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449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Rekapitulace!$G$40</definedName>
    <definedName name="Dodavka0">Položky!#REF!</definedName>
    <definedName name="HSV">Rekapitulace!$E$40</definedName>
    <definedName name="HSV0">Položky!#REF!</definedName>
    <definedName name="HZS">Rekapitulace!$I$40</definedName>
    <definedName name="HZS0">Položky!#REF!</definedName>
    <definedName name="JKSO">'Krycí list'!$G$2</definedName>
    <definedName name="MJ">'Krycí list'!$G$5</definedName>
    <definedName name="Mont">Rekapitulace!$H$40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Položky!$A$1:$G$723</definedName>
    <definedName name="_xlnm.Print_Area" localSheetId="1">Rekapitulace!$A$1:$I$54</definedName>
    <definedName name="PocetMJ">'Krycí list'!$G$6</definedName>
    <definedName name="Poznamka">'Krycí list'!$B$37</definedName>
    <definedName name="Projektant">'Krycí list'!$C$8</definedName>
    <definedName name="PSV">Rekapitulace!$F$40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Rekapitulace!$H$53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/>
  <c r="D20"/>
  <c r="D19"/>
  <c r="D18"/>
  <c r="D17"/>
  <c r="D16"/>
  <c r="D15"/>
  <c r="BE722" i="3"/>
  <c r="BE723" s="1"/>
  <c r="I39" i="2" s="1"/>
  <c r="BC722" i="3"/>
  <c r="BB722"/>
  <c r="BB723" s="1"/>
  <c r="F39" i="2" s="1"/>
  <c r="BA722" i="3"/>
  <c r="BA723" s="1"/>
  <c r="E39" i="2" s="1"/>
  <c r="G722" i="3"/>
  <c r="BD722" s="1"/>
  <c r="BD723" s="1"/>
  <c r="H39" i="2" s="1"/>
  <c r="B39"/>
  <c r="A39"/>
  <c r="BC723" i="3"/>
  <c r="G39" i="2" s="1"/>
  <c r="C723" i="3"/>
  <c r="BE719"/>
  <c r="BE720" s="1"/>
  <c r="I38" i="2" s="1"/>
  <c r="BC719" i="3"/>
  <c r="BB719"/>
  <c r="BB720" s="1"/>
  <c r="F38" i="2" s="1"/>
  <c r="BA719" i="3"/>
  <c r="BA720" s="1"/>
  <c r="E38" i="2" s="1"/>
  <c r="G719" i="3"/>
  <c r="BD719" s="1"/>
  <c r="BD720" s="1"/>
  <c r="H38" i="2"/>
  <c r="B38"/>
  <c r="A38"/>
  <c r="BC720" i="3"/>
  <c r="G38" i="2" s="1"/>
  <c r="C720" i="3"/>
  <c r="BE716"/>
  <c r="BC716"/>
  <c r="BB716"/>
  <c r="BA716"/>
  <c r="G716"/>
  <c r="BD716" s="1"/>
  <c r="BE715"/>
  <c r="BC715"/>
  <c r="BC717" s="1"/>
  <c r="G37" i="2" s="1"/>
  <c r="BB715" i="3"/>
  <c r="BA715"/>
  <c r="G715"/>
  <c r="G717" s="1"/>
  <c r="B37" i="2"/>
  <c r="A37"/>
  <c r="BE717" i="3"/>
  <c r="I37" i="2" s="1"/>
  <c r="BA717" i="3"/>
  <c r="E37" i="2" s="1"/>
  <c r="C717" i="3"/>
  <c r="BE712"/>
  <c r="BC712"/>
  <c r="BB712"/>
  <c r="BA712"/>
  <c r="G712"/>
  <c r="BD712" s="1"/>
  <c r="BE711"/>
  <c r="BC711"/>
  <c r="BB711"/>
  <c r="BB713" s="1"/>
  <c r="F36" i="2" s="1"/>
  <c r="BA711" i="3"/>
  <c r="G711"/>
  <c r="BD711" s="1"/>
  <c r="B36" i="2"/>
  <c r="A36"/>
  <c r="BE713" i="3"/>
  <c r="I36" i="2" s="1"/>
  <c r="BC713" i="3"/>
  <c r="G36" i="2" s="1"/>
  <c r="BA713" i="3"/>
  <c r="E36" i="2" s="1"/>
  <c r="C713" i="3"/>
  <c r="BE708"/>
  <c r="BC708"/>
  <c r="BB708"/>
  <c r="BA708"/>
  <c r="G708"/>
  <c r="BD708" s="1"/>
  <c r="BE707"/>
  <c r="BC707"/>
  <c r="BB707"/>
  <c r="BA707"/>
  <c r="G707"/>
  <c r="BD707" s="1"/>
  <c r="BE706"/>
  <c r="BC706"/>
  <c r="BB706"/>
  <c r="BB709" s="1"/>
  <c r="F35" i="2" s="1"/>
  <c r="BA706" i="3"/>
  <c r="G706"/>
  <c r="BD706" s="1"/>
  <c r="B35" i="2"/>
  <c r="A35"/>
  <c r="BE709" i="3"/>
  <c r="I35" i="2" s="1"/>
  <c r="BC709" i="3"/>
  <c r="G35" i="2" s="1"/>
  <c r="BA709" i="3"/>
  <c r="E35" i="2" s="1"/>
  <c r="C709" i="3"/>
  <c r="BE644"/>
  <c r="BD644"/>
  <c r="BD704" s="1"/>
  <c r="H34" i="2" s="1"/>
  <c r="BC644" i="3"/>
  <c r="BB644"/>
  <c r="BB704" s="1"/>
  <c r="F34" i="2" s="1"/>
  <c r="BA644" i="3"/>
  <c r="G644"/>
  <c r="G704" s="1"/>
  <c r="B34" i="2"/>
  <c r="A34"/>
  <c r="BE704" i="3"/>
  <c r="I34" i="2" s="1"/>
  <c r="BC704" i="3"/>
  <c r="G34" i="2" s="1"/>
  <c r="BA704" i="3"/>
  <c r="E34" i="2" s="1"/>
  <c r="C704" i="3"/>
  <c r="BE641"/>
  <c r="BD641"/>
  <c r="BC641"/>
  <c r="BB641"/>
  <c r="BA641"/>
  <c r="G641"/>
  <c r="BE639"/>
  <c r="BD639"/>
  <c r="BC639"/>
  <c r="BA639"/>
  <c r="G639"/>
  <c r="BB639" s="1"/>
  <c r="BE626"/>
  <c r="BD626"/>
  <c r="BD642" s="1"/>
  <c r="H33" i="2" s="1"/>
  <c r="BC626" i="3"/>
  <c r="BB626"/>
  <c r="BA626"/>
  <c r="G626"/>
  <c r="G642" s="1"/>
  <c r="B33" i="2"/>
  <c r="A33"/>
  <c r="BE642" i="3"/>
  <c r="I33" i="2" s="1"/>
  <c r="BC642" i="3"/>
  <c r="G33" i="2" s="1"/>
  <c r="BA642" i="3"/>
  <c r="E33" i="2" s="1"/>
  <c r="C642" i="3"/>
  <c r="BE623"/>
  <c r="BD623"/>
  <c r="BC623"/>
  <c r="BB623"/>
  <c r="BA623"/>
  <c r="G623"/>
  <c r="BE620"/>
  <c r="BD620"/>
  <c r="BD624" s="1"/>
  <c r="H32" i="2" s="1"/>
  <c r="BC620" i="3"/>
  <c r="BA620"/>
  <c r="G620"/>
  <c r="B32" i="2"/>
  <c r="A32"/>
  <c r="BE624" i="3"/>
  <c r="I32" i="2" s="1"/>
  <c r="BC624" i="3"/>
  <c r="G32" i="2" s="1"/>
  <c r="BA624" i="3"/>
  <c r="E32" i="2" s="1"/>
  <c r="C624" i="3"/>
  <c r="BE617"/>
  <c r="BD617"/>
  <c r="BC617"/>
  <c r="BA617"/>
  <c r="G617"/>
  <c r="BB617" s="1"/>
  <c r="BE615"/>
  <c r="BD615"/>
  <c r="BC615"/>
  <c r="BB615"/>
  <c r="BA615"/>
  <c r="G615"/>
  <c r="BE614"/>
  <c r="BD614"/>
  <c r="BC614"/>
  <c r="BA614"/>
  <c r="G614"/>
  <c r="BB614" s="1"/>
  <c r="BE612"/>
  <c r="BD612"/>
  <c r="BC612"/>
  <c r="BB612"/>
  <c r="BA612"/>
  <c r="G612"/>
  <c r="BE609"/>
  <c r="BD609"/>
  <c r="BC609"/>
  <c r="BA609"/>
  <c r="G609"/>
  <c r="BB609" s="1"/>
  <c r="BE608"/>
  <c r="BD608"/>
  <c r="BC608"/>
  <c r="BB608"/>
  <c r="BB618" s="1"/>
  <c r="F31" i="2" s="1"/>
  <c r="BA608" i="3"/>
  <c r="G608"/>
  <c r="B31" i="2"/>
  <c r="A31"/>
  <c r="BE618" i="3"/>
  <c r="I31" i="2" s="1"/>
  <c r="BC618" i="3"/>
  <c r="G31" i="2" s="1"/>
  <c r="BA618" i="3"/>
  <c r="E31" i="2" s="1"/>
  <c r="C618" i="3"/>
  <c r="BE605"/>
  <c r="BD605"/>
  <c r="BC605"/>
  <c r="BB605"/>
  <c r="BA605"/>
  <c r="G605"/>
  <c r="BE602"/>
  <c r="BD602"/>
  <c r="BC602"/>
  <c r="BA602"/>
  <c r="G602"/>
  <c r="BB602" s="1"/>
  <c r="BE599"/>
  <c r="BD599"/>
  <c r="BC599"/>
  <c r="BB599"/>
  <c r="BA599"/>
  <c r="G599"/>
  <c r="BE595"/>
  <c r="BD595"/>
  <c r="BD606" s="1"/>
  <c r="H30" i="2" s="1"/>
  <c r="BC595" i="3"/>
  <c r="BA595"/>
  <c r="G595"/>
  <c r="B30" i="2"/>
  <c r="A30"/>
  <c r="BE606" i="3"/>
  <c r="I30" i="2" s="1"/>
  <c r="BC606" i="3"/>
  <c r="G30" i="2" s="1"/>
  <c r="BA606" i="3"/>
  <c r="E30" i="2" s="1"/>
  <c r="C606" i="3"/>
  <c r="BE592"/>
  <c r="BD592"/>
  <c r="BC592"/>
  <c r="BA592"/>
  <c r="G592"/>
  <c r="BB592" s="1"/>
  <c r="BE591"/>
  <c r="BD591"/>
  <c r="BC591"/>
  <c r="BB591"/>
  <c r="BA591"/>
  <c r="G591"/>
  <c r="BE590"/>
  <c r="BD590"/>
  <c r="BC590"/>
  <c r="BA590"/>
  <c r="G590"/>
  <c r="BB590" s="1"/>
  <c r="BE589"/>
  <c r="BD589"/>
  <c r="BC589"/>
  <c r="BB589"/>
  <c r="BA589"/>
  <c r="G589"/>
  <c r="BE588"/>
  <c r="BD588"/>
  <c r="BC588"/>
  <c r="BA588"/>
  <c r="G588"/>
  <c r="BB588" s="1"/>
  <c r="BE587"/>
  <c r="BD587"/>
  <c r="BC587"/>
  <c r="BB587"/>
  <c r="BA587"/>
  <c r="G587"/>
  <c r="BE586"/>
  <c r="BD586"/>
  <c r="BC586"/>
  <c r="BA586"/>
  <c r="G586"/>
  <c r="BB586" s="1"/>
  <c r="BE585"/>
  <c r="BD585"/>
  <c r="BC585"/>
  <c r="BB585"/>
  <c r="BA585"/>
  <c r="G585"/>
  <c r="BE584"/>
  <c r="BD584"/>
  <c r="BC584"/>
  <c r="BA584"/>
  <c r="G584"/>
  <c r="BB584" s="1"/>
  <c r="BE583"/>
  <c r="BD583"/>
  <c r="BC583"/>
  <c r="BB583"/>
  <c r="BA583"/>
  <c r="G583"/>
  <c r="BE582"/>
  <c r="BD582"/>
  <c r="BC582"/>
  <c r="BA582"/>
  <c r="G582"/>
  <c r="BB582" s="1"/>
  <c r="BE581"/>
  <c r="BD581"/>
  <c r="BC581"/>
  <c r="BB581"/>
  <c r="BA581"/>
  <c r="G581"/>
  <c r="BE580"/>
  <c r="BD580"/>
  <c r="BC580"/>
  <c r="BA580"/>
  <c r="G580"/>
  <c r="BB580" s="1"/>
  <c r="BE579"/>
  <c r="BD579"/>
  <c r="BC579"/>
  <c r="BB579"/>
  <c r="BA579"/>
  <c r="G579"/>
  <c r="BE578"/>
  <c r="BD578"/>
  <c r="BC578"/>
  <c r="BA578"/>
  <c r="G578"/>
  <c r="BB578" s="1"/>
  <c r="BE577"/>
  <c r="BD577"/>
  <c r="BC577"/>
  <c r="BB577"/>
  <c r="BA577"/>
  <c r="G577"/>
  <c r="BE576"/>
  <c r="BD576"/>
  <c r="BC576"/>
  <c r="BA576"/>
  <c r="G576"/>
  <c r="BB576" s="1"/>
  <c r="BE575"/>
  <c r="BD575"/>
  <c r="BC575"/>
  <c r="BB575"/>
  <c r="BA575"/>
  <c r="G575"/>
  <c r="BE574"/>
  <c r="BD574"/>
  <c r="BC574"/>
  <c r="BA574"/>
  <c r="G574"/>
  <c r="BB574" s="1"/>
  <c r="BE573"/>
  <c r="BD573"/>
  <c r="BC573"/>
  <c r="BB573"/>
  <c r="BA573"/>
  <c r="G573"/>
  <c r="BE572"/>
  <c r="BD572"/>
  <c r="BC572"/>
  <c r="BA572"/>
  <c r="G572"/>
  <c r="BB572" s="1"/>
  <c r="BE571"/>
  <c r="BD571"/>
  <c r="BC571"/>
  <c r="BB571"/>
  <c r="BA571"/>
  <c r="G571"/>
  <c r="BE570"/>
  <c r="BD570"/>
  <c r="BC570"/>
  <c r="BA570"/>
  <c r="G570"/>
  <c r="BB570" s="1"/>
  <c r="BE569"/>
  <c r="BD569"/>
  <c r="BC569"/>
  <c r="BB569"/>
  <c r="BA569"/>
  <c r="G569"/>
  <c r="BE568"/>
  <c r="BD568"/>
  <c r="BC568"/>
  <c r="BA568"/>
  <c r="G568"/>
  <c r="BB568" s="1"/>
  <c r="BE567"/>
  <c r="BD567"/>
  <c r="BC567"/>
  <c r="BB567"/>
  <c r="BA567"/>
  <c r="G567"/>
  <c r="BE566"/>
  <c r="BD566"/>
  <c r="BC566"/>
  <c r="BA566"/>
  <c r="G566"/>
  <c r="BB566" s="1"/>
  <c r="BE565"/>
  <c r="BD565"/>
  <c r="BC565"/>
  <c r="BB565"/>
  <c r="BA565"/>
  <c r="G565"/>
  <c r="BE564"/>
  <c r="BD564"/>
  <c r="BC564"/>
  <c r="BA564"/>
  <c r="G564"/>
  <c r="BB564" s="1"/>
  <c r="BE563"/>
  <c r="BD563"/>
  <c r="BC563"/>
  <c r="BB563"/>
  <c r="BA563"/>
  <c r="G563"/>
  <c r="B29" i="2"/>
  <c r="A29"/>
  <c r="BE593" i="3"/>
  <c r="I29" i="2" s="1"/>
  <c r="BC593" i="3"/>
  <c r="G29" i="2" s="1"/>
  <c r="BA593" i="3"/>
  <c r="E29" i="2" s="1"/>
  <c r="C593" i="3"/>
  <c r="BE560"/>
  <c r="BD560"/>
  <c r="BC560"/>
  <c r="BB560"/>
  <c r="BA560"/>
  <c r="G560"/>
  <c r="BE559"/>
  <c r="BD559"/>
  <c r="BC559"/>
  <c r="BA559"/>
  <c r="G559"/>
  <c r="BB559" s="1"/>
  <c r="BE558"/>
  <c r="BD558"/>
  <c r="BC558"/>
  <c r="BB558"/>
  <c r="BA558"/>
  <c r="G558"/>
  <c r="BE557"/>
  <c r="BD557"/>
  <c r="BC557"/>
  <c r="BA557"/>
  <c r="G557"/>
  <c r="BB557" s="1"/>
  <c r="BE556"/>
  <c r="BD556"/>
  <c r="BC556"/>
  <c r="BB556"/>
  <c r="BA556"/>
  <c r="G556"/>
  <c r="BE555"/>
  <c r="BD555"/>
  <c r="BC555"/>
  <c r="BA555"/>
  <c r="G555"/>
  <c r="BB555" s="1"/>
  <c r="BE554"/>
  <c r="BD554"/>
  <c r="BC554"/>
  <c r="BB554"/>
  <c r="BA554"/>
  <c r="G554"/>
  <c r="BE553"/>
  <c r="BD553"/>
  <c r="BC553"/>
  <c r="BA553"/>
  <c r="G553"/>
  <c r="BB553" s="1"/>
  <c r="BE551"/>
  <c r="BD551"/>
  <c r="BC551"/>
  <c r="BB551"/>
  <c r="BA551"/>
  <c r="G551"/>
  <c r="BE550"/>
  <c r="BD550"/>
  <c r="BC550"/>
  <c r="BA550"/>
  <c r="G550"/>
  <c r="BB550" s="1"/>
  <c r="BE549"/>
  <c r="BD549"/>
  <c r="BC549"/>
  <c r="BB549"/>
  <c r="BA549"/>
  <c r="G549"/>
  <c r="BE548"/>
  <c r="BD548"/>
  <c r="BC548"/>
  <c r="BA548"/>
  <c r="G548"/>
  <c r="BB548" s="1"/>
  <c r="BE547"/>
  <c r="BD547"/>
  <c r="BC547"/>
  <c r="BB547"/>
  <c r="BA547"/>
  <c r="G547"/>
  <c r="BE546"/>
  <c r="BD546"/>
  <c r="BC546"/>
  <c r="BA546"/>
  <c r="G546"/>
  <c r="BB546" s="1"/>
  <c r="BE545"/>
  <c r="BD545"/>
  <c r="BC545"/>
  <c r="BB545"/>
  <c r="BA545"/>
  <c r="G545"/>
  <c r="BE544"/>
  <c r="BD544"/>
  <c r="BC544"/>
  <c r="BA544"/>
  <c r="G544"/>
  <c r="BB544" s="1"/>
  <c r="BE543"/>
  <c r="BD543"/>
  <c r="BC543"/>
  <c r="BB543"/>
  <c r="BA543"/>
  <c r="G543"/>
  <c r="BE542"/>
  <c r="BD542"/>
  <c r="BC542"/>
  <c r="BA542"/>
  <c r="G542"/>
  <c r="BB542" s="1"/>
  <c r="BE541"/>
  <c r="BD541"/>
  <c r="BC541"/>
  <c r="BB541"/>
  <c r="BA541"/>
  <c r="G541"/>
  <c r="BE540"/>
  <c r="BD540"/>
  <c r="BC540"/>
  <c r="BA540"/>
  <c r="G540"/>
  <c r="BB540" s="1"/>
  <c r="BE539"/>
  <c r="BD539"/>
  <c r="BC539"/>
  <c r="BB539"/>
  <c r="BA539"/>
  <c r="G539"/>
  <c r="BE538"/>
  <c r="BD538"/>
  <c r="BC538"/>
  <c r="BA538"/>
  <c r="G538"/>
  <c r="BB538" s="1"/>
  <c r="BE537"/>
  <c r="BD537"/>
  <c r="BC537"/>
  <c r="BB537"/>
  <c r="BA537"/>
  <c r="G537"/>
  <c r="BE536"/>
  <c r="BD536"/>
  <c r="BC536"/>
  <c r="BA536"/>
  <c r="G536"/>
  <c r="BB536" s="1"/>
  <c r="BE535"/>
  <c r="BD535"/>
  <c r="BC535"/>
  <c r="BB535"/>
  <c r="BA535"/>
  <c r="G535"/>
  <c r="BE534"/>
  <c r="BD534"/>
  <c r="BC534"/>
  <c r="BA534"/>
  <c r="G534"/>
  <c r="BB534" s="1"/>
  <c r="BE533"/>
  <c r="BD533"/>
  <c r="BC533"/>
  <c r="BB533"/>
  <c r="BA533"/>
  <c r="G533"/>
  <c r="BE532"/>
  <c r="BD532"/>
  <c r="BC532"/>
  <c r="BA532"/>
  <c r="G532"/>
  <c r="BB532" s="1"/>
  <c r="BE531"/>
  <c r="BD531"/>
  <c r="BC531"/>
  <c r="BB531"/>
  <c r="BA531"/>
  <c r="G531"/>
  <c r="BE530"/>
  <c r="BD530"/>
  <c r="BC530"/>
  <c r="BA530"/>
  <c r="G530"/>
  <c r="BB530" s="1"/>
  <c r="BE529"/>
  <c r="BD529"/>
  <c r="BC529"/>
  <c r="BB529"/>
  <c r="BA529"/>
  <c r="G529"/>
  <c r="BE528"/>
  <c r="BD528"/>
  <c r="BC528"/>
  <c r="BA528"/>
  <c r="G528"/>
  <c r="BB528" s="1"/>
  <c r="BE527"/>
  <c r="BD527"/>
  <c r="BC527"/>
  <c r="BB527"/>
  <c r="BA527"/>
  <c r="G527"/>
  <c r="BE526"/>
  <c r="BD526"/>
  <c r="BC526"/>
  <c r="BA526"/>
  <c r="G526"/>
  <c r="BB526" s="1"/>
  <c r="BE525"/>
  <c r="BD525"/>
  <c r="BC525"/>
  <c r="BB525"/>
  <c r="BA525"/>
  <c r="G525"/>
  <c r="BE524"/>
  <c r="BD524"/>
  <c r="BC524"/>
  <c r="BA524"/>
  <c r="G524"/>
  <c r="BB524" s="1"/>
  <c r="BE523"/>
  <c r="BD523"/>
  <c r="BC523"/>
  <c r="BB523"/>
  <c r="BA523"/>
  <c r="G523"/>
  <c r="BE522"/>
  <c r="BD522"/>
  <c r="BC522"/>
  <c r="BA522"/>
  <c r="G522"/>
  <c r="BB522" s="1"/>
  <c r="BE521"/>
  <c r="BD521"/>
  <c r="BC521"/>
  <c r="BB521"/>
  <c r="BA521"/>
  <c r="G521"/>
  <c r="BE520"/>
  <c r="BD520"/>
  <c r="BC520"/>
  <c r="BA520"/>
  <c r="G520"/>
  <c r="B28" i="2"/>
  <c r="A28"/>
  <c r="BE561" i="3"/>
  <c r="I28" i="2" s="1"/>
  <c r="BC561" i="3"/>
  <c r="G28" i="2" s="1"/>
  <c r="BA561" i="3"/>
  <c r="E28" i="2" s="1"/>
  <c r="C561" i="3"/>
  <c r="BE517"/>
  <c r="BD517"/>
  <c r="BC517"/>
  <c r="BB517"/>
  <c r="BA517"/>
  <c r="G517"/>
  <c r="BE516"/>
  <c r="BD516"/>
  <c r="BC516"/>
  <c r="BA516"/>
  <c r="G516"/>
  <c r="BB516" s="1"/>
  <c r="BE515"/>
  <c r="BD515"/>
  <c r="BC515"/>
  <c r="BB515"/>
  <c r="BA515"/>
  <c r="G515"/>
  <c r="BE514"/>
  <c r="BD514"/>
  <c r="BC514"/>
  <c r="BA514"/>
  <c r="G514"/>
  <c r="BB514" s="1"/>
  <c r="BE513"/>
  <c r="BD513"/>
  <c r="BC513"/>
  <c r="BB513"/>
  <c r="BA513"/>
  <c r="G513"/>
  <c r="BE512"/>
  <c r="BD512"/>
  <c r="BC512"/>
  <c r="BA512"/>
  <c r="G512"/>
  <c r="BB512" s="1"/>
  <c r="BE511"/>
  <c r="BD511"/>
  <c r="BC511"/>
  <c r="BB511"/>
  <c r="BA511"/>
  <c r="G511"/>
  <c r="BE510"/>
  <c r="BD510"/>
  <c r="BC510"/>
  <c r="BA510"/>
  <c r="G510"/>
  <c r="BB510" s="1"/>
  <c r="BE509"/>
  <c r="BD509"/>
  <c r="BC509"/>
  <c r="BB509"/>
  <c r="BA509"/>
  <c r="G509"/>
  <c r="BE508"/>
  <c r="BD508"/>
  <c r="BD518" s="1"/>
  <c r="H27" i="2" s="1"/>
  <c r="BC508" i="3"/>
  <c r="BA508"/>
  <c r="G508"/>
  <c r="G27" i="2"/>
  <c r="B27"/>
  <c r="A27"/>
  <c r="BE518" i="3"/>
  <c r="I27" i="2" s="1"/>
  <c r="BC518" i="3"/>
  <c r="BA518"/>
  <c r="E27" i="2" s="1"/>
  <c r="C518" i="3"/>
  <c r="BE505"/>
  <c r="BD505"/>
  <c r="BC505"/>
  <c r="BA505"/>
  <c r="G505"/>
  <c r="BB505" s="1"/>
  <c r="BE501"/>
  <c r="BD501"/>
  <c r="BC501"/>
  <c r="BB501"/>
  <c r="BA501"/>
  <c r="G501"/>
  <c r="BE499"/>
  <c r="BD499"/>
  <c r="BC499"/>
  <c r="BA499"/>
  <c r="G499"/>
  <c r="BB499" s="1"/>
  <c r="BE495"/>
  <c r="BD495"/>
  <c r="BC495"/>
  <c r="BB495"/>
  <c r="BA495"/>
  <c r="G495"/>
  <c r="BE492"/>
  <c r="BD492"/>
  <c r="BC492"/>
  <c r="BA492"/>
  <c r="G492"/>
  <c r="BB492" s="1"/>
  <c r="BE490"/>
  <c r="BD490"/>
  <c r="BC490"/>
  <c r="BB490"/>
  <c r="BA490"/>
  <c r="G490"/>
  <c r="BE488"/>
  <c r="BD488"/>
  <c r="BC488"/>
  <c r="BA488"/>
  <c r="G488"/>
  <c r="G26" i="2"/>
  <c r="B26"/>
  <c r="A26"/>
  <c r="BE506" i="3"/>
  <c r="I26" i="2" s="1"/>
  <c r="BC506" i="3"/>
  <c r="BA506"/>
  <c r="E26" i="2" s="1"/>
  <c r="C506" i="3"/>
  <c r="BE485"/>
  <c r="BD485"/>
  <c r="BD486" s="1"/>
  <c r="BC485"/>
  <c r="BA485"/>
  <c r="G485"/>
  <c r="H25" i="2"/>
  <c r="G25"/>
  <c r="B25"/>
  <c r="A25"/>
  <c r="BE486" i="3"/>
  <c r="I25" i="2" s="1"/>
  <c r="BC486" i="3"/>
  <c r="BA486"/>
  <c r="E25" i="2" s="1"/>
  <c r="C486" i="3"/>
  <c r="BE482"/>
  <c r="BD482"/>
  <c r="BD483" s="1"/>
  <c r="H24" i="2" s="1"/>
  <c r="BC482" i="3"/>
  <c r="BA482"/>
  <c r="G482"/>
  <c r="BB482" s="1"/>
  <c r="BE481"/>
  <c r="BD481"/>
  <c r="BC481"/>
  <c r="BB481"/>
  <c r="BB483" s="1"/>
  <c r="BA481"/>
  <c r="G481"/>
  <c r="F24" i="2"/>
  <c r="B24"/>
  <c r="A24"/>
  <c r="BE483" i="3"/>
  <c r="I24" i="2" s="1"/>
  <c r="BC483" i="3"/>
  <c r="G24" i="2" s="1"/>
  <c r="BA483" i="3"/>
  <c r="E24" i="2" s="1"/>
  <c r="G483" i="3"/>
  <c r="C483"/>
  <c r="BE478"/>
  <c r="BD478"/>
  <c r="BC478"/>
  <c r="BA478"/>
  <c r="G478"/>
  <c r="BB478" s="1"/>
  <c r="BE475"/>
  <c r="BD475"/>
  <c r="BC475"/>
  <c r="BB475"/>
  <c r="BA475"/>
  <c r="G475"/>
  <c r="BE472"/>
  <c r="BD472"/>
  <c r="BC472"/>
  <c r="BA472"/>
  <c r="G472"/>
  <c r="BB472" s="1"/>
  <c r="BE469"/>
  <c r="BD469"/>
  <c r="BC469"/>
  <c r="BB469"/>
  <c r="BA469"/>
  <c r="G469"/>
  <c r="BE467"/>
  <c r="BD467"/>
  <c r="BC467"/>
  <c r="BA467"/>
  <c r="G467"/>
  <c r="BB467" s="1"/>
  <c r="BE465"/>
  <c r="BD465"/>
  <c r="BC465"/>
  <c r="BB465"/>
  <c r="BA465"/>
  <c r="G465"/>
  <c r="BE462"/>
  <c r="BD462"/>
  <c r="BC462"/>
  <c r="BA462"/>
  <c r="G462"/>
  <c r="BB462" s="1"/>
  <c r="BE460"/>
  <c r="BD460"/>
  <c r="BC460"/>
  <c r="BB460"/>
  <c r="BA460"/>
  <c r="G460"/>
  <c r="BE456"/>
  <c r="BD456"/>
  <c r="BC456"/>
  <c r="BC479" s="1"/>
  <c r="G23" i="2" s="1"/>
  <c r="BA456" i="3"/>
  <c r="G456"/>
  <c r="BB456" s="1"/>
  <c r="BE454"/>
  <c r="BD454"/>
  <c r="BC454"/>
  <c r="BB454"/>
  <c r="BA454"/>
  <c r="G454"/>
  <c r="BE452"/>
  <c r="BD452"/>
  <c r="BC452"/>
  <c r="BA452"/>
  <c r="G452"/>
  <c r="BB452" s="1"/>
  <c r="BE449"/>
  <c r="BD449"/>
  <c r="BC449"/>
  <c r="BB449"/>
  <c r="BA449"/>
  <c r="G449"/>
  <c r="BE443"/>
  <c r="BD443"/>
  <c r="BC443"/>
  <c r="BA443"/>
  <c r="G443"/>
  <c r="BB443" s="1"/>
  <c r="BE441"/>
  <c r="BD441"/>
  <c r="BC441"/>
  <c r="BB441"/>
  <c r="BA441"/>
  <c r="G441"/>
  <c r="BE433"/>
  <c r="BD433"/>
  <c r="BC433"/>
  <c r="BA433"/>
  <c r="G433"/>
  <c r="BB433" s="1"/>
  <c r="BE430"/>
  <c r="BE479" s="1"/>
  <c r="I23" i="2" s="1"/>
  <c r="BD430" i="3"/>
  <c r="BC430"/>
  <c r="BB430"/>
  <c r="BA430"/>
  <c r="BA479" s="1"/>
  <c r="E23" i="2" s="1"/>
  <c r="G430" i="3"/>
  <c r="B23" i="2"/>
  <c r="A23"/>
  <c r="C479" i="3"/>
  <c r="BE427"/>
  <c r="BD427"/>
  <c r="BC427"/>
  <c r="BB427"/>
  <c r="BA427"/>
  <c r="G427"/>
  <c r="BE421"/>
  <c r="BD421"/>
  <c r="BD428" s="1"/>
  <c r="H22" i="2" s="1"/>
  <c r="BC421" i="3"/>
  <c r="BA421"/>
  <c r="G421"/>
  <c r="BB421" s="1"/>
  <c r="BE415"/>
  <c r="BE428" s="1"/>
  <c r="I22" i="2" s="1"/>
  <c r="BD415" i="3"/>
  <c r="BC415"/>
  <c r="BB415"/>
  <c r="BA415"/>
  <c r="BA428" s="1"/>
  <c r="G415"/>
  <c r="BE413"/>
  <c r="BD413"/>
  <c r="BC413"/>
  <c r="BA413"/>
  <c r="G413"/>
  <c r="E22" i="2"/>
  <c r="B22"/>
  <c r="A22"/>
  <c r="BC428" i="3"/>
  <c r="G22" i="2" s="1"/>
  <c r="C428" i="3"/>
  <c r="BE410"/>
  <c r="BD410"/>
  <c r="BC410"/>
  <c r="BB410"/>
  <c r="BA410"/>
  <c r="G410"/>
  <c r="BE407"/>
  <c r="BD407"/>
  <c r="BC407"/>
  <c r="BA407"/>
  <c r="G407"/>
  <c r="BB407" s="1"/>
  <c r="BE404"/>
  <c r="BD404"/>
  <c r="BC404"/>
  <c r="BB404"/>
  <c r="BA404"/>
  <c r="G404"/>
  <c r="BE401"/>
  <c r="BD401"/>
  <c r="BC401"/>
  <c r="BA401"/>
  <c r="G401"/>
  <c r="BB401" s="1"/>
  <c r="BE399"/>
  <c r="BD399"/>
  <c r="BC399"/>
  <c r="BB399"/>
  <c r="BA399"/>
  <c r="G399"/>
  <c r="BE397"/>
  <c r="BD397"/>
  <c r="BC397"/>
  <c r="BA397"/>
  <c r="G397"/>
  <c r="BB397" s="1"/>
  <c r="BE394"/>
  <c r="BD394"/>
  <c r="BC394"/>
  <c r="BB394"/>
  <c r="BA394"/>
  <c r="G394"/>
  <c r="BE392"/>
  <c r="BD392"/>
  <c r="BC392"/>
  <c r="BA392"/>
  <c r="G392"/>
  <c r="G21" i="2"/>
  <c r="B21"/>
  <c r="A21"/>
  <c r="BE411" i="3"/>
  <c r="I21" i="2" s="1"/>
  <c r="BC411" i="3"/>
  <c r="BA411"/>
  <c r="E21" i="2" s="1"/>
  <c r="C411" i="3"/>
  <c r="BE389"/>
  <c r="BD389"/>
  <c r="BD390" s="1"/>
  <c r="H20" i="2" s="1"/>
  <c r="BC389" i="3"/>
  <c r="BB389"/>
  <c r="G389"/>
  <c r="G20" i="2"/>
  <c r="B20"/>
  <c r="A20"/>
  <c r="BE390" i="3"/>
  <c r="I20" i="2" s="1"/>
  <c r="BC390" i="3"/>
  <c r="BB390"/>
  <c r="F20" i="2" s="1"/>
  <c r="C390" i="3"/>
  <c r="BE385"/>
  <c r="BD385"/>
  <c r="BC385"/>
  <c r="BB385"/>
  <c r="G385"/>
  <c r="BA385" s="1"/>
  <c r="BE383"/>
  <c r="BD383"/>
  <c r="BC383"/>
  <c r="BB383"/>
  <c r="G383"/>
  <c r="BA383" s="1"/>
  <c r="BE381"/>
  <c r="BD381"/>
  <c r="BC381"/>
  <c r="BB381"/>
  <c r="BA381"/>
  <c r="G381"/>
  <c r="BE378"/>
  <c r="BD378"/>
  <c r="BC378"/>
  <c r="BB378"/>
  <c r="G378"/>
  <c r="BA378" s="1"/>
  <c r="BE372"/>
  <c r="BD372"/>
  <c r="BC372"/>
  <c r="BB372"/>
  <c r="BA372"/>
  <c r="G372"/>
  <c r="BE370"/>
  <c r="BD370"/>
  <c r="BC370"/>
  <c r="BB370"/>
  <c r="G370"/>
  <c r="BA370" s="1"/>
  <c r="BE364"/>
  <c r="BD364"/>
  <c r="BC364"/>
  <c r="BB364"/>
  <c r="BA364"/>
  <c r="G364"/>
  <c r="BE360"/>
  <c r="BD360"/>
  <c r="BC360"/>
  <c r="BC387" s="1"/>
  <c r="G19" i="2" s="1"/>
  <c r="BB360" i="3"/>
  <c r="G360"/>
  <c r="BA360" s="1"/>
  <c r="BE356"/>
  <c r="BD356"/>
  <c r="BC356"/>
  <c r="BB356"/>
  <c r="G356"/>
  <c r="BA356" s="1"/>
  <c r="BA387" s="1"/>
  <c r="E19" i="2" s="1"/>
  <c r="BE355" i="3"/>
  <c r="BD355"/>
  <c r="BC355"/>
  <c r="BB355"/>
  <c r="G355"/>
  <c r="BA355" s="1"/>
  <c r="BE354"/>
  <c r="BD354"/>
  <c r="BC354"/>
  <c r="BB354"/>
  <c r="BA354"/>
  <c r="G354"/>
  <c r="B19" i="2"/>
  <c r="A19"/>
  <c r="BE387" i="3"/>
  <c r="I19" i="2" s="1"/>
  <c r="G387" i="3"/>
  <c r="C387"/>
  <c r="BE351"/>
  <c r="BD351"/>
  <c r="BC351"/>
  <c r="BB351"/>
  <c r="G351"/>
  <c r="BA351" s="1"/>
  <c r="BE349"/>
  <c r="BD349"/>
  <c r="BD352" s="1"/>
  <c r="H18" i="2" s="1"/>
  <c r="BC349" i="3"/>
  <c r="BB349"/>
  <c r="G349"/>
  <c r="BA349" s="1"/>
  <c r="BA352" s="1"/>
  <c r="E18" i="2" s="1"/>
  <c r="BE346" i="3"/>
  <c r="BD346"/>
  <c r="BC346"/>
  <c r="BC352" s="1"/>
  <c r="G18" i="2" s="1"/>
  <c r="BB346" i="3"/>
  <c r="BB352" s="1"/>
  <c r="F18" i="2" s="1"/>
  <c r="G346" i="3"/>
  <c r="BA346" s="1"/>
  <c r="B18" i="2"/>
  <c r="A18"/>
  <c r="BE352" i="3"/>
  <c r="I18" i="2" s="1"/>
  <c r="G352" i="3"/>
  <c r="C352"/>
  <c r="BE342"/>
  <c r="BD342"/>
  <c r="BD344" s="1"/>
  <c r="H17" i="2" s="1"/>
  <c r="BC342" i="3"/>
  <c r="BC344" s="1"/>
  <c r="G17" i="2" s="1"/>
  <c r="BB342" i="3"/>
  <c r="BB344" s="1"/>
  <c r="G342"/>
  <c r="BA342" s="1"/>
  <c r="I17" i="2"/>
  <c r="F17"/>
  <c r="B17"/>
  <c r="A17"/>
  <c r="BE344" i="3"/>
  <c r="BA344"/>
  <c r="E17" i="2" s="1"/>
  <c r="G344" i="3"/>
  <c r="C344"/>
  <c r="BE338"/>
  <c r="BD338"/>
  <c r="BC338"/>
  <c r="BB338"/>
  <c r="G338"/>
  <c r="BA338" s="1"/>
  <c r="BE335"/>
  <c r="BD335"/>
  <c r="BC335"/>
  <c r="BB335"/>
  <c r="BA335"/>
  <c r="G335"/>
  <c r="BE333"/>
  <c r="BD333"/>
  <c r="BC333"/>
  <c r="BB333"/>
  <c r="G333"/>
  <c r="BA333" s="1"/>
  <c r="BE331"/>
  <c r="BE340" s="1"/>
  <c r="I16" i="2" s="1"/>
  <c r="BD331" i="3"/>
  <c r="BC331"/>
  <c r="BB331"/>
  <c r="G331"/>
  <c r="BA331" s="1"/>
  <c r="BE328"/>
  <c r="BD328"/>
  <c r="BC328"/>
  <c r="BC340" s="1"/>
  <c r="G16" i="2" s="1"/>
  <c r="BB328" i="3"/>
  <c r="BB340" s="1"/>
  <c r="F16" i="2" s="1"/>
  <c r="G328" i="3"/>
  <c r="BA328" s="1"/>
  <c r="BE325"/>
  <c r="BD325"/>
  <c r="BC325"/>
  <c r="BB325"/>
  <c r="G325"/>
  <c r="B16" i="2"/>
  <c r="A16"/>
  <c r="C340" i="3"/>
  <c r="BE319"/>
  <c r="BD319"/>
  <c r="BC319"/>
  <c r="BB319"/>
  <c r="G319"/>
  <c r="BA319" s="1"/>
  <c r="BE313"/>
  <c r="BD313"/>
  <c r="BC313"/>
  <c r="BB313"/>
  <c r="G313"/>
  <c r="BA313" s="1"/>
  <c r="BA323" s="1"/>
  <c r="E15" i="2" s="1"/>
  <c r="BE310" i="3"/>
  <c r="BD310"/>
  <c r="BC310"/>
  <c r="BB310"/>
  <c r="BB323" s="1"/>
  <c r="F15" i="2" s="1"/>
  <c r="BA310" i="3"/>
  <c r="G310"/>
  <c r="G15" i="2"/>
  <c r="B15"/>
  <c r="A15"/>
  <c r="BE323" i="3"/>
  <c r="I15" i="2" s="1"/>
  <c r="BC323" i="3"/>
  <c r="C323"/>
  <c r="BE307"/>
  <c r="BD307"/>
  <c r="BD308" s="1"/>
  <c r="BC307"/>
  <c r="BB307"/>
  <c r="BB308" s="1"/>
  <c r="F14" i="2" s="1"/>
  <c r="BA307" i="3"/>
  <c r="G307"/>
  <c r="G308" s="1"/>
  <c r="H14" i="2"/>
  <c r="G14"/>
  <c r="B14"/>
  <c r="A14"/>
  <c r="BE308" i="3"/>
  <c r="I14" i="2" s="1"/>
  <c r="BC308" i="3"/>
  <c r="BA308"/>
  <c r="E14" i="2" s="1"/>
  <c r="C308" i="3"/>
  <c r="BE303"/>
  <c r="BD303"/>
  <c r="BC303"/>
  <c r="BB303"/>
  <c r="BA303"/>
  <c r="G303"/>
  <c r="BE300"/>
  <c r="BD300"/>
  <c r="BC300"/>
  <c r="BB300"/>
  <c r="G300"/>
  <c r="BA300" s="1"/>
  <c r="BE297"/>
  <c r="BD297"/>
  <c r="BC297"/>
  <c r="BB297"/>
  <c r="BA297"/>
  <c r="G297"/>
  <c r="BE290"/>
  <c r="BD290"/>
  <c r="BC290"/>
  <c r="BB290"/>
  <c r="G290"/>
  <c r="BA290" s="1"/>
  <c r="BE283"/>
  <c r="BD283"/>
  <c r="BC283"/>
  <c r="BB283"/>
  <c r="G283"/>
  <c r="BA283" s="1"/>
  <c r="BE276"/>
  <c r="BD276"/>
  <c r="BC276"/>
  <c r="BC305" s="1"/>
  <c r="G13" i="2" s="1"/>
  <c r="BB276" i="3"/>
  <c r="G276"/>
  <c r="BA276" s="1"/>
  <c r="BE274"/>
  <c r="BD274"/>
  <c r="BC274"/>
  <c r="BB274"/>
  <c r="G274"/>
  <c r="BA274" s="1"/>
  <c r="BE272"/>
  <c r="BD272"/>
  <c r="BC272"/>
  <c r="BB272"/>
  <c r="G272"/>
  <c r="BA272" s="1"/>
  <c r="BE270"/>
  <c r="BD270"/>
  <c r="BC270"/>
  <c r="BB270"/>
  <c r="BB305" s="1"/>
  <c r="F13" i="2" s="1"/>
  <c r="G270" i="3"/>
  <c r="B13" i="2"/>
  <c r="A13"/>
  <c r="BE305" i="3"/>
  <c r="I13" i="2" s="1"/>
  <c r="C305" i="3"/>
  <c r="BE266"/>
  <c r="BD266"/>
  <c r="BC266"/>
  <c r="BB266"/>
  <c r="G266"/>
  <c r="BA266" s="1"/>
  <c r="BE264"/>
  <c r="BD264"/>
  <c r="BC264"/>
  <c r="BB264"/>
  <c r="G264"/>
  <c r="BA264" s="1"/>
  <c r="BE262"/>
  <c r="BD262"/>
  <c r="BC262"/>
  <c r="BB262"/>
  <c r="BA262"/>
  <c r="G262"/>
  <c r="BE260"/>
  <c r="BD260"/>
  <c r="BC260"/>
  <c r="BB260"/>
  <c r="G260"/>
  <c r="BA260" s="1"/>
  <c r="BE258"/>
  <c r="BD258"/>
  <c r="BC258"/>
  <c r="BB258"/>
  <c r="G258"/>
  <c r="BA258" s="1"/>
  <c r="BE256"/>
  <c r="BD256"/>
  <c r="BC256"/>
  <c r="BB256"/>
  <c r="G256"/>
  <c r="BA256" s="1"/>
  <c r="BE254"/>
  <c r="BD254"/>
  <c r="BC254"/>
  <c r="BB254"/>
  <c r="G254"/>
  <c r="BA254" s="1"/>
  <c r="BE252"/>
  <c r="BD252"/>
  <c r="BC252"/>
  <c r="BC268" s="1"/>
  <c r="G12" i="2" s="1"/>
  <c r="BB252" i="3"/>
  <c r="G252"/>
  <c r="BA252" s="1"/>
  <c r="BE250"/>
  <c r="BD250"/>
  <c r="BC250"/>
  <c r="BB250"/>
  <c r="BB268" s="1"/>
  <c r="F12" i="2" s="1"/>
  <c r="G250" i="3"/>
  <c r="B12" i="2"/>
  <c r="A12"/>
  <c r="BE268" i="3"/>
  <c r="I12" i="2" s="1"/>
  <c r="C268" i="3"/>
  <c r="BE246"/>
  <c r="BD246"/>
  <c r="BC246"/>
  <c r="BB246"/>
  <c r="G246"/>
  <c r="BA246" s="1"/>
  <c r="BE245"/>
  <c r="BD245"/>
  <c r="BC245"/>
  <c r="BB245"/>
  <c r="G245"/>
  <c r="BA245" s="1"/>
  <c r="BE242"/>
  <c r="BD242"/>
  <c r="BC242"/>
  <c r="BB242"/>
  <c r="BA242"/>
  <c r="G242"/>
  <c r="BE236"/>
  <c r="BD236"/>
  <c r="BC236"/>
  <c r="BB236"/>
  <c r="G236"/>
  <c r="BA236" s="1"/>
  <c r="BE233"/>
  <c r="BD233"/>
  <c r="BC233"/>
  <c r="BB233"/>
  <c r="G233"/>
  <c r="BA233" s="1"/>
  <c r="BE226"/>
  <c r="BD226"/>
  <c r="BC226"/>
  <c r="BB226"/>
  <c r="G226"/>
  <c r="BA226" s="1"/>
  <c r="BE223"/>
  <c r="BD223"/>
  <c r="BC223"/>
  <c r="BB223"/>
  <c r="G223"/>
  <c r="BA223" s="1"/>
  <c r="BE211"/>
  <c r="BD211"/>
  <c r="BC211"/>
  <c r="BB211"/>
  <c r="G211"/>
  <c r="BA211" s="1"/>
  <c r="BE209"/>
  <c r="BD209"/>
  <c r="BC209"/>
  <c r="BB209"/>
  <c r="G209"/>
  <c r="BA209" s="1"/>
  <c r="BE205"/>
  <c r="BD205"/>
  <c r="BC205"/>
  <c r="BB205"/>
  <c r="G205"/>
  <c r="BA205" s="1"/>
  <c r="BE202"/>
  <c r="BD202"/>
  <c r="BC202"/>
  <c r="BB202"/>
  <c r="BA202"/>
  <c r="G202"/>
  <c r="BE198"/>
  <c r="BD198"/>
  <c r="BC198"/>
  <c r="BB198"/>
  <c r="G198"/>
  <c r="BA198" s="1"/>
  <c r="BE192"/>
  <c r="BD192"/>
  <c r="BC192"/>
  <c r="BB192"/>
  <c r="G192"/>
  <c r="BA192" s="1"/>
  <c r="BE188"/>
  <c r="BD188"/>
  <c r="BC188"/>
  <c r="BB188"/>
  <c r="G188"/>
  <c r="BA188" s="1"/>
  <c r="BE185"/>
  <c r="BD185"/>
  <c r="BC185"/>
  <c r="BB185"/>
  <c r="G185"/>
  <c r="BA185" s="1"/>
  <c r="BE179"/>
  <c r="BD179"/>
  <c r="BC179"/>
  <c r="BB179"/>
  <c r="G179"/>
  <c r="BA179" s="1"/>
  <c r="BE171"/>
  <c r="BD171"/>
  <c r="BC171"/>
  <c r="BB171"/>
  <c r="G171"/>
  <c r="BA171" s="1"/>
  <c r="BE164"/>
  <c r="BD164"/>
  <c r="BC164"/>
  <c r="BB164"/>
  <c r="G164"/>
  <c r="BA164" s="1"/>
  <c r="BE158"/>
  <c r="BE248" s="1"/>
  <c r="I11" i="2" s="1"/>
  <c r="BD158" i="3"/>
  <c r="BC158"/>
  <c r="BB158"/>
  <c r="BB248" s="1"/>
  <c r="F11" i="2" s="1"/>
  <c r="BA158" i="3"/>
  <c r="G158"/>
  <c r="B11" i="2"/>
  <c r="A11"/>
  <c r="BC248" i="3"/>
  <c r="G11" i="2" s="1"/>
  <c r="C248" i="3"/>
  <c r="BE154"/>
  <c r="BD154"/>
  <c r="BC154"/>
  <c r="BB154"/>
  <c r="BA154"/>
  <c r="G154"/>
  <c r="BE152"/>
  <c r="BD152"/>
  <c r="BC152"/>
  <c r="BB152"/>
  <c r="G152"/>
  <c r="BA152" s="1"/>
  <c r="BE150"/>
  <c r="BD150"/>
  <c r="BC150"/>
  <c r="BB150"/>
  <c r="G150"/>
  <c r="BA150" s="1"/>
  <c r="BE144"/>
  <c r="BD144"/>
  <c r="BC144"/>
  <c r="BB144"/>
  <c r="G144"/>
  <c r="BA144" s="1"/>
  <c r="BE141"/>
  <c r="BD141"/>
  <c r="BC141"/>
  <c r="BB141"/>
  <c r="G141"/>
  <c r="BA141" s="1"/>
  <c r="BE138"/>
  <c r="BD138"/>
  <c r="BC138"/>
  <c r="BB138"/>
  <c r="G138"/>
  <c r="BA138" s="1"/>
  <c r="BE135"/>
  <c r="BD135"/>
  <c r="BC135"/>
  <c r="BB135"/>
  <c r="G135"/>
  <c r="BA135" s="1"/>
  <c r="BE133"/>
  <c r="BD133"/>
  <c r="BC133"/>
  <c r="BB133"/>
  <c r="G133"/>
  <c r="BA133" s="1"/>
  <c r="BE131"/>
  <c r="BD131"/>
  <c r="BC131"/>
  <c r="BB131"/>
  <c r="BA131"/>
  <c r="G131"/>
  <c r="BE129"/>
  <c r="BD129"/>
  <c r="BC129"/>
  <c r="BB129"/>
  <c r="G129"/>
  <c r="BA129" s="1"/>
  <c r="BE122"/>
  <c r="BD122"/>
  <c r="BC122"/>
  <c r="BB122"/>
  <c r="G122"/>
  <c r="BA122" s="1"/>
  <c r="BE119"/>
  <c r="BD119"/>
  <c r="BD156" s="1"/>
  <c r="H10" i="2" s="1"/>
  <c r="BC119" i="3"/>
  <c r="BC156" s="1"/>
  <c r="G10" i="2" s="1"/>
  <c r="BB119" i="3"/>
  <c r="BB156" s="1"/>
  <c r="F10" i="2" s="1"/>
  <c r="G119" i="3"/>
  <c r="BA119" s="1"/>
  <c r="B10" i="2"/>
  <c r="A10"/>
  <c r="BE156" i="3"/>
  <c r="I10" i="2" s="1"/>
  <c r="G156" i="3"/>
  <c r="C156"/>
  <c r="BE116"/>
  <c r="BD116"/>
  <c r="BC116"/>
  <c r="BB116"/>
  <c r="G116"/>
  <c r="BA116" s="1"/>
  <c r="BE114"/>
  <c r="BD114"/>
  <c r="BC114"/>
  <c r="BB114"/>
  <c r="G114"/>
  <c r="BA114" s="1"/>
  <c r="BE112"/>
  <c r="BD112"/>
  <c r="BC112"/>
  <c r="BB112"/>
  <c r="G112"/>
  <c r="BA112" s="1"/>
  <c r="BE110"/>
  <c r="BD110"/>
  <c r="BC110"/>
  <c r="BB110"/>
  <c r="G110"/>
  <c r="BA110" s="1"/>
  <c r="BE107"/>
  <c r="BD107"/>
  <c r="BC107"/>
  <c r="BC117" s="1"/>
  <c r="G9" i="2" s="1"/>
  <c r="BB107" i="3"/>
  <c r="BB117" s="1"/>
  <c r="F9" i="2" s="1"/>
  <c r="G107" i="3"/>
  <c r="BA107" s="1"/>
  <c r="BA117" s="1"/>
  <c r="E9" i="2" s="1"/>
  <c r="B9"/>
  <c r="A9"/>
  <c r="BE117" i="3"/>
  <c r="I9" i="2" s="1"/>
  <c r="BD117" i="3"/>
  <c r="H9" i="2" s="1"/>
  <c r="G117" i="3"/>
  <c r="C117"/>
  <c r="BE103"/>
  <c r="BD103"/>
  <c r="BC103"/>
  <c r="BB103"/>
  <c r="G103"/>
  <c r="BA103" s="1"/>
  <c r="BE101"/>
  <c r="BD101"/>
  <c r="BC101"/>
  <c r="BB101"/>
  <c r="BA101"/>
  <c r="G101"/>
  <c r="BE99"/>
  <c r="BD99"/>
  <c r="BC99"/>
  <c r="BB99"/>
  <c r="G99"/>
  <c r="BA99" s="1"/>
  <c r="BE97"/>
  <c r="BD97"/>
  <c r="BC97"/>
  <c r="BB97"/>
  <c r="BA97"/>
  <c r="G97"/>
  <c r="BE95"/>
  <c r="BD95"/>
  <c r="BC95"/>
  <c r="BB95"/>
  <c r="G95"/>
  <c r="BA95" s="1"/>
  <c r="BE93"/>
  <c r="BD93"/>
  <c r="BC93"/>
  <c r="BB93"/>
  <c r="BA93"/>
  <c r="G93"/>
  <c r="BE91"/>
  <c r="BD91"/>
  <c r="BC91"/>
  <c r="BB91"/>
  <c r="G91"/>
  <c r="BA91" s="1"/>
  <c r="BE86"/>
  <c r="BD86"/>
  <c r="BC86"/>
  <c r="BB86"/>
  <c r="BA86"/>
  <c r="G86"/>
  <c r="BE81"/>
  <c r="BD81"/>
  <c r="BC81"/>
  <c r="BB81"/>
  <c r="G81"/>
  <c r="BA81" s="1"/>
  <c r="BE78"/>
  <c r="BD78"/>
  <c r="BC78"/>
  <c r="BB78"/>
  <c r="BA78"/>
  <c r="G78"/>
  <c r="BE75"/>
  <c r="BD75"/>
  <c r="BC75"/>
  <c r="BC105" s="1"/>
  <c r="G8" i="2" s="1"/>
  <c r="BB75" i="3"/>
  <c r="G75"/>
  <c r="BA75" s="1"/>
  <c r="BE73"/>
  <c r="BE105" s="1"/>
  <c r="I8" i="2" s="1"/>
  <c r="BD73" i="3"/>
  <c r="BC73"/>
  <c r="BB73"/>
  <c r="BA73"/>
  <c r="G73"/>
  <c r="B8" i="2"/>
  <c r="A8"/>
  <c r="BD105" i="3"/>
  <c r="H8" i="2" s="1"/>
  <c r="BB105" i="3"/>
  <c r="F8" i="2" s="1"/>
  <c r="G105" i="3"/>
  <c r="C105"/>
  <c r="BE70"/>
  <c r="BD70"/>
  <c r="BC70"/>
  <c r="BB70"/>
  <c r="BA70"/>
  <c r="G70"/>
  <c r="BE68"/>
  <c r="BD68"/>
  <c r="BC68"/>
  <c r="BB68"/>
  <c r="G68"/>
  <c r="BA68" s="1"/>
  <c r="BE61"/>
  <c r="BD61"/>
  <c r="BC61"/>
  <c r="BB61"/>
  <c r="BA61"/>
  <c r="G61"/>
  <c r="BE59"/>
  <c r="BD59"/>
  <c r="BC59"/>
  <c r="BB59"/>
  <c r="G59"/>
  <c r="BA59" s="1"/>
  <c r="BE54"/>
  <c r="BD54"/>
  <c r="BC54"/>
  <c r="BB54"/>
  <c r="BA54"/>
  <c r="G54"/>
  <c r="BE52"/>
  <c r="BD52"/>
  <c r="BC52"/>
  <c r="BB52"/>
  <c r="G52"/>
  <c r="BA52" s="1"/>
  <c r="BE43"/>
  <c r="BD43"/>
  <c r="BC43"/>
  <c r="BB43"/>
  <c r="BA43"/>
  <c r="G43"/>
  <c r="BE41"/>
  <c r="BD41"/>
  <c r="BC41"/>
  <c r="BB41"/>
  <c r="G41"/>
  <c r="BA41" s="1"/>
  <c r="BE34"/>
  <c r="BD34"/>
  <c r="BC34"/>
  <c r="BB34"/>
  <c r="BA34"/>
  <c r="G34"/>
  <c r="BE32"/>
  <c r="BD32"/>
  <c r="BC32"/>
  <c r="BB32"/>
  <c r="G32"/>
  <c r="BA32" s="1"/>
  <c r="BE30"/>
  <c r="BD30"/>
  <c r="BC30"/>
  <c r="BB30"/>
  <c r="BA30"/>
  <c r="G30"/>
  <c r="BE28"/>
  <c r="BD28"/>
  <c r="BC28"/>
  <c r="BB28"/>
  <c r="G28"/>
  <c r="BA28" s="1"/>
  <c r="BE26"/>
  <c r="BD26"/>
  <c r="BC26"/>
  <c r="BB26"/>
  <c r="BA26"/>
  <c r="G26"/>
  <c r="BE20"/>
  <c r="BD20"/>
  <c r="BC20"/>
  <c r="BB20"/>
  <c r="G20"/>
  <c r="BA20" s="1"/>
  <c r="BE18"/>
  <c r="BD18"/>
  <c r="BC18"/>
  <c r="BB18"/>
  <c r="BA18"/>
  <c r="G18"/>
  <c r="BE16"/>
  <c r="BD16"/>
  <c r="BC16"/>
  <c r="BB16"/>
  <c r="G16"/>
  <c r="BA16" s="1"/>
  <c r="BE12"/>
  <c r="BE71" s="1"/>
  <c r="I7" i="2" s="1"/>
  <c r="BD12" i="3"/>
  <c r="BC12"/>
  <c r="BB12"/>
  <c r="BB71" s="1"/>
  <c r="F7" i="2" s="1"/>
  <c r="BA12" i="3"/>
  <c r="G12"/>
  <c r="BE8"/>
  <c r="BD8"/>
  <c r="BC8"/>
  <c r="BC71" s="1"/>
  <c r="G7" i="2" s="1"/>
  <c r="BB8" i="3"/>
  <c r="G8"/>
  <c r="BA8" s="1"/>
  <c r="B7" i="2"/>
  <c r="A7"/>
  <c r="BD71" i="3"/>
  <c r="H7" i="2" s="1"/>
  <c r="G71" i="3"/>
  <c r="C71"/>
  <c r="E4"/>
  <c r="C4"/>
  <c r="F3"/>
  <c r="C3"/>
  <c r="C2" i="2"/>
  <c r="C1"/>
  <c r="C33" i="1"/>
  <c r="F33" s="1"/>
  <c r="C31"/>
  <c r="C9"/>
  <c r="G7"/>
  <c r="D2"/>
  <c r="C2"/>
  <c r="BA248" i="3" l="1"/>
  <c r="E11" i="2" s="1"/>
  <c r="G40"/>
  <c r="C18" i="1" s="1"/>
  <c r="I40" i="2"/>
  <c r="C21" i="1" s="1"/>
  <c r="BA105" i="3"/>
  <c r="E8" i="2" s="1"/>
  <c r="BA71" i="3"/>
  <c r="E7" i="2" s="1"/>
  <c r="BA156" i="3"/>
  <c r="E10" i="2" s="1"/>
  <c r="G486" i="3"/>
  <c r="BB485"/>
  <c r="BB486" s="1"/>
  <c r="F25" i="2" s="1"/>
  <c r="G340" i="3"/>
  <c r="BD340"/>
  <c r="H16" i="2" s="1"/>
  <c r="G390" i="3"/>
  <c r="BA389"/>
  <c r="BA390" s="1"/>
  <c r="E20" i="2" s="1"/>
  <c r="BB479" i="3"/>
  <c r="F23" i="2" s="1"/>
  <c r="BD506" i="3"/>
  <c r="H26" i="2" s="1"/>
  <c r="G518" i="3"/>
  <c r="BB508"/>
  <c r="BB518" s="1"/>
  <c r="F27" i="2" s="1"/>
  <c r="G268" i="3"/>
  <c r="BD268"/>
  <c r="H12" i="2" s="1"/>
  <c r="G305" i="3"/>
  <c r="BD305"/>
  <c r="H13" i="2" s="1"/>
  <c r="G323" i="3"/>
  <c r="BD323"/>
  <c r="H15" i="2" s="1"/>
  <c r="BA325" i="3"/>
  <c r="BA340" s="1"/>
  <c r="E16" i="2" s="1"/>
  <c r="BD411" i="3"/>
  <c r="H21" i="2" s="1"/>
  <c r="BB413" i="3"/>
  <c r="BB428" s="1"/>
  <c r="F22" i="2" s="1"/>
  <c r="G428" i="3"/>
  <c r="G506"/>
  <c r="BB488"/>
  <c r="BB506" s="1"/>
  <c r="F26" i="2" s="1"/>
  <c r="BD561" i="3"/>
  <c r="H28" i="2" s="1"/>
  <c r="G593" i="3"/>
  <c r="BD593"/>
  <c r="H29" i="2" s="1"/>
  <c r="G248" i="3"/>
  <c r="BD248"/>
  <c r="H11" i="2" s="1"/>
  <c r="BA250" i="3"/>
  <c r="BA268" s="1"/>
  <c r="E12" i="2" s="1"/>
  <c r="BA270" i="3"/>
  <c r="BA305" s="1"/>
  <c r="E13" i="2" s="1"/>
  <c r="BB387" i="3"/>
  <c r="F19" i="2" s="1"/>
  <c r="G411" i="3"/>
  <c r="BB392"/>
  <c r="BB411" s="1"/>
  <c r="F21" i="2" s="1"/>
  <c r="G561" i="3"/>
  <c r="BB520"/>
  <c r="BB561" s="1"/>
  <c r="F28" i="2" s="1"/>
  <c r="BD713" i="3"/>
  <c r="H36" i="2" s="1"/>
  <c r="G606" i="3"/>
  <c r="BB595"/>
  <c r="BB606" s="1"/>
  <c r="F30" i="2" s="1"/>
  <c r="BD709" i="3"/>
  <c r="H35" i="2" s="1"/>
  <c r="BD715" i="3"/>
  <c r="BD717" s="1"/>
  <c r="H37" i="2" s="1"/>
  <c r="BD387" i="3"/>
  <c r="H19" i="2" s="1"/>
  <c r="G618" i="3"/>
  <c r="BD618"/>
  <c r="H31" i="2" s="1"/>
  <c r="G624" i="3"/>
  <c r="BB620"/>
  <c r="BB624" s="1"/>
  <c r="F32" i="2" s="1"/>
  <c r="BB642" i="3"/>
  <c r="F33" i="2" s="1"/>
  <c r="G479" i="3"/>
  <c r="BD479"/>
  <c r="H23" i="2" s="1"/>
  <c r="BB593" i="3"/>
  <c r="F29" i="2" s="1"/>
  <c r="BB717" i="3"/>
  <c r="F37" i="2" s="1"/>
  <c r="G709" i="3"/>
  <c r="G713"/>
  <c r="G720"/>
  <c r="G723"/>
  <c r="H40" i="2" l="1"/>
  <c r="C17" i="1" s="1"/>
  <c r="F40" i="2"/>
  <c r="C16" i="1" s="1"/>
  <c r="E40" i="2"/>
  <c r="G52"/>
  <c r="I52" s="1"/>
  <c r="G51"/>
  <c r="I51" s="1"/>
  <c r="G21" i="1" s="1"/>
  <c r="G50" i="2"/>
  <c r="I50" s="1"/>
  <c r="G20" i="1" s="1"/>
  <c r="G49" i="2"/>
  <c r="I49" s="1"/>
  <c r="G19" i="1" s="1"/>
  <c r="G48" i="2"/>
  <c r="I48" s="1"/>
  <c r="G18" i="1" s="1"/>
  <c r="G47" i="2"/>
  <c r="I47" s="1"/>
  <c r="G17" i="1" s="1"/>
  <c r="G46" i="2"/>
  <c r="I46" s="1"/>
  <c r="G16" i="1" s="1"/>
  <c r="G45" i="2"/>
  <c r="I45" s="1"/>
  <c r="C15" i="1"/>
  <c r="C19" s="1"/>
  <c r="C22" s="1"/>
  <c r="H53" i="2" l="1"/>
  <c r="G23" i="1" s="1"/>
  <c r="G22" s="1"/>
  <c r="G15"/>
  <c r="C23" l="1"/>
  <c r="F30" s="1"/>
  <c r="F31" l="1"/>
  <c r="F34" s="1"/>
</calcChain>
</file>

<file path=xl/sharedStrings.xml><?xml version="1.0" encoding="utf-8"?>
<sst xmlns="http://schemas.openxmlformats.org/spreadsheetml/2006/main" count="1798" uniqueCount="966">
  <si>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</si>
  <si>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</si>
  <si>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</si>
  <si>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</si>
  <si>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</si>
  <si>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</si>
  <si>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</si>
  <si>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</si>
  <si>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</si>
  <si>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</si>
  <si>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</si>
  <si>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</si>
  <si>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</si>
  <si>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</si>
  <si>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</si>
  <si>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</si>
  <si>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</si>
  <si>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</si>
  <si>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</si>
  <si>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</si>
  <si>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</si>
  <si>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</si>
  <si>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</si>
  <si>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</si>
  <si>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</si>
  <si>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</si>
  <si>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</si>
  <si>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</si>
  <si>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</si>
  <si>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</si>
  <si>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</si>
  <si>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</si>
  <si>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</si>
  <si>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</si>
  <si>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</si>
  <si>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</si>
  <si>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</si>
  <si>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</si>
  <si>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</si>
  <si>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</si>
  <si>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</si>
  <si>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</si>
  <si>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</si>
  <si>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</si>
  <si>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</si>
  <si>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</si>
  <si>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</si>
  <si>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</si>
  <si>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</si>
  <si>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</si>
  <si>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</si>
  <si>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</si>
  <si>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</si>
  <si>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</si>
  <si>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</si>
  <si>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</si>
  <si>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</si>
  <si>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</si>
  <si>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</si>
  <si>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</si>
  <si>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</si>
  <si>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</si>
  <si>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</si>
  <si>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</si>
  <si>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</si>
  <si>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</si>
  <si>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</si>
  <si>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</si>
  <si>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</si>
  <si>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</si>
  <si>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</si>
  <si>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</si>
  <si>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</si>
  <si>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</si>
  <si>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</si>
  <si>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</si>
  <si>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</si>
  <si>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SLEPÝ ROZPOČET</t>
  </si>
  <si>
    <t>Slepý rozpočet</t>
  </si>
  <si>
    <t>170301</t>
  </si>
  <si>
    <t>JALOVISKO U MĚNÍNA - REVITALIZACE BROWNFIELDU</t>
  </si>
  <si>
    <t>01</t>
  </si>
  <si>
    <t>05</t>
  </si>
  <si>
    <t>122201103R00</t>
  </si>
  <si>
    <t xml:space="preserve">Odkopávky nezapažené v hor. 3 do 10000 m3 </t>
  </si>
  <si>
    <t>m3</t>
  </si>
  <si>
    <t>pod objektem na - 0,500:2420+1630-1400</t>
  </si>
  <si>
    <t>vsakovací jezírko:1235</t>
  </si>
  <si>
    <t>pro štěrk pod objektem:(59,6*79,6+7,25*24,8)*0,3</t>
  </si>
  <si>
    <t>122201109R00</t>
  </si>
  <si>
    <t xml:space="preserve">Příplatek za lepivost - odkopávky v hor. 3 </t>
  </si>
  <si>
    <t>pod objektem na - 0,500:(2420+1630-1400)*0,5</t>
  </si>
  <si>
    <t>vsakovací jezírko:1235*0,5</t>
  </si>
  <si>
    <t>pro štěrk pod objektem:(59,6*79,6+7,25*24,8)*0,3*0,5</t>
  </si>
  <si>
    <t>131201112R00</t>
  </si>
  <si>
    <t xml:space="preserve">Hloubení nezapaž. jam hor.3 do 1000 m3, STROJNĚ </t>
  </si>
  <si>
    <t>pro kalichy:3,14*1,6*1,6*1,7*86</t>
  </si>
  <si>
    <t>131201119R00</t>
  </si>
  <si>
    <t xml:space="preserve">Příplatek za lepivost - hloubení nezap.jam v hor.3 </t>
  </si>
  <si>
    <t>pro kalichy:3,14*1,6*1,6*1,7*86*0,5</t>
  </si>
  <si>
    <t>132201112R00</t>
  </si>
  <si>
    <t xml:space="preserve">Hloubení rýh š.do 60 cm v hor.3 nad 100 m3,STROJNĚ </t>
  </si>
  <si>
    <t>pro prefa pasy :0,4*1,1*(79,1-3,2*16)</t>
  </si>
  <si>
    <t>0,4*1,1*(59,1-3,2*10)*2</t>
  </si>
  <si>
    <t>0,4*1,1*(79,1+7,25*2+4,06-3,2*18)</t>
  </si>
  <si>
    <t>pro monolit. pasy:0,6*1,1*(53,175+16,9+2,2+11,025-3,2*7)</t>
  </si>
  <si>
    <t>0,7*1,6*(5+5,7)+0,5*1,6*(1,1+1,45)</t>
  </si>
  <si>
    <t>132201119R00</t>
  </si>
  <si>
    <t xml:space="preserve">Příplatek za lepivost - hloubení rýh 60 cm v hor.3 </t>
  </si>
  <si>
    <t>107,9684*0,5</t>
  </si>
  <si>
    <t>132201211R00</t>
  </si>
  <si>
    <t xml:space="preserve">Hloubení rýh š.do 200 cm hor.3 do 100 m3,STROJNĚ </t>
  </si>
  <si>
    <t>pro dieselagregát:1*2,5*1,15*2</t>
  </si>
  <si>
    <t>132201219R00</t>
  </si>
  <si>
    <t xml:space="preserve">Příplatek za lepivost - hloubení rýh 200cm v hor.3 </t>
  </si>
  <si>
    <t>pro dieselagregát:1*2,5*1,15*2*0,5</t>
  </si>
  <si>
    <t>162301101R00</t>
  </si>
  <si>
    <t xml:space="preserve">Vodorovné přemístění výkopku z hor.1-4 do 500 m </t>
  </si>
  <si>
    <t>severní část pozemku:3500</t>
  </si>
  <si>
    <t>162701105R00</t>
  </si>
  <si>
    <t xml:space="preserve">Vodorovné přemístění výkopku z hor.1-4 do 10000 m </t>
  </si>
  <si>
    <t>výkopek:5362,188+1175,2141+107,9684+5,75</t>
  </si>
  <si>
    <t>vývrtek z pilot:</t>
  </si>
  <si>
    <t>dle statiky D.1.2.1:528*3,14*0,3*0,3</t>
  </si>
  <si>
    <t>232*3,14*0,45*0,45</t>
  </si>
  <si>
    <t>zásyp:-996,6854</t>
  </si>
  <si>
    <t>severní část pozemku:-3500</t>
  </si>
  <si>
    <t>162701109R00</t>
  </si>
  <si>
    <t xml:space="preserve">Příplatek k vod. přemístění hor.1-4 za další 1 km </t>
  </si>
  <si>
    <t>2451,1651*6</t>
  </si>
  <si>
    <t>167101102R00</t>
  </si>
  <si>
    <t xml:space="preserve">Nakládání výkopku z hor.1-4 v množství nad 100 m3 </t>
  </si>
  <si>
    <t>na zásyp:</t>
  </si>
  <si>
    <t>kolem kalichů:(3,14*1,6*1,6*1,7-3,14*0,7*0,7*1,4)*86</t>
  </si>
  <si>
    <t>kolem prefa pasů:0,05*1,1*(79,1-3,2*16)</t>
  </si>
  <si>
    <t>0,05*1,1*(59,1-3,2*10)*2</t>
  </si>
  <si>
    <t>0,05*1,1*(79,1+7,25*2+4,06-3,2*18)</t>
  </si>
  <si>
    <t>171101101R00</t>
  </si>
  <si>
    <t xml:space="preserve">Uložení sypaniny do násypů zhutněných </t>
  </si>
  <si>
    <t>174101101R00</t>
  </si>
  <si>
    <t xml:space="preserve">Zásyp jam, rýh, šachet se zhutněním </t>
  </si>
  <si>
    <t>182101101R00</t>
  </si>
  <si>
    <t xml:space="preserve">Svahování v zářezech v hor. 1 - 4 </t>
  </si>
  <si>
    <t>m2</t>
  </si>
  <si>
    <t>vsakovací jezírko:255+670</t>
  </si>
  <si>
    <t>199000002R00</t>
  </si>
  <si>
    <t xml:space="preserve">Poplatek za skládku horniny 1- 4 </t>
  </si>
  <si>
    <t>462511270R00</t>
  </si>
  <si>
    <t xml:space="preserve">Zához z kamene bez proštěrk. z terénu do 200 kg </t>
  </si>
  <si>
    <t>vsakovací jezírko:(255+670)*0,2</t>
  </si>
  <si>
    <t>112100001RAA</t>
  </si>
  <si>
    <t>Kácení stromů do průměru 50cm a odstranění pařezů včetně odvozu, spálení větví</t>
  </si>
  <si>
    <t>kus</t>
  </si>
  <si>
    <t>2</t>
  </si>
  <si>
    <t>Základy a zvláštní zakládání</t>
  </si>
  <si>
    <t>271531114R00</t>
  </si>
  <si>
    <t>S.1, S.2:59,6*79,6+7,25*24,8</t>
  </si>
  <si>
    <t>274313621R00</t>
  </si>
  <si>
    <t xml:space="preserve">Beton základových pasů prostý C 20/25 XO </t>
  </si>
  <si>
    <t>ZPPB:0,5*1,45*(1,45+1,1)*1,035</t>
  </si>
  <si>
    <t>pro dieselagregát:1*2,5*1,35*2*1,035</t>
  </si>
  <si>
    <t>274321411R00</t>
  </si>
  <si>
    <t xml:space="preserve">Železobeton základových pasů C 25/30 XC2 </t>
  </si>
  <si>
    <t>ZP2:0,6*1*(53,175+16,9+2,2+11,025)*1,035</t>
  </si>
  <si>
    <t>ZP1:0,7*1,3*(5+5,7)*1,035</t>
  </si>
  <si>
    <t>274351215R00</t>
  </si>
  <si>
    <t xml:space="preserve">Bednění stěn základových pasů - zřízení </t>
  </si>
  <si>
    <t>pro dieselagregát:0,2*(1+2,5)*2*2</t>
  </si>
  <si>
    <t>ZPPB:0,15*(1,45+1,1+0,5*2)*2</t>
  </si>
  <si>
    <t>ZP2:0,2*(53,175+16,9+2,2+11,025)*2</t>
  </si>
  <si>
    <t>ZP1:0,1*(5+5,7+0,7*2)*2</t>
  </si>
  <si>
    <t>274351216R00</t>
  </si>
  <si>
    <t xml:space="preserve">Bednění stěn základových pasů - odstranění </t>
  </si>
  <si>
    <t>274361721R00</t>
  </si>
  <si>
    <t xml:space="preserve">Výztuž základových pasů z oceli B 500B </t>
  </si>
  <si>
    <t>t</t>
  </si>
  <si>
    <t>ZP1, ZP2:2754,7/1000</t>
  </si>
  <si>
    <t>275313511R00</t>
  </si>
  <si>
    <t xml:space="preserve">Beton základových patek prostý C 12/15 </t>
  </si>
  <si>
    <t>kalich K1 - podkladní beton:3,14*0,8*0,8*0,1*86</t>
  </si>
  <si>
    <t>275321611R00</t>
  </si>
  <si>
    <t xml:space="preserve">Železobeton základových patek C 30/37 XC2 </t>
  </si>
  <si>
    <t>kalich K1:(3,14*0,7*0,7*1,3-0,5*0,5*0,85)*86</t>
  </si>
  <si>
    <t>275353151R00</t>
  </si>
  <si>
    <t>Bednění kotev.otvorů patek do 0,25 m2, hl. 1,0 m včetně zdrsnění povrchu kalicha</t>
  </si>
  <si>
    <t>kalich K1:86</t>
  </si>
  <si>
    <t>275356031R00</t>
  </si>
  <si>
    <t xml:space="preserve">Bednění základ. patek ploch zaoblených zřízení </t>
  </si>
  <si>
    <t>kalich K1:3,14*1,4*1,3*86</t>
  </si>
  <si>
    <t>275356032R00</t>
  </si>
  <si>
    <t xml:space="preserve">Bednění základ. patek ploch zaoblených odstran. </t>
  </si>
  <si>
    <t>275361721R00</t>
  </si>
  <si>
    <t xml:space="preserve">Výztuž základových patek z oceli B 500B </t>
  </si>
  <si>
    <t>kalich K1:12748,2/1000</t>
  </si>
  <si>
    <t>22</t>
  </si>
  <si>
    <t>Piloty</t>
  </si>
  <si>
    <t>224321431R00</t>
  </si>
  <si>
    <t xml:space="preserve">Výplň pilot z ŽB C 25/30 XC2 XA1 </t>
  </si>
  <si>
    <t>224361113R00</t>
  </si>
  <si>
    <t xml:space="preserve">Výztuž pilot beton. do země, ocel B 500B </t>
  </si>
  <si>
    <t>dle statiky D.1.2.1:13,9139</t>
  </si>
  <si>
    <t>264311412R00</t>
  </si>
  <si>
    <t xml:space="preserve">Vrty pro piloty do 650 mm </t>
  </si>
  <si>
    <t>m</t>
  </si>
  <si>
    <t>dle statiky D.1.2.1:6*60+8*21</t>
  </si>
  <si>
    <t>264312112R00</t>
  </si>
  <si>
    <t xml:space="preserve">Vrty pro piloty do 1050 mm </t>
  </si>
  <si>
    <t>dle statiky D.1.2.1:10*12+14*8</t>
  </si>
  <si>
    <t>264319999</t>
  </si>
  <si>
    <t xml:space="preserve">Pilotovací rovina </t>
  </si>
  <si>
    <t>kpl</t>
  </si>
  <si>
    <t>3</t>
  </si>
  <si>
    <t>Svislé a kompletní konstrukce</t>
  </si>
  <si>
    <t>311271175RT6</t>
  </si>
  <si>
    <t>Zdivo z tvárnic porobeton. hladkých tl. 20 cm tvárnice P 6 - 650, 499 x 249 x 200 mm</t>
  </si>
  <si>
    <t>S.15:</t>
  </si>
  <si>
    <t>2.np:7,6*6</t>
  </si>
  <si>
    <t>311271176RT6</t>
  </si>
  <si>
    <t>Zdivo z tvárnic porobet. hladkých tl. 25 cm tvárnice P 6 - 650, 499 x 249 x 250 mm</t>
  </si>
  <si>
    <t>1.np:6,5*15-(2*2,5+0,9*2+2*2,5)</t>
  </si>
  <si>
    <t>5,4*38,2-2*2,5</t>
  </si>
  <si>
    <t>5,4*(16,25+1,65+11)-(2*2,5+0,9*2)</t>
  </si>
  <si>
    <t>5*2,6</t>
  </si>
  <si>
    <t>2.np:7,1*38,2+7,6*(16,25+1,65+11)</t>
  </si>
  <si>
    <t>317121043RT1</t>
  </si>
  <si>
    <t>Překlad nosný porobeton, světlost otv. do 105 cm překlad nosný NOP II / 3 / 23 129 x 24,9 x 25 cm</t>
  </si>
  <si>
    <t>1.np:2</t>
  </si>
  <si>
    <t>317161309RA0</t>
  </si>
  <si>
    <t xml:space="preserve">Sestava překladů pro tl. 240, bez izol. dl.3000 mm </t>
  </si>
  <si>
    <t>1.np:4</t>
  </si>
  <si>
    <t>342170091</t>
  </si>
  <si>
    <t>M+D panely atikové sendvičové 150mm, min. vlna EI 45/DP1 - kompletní řešení dle PD, kce pro mtž</t>
  </si>
  <si>
    <t>1,2*(38,2+16,25+1,65+16,95)</t>
  </si>
  <si>
    <t>342170092</t>
  </si>
  <si>
    <t>M+D panely fasádní sendvičové 150mm, min. vlna bez PO - kompletní řešení dle PD, kce pro mtž</t>
  </si>
  <si>
    <t>bez PO:6,45*(10+60-2,6+10)+7,35*25</t>
  </si>
  <si>
    <t>-(3*5*4+2,1*2,55+1*2,05*2)</t>
  </si>
  <si>
    <t>342170093</t>
  </si>
  <si>
    <t>M+D panely fasádní sendvičové 150mm, min. vlna EI 15/DP1 - kompletní řešení dle PD, kce pro mtž</t>
  </si>
  <si>
    <t>EI 15/DP1:4,5*23</t>
  </si>
  <si>
    <t>-22,75*1,75</t>
  </si>
  <si>
    <t>342170094</t>
  </si>
  <si>
    <t>M+D panely fasádní sendvičové 150mm, min. vlna EI 30/DP1 - kompletní řešení dle PD, kce pro mtž</t>
  </si>
  <si>
    <t>EI 30/DP1:8,5*(23+11)+8,9*32,4</t>
  </si>
  <si>
    <t>-(22,75*1,5+29,65*1,5+2,15*1,5+1,1*1,5)</t>
  </si>
  <si>
    <t>342170095</t>
  </si>
  <si>
    <t>M+D panely fasádní sendvičové 150mm, min. vlna EI 45/DP1 - kompletní řešení dle PD, kce pro mtž</t>
  </si>
  <si>
    <t>EI 45/DP1:13*(65+60)+6,45*5+8,9*2,6+6,45*2,6</t>
  </si>
  <si>
    <t>6,45*(7,25+25,15+7,25)+7,35*25,15</t>
  </si>
  <si>
    <t>13*6+4,5*11+6,45*5</t>
  </si>
  <si>
    <t>-(1*2,05*4+3*5*2+1,2*2,15+2,4*1,75+3,65*2,25+3,3*1,3)</t>
  </si>
  <si>
    <t>-(1,2*1,5+2,4*1,5)</t>
  </si>
  <si>
    <t>342170098</t>
  </si>
  <si>
    <t>M+D ocel. konstrukce opláštění, profily HEA, JA kompletní řešení dle PD</t>
  </si>
  <si>
    <t>kg</t>
  </si>
  <si>
    <t>statika D.1.2.14:16132,5</t>
  </si>
  <si>
    <t>342170099</t>
  </si>
  <si>
    <t>M+D atikové sloupky - AS1-AS14 kompletní řešení dle PD</t>
  </si>
  <si>
    <t>statika D.1.2.14:2710,6</t>
  </si>
  <si>
    <t>342170999</t>
  </si>
  <si>
    <t>M+D sloupy HEA 200 ve stěně kompletní řešení dle PD</t>
  </si>
  <si>
    <t>dle statika  :814,7</t>
  </si>
  <si>
    <t>311</t>
  </si>
  <si>
    <t>Sádrokartonové konstrukce</t>
  </si>
  <si>
    <t>342013123R00</t>
  </si>
  <si>
    <t>Příčka SDK tl.100mm,ocel.kce,2x oplášť.,RBI 12,5mm izolace tl. 60mm</t>
  </si>
  <si>
    <t>S.21:</t>
  </si>
  <si>
    <t>1.np:6*1,9*2+4,485*3,45*2</t>
  </si>
  <si>
    <t>-0,7*2*2</t>
  </si>
  <si>
    <t>2.np:5,15*(1,12*2+3,4+1,2*2+3,25+2,95+1*2+1,45+1,9*2+1,15)</t>
  </si>
  <si>
    <t>-0,7*2*11</t>
  </si>
  <si>
    <t>342013320</t>
  </si>
  <si>
    <t>Příčka SDK tl.150 mm,ocel.kce,2x oplášť.,RB 12,5mm izolace tloušťky 60 mm, EI 60</t>
  </si>
  <si>
    <t>S.16:</t>
  </si>
  <si>
    <t>1.np:4,485*(6+10+25,1)-(0,9*2*2+1,6*2)</t>
  </si>
  <si>
    <t>2.np:5,15*8,25-2*2</t>
  </si>
  <si>
    <t>S.19:</t>
  </si>
  <si>
    <t>1.np:4,485*6,25-0,9*2</t>
  </si>
  <si>
    <t>2.np:5,15*(5,45*4+26)-(0,9*2*4+2*2)</t>
  </si>
  <si>
    <t>342013321RT1</t>
  </si>
  <si>
    <t>Příčka SDK tl.150 mm,ocel.kce,2x oplášť.,RB 12,5mm izolace tloušťky 80 mm, Rw,r=55Db</t>
  </si>
  <si>
    <t>S.22:</t>
  </si>
  <si>
    <t>2.np:5,15*(7,25*4+32,95+7,8*6+32,2+2,7)</t>
  </si>
  <si>
    <t>-(5,85*1,15*4+0,9*2*5+6,4*1,15*4+1,8*3*2+0,9*2*5+2,2*3)</t>
  </si>
  <si>
    <t>0,15*(5,85*8+1,15*8+6,4*8+1,15*8)</t>
  </si>
  <si>
    <t>5,15*(14,2+7,05*3+3,85*2+20,25+7,7*2)</t>
  </si>
  <si>
    <t>-(3,45*3*4+4*3*2+2,8*3+4,85*3)</t>
  </si>
  <si>
    <t>0,15*(3*12+3,45*4+4*2+2,8+4,85)</t>
  </si>
  <si>
    <t>342013323R00</t>
  </si>
  <si>
    <t>Příčka SDKtl.150 mm,ocel.kce,2x oplášť.,RBI 12,5mm izolace tl. 60mm</t>
  </si>
  <si>
    <t>1.np:6*1,9+4,485*(5*2+8,2*2+2,4*3+4,5+1,5)</t>
  </si>
  <si>
    <t>-0,9*2*3</t>
  </si>
  <si>
    <t>2.np:5,15*(2,5+2,5*2+2,05+4,7+8+5,5+2,8)</t>
  </si>
  <si>
    <t>-0,9*2*4</t>
  </si>
  <si>
    <t>342013325</t>
  </si>
  <si>
    <t>Příčka SDKtl.150 mm,ocel.kce,2x oplášť.,RFI 12,5mm izolace tloušťky 60 mm, EI 60</t>
  </si>
  <si>
    <t>S.17:</t>
  </si>
  <si>
    <t>1.np:6*8</t>
  </si>
  <si>
    <t>342013326</t>
  </si>
  <si>
    <t>Příčka SDKtl.150 mm,ocel.kce,2x oplášť. 2xRFI 12,5+2xRB 12,5, izolace tl. 60 mm, EI 60</t>
  </si>
  <si>
    <t>S.18:</t>
  </si>
  <si>
    <t>1.np:4,485*10+6*3,4</t>
  </si>
  <si>
    <t>2.np:5,15*4</t>
  </si>
  <si>
    <t>342013328</t>
  </si>
  <si>
    <t>Příčka SDKtl.150 mm,ocel.kce,2x oplášť. 2xRBI 12,5+2xRB 12,5, izolace tl. 60mm</t>
  </si>
  <si>
    <t>S.20:</t>
  </si>
  <si>
    <t>1.np:6*(2,1+8)+4,485*(8+7,35+4,5+5+10,7+7,5)</t>
  </si>
  <si>
    <t>-(2*2,5*4+0,9*2)</t>
  </si>
  <si>
    <t>2.np:5,15*(11,5*2+1,55+6,05*2+5,9+9,8+8,7+3,6)</t>
  </si>
  <si>
    <t>-0,9*2*9</t>
  </si>
  <si>
    <t>342016223R00</t>
  </si>
  <si>
    <t>Příčka SDK tl.205mm,2x ocel.kce,2xoplášť.,RBI 12,5 izolace tl. 60mm</t>
  </si>
  <si>
    <t>1.np - u sloupů:4,485*0,4*2*2</t>
  </si>
  <si>
    <t>2.np:5,15*(3,4+0,4+4+3,2)</t>
  </si>
  <si>
    <t>342016225</t>
  </si>
  <si>
    <t>Příčka SDK tl.205mm,2x ocel.kce,2xoplášť. 2xRBI 12,5+2xRB 12,5, izolace tl. 60mm</t>
  </si>
  <si>
    <t>2.np:5,15*5,2</t>
  </si>
  <si>
    <t>342016323R00</t>
  </si>
  <si>
    <t>Příčka SDK tl.255mm,2x ocel.kce,2xoplášť.,RBI 12,5 izolace tl. 60mm</t>
  </si>
  <si>
    <t>2.np:5,15*(1,75+6,05+4+0,9)</t>
  </si>
  <si>
    <t>-0,9*2</t>
  </si>
  <si>
    <t>342016325</t>
  </si>
  <si>
    <t>Příčka SDK tl.255mm,2x ocel.kce,2xoplášť.,RBI 12,5 izolace tl. 200mm</t>
  </si>
  <si>
    <t>S.25 - světlíky:4*1*4*4</t>
  </si>
  <si>
    <t>347016191</t>
  </si>
  <si>
    <t>Předstěna SDK, ocel. kce, 2x RB 12,5mm, izolace dle PD</t>
  </si>
  <si>
    <t>150mm:</t>
  </si>
  <si>
    <t>1.np - 1.23:4,485*5,6-3,3*1,3+0,15*(3,3+1,3)*2</t>
  </si>
  <si>
    <t>schodiště:8,9*(2,15+2,4)+4,485*1,9-(3,65*2,25+1,2*2,25+2,15*1,5+1,2*1,5)</t>
  </si>
  <si>
    <t>0,15*(3,65+1,2+2,25*4+2,15*2+1,2*2+1,5*4)</t>
  </si>
  <si>
    <t>2.np:4,15*(7,1+9,45+3,7+3,55+6,3+3,35)</t>
  </si>
  <si>
    <t>-1,5*(1,1+3,45+4,6+3,45+1+2,15+2,3+3,6+2,4)</t>
  </si>
  <si>
    <t>0,15*(1,5*8+1,1*2+3,45*2+4,6*2+3,45*2+1*2+2,15*2+2,3*2+3,6*2+2,4*2)</t>
  </si>
  <si>
    <t>400mm:</t>
  </si>
  <si>
    <t>2.np:4,15*(11,15+3,6+6,9+3,75+6,95)</t>
  </si>
  <si>
    <t>-1,5*(3,75+5,1+3,6+1,25+5+3,75+1,15+3,75)</t>
  </si>
  <si>
    <t>0,4*(1,5*6+3,75*2+5,1*2+3,6*2+1,25*2+5*2+3,75*2+1,15*2+3,75*2)</t>
  </si>
  <si>
    <t>347016192</t>
  </si>
  <si>
    <t>Předstěna SDK, ocel. kce, 2x RBI 12,5mm, izolace dle PD</t>
  </si>
  <si>
    <t>2.np:4,15*(5,2+2,8)</t>
  </si>
  <si>
    <t>416021123R00</t>
  </si>
  <si>
    <t>Podhledy SDK, kovová.kce CD. 1x deska RBI 12,5 mm H.2</t>
  </si>
  <si>
    <t>1.np:</t>
  </si>
  <si>
    <t>1.15, 1.16, 1.17, 1.18:3+4,5+1,8+5</t>
  </si>
  <si>
    <t>1.26, 1.27, 1.28, 1.29:7+6+5+5,5</t>
  </si>
  <si>
    <t>2.np:</t>
  </si>
  <si>
    <t>2.19 - 2.37:6,5+5,5+1,8+1,2+1,2+3,7+5,5+8+1,5+1,5+2,5+4+1,2+1,2+4,5+9,5+1,5*3</t>
  </si>
  <si>
    <t>2.40 - 2.43:42,5+40,5+17+9,5</t>
  </si>
  <si>
    <t>416026126R00</t>
  </si>
  <si>
    <t>Podhled SDK,ocel.dvouúrov.kříž.rošt, 1x RF 15 mm H.3</t>
  </si>
  <si>
    <t>2.46:36</t>
  </si>
  <si>
    <t>416061112R00</t>
  </si>
  <si>
    <t>M+D kazetový podhled 600/600mm - H.4 REI 15, uchycení světel, VZT apod.</t>
  </si>
  <si>
    <t>1.24, 1.25:25,5+14</t>
  </si>
  <si>
    <t>2.01, 2.02, 2.18, 2.38, 2.39, 2.44:20+149+49+50+44+9,5</t>
  </si>
  <si>
    <t>2.45, 2.47 - 2.51:18+19+35+35+19+31,5</t>
  </si>
  <si>
    <t>416061312R00</t>
  </si>
  <si>
    <t>M+D akustický kazetový podhled 600/600mm - H.1 REI 15, Dn,c,w=52dB, uchycení světel, VZT apod.</t>
  </si>
  <si>
    <t>2.03 - 2.17:28,5+49,5+28+29+74+81,5+26+50+27,5+50,5+13,5*4+42</t>
  </si>
  <si>
    <t>416069999</t>
  </si>
  <si>
    <t>M+D revizní dvířka do SDK odolnost proti požáru a vlhkosti dle PD</t>
  </si>
  <si>
    <t>767586101RT1</t>
  </si>
  <si>
    <t xml:space="preserve">Nosný rošt podhledu - lehká stropní konstrukce </t>
  </si>
  <si>
    <t>2.np:37,95*32,95+1,65*16,7</t>
  </si>
  <si>
    <t>38</t>
  </si>
  <si>
    <t>Kompletní konstrukce</t>
  </si>
  <si>
    <t>38000</t>
  </si>
  <si>
    <t>M+D základové nosníky prefa - C30/37 XC2 XA1 B 500B, ZN1-ZN30, kompletní řešení dle PD</t>
  </si>
  <si>
    <t>statika D.1.2.14:176,7</t>
  </si>
  <si>
    <t>38001</t>
  </si>
  <si>
    <t>M+D sloupy prefa - C35/45 XC3, B 500B S1-S35, S40-S42, kompletní řešení dle PD</t>
  </si>
  <si>
    <t>statika D.1.2.14:146,8</t>
  </si>
  <si>
    <t>38002</t>
  </si>
  <si>
    <t>M+D stropní průvlaky prefa - C35/45 XC3, B 500B P1-P25, kompletní řešení dle PD</t>
  </si>
  <si>
    <t>statika D.1.2.14:114,1</t>
  </si>
  <si>
    <t>38003</t>
  </si>
  <si>
    <t>M+D střešní vazníky prefa - C45/55 XC3, B 500B VK1-VK4, VK10-VK17, kompletní řešení dle PD</t>
  </si>
  <si>
    <t>statika D.1.2.14:213</t>
  </si>
  <si>
    <t>38004</t>
  </si>
  <si>
    <t>M+D střešní průvlaky prefa - C35/45 XC3, B 500B P30-P34, kompletní řešení dle PD</t>
  </si>
  <si>
    <t>statika D.1.2.14:40,5</t>
  </si>
  <si>
    <t>38005</t>
  </si>
  <si>
    <t>M+D obvodové vaznice prefa - C35/45 XC3, B 500B OV1-OV3, OV10-OV16, kompletní řešení dle PD</t>
  </si>
  <si>
    <t>statika D.1.2.14:8,9</t>
  </si>
  <si>
    <t>38006</t>
  </si>
  <si>
    <t>M+D střešní ztužidla prefa - C35/45 XC3, B 500B Z1-Z12, Z20-Z25, kompletní řešení dle PD</t>
  </si>
  <si>
    <t>statika D.1.2.14:23,2</t>
  </si>
  <si>
    <t>38007</t>
  </si>
  <si>
    <t>M+D schodiště prefa - C30/37 XC3, B 500B R1-R5, D1-D3, kompletní řešení dle PD</t>
  </si>
  <si>
    <t>statika D.1.2.14:9,7</t>
  </si>
  <si>
    <t>38008</t>
  </si>
  <si>
    <t>M+D schodiště prefa - C35/45 XC3 ST1, ST2, kompletní řešení dle PD</t>
  </si>
  <si>
    <t>statika D.1.2.14:10,3</t>
  </si>
  <si>
    <t>4</t>
  </si>
  <si>
    <t>Vodorovné konstrukce</t>
  </si>
  <si>
    <t>411359991</t>
  </si>
  <si>
    <t>M+D trapézové plechy kompletní řešení dle PD</t>
  </si>
  <si>
    <t>statika D.1.2.14:75404</t>
  </si>
  <si>
    <t>411359992</t>
  </si>
  <si>
    <t>M+D ztužení střechy TR 108/6,3 kompletní řešení dle PD</t>
  </si>
  <si>
    <t>statika D.1.2.14:2080</t>
  </si>
  <si>
    <t>411359993</t>
  </si>
  <si>
    <t>M+D střešní výměny a lemování - L1-L3, V1 kompletní řešení dle PD</t>
  </si>
  <si>
    <t>statika D.1.2.14:9353</t>
  </si>
  <si>
    <t>417321414R00</t>
  </si>
  <si>
    <t xml:space="preserve">Ztužující pásy a věnce z betonu železového C 25/30 </t>
  </si>
  <si>
    <t>dle statika :</t>
  </si>
  <si>
    <t>V1:82,8*0,25*0,25</t>
  </si>
  <si>
    <t>V2:73,6*0,25*0,25</t>
  </si>
  <si>
    <t>V3:73,6*0,25*0,25</t>
  </si>
  <si>
    <t>V4:73,6*0,25*0,25</t>
  </si>
  <si>
    <t>V5:15,4*0,25*0,25</t>
  </si>
  <si>
    <t>417351115R00</t>
  </si>
  <si>
    <t xml:space="preserve">Bednění ztužujících pásů a věnců - zřízení </t>
  </si>
  <si>
    <t>V1:82,8*0,25*2</t>
  </si>
  <si>
    <t>V2:73,6*0,25*2</t>
  </si>
  <si>
    <t>V3:73,6*0,25*2</t>
  </si>
  <si>
    <t>V4:73,6*0,25*2</t>
  </si>
  <si>
    <t>V5:15,4*0,25*2</t>
  </si>
  <si>
    <t>417351116R00</t>
  </si>
  <si>
    <t xml:space="preserve">Bednění ztužujících pásů a věnců - odstranění </t>
  </si>
  <si>
    <t>417361821R00</t>
  </si>
  <si>
    <t xml:space="preserve">Výztuž ztužujících pásů a věnců z oceli 10505 </t>
  </si>
  <si>
    <t>V1-V5:1,8173</t>
  </si>
  <si>
    <t>953981105R00</t>
  </si>
  <si>
    <t>Chemické kotvy do betonu dle PD kotvení žb věnců k prefa prvkům</t>
  </si>
  <si>
    <t>V1-V5:128</t>
  </si>
  <si>
    <t>411120033RAE</t>
  </si>
  <si>
    <t>Strop montovaný z panelů Spiroll, tl. 26,5 cm C45/55 XC1, vč. prostupů a ocel. výměn</t>
  </si>
  <si>
    <t>statika D.1.2.14:1145,3</t>
  </si>
  <si>
    <t>5</t>
  </si>
  <si>
    <t>Komunikace</t>
  </si>
  <si>
    <t>501</t>
  </si>
  <si>
    <t xml:space="preserve">Dopravní řešení - samostatný rozpočet </t>
  </si>
  <si>
    <t>61</t>
  </si>
  <si>
    <t>Upravy povrchů vnitřní</t>
  </si>
  <si>
    <t>611425133RT2</t>
  </si>
  <si>
    <t>Omítka vnitřní schodišťových konstr., MVC, štuková s použitím suché maltové směsi</t>
  </si>
  <si>
    <t>1,45*2,55*2+4,2*1,2*2+4,2*0,3*3</t>
  </si>
  <si>
    <t>2,5*2,4+1,2*2,4*2+1,2*(2,5+3*2)+0,3*(2,5+3*2)</t>
  </si>
  <si>
    <t>612421637R00</t>
  </si>
  <si>
    <t xml:space="preserve">Omítka vnitřní zdiva, MVC, štuková </t>
  </si>
  <si>
    <t>na porobeton - S.15:</t>
  </si>
  <si>
    <t>1.np:6,5*6-(2*2,5+0,9*2)</t>
  </si>
  <si>
    <t>4,485*(10+0,4*3)</t>
  </si>
  <si>
    <t>4,485*(6+8,875+2,4*2+6*2)-0,9*2*2</t>
  </si>
  <si>
    <t>2.np:4,2*(7,3+8+11)</t>
  </si>
  <si>
    <t>612421999</t>
  </si>
  <si>
    <t xml:space="preserve">Ochrana svislé hydroizolace </t>
  </si>
  <si>
    <t>0,5*(80*2+67*2)</t>
  </si>
  <si>
    <t>-0,5*(3*6+1*6+2,1+3,65+1,2)</t>
  </si>
  <si>
    <t>sloupy:0,5*(4*0,4*32+2*0,4*54)</t>
  </si>
  <si>
    <t>63</t>
  </si>
  <si>
    <t>Podlahy a podlahové konstrukce</t>
  </si>
  <si>
    <t>631315711RT2</t>
  </si>
  <si>
    <t>Mazanina betonová tl. 12 - 24 cm C 25/30 XC1 drátkobeton, výplň 20 kg/m3, vč. dilatací dle PD</t>
  </si>
  <si>
    <t>S.1:0,19*(59,6*79,6+7,25*24,8-104)</t>
  </si>
  <si>
    <t>S.2:0,17*104</t>
  </si>
  <si>
    <t>63131621</t>
  </si>
  <si>
    <t>Strojní hlazení betonové podlahy vč. vsypu dle PD</t>
  </si>
  <si>
    <t>S.1:59,6*79,6+7,25*24,8-104</t>
  </si>
  <si>
    <t>S.2:104</t>
  </si>
  <si>
    <t>631361921R00</t>
  </si>
  <si>
    <t xml:space="preserve">Výztuž mazanin svařovanou sítí </t>
  </si>
  <si>
    <t>S.4 - 4/150/150mm:(37,95*16,25+39,6*16,7-2,55*5-2,4*4,8)*1,347/1000*1,15</t>
  </si>
  <si>
    <t>631416211R00</t>
  </si>
  <si>
    <t>Mazanina betonová, tloušťka 5 - 8 cm s hladkým povrchem</t>
  </si>
  <si>
    <t>S.4:(37,95*16,25+39,6*16,7-2,55*5-2,4*4,8)*0,07</t>
  </si>
  <si>
    <t>632416235RT4</t>
  </si>
  <si>
    <t>Potěr betonový, tl. 35 mm samonivelační</t>
  </si>
  <si>
    <t>S.3:2,55*1,7+(0,175+0,26)*1,2*28</t>
  </si>
  <si>
    <t>2,4*(1,2+2,5)+(0,175+0,26)*1,2*28</t>
  </si>
  <si>
    <t>632451033R00</t>
  </si>
  <si>
    <t xml:space="preserve">Vyrovnávací potěr MC 15, v ploše, tl. 40 mm </t>
  </si>
  <si>
    <t>S.4:37,95*16,25+39,6*16,7-2,55*5-2,4*4,8</t>
  </si>
  <si>
    <t>94</t>
  </si>
  <si>
    <t>Lešení a stavební výtahy</t>
  </si>
  <si>
    <t>941955003R00</t>
  </si>
  <si>
    <t xml:space="preserve">Lešení lehké pomocné, výška podlahy do 2,5 m </t>
  </si>
  <si>
    <t>211,1+36+518,5+540,5</t>
  </si>
  <si>
    <t>95</t>
  </si>
  <si>
    <t>Dokončovací konstrukce na pozemních stavbách</t>
  </si>
  <si>
    <t>952901221R00</t>
  </si>
  <si>
    <t xml:space="preserve">Vyčištění průmyslových budov a objektů výrobních </t>
  </si>
  <si>
    <t>1.np:80*60+7,25*25,15</t>
  </si>
  <si>
    <t>2.np:38,4*16,25+40,05*17,15</t>
  </si>
  <si>
    <t>639570019</t>
  </si>
  <si>
    <t>Okapový chodník kolem budovy šířky 0,5 m beton. dlažba 50/50/5cm, obrubník</t>
  </si>
  <si>
    <t>80+67,25+0,5</t>
  </si>
  <si>
    <t>952909999</t>
  </si>
  <si>
    <t>Stavební výpomoci pro instalace (ZTI, ÚT, elektro, slaboproud, VZT, MaR)</t>
  </si>
  <si>
    <t>98</t>
  </si>
  <si>
    <t>Demolice</t>
  </si>
  <si>
    <t>113108410R00</t>
  </si>
  <si>
    <t xml:space="preserve">Odstranění podkladu pl. nad 50 m2, živice tl.10 cm </t>
  </si>
  <si>
    <t>113109420R00</t>
  </si>
  <si>
    <t xml:space="preserve">Odstranění podkladu pl.nad 50 m2, beton, tl. 20 cm </t>
  </si>
  <si>
    <t>979081111R00</t>
  </si>
  <si>
    <t xml:space="preserve">Odvoz suti a vybour. hmot na skládku do 1 km </t>
  </si>
  <si>
    <t>demolice zděného objektu:(19026,5-230)*0,25</t>
  </si>
  <si>
    <t>černá skládka:1310*0,8</t>
  </si>
  <si>
    <t>živice:345*0,1*2,2</t>
  </si>
  <si>
    <t>979081121R00</t>
  </si>
  <si>
    <t xml:space="preserve">Příplatek k odvozu za každý další 1 km </t>
  </si>
  <si>
    <t>(19026,5-230)*0,25*15</t>
  </si>
  <si>
    <t>1310*0,8*15</t>
  </si>
  <si>
    <t>345*0,1*2,2*15</t>
  </si>
  <si>
    <t>979083111R00</t>
  </si>
  <si>
    <t xml:space="preserve">Vodorovné přemístění suti na skládku do 100 m </t>
  </si>
  <si>
    <t>severní část pozemku:</t>
  </si>
  <si>
    <t>demolice zděného objektu:230*0,25</t>
  </si>
  <si>
    <t>beton:975*0,2*2,4</t>
  </si>
  <si>
    <t>demolice žb objektu:2562,5*0,3</t>
  </si>
  <si>
    <t>černá skládka:1310*1,6</t>
  </si>
  <si>
    <t>979086112R00</t>
  </si>
  <si>
    <t xml:space="preserve">Nakládání nebo překládání suti a vybouraných hmot </t>
  </si>
  <si>
    <t>černá skládka:1310*1,6+1310*0,8</t>
  </si>
  <si>
    <t>979093119</t>
  </si>
  <si>
    <t xml:space="preserve">Recyklace, uložení suti na se zhutněním </t>
  </si>
  <si>
    <t>979990001R00</t>
  </si>
  <si>
    <t xml:space="preserve">Poplatek za skládku stavební suti </t>
  </si>
  <si>
    <t>979990112R00</t>
  </si>
  <si>
    <t xml:space="preserve">Poplatek za skládku suti - obalované kam. - asfalt </t>
  </si>
  <si>
    <t>asfalt:345*0,22</t>
  </si>
  <si>
    <t>981014312R00</t>
  </si>
  <si>
    <t xml:space="preserve">Demolice budov mechanizací, zdivo, konstr. do 15 % </t>
  </si>
  <si>
    <t>dle PD:21589-2562,5</t>
  </si>
  <si>
    <t>981014712R00</t>
  </si>
  <si>
    <t xml:space="preserve">Demolice budov mechanizací, ŽB, konstr. do 15 % </t>
  </si>
  <si>
    <t>SO 03:10250*0,25</t>
  </si>
  <si>
    <t>99</t>
  </si>
  <si>
    <t>Staveništní přesun hmot</t>
  </si>
  <si>
    <t>998014021R00</t>
  </si>
  <si>
    <t xml:space="preserve">Přesun hmot, budovy mont. vícepodl. s pláštěm, 18m </t>
  </si>
  <si>
    <t>711</t>
  </si>
  <si>
    <t>Izolace proti vodě</t>
  </si>
  <si>
    <t>711171559RV1</t>
  </si>
  <si>
    <t>Izolace proti vlhkosti vodorovná, fólií, volně včetně fólie PE-HD tl. 0,6 mm dle PD</t>
  </si>
  <si>
    <t>S.1, S.2:60*80+7,25*25,15</t>
  </si>
  <si>
    <t>711172559RV1</t>
  </si>
  <si>
    <t>Izolace proti vlhkosti svislá, fólií, volně včetně fólie PE-HD tl. 0,6 mm dle PD</t>
  </si>
  <si>
    <t>vytažení na základový nosník:0,75*(79,6+66,85)*2</t>
  </si>
  <si>
    <t>sloupy:0,75*(4*0,4*32+2*0,4*54)</t>
  </si>
  <si>
    <t>711191171RT2</t>
  </si>
  <si>
    <t>Izolace proti zem.vlhkosti,podk.textilie,vodorovná včetně dodávky textílie 200 g/m2 dle PD</t>
  </si>
  <si>
    <t>711191172RT2</t>
  </si>
  <si>
    <t>Izolace proti zem.vlhkosti,ochr.textilie,vodorovná včetně dodávky textílie 200 g/m2 dle PD</t>
  </si>
  <si>
    <t>711191271RT2</t>
  </si>
  <si>
    <t>Izolace proti zem.vlhkosti,podklad.textilie,svislá včetně dodávky textílie 200 g/m2 dle PD</t>
  </si>
  <si>
    <t>711191272RT2</t>
  </si>
  <si>
    <t>Izolace proti zem.vlhkosti,ochran.textilie,svislá včetně dodávky textílie 200 g/m2 dle PD</t>
  </si>
  <si>
    <t>711212002R00</t>
  </si>
  <si>
    <t xml:space="preserve">Hydroizolační povlak - nátěr nebo stěrka </t>
  </si>
  <si>
    <t>pod dlažbu:735</t>
  </si>
  <si>
    <t>pod obklad:1249,925</t>
  </si>
  <si>
    <t>998711203R00</t>
  </si>
  <si>
    <t xml:space="preserve">Přesun hmot pro izolace proti vodě, výšky do 60 m </t>
  </si>
  <si>
    <t>712</t>
  </si>
  <si>
    <t>Živičné krytiny</t>
  </si>
  <si>
    <t>711151111RU3</t>
  </si>
  <si>
    <t>Izolace proti vlhk. vodorovná samolepicím pásem včetně pásu SBS modif. asfalt. AL folie - dle PD</t>
  </si>
  <si>
    <t>parozábrana:60*80+7,25*25,15</t>
  </si>
  <si>
    <t>712372121RU3</t>
  </si>
  <si>
    <t>D+M krytina střech do 10° fólie PVC-P tl. 1,5mm mechanické kotvení, doplňky, prostupy - dle PD</t>
  </si>
  <si>
    <t>60*80+7,25*25,15</t>
  </si>
  <si>
    <t>0,4*(59,6+14,8)*2</t>
  </si>
  <si>
    <t>0,4*(7,05+24,75)*2</t>
  </si>
  <si>
    <t>0,9*(59,6+64,6)*2</t>
  </si>
  <si>
    <t>0,75*(39,2+32,8)*2</t>
  </si>
  <si>
    <t>712391171RZ1</t>
  </si>
  <si>
    <t>Povlaková krytina střech do 10°, podklad. textilie 1 vrstva - včetně dodávky textilie - dle PD</t>
  </si>
  <si>
    <t>998712203R00</t>
  </si>
  <si>
    <t xml:space="preserve">Přesun hmot pro povlakové krytiny, výšky do 24 m </t>
  </si>
  <si>
    <t>713</t>
  </si>
  <si>
    <t>Izolace tepelné</t>
  </si>
  <si>
    <t>713111121RT1</t>
  </si>
  <si>
    <t>Izolace tepelné stropů rovných spodem, drátem 1 vrstva - materiál ve specifikaci</t>
  </si>
  <si>
    <t>2.np - nad podhledy H.1:</t>
  </si>
  <si>
    <t>713111221RO6</t>
  </si>
  <si>
    <t>M+D parozábrany, zavěšené podhl., přelep. spojů s AL vložkou</t>
  </si>
  <si>
    <t>nad podhledy H.2:</t>
  </si>
  <si>
    <t>713121111RT1</t>
  </si>
  <si>
    <t>Izolace tepelná podlah na sucho, jednovrstvá materiál ve specifikaci</t>
  </si>
  <si>
    <t>713141123R00</t>
  </si>
  <si>
    <t xml:space="preserve">Mtž izolace tepelná střech </t>
  </si>
  <si>
    <t>kombinovaný TI 200:32,55*16,25+34,2*16,7</t>
  </si>
  <si>
    <t>kombinovaný TI 140:(59,6*14,8+59,6*64,6+7,05*24,75)-(32,55*16,25+34,2*16,7)</t>
  </si>
  <si>
    <t>odpočet DP1:-(2,6*14,8+1,2*(34,2+16,25+16,7+35,55+16,25+16,7))</t>
  </si>
  <si>
    <t>DP1 MV 80+120:2*1,2*(34,2+16,25+16,7)</t>
  </si>
  <si>
    <t>DP1 MV 80+60:2*(2,6*14,8+1,2*(35,55+16,25+16,7))</t>
  </si>
  <si>
    <t>713141125R00</t>
  </si>
  <si>
    <t>Mtž izolace tepelná střech, desky - spádové klíny EPS+MV</t>
  </si>
  <si>
    <t>spádové klíny:59,6*14,8+5*24,75*0,5</t>
  </si>
  <si>
    <t>64,6*3*4</t>
  </si>
  <si>
    <t>713191100RT9</t>
  </si>
  <si>
    <t>Položení separační fólie včetně dodávky fólie PE</t>
  </si>
  <si>
    <t>28375611</t>
  </si>
  <si>
    <t>Deska POLYFON EPS T 5000 N/m2 tl. 30 mm</t>
  </si>
  <si>
    <t>S.4 - dle PD:(37,95*16,25+39,6*16,7-2,55*5-2,4*4,8)*1,05</t>
  </si>
  <si>
    <t>28375971</t>
  </si>
  <si>
    <t>Deska spádová EPS 100 - dle PD</t>
  </si>
  <si>
    <t>spádové klíny EPS:(59,6-2,6)*14,8*(0,02+0,17)*0,5*1,1</t>
  </si>
  <si>
    <t>5*24,75*0,5*(0,02+0,17)*0,5*1,1</t>
  </si>
  <si>
    <t>(64,6*3*4-(39*3*2+2,6*3))*(0,02+0,17)*0,5*1,1</t>
  </si>
  <si>
    <t>6315085921</t>
  </si>
  <si>
    <t>Minerální akustická izolae tl. 60mm</t>
  </si>
  <si>
    <t>nad podhledy H.1:540,5*1,05</t>
  </si>
  <si>
    <t>63151369</t>
  </si>
  <si>
    <t>Deska střešní spádová minerální vata - dle PD</t>
  </si>
  <si>
    <t>spádové klíny MV:2,6*14,8*(0,02+0,17)*0,5*1,1</t>
  </si>
  <si>
    <t>(39*3*2+2,6*3)*(0,02+0,17)*0,5*1,1</t>
  </si>
  <si>
    <t>631514801</t>
  </si>
  <si>
    <t>Deska z minerální plsti tl. 60 mm - dle PD spodní vrstva</t>
  </si>
  <si>
    <t>DP1 MV 60:1,05*(2,6*14,8+1,2*(35,55+16,25+16,7))</t>
  </si>
  <si>
    <t>631514804</t>
  </si>
  <si>
    <t>Deska z minerální plsti tl. 120 mm - dle PD spodní vrstva</t>
  </si>
  <si>
    <t>DP1 MV 120:1,05*1,2*(34,2+16,25+16,7)</t>
  </si>
  <si>
    <t>63151500</t>
  </si>
  <si>
    <t>Deska z minerální plsti tl. 80 mm - dle PD horní vrstva</t>
  </si>
  <si>
    <t>DP1 MV 80:1,05*1,2*(34,2+16,25+16,7)</t>
  </si>
  <si>
    <t>DP1 MV 80:1,05*(2,6*14,8+1,2*(35,55+16,25+16,7))</t>
  </si>
  <si>
    <t>63151603</t>
  </si>
  <si>
    <t>Deska izolační tl. 140 mm, 2x30mm MV, 80mm EPS REI 30 - dle PD</t>
  </si>
  <si>
    <t>kombinovaný TI 140:((59,6*14,8+59,6*64,6+7,05*24,75)-(32,55*16,25+34,2*16,7))*1,05</t>
  </si>
  <si>
    <t>odpočet DP1 MV 80+60:-(2,6*14,8+1,2*(35,55+16,25+16,7))*1,05</t>
  </si>
  <si>
    <t>63151606</t>
  </si>
  <si>
    <t>Deska izolační tl. 200 mm, 2x30mm MV, 140mm EPS REI 30 - dle PD</t>
  </si>
  <si>
    <t>kombinovaný TI 200:(32,55*16,25+34,2*16,7)*1,05</t>
  </si>
  <si>
    <t>DP1 MV 80+120:-1,2*(34,2+16,25+16,7)*1,05</t>
  </si>
  <si>
    <t>998713203R00</t>
  </si>
  <si>
    <t xml:space="preserve">Přesun hmot pro izolace tepelné, výšky do 24 m </t>
  </si>
  <si>
    <t>720</t>
  </si>
  <si>
    <t>Zdravotechnická instalace</t>
  </si>
  <si>
    <t xml:space="preserve">IS + ZTI - samostatný rozpočet </t>
  </si>
  <si>
    <t>7201</t>
  </si>
  <si>
    <t xml:space="preserve">Přípojka vodovodu - samostatný rozpočet </t>
  </si>
  <si>
    <t>730</t>
  </si>
  <si>
    <t>Ústřední vytápění</t>
  </si>
  <si>
    <t xml:space="preserve">Ústřední vytápění - samostatný rozpočet </t>
  </si>
  <si>
    <t>764</t>
  </si>
  <si>
    <t>Konstrukce klempířské</t>
  </si>
  <si>
    <t>764233470R00</t>
  </si>
  <si>
    <t xml:space="preserve">Lemování z Ti Zn zdí, plochých střech, rš 720 mm </t>
  </si>
  <si>
    <t>K/05:31,2</t>
  </si>
  <si>
    <t>764233480R00</t>
  </si>
  <si>
    <t xml:space="preserve">Lemování z Ti Zn zdí, plochých střech, rš 820 mm </t>
  </si>
  <si>
    <t>K/06:39,2</t>
  </si>
  <si>
    <t>764251405R00</t>
  </si>
  <si>
    <t xml:space="preserve">Žlaby z Ti Zn plechu, podok. čtyřhranné, rš 400 mm </t>
  </si>
  <si>
    <t>K/07:25</t>
  </si>
  <si>
    <t>K/08:27</t>
  </si>
  <si>
    <t>764259432R00</t>
  </si>
  <si>
    <t xml:space="preserve">Kotlík čtyřhran. pro žlaby Ti Zn 300 x 300 x 350mm </t>
  </si>
  <si>
    <t>K/02:4</t>
  </si>
  <si>
    <t>K/03:2</t>
  </si>
  <si>
    <t>K/04:4</t>
  </si>
  <si>
    <t>764530420R00</t>
  </si>
  <si>
    <t xml:space="preserve">Oplechování zdí z Ti Zn plechu, rš 330 mm </t>
  </si>
  <si>
    <t>K/01:73</t>
  </si>
  <si>
    <t>764554404R00</t>
  </si>
  <si>
    <t xml:space="preserve">Odpadní trouby z Ti Zn plechu, kruhové, D 150 mm </t>
  </si>
  <si>
    <t>K/02:56</t>
  </si>
  <si>
    <t>K/03:15</t>
  </si>
  <si>
    <t>K/04:30</t>
  </si>
  <si>
    <t>998764203R00</t>
  </si>
  <si>
    <t xml:space="preserve">Přesun hmot pro klempířské konstr., výšky do 24 m </t>
  </si>
  <si>
    <t>766</t>
  </si>
  <si>
    <t>Konstrukce truhlářské</t>
  </si>
  <si>
    <t>766000001</t>
  </si>
  <si>
    <t>D+M T/01 dveře vnitřní plné 700/1970mm, ocel. zár. bílá folie, PÚ, doplňky dle PD</t>
  </si>
  <si>
    <t>766000002</t>
  </si>
  <si>
    <t>D+M T/02 dveře vnitřní plné 700/1970mm, ocel. zár. bílá folie, PÚ, doplňky dle PD</t>
  </si>
  <si>
    <t>766000003</t>
  </si>
  <si>
    <t>D+M T/03 dveře vnitřní plné 900/1970mm, ocel. zár. bílá folie, PÚ, doplňky dle PD</t>
  </si>
  <si>
    <t>766000004</t>
  </si>
  <si>
    <t>D+M T/04 dveře vnitřní prosklené 900/1970mm ocel. zár., bílá folie, PÚ, doplňky dle PD</t>
  </si>
  <si>
    <t>766000005</t>
  </si>
  <si>
    <t>D+M T/05 dveře vnitřní plné 900/1970mm, ocel. zár. bílá folie, PÚ, doplňky dle PD</t>
  </si>
  <si>
    <t>766000006</t>
  </si>
  <si>
    <t>D+M T/06 dveře vnitřní plné 2000/1970mm ocel. zár., bílá folie, PÚ, doplňky dle PD</t>
  </si>
  <si>
    <t>766000007</t>
  </si>
  <si>
    <t>D+M T/07 dveře vnitřní plné 900/1970mm, ocel. zár. bílá folie, PÚ, doplňky dle PD</t>
  </si>
  <si>
    <t>766000008</t>
  </si>
  <si>
    <t>D+M T/08 dveře vnitřní prosklené 900/1970mm ocel. zár., bílá folie, PÚ, doplňky dle PD</t>
  </si>
  <si>
    <t>766000009</t>
  </si>
  <si>
    <t>D+M T/09 dveře vnitřní plné 2000/1970mm, folie ocel. zár., EW15 DP3-C, PÚ, doplňky dle PD</t>
  </si>
  <si>
    <t>998766203R00</t>
  </si>
  <si>
    <t xml:space="preserve">Přesun hmot pro truhlářské konstr., výšky do 24 m </t>
  </si>
  <si>
    <t>767</t>
  </si>
  <si>
    <t>Konstrukce zámečnické</t>
  </si>
  <si>
    <t>767000001</t>
  </si>
  <si>
    <t>D+M Z/01 dveře vnitřní ocelové plné 900/1970mm zárubeň, EI 30 DP3-C, PÚ, doplňky dle PD</t>
  </si>
  <si>
    <t>767000002</t>
  </si>
  <si>
    <t>D+M Z/02 dveře vnitřní ocelové plné 900/1970mm zárubeň, EI 45 DP1-C, PÚ, doplňky dle PD</t>
  </si>
  <si>
    <t>767000003</t>
  </si>
  <si>
    <t>D+M Z/03 dveře vnitřní ocelové plné 1600/1970mm zárubeň, EI 30 DP3-C, PÚ, doplňky dle PD</t>
  </si>
  <si>
    <t>767000004</t>
  </si>
  <si>
    <t>D+M Z/04 vrata vnitřní ocelové plné 2000/2500mm otevíravá, zárubeň, PÚ, doplňky dle PD</t>
  </si>
  <si>
    <t>767000005</t>
  </si>
  <si>
    <t>D+M Z/05 vrata vnitřní ocelové plné 2000/2500mm výsuvná, zárubeň, EW 45/DP1-C, PÚ, doplňky dle PD</t>
  </si>
  <si>
    <t>767000006</t>
  </si>
  <si>
    <t xml:space="preserve">D+M výstražné tabulky vč.doplňků dle PD </t>
  </si>
  <si>
    <t>767000007</t>
  </si>
  <si>
    <t>D+M Z/07 vrata sekční fasádní 3000/5000mm zateplená, dveře, PÚ, doplňky dle PD</t>
  </si>
  <si>
    <t>767000008</t>
  </si>
  <si>
    <t>D+M Z/08 dveře fasádní plné 1000/2050mm dle fasády, PÚ, doplňky dle PD</t>
  </si>
  <si>
    <t>767000009</t>
  </si>
  <si>
    <t>D+M Z/09 dveře vnější Al prosklené 1200/2250mm dvojsklo, PÚ, vlastnosti a doplňky dle PD</t>
  </si>
  <si>
    <t>767000010</t>
  </si>
  <si>
    <t>D+M Z/10 stěna vnější Al prosklená 3650/2250mm dvojsklo, dveře, PÚ, vlastnosti a doplňky dle PD</t>
  </si>
  <si>
    <t>767000011</t>
  </si>
  <si>
    <t>D+M Z/11 vybavení WC pro imobilní v 1.np 8x madlo (1+1+2+4), 1x zrcadlo, dle PD</t>
  </si>
  <si>
    <t>767000012</t>
  </si>
  <si>
    <t>D+M Z/12 požární žebřík s ochranným košem, 8m suchovod, kotvení a doplňky dle PD</t>
  </si>
  <si>
    <t>767000013</t>
  </si>
  <si>
    <t>D+M Z/13 požární žebřík s ochranným košem, 7,7m suchovod, kotvení a doplňky dle PD</t>
  </si>
  <si>
    <t>767000014</t>
  </si>
  <si>
    <t>D+M Z/14 střešní světlík 1200/1200 mm dálkové ovládání, vlastnosti a doplňky dle PD</t>
  </si>
  <si>
    <t>767000015</t>
  </si>
  <si>
    <t>D+M Z/15 střešní světlík 1000/1000 mm dálkové ovládání, vlastnosti a doplňky dle PD</t>
  </si>
  <si>
    <t>767000016</t>
  </si>
  <si>
    <t>D+M Z/16 zábradlí schodiště administr. část PÚ, kotvení a doplňky dle PD</t>
  </si>
  <si>
    <t>767000017</t>
  </si>
  <si>
    <t>D+M Z/17 zábradlí schodiště výrobní část PÚ, kotvení a doplňky dle PD</t>
  </si>
  <si>
    <t>767000018</t>
  </si>
  <si>
    <t>D+M Z/18 dveře fasádní ocel. plné 2000/2500mm zateplené, zárubeň, PÚ, doplňky dle PD</t>
  </si>
  <si>
    <t>767000019</t>
  </si>
  <si>
    <t>D+M Z/19 oplocení v. 3m, poplastované pletivo sloupky, kotvení, PÚ, doplňky dle PD</t>
  </si>
  <si>
    <t>767000020</t>
  </si>
  <si>
    <t>D+M Z/20 přístřešek nad expedicí, ocel. profily trapéz. plech, kotvení, PÚ, doplňky dle PD</t>
  </si>
  <si>
    <t>767000021</t>
  </si>
  <si>
    <t>D+M Z/21 přístřešek nad příjmem, ocel. profily trapéz. plech, kotvení, PÚ, doplňky dle PD</t>
  </si>
  <si>
    <t>767000022</t>
  </si>
  <si>
    <t>D+M Z/22 oplocení v. 1,8m, poplast. pletivo, patky sloupky, vzpěry, PÚ, brána, branka - dle PD</t>
  </si>
  <si>
    <t>767000023</t>
  </si>
  <si>
    <t xml:space="preserve">D+M Z/23 nástěnný věšák do šatny, sprchy - dle PD </t>
  </si>
  <si>
    <t>767000024</t>
  </si>
  <si>
    <t xml:space="preserve">D+M Z/24 držák na projektor - dle PD </t>
  </si>
  <si>
    <t>767000025</t>
  </si>
  <si>
    <t>D+M Z/25 nerez mřížka pro pásovou vpusť interier - dle PD</t>
  </si>
  <si>
    <t>767000026</t>
  </si>
  <si>
    <t>D+M Z/26 ochranná skříň pro tlakové lahve ocel. profily, tahokov, PÚ, doplňky dle PD</t>
  </si>
  <si>
    <t>767000027</t>
  </si>
  <si>
    <t>D+M Z/27 stěna vnitřní Al prosklená 2550/3000mm dvojsklo, dveře, PÚ, vlastnosti a doplňky dle PD</t>
  </si>
  <si>
    <t>767000028</t>
  </si>
  <si>
    <t>D+M Z/28 stěna vnitřní Al prosklená 2350/3000mm dvojsklo, dveře, PÚ, vlastnosti a doplňky dle PD</t>
  </si>
  <si>
    <t>767000029</t>
  </si>
  <si>
    <t>D+M Z/29 stěna vnitřní Al prosklená 2700/3000mm dvojsklo, dveře, PÚ, vlastnosti a doplňky dle PD</t>
  </si>
  <si>
    <t>767000030</t>
  </si>
  <si>
    <t>D+M Z/30 kotvící prvky systému tlak. vzduchu dle požadavku provozu MP, dle PD</t>
  </si>
  <si>
    <t>767000031</t>
  </si>
  <si>
    <t>D+M Z/31 PHP vč. kotvení a příslušenství 21A-6kg-35ks, 55B-5kg-2ks, dle PD</t>
  </si>
  <si>
    <t>767000032</t>
  </si>
  <si>
    <t>D+M Z/32 lemování vrat - podlaha, L200/200/16mm kotvení, PÚ, dle PD</t>
  </si>
  <si>
    <t>6*3+1*2</t>
  </si>
  <si>
    <t>767000033</t>
  </si>
  <si>
    <t>D+M Z/33 čistící zona venkovní 1500/1000mm pryž, Al rám, kotvení, PÚ, dle PD</t>
  </si>
  <si>
    <t>767000034</t>
  </si>
  <si>
    <t>D+M Z/34 ochrana připoj. skříně, trubka 120/8m základ, kotvení, PÚ, dle PD</t>
  </si>
  <si>
    <t>767000035</t>
  </si>
  <si>
    <t>D+M Z/35 litinový pojízdný (5t) poklop 600/600mm napojení na skladbu S.1</t>
  </si>
  <si>
    <t>767000036</t>
  </si>
  <si>
    <t>D+M Z/36 rám pro VZT jednotku kotvení, PÚ, doplňky dle PD</t>
  </si>
  <si>
    <t>767000037</t>
  </si>
  <si>
    <t>D+M Z/37 kotvení jednotek VZT chlazení dle typu jednotek, dle PD</t>
  </si>
  <si>
    <t>767000038</t>
  </si>
  <si>
    <t>D+M Z/38 oplocení v. 3m, poplastované pletivo sloupky, kotvení, PÚ, branky, doplňky dle PD</t>
  </si>
  <si>
    <t>767000039</t>
  </si>
  <si>
    <t>D+M Z/39 nerezová mřížka 800/800mm pro vpusť pochozí, chem.odol., příslušenství, doplňky dle PD</t>
  </si>
  <si>
    <t>998767203R00</t>
  </si>
  <si>
    <t xml:space="preserve">Přesun hmot pro zámečnické konstr., výšky do 24 m </t>
  </si>
  <si>
    <t>769</t>
  </si>
  <si>
    <t>Otvorové prvky z plastu</t>
  </si>
  <si>
    <t>769000001</t>
  </si>
  <si>
    <t>D+M P/01 stěna vnitřní plast. 5850/1150mm, 2sklo žaluzie, parapety, vlastnosti a doplňky dle PD</t>
  </si>
  <si>
    <t>769000002</t>
  </si>
  <si>
    <t>D+M P/02 stěna vnitřní plast. 6400/1150mm, 2sklo žaluzie, parapety, vlastnosti a doplňky dle PD</t>
  </si>
  <si>
    <t>769000003</t>
  </si>
  <si>
    <t>D+M P/03 stěna vnitřní plast. 2000/2050mm, 2sklo žaluzie, dveře, vlastnosti a doplňky dle PD</t>
  </si>
  <si>
    <t>769000007</t>
  </si>
  <si>
    <t>D+M P/07 stěna vnitřní plast. 3450/3000mm, 2sklo žaluzie, dveře, vlastnosti a doplňky dle PD</t>
  </si>
  <si>
    <t>769000008</t>
  </si>
  <si>
    <t>D+M P/08 stěna vnitřní plast. 7600/3000mm, 2sklo žaluzie, dveře, vlastnosti a doplňky dle PD</t>
  </si>
  <si>
    <t>769000009</t>
  </si>
  <si>
    <t>D+M P/09 stěna vnitřní plast. 2800/3000mm, 2sklo žaluzie, dveře, vlastnosti a doplňky dle PD</t>
  </si>
  <si>
    <t>769000010</t>
  </si>
  <si>
    <t>D+M P/10 stěna vnitřní plast. 4850/3000mm, 2sklo žaluzie, dveře, vlastnosti a doplňky dle PD</t>
  </si>
  <si>
    <t>769000011</t>
  </si>
  <si>
    <t>D+M P/11 dveře vnitřní plast. 1050/2050mm, 2sklo žaluzie, vlastnosti a doplňky dle PD</t>
  </si>
  <si>
    <t>769000012</t>
  </si>
  <si>
    <t>D+M P/12 meziokenní výplň plast. 400/1500mm vlastnosti a doplňky dle PD</t>
  </si>
  <si>
    <t>769000013</t>
  </si>
  <si>
    <t>D+M P/13 okno plast. 3750/1500mm, 2sklo žaluzie, parapet, vlastnosti a doplňky dle PD</t>
  </si>
  <si>
    <t>769000014</t>
  </si>
  <si>
    <t>D+M P/14 okno plast. 5050/1500mm, 2sklo žaluzie, parapet, vlastnosti a doplňky dle PD</t>
  </si>
  <si>
    <t>769000015</t>
  </si>
  <si>
    <t>D+M P/15 okno plast. 5000/1500mm, 2sklo žaluzie, parapet, vlastnosti a doplňky dle PD</t>
  </si>
  <si>
    <t>769000016</t>
  </si>
  <si>
    <t>D+M P/16 okno plast. 5000/1500mm, 2sklo žaluzie, parapet, vlastnosti a doplňky dle PD</t>
  </si>
  <si>
    <t>769000017</t>
  </si>
  <si>
    <t>D+M P/17 meziokenní výplň plast. 450/1500mm vlastnosti a doplňky dle PD</t>
  </si>
  <si>
    <t>769000018</t>
  </si>
  <si>
    <t>D+M P/18 okno plast. 1100/1500mm, 2sklo žaluzie, parapet, vlastnosti a doplňky dle PD</t>
  </si>
  <si>
    <t>769000019</t>
  </si>
  <si>
    <t>D+M P/19 okno plast. 2150/1500mm, 2sklo žaluzie, parapet, vlastnosti a doplňky dle PD</t>
  </si>
  <si>
    <t>769000020</t>
  </si>
  <si>
    <t>D+M P/20 okno plast. 3450/1500mm, 2sklo žaluzie, parapet, vlastnosti a doplňky dle PD</t>
  </si>
  <si>
    <t>769000021</t>
  </si>
  <si>
    <t>D+M P/21 okno plast. 4600/1500mm, 2sklo žaluzie, parapet, vlastnosti a doplňky dle PD</t>
  </si>
  <si>
    <t>769000022</t>
  </si>
  <si>
    <t>D+M P/22 okno plast. 4600/1500mm, 2sklo žaluzie, parapet, vlastnosti a doplňky dle PD</t>
  </si>
  <si>
    <t>769000023</t>
  </si>
  <si>
    <t>D+M P/23 okno plast. 4600/1500mm, 2sklo žaluzie, parapet, vlastnosti a doplňky dle PD</t>
  </si>
  <si>
    <t>769000024</t>
  </si>
  <si>
    <t>D+M P/24 okno plast. 3600/1500mm, 2sklo žaluzie, parapet, vlastnosti a doplňky dle PD</t>
  </si>
  <si>
    <t>769000025</t>
  </si>
  <si>
    <t>D+M P/25 okno plast. 2400/1500mm, 2sklo žaluzie, parapet, vlastnosti a doplňky dle PD</t>
  </si>
  <si>
    <t>769000026</t>
  </si>
  <si>
    <t>D+M P/26 okno plast. 1200/1500mm, 2sklo žaluzie, parapet, vlastnosti a doplňky dle PD</t>
  </si>
  <si>
    <t>769000027</t>
  </si>
  <si>
    <t>D+M P/27 okno plast. 3300/1300mm, 2sklo žaluzie, parapet, vlastnosti a doplňky dle PD</t>
  </si>
  <si>
    <t>769000028</t>
  </si>
  <si>
    <t>D+M P/28 meziokenní výplň plast. 400/1750mm vlastnosti a doplňky dle PD</t>
  </si>
  <si>
    <t>769000029</t>
  </si>
  <si>
    <t>D+M P/29 okno plast. 3450/1750mm, 2sklo žaluzie, parapet, vlastnosti a doplňky dle PD</t>
  </si>
  <si>
    <t>769000030</t>
  </si>
  <si>
    <t>D+M P/30 okno plast. 4600/1750mm, 2sklo žaluzie, parapet, vlastnosti a doplňky dle PD</t>
  </si>
  <si>
    <t>769000031</t>
  </si>
  <si>
    <t>D+M P/31 okno plast. 3600/1750mm, 2sklo žaluzie, parapet, vlastnosti a doplňky dle PD</t>
  </si>
  <si>
    <t>769000032</t>
  </si>
  <si>
    <t>D+M P/32 okno plast. 2400/1750mm, 2sklo žaluzie, parapet, vlastnosti a doplňky dle PD</t>
  </si>
  <si>
    <t>998769203R00</t>
  </si>
  <si>
    <t xml:space="preserve">Přesun hmot pro plastové výrobky, výšky do 24 m </t>
  </si>
  <si>
    <t>771</t>
  </si>
  <si>
    <t>Podlahy z dlaždic a obklady</t>
  </si>
  <si>
    <t>771575098</t>
  </si>
  <si>
    <t>Montáž dlažba keramická 30/30cm do tmele flex silikon, soklík, lišty, PN - dle PD</t>
  </si>
  <si>
    <t>1.np:78+44+47+104+3+4,5+1,8+5+25,5+14+7+6+5+5,5</t>
  </si>
  <si>
    <t>2.np:20+6,5+5,5+1,8+1,2+1,2+3,7+5,5+8+1,5+1,5+2,5+4+1,2+1,2+4,5+9,5+1,5+1,5+1,5</t>
  </si>
  <si>
    <t>42,5+40,5+17+9,5+9,5+18+36+19+35+35+19+31,5</t>
  </si>
  <si>
    <t>771575099</t>
  </si>
  <si>
    <t>Montáž dlažba keramická 30/30cm schodišť. stupňů tmel flex, silikon, soklík, lišty, PN - dle PD</t>
  </si>
  <si>
    <t>59764298</t>
  </si>
  <si>
    <t>Dodávka - dlažba keramická 300x300mm, vlastnosti dle PD</t>
  </si>
  <si>
    <t>podlahy vč. soklů:746,6*1,15</t>
  </si>
  <si>
    <t>schodiště vč. soklů:42,45*1,15</t>
  </si>
  <si>
    <t>998771203R00</t>
  </si>
  <si>
    <t xml:space="preserve">Přesun hmot pro podlahy z dlaždic, výšky do 24 m </t>
  </si>
  <si>
    <t>776</t>
  </si>
  <si>
    <t>Podlahy povlakové</t>
  </si>
  <si>
    <t>776421100RU1</t>
  </si>
  <si>
    <t>Lepení podlahových soklíků z PVC a vinylu včetně dodávky soklíku PVC</t>
  </si>
  <si>
    <t>776521100R00</t>
  </si>
  <si>
    <t xml:space="preserve">Lepení povlak.podlah z pásů PVC vč. lepidla </t>
  </si>
  <si>
    <t>1.np:35,5</t>
  </si>
  <si>
    <t>2.np:149+28,5+49,5+28+29+74+81,5+26+50+27,5+50,5+13,5+13,5+42+13,5+13,5+49+50+44</t>
  </si>
  <si>
    <t>776981113R00</t>
  </si>
  <si>
    <t xml:space="preserve">M+D lišta hliníková přechodová </t>
  </si>
  <si>
    <t>11*2,7</t>
  </si>
  <si>
    <t>776994111RT1</t>
  </si>
  <si>
    <t>Svařování povlakových podlah z pásů nebo čtverců včetně svařovací šňůry</t>
  </si>
  <si>
    <t>284122199</t>
  </si>
  <si>
    <t>Podlahovina PVC, role, heterogenní, použití 34-43 tl. 2,5mm, vlastnosti dle PD</t>
  </si>
  <si>
    <t>868*1,02</t>
  </si>
  <si>
    <t>998776203R00</t>
  </si>
  <si>
    <t xml:space="preserve">Přesun hmot pro podlahy povlakové, výšky do 24 m </t>
  </si>
  <si>
    <t>777</t>
  </si>
  <si>
    <t>Podlahy ze syntetických hmot</t>
  </si>
  <si>
    <t>777553210R00</t>
  </si>
  <si>
    <t>Vyrovnání podlah, samonivel. hmota, penetrace pod PVC</t>
  </si>
  <si>
    <t>998777203R00</t>
  </si>
  <si>
    <t xml:space="preserve">Přesun hmot pro podlahy syntetické, výšky do 24 m </t>
  </si>
  <si>
    <t>781</t>
  </si>
  <si>
    <t>Obklady keramické</t>
  </si>
  <si>
    <t>781575098</t>
  </si>
  <si>
    <t>Montáž obklad keramický 30/30cm do tmele flex silikon, lišty, PN - dle PD</t>
  </si>
  <si>
    <t>1.np:2*4*(7,35+0,4+10,6+7,35+5,95+3,45*2+8,25+5,7)-2*2,5*3</t>
  </si>
  <si>
    <t>2*2*(2,4+2,95+2,4+2,5+2,4+2,1+2,4*2,25)-(0,7*2*6+0,9*2)</t>
  </si>
  <si>
    <t>2*2*(1,85+1,6+1,85+2,35+1,85+0,9+1,85+2,65)-(0,9*2*2+0,7*2*4)</t>
  </si>
  <si>
    <t>2*4*(13,2+7,85+4,85*2)-2*2,5*2</t>
  </si>
  <si>
    <t>2.np:2*2*(2,5+2,4+3,4+1,55+1,2+1+1,2+1+1,2+1,2+1,45+2,4+2,05+2,5)</t>
  </si>
  <si>
    <t>-(0,9*2*6+0,7*2*6)</t>
  </si>
  <si>
    <t>2*2*(3,25+2,4+0,9+1,5+0,9+1,6+1,2+1,9+2,1+1,9+1,15+0,9+1,15+0,9)</t>
  </si>
  <si>
    <t>-(0,9*2*2+0,7*2*10)</t>
  </si>
  <si>
    <t>2*2*(2,95+3+0,9+1,4+0,9+1,4+1,45+1+1,45+2,9)</t>
  </si>
  <si>
    <t>-(0,9*2*3+0,7*2*6)</t>
  </si>
  <si>
    <t>2*2*(4,85+8,7+5,05+7,8+3,7+4+3+5,5+2,8+3,05)</t>
  </si>
  <si>
    <t>-(0,9*2*6+1,46*2,5*2)</t>
  </si>
  <si>
    <t>59764299</t>
  </si>
  <si>
    <t>Dodávka - obklad keramický 300x300mm, vlastnosti dle PD</t>
  </si>
  <si>
    <t>1143,5*1,1</t>
  </si>
  <si>
    <t>998781203R00</t>
  </si>
  <si>
    <t xml:space="preserve">Přesun hmot pro obklady keramické, výšky do 24 m </t>
  </si>
  <si>
    <t>784</t>
  </si>
  <si>
    <t>Malby</t>
  </si>
  <si>
    <t>784195212R00</t>
  </si>
  <si>
    <t xml:space="preserve">Malba bílá, vč. penetrace, 2 x </t>
  </si>
  <si>
    <t>SDK příčky:</t>
  </si>
  <si>
    <t>1.np:(4,485*3,45*2+6*1,9*2)*2</t>
  </si>
  <si>
    <t>2.np:(5,15*(1,12*2+3,4+1,2*2+3,25+2,95+1*2+1,45+1,9*2+1,15))*2</t>
  </si>
  <si>
    <t>1.np:4,485*(6+10+25,1)*2</t>
  </si>
  <si>
    <t>2.np:5,15*8,25*2</t>
  </si>
  <si>
    <t>1.np:4,485*6,25*2</t>
  </si>
  <si>
    <t>2.np:5,15*(5,45*4+26)*2</t>
  </si>
  <si>
    <t>2.np:5,15*(7,25*4+32,95+7,8*6+32,2+2,7)*2</t>
  </si>
  <si>
    <t>5,15*(14,2+7,05*3+3,85*2+20,25+7,7*2)*2</t>
  </si>
  <si>
    <t>1.np:(6*1,9+4,485*(5*2+8,2*2+2,4*3+4,5+1,5))*2</t>
  </si>
  <si>
    <t>2.np:(5,15*(2,5+2,5*2+2,05+4,7+8+5,5+2,8))*2</t>
  </si>
  <si>
    <t>1.np:6*8*2</t>
  </si>
  <si>
    <t>1.np:(4,485*10+6*3,4)*2</t>
  </si>
  <si>
    <t>2.np:5,15*4*2</t>
  </si>
  <si>
    <t>1.np:(6*(2,1+8)+4,485*(8+7,35+4,5+5+10,7+7,5))*2</t>
  </si>
  <si>
    <t>2.np:(5,15*(11,5*2+1,55+6,05*2+5,9+9,8+8,7+3,6))*2</t>
  </si>
  <si>
    <t>1.np - u sloupů:4,485*0,4*2*2*2</t>
  </si>
  <si>
    <t>2.np:5,15*(3,4+0,4+4+3,2)*2</t>
  </si>
  <si>
    <t>2.np:5,15*5,2*2</t>
  </si>
  <si>
    <t>2.np:5,15*(1,75+6,05+4+0,9)*2</t>
  </si>
  <si>
    <t>SDK předstěny:</t>
  </si>
  <si>
    <t>1.np - 1.23:4,485*5,6</t>
  </si>
  <si>
    <t>schodiště:8,9*(2,15+2,4)+4,485*1,9</t>
  </si>
  <si>
    <t>SDK podhledy:</t>
  </si>
  <si>
    <t>omítky:</t>
  </si>
  <si>
    <t>1.np:6,5*6</t>
  </si>
  <si>
    <t>4,485*(6+8,875+2,4*2+6*2)</t>
  </si>
  <si>
    <t>schodiště:1,45*2,55*2+4,2*1,2*2+4,2*0,3*3</t>
  </si>
  <si>
    <t>0</t>
  </si>
  <si>
    <t>odpočet obkladů:-1143,5</t>
  </si>
  <si>
    <t>M21</t>
  </si>
  <si>
    <t>Elektromontáže</t>
  </si>
  <si>
    <t>21001</t>
  </si>
  <si>
    <t xml:space="preserve">Silnoproud - samostatný rozpočet </t>
  </si>
  <si>
    <t>21002</t>
  </si>
  <si>
    <t xml:space="preserve">Venkovní osvětlení - samostatný rozpočet </t>
  </si>
  <si>
    <t>21003</t>
  </si>
  <si>
    <t xml:space="preserve">Hromosvod - samostatný rozpočet </t>
  </si>
  <si>
    <t>M22</t>
  </si>
  <si>
    <t>Montáž sdělovací a zabezp. techniky</t>
  </si>
  <si>
    <t>2201</t>
  </si>
  <si>
    <t xml:space="preserve">Slaboproud - samostatný rozpočet </t>
  </si>
  <si>
    <t>2202</t>
  </si>
  <si>
    <t>Elektrická požární signalizace - samostatný rozpočet</t>
  </si>
  <si>
    <t>M24</t>
  </si>
  <si>
    <t>Montáže vzduchotechnických zařízení</t>
  </si>
  <si>
    <t>2400</t>
  </si>
  <si>
    <t xml:space="preserve">VZT - samostatný rozpočet </t>
  </si>
  <si>
    <t>2401</t>
  </si>
  <si>
    <t xml:space="preserve">SOZ - samostatný rozpočet </t>
  </si>
  <si>
    <t>M35</t>
  </si>
  <si>
    <t>Montáže čerpadel, kompresorů</t>
  </si>
  <si>
    <t>3500</t>
  </si>
  <si>
    <t xml:space="preserve">Stlačený vzduch - samostatný rozpočet </t>
  </si>
  <si>
    <t>M36</t>
  </si>
  <si>
    <t>Montáže měřících a regulačních zařízení</t>
  </si>
  <si>
    <t>3600</t>
  </si>
  <si>
    <t xml:space="preserve">MaR - samostatný rozpočet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</si>
  <si>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</si>
  <si>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</si>
  <si>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</si>
  <si>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</si>
  <si>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</si>
  <si>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</si>
  <si>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</si>
  <si>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</si>
  <si>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MORAVIA PROPAG s.r.o.</t>
  </si>
  <si>
    <t>atelier dwg s.r.o.</t>
  </si>
  <si>
    <t>Zhutněný násyp/terén (štěrk), vápenná stabilizace,           Edef2 min. 80MPa, Edef2/Edef1 &lt; 2,5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</si>
</sst>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0.0"/>
    <numFmt numFmtId="166" formatCode="#,##0\ &quot;Kč&quot;"/>
  </numFmts>
  <fonts count="28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7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4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0" fillId="3" borderId="62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3" fillId="0" borderId="0" xfId="1" applyFont="1" applyAlignment="1"/>
    <xf numFmtId="0" fontId="10" fillId="0" borderId="0" xfId="1" applyAlignment="1">
      <alignment horizontal="right"/>
    </xf>
    <xf numFmtId="0" fontId="24" fillId="0" borderId="0" xfId="1" applyFont="1" applyBorder="1"/>
    <xf numFmtId="3" fontId="24" fillId="0" borderId="0" xfId="1" applyNumberFormat="1" applyFont="1" applyBorder="1" applyAlignment="1">
      <alignment horizontal="right"/>
    </xf>
    <xf numFmtId="4" fontId="24" fillId="0" borderId="0" xfId="1" applyNumberFormat="1" applyFont="1" applyBorder="1"/>
    <xf numFmtId="0" fontId="23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9" fontId="25" fillId="2" borderId="4" xfId="0" applyNumberFormat="1" applyFont="1" applyFill="1" applyBorder="1" applyAlignment="1">
      <alignment horizontal="left"/>
    </xf>
    <xf numFmtId="49" fontId="26" fillId="2" borderId="9" xfId="0" applyNumberFormat="1" applyFont="1" applyFill="1" applyBorder="1"/>
    <xf numFmtId="49" fontId="26" fillId="2" borderId="0" xfId="0" applyNumberFormat="1" applyFont="1" applyFill="1" applyBorder="1"/>
    <xf numFmtId="49" fontId="26" fillId="0" borderId="45" xfId="1" applyNumberFormat="1" applyFont="1" applyBorder="1"/>
    <xf numFmtId="49" fontId="26" fillId="0" borderId="50" xfId="1" applyNumberFormat="1" applyFont="1" applyBorder="1"/>
    <xf numFmtId="49" fontId="25" fillId="0" borderId="45" xfId="1" applyNumberFormat="1" applyFont="1" applyBorder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27" fillId="0" borderId="51" xfId="1" applyFont="1" applyBorder="1" applyAlignment="1">
      <alignment horizontal="left"/>
    </xf>
    <xf numFmtId="0" fontId="27" fillId="0" borderId="50" xfId="1" applyFont="1" applyBorder="1" applyAlignment="1">
      <alignment horizontal="left"/>
    </xf>
    <xf numFmtId="0" fontId="27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0" fillId="3" borderId="60" xfId="1" applyNumberFormat="1" applyFont="1" applyFill="1" applyBorder="1" applyAlignment="1">
      <alignment horizontal="left" wrapText="1"/>
    </xf>
    <xf numFmtId="49" fontId="21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17" fillId="4" borderId="59" xfId="1" applyFont="1" applyFill="1" applyBorder="1" applyAlignment="1">
      <alignment horizontal="center" vertical="top"/>
    </xf>
    <xf numFmtId="49" fontId="17" fillId="4" borderId="59" xfId="1" applyNumberFormat="1" applyFont="1" applyFill="1" applyBorder="1" applyAlignment="1">
      <alignment horizontal="left" vertical="top"/>
    </xf>
    <xf numFmtId="0" fontId="17" fillId="4" borderId="59" xfId="1" applyFont="1" applyFill="1" applyBorder="1" applyAlignment="1">
      <alignment vertical="top" wrapText="1"/>
    </xf>
    <xf numFmtId="49" fontId="17" fillId="4" borderId="59" xfId="1" applyNumberFormat="1" applyFont="1" applyFill="1" applyBorder="1" applyAlignment="1">
      <alignment horizontal="center" shrinkToFit="1"/>
    </xf>
    <xf numFmtId="4" fontId="17" fillId="4" borderId="59" xfId="1" applyNumberFormat="1" applyFont="1" applyFill="1" applyBorder="1" applyAlignment="1">
      <alignment horizontal="right"/>
    </xf>
    <xf numFmtId="4" fontId="17" fillId="4" borderId="59" xfId="1" applyNumberFormat="1" applyFont="1" applyFill="1" applyBorder="1"/>
    <xf numFmtId="0" fontId="5" fillId="4" borderId="56" xfId="1" applyFont="1" applyFill="1" applyBorder="1" applyAlignment="1">
      <alignment horizontal="center"/>
    </xf>
    <xf numFmtId="49" fontId="5" fillId="4" borderId="56" xfId="1" applyNumberFormat="1" applyFont="1" applyFill="1" applyBorder="1" applyAlignment="1">
      <alignment horizontal="right"/>
    </xf>
    <xf numFmtId="49" fontId="20" fillId="5" borderId="60" xfId="1" applyNumberFormat="1" applyFont="1" applyFill="1" applyBorder="1" applyAlignment="1">
      <alignment horizontal="left" wrapText="1"/>
    </xf>
    <xf numFmtId="49" fontId="21" fillId="4" borderId="61" xfId="0" applyNumberFormat="1" applyFont="1" applyFill="1" applyBorder="1" applyAlignment="1">
      <alignment horizontal="left" wrapText="1"/>
    </xf>
    <xf numFmtId="4" fontId="20" fillId="5" borderId="62" xfId="1" applyNumberFormat="1" applyFont="1" applyFill="1" applyBorder="1" applyAlignment="1">
      <alignment horizontal="right" wrapText="1"/>
    </xf>
    <xf numFmtId="0" fontId="20" fillId="5" borderId="34" xfId="1" applyFont="1" applyFill="1" applyBorder="1" applyAlignment="1">
      <alignment horizontal="left" wrapText="1"/>
    </xf>
    <xf numFmtId="0" fontId="20" fillId="4" borderId="13" xfId="0" applyFont="1" applyFill="1" applyBorder="1" applyAlignment="1">
      <alignment horizontal="right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1"/>
  <dimension ref="A1:BE55"/>
  <sheetViews>
    <sheetView view="pageBreakPreview" zoomScaleNormal="100" zoomScaleSheetLayoutView="100" workbookViewId="0">
      <selection activeCell="C7" sqref="C7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>
      <c r="A1" s="1" t="s">
        <v>77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 t="str">
        <f>Rekapitulace!H1</f>
        <v>05</v>
      </c>
      <c r="D2" s="200" t="str">
        <f>Rekapitulace!G2</f>
        <v>JALOVISKO U MĚNÍNA - REVITALIZACE BROWNFIELDU</v>
      </c>
      <c r="E2" s="6"/>
      <c r="F2" s="7" t="s">
        <v>1</v>
      </c>
      <c r="G2" s="8"/>
    </row>
    <row r="3" spans="1:57" ht="3" hidden="1" customHeight="1">
      <c r="A3" s="9"/>
      <c r="B3" s="10"/>
      <c r="C3" s="11"/>
      <c r="D3" s="11"/>
      <c r="E3" s="12"/>
      <c r="F3" s="13"/>
      <c r="G3" s="14"/>
    </row>
    <row r="4" spans="1:57" ht="12" customHeight="1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>
      <c r="A5" s="17" t="s">
        <v>81</v>
      </c>
      <c r="B5" s="18"/>
      <c r="C5" s="201" t="s">
        <v>80</v>
      </c>
      <c r="D5" s="19"/>
      <c r="E5" s="18"/>
      <c r="F5" s="13" t="s">
        <v>6</v>
      </c>
      <c r="G5" s="14"/>
    </row>
    <row r="6" spans="1:57" ht="12.95" customHeight="1">
      <c r="A6" s="15" t="s">
        <v>7</v>
      </c>
      <c r="B6" s="10"/>
      <c r="C6" s="11" t="s">
        <v>8</v>
      </c>
      <c r="D6" s="11"/>
      <c r="E6" s="12"/>
      <c r="F6" s="20" t="s">
        <v>9</v>
      </c>
      <c r="G6" s="21"/>
      <c r="O6" s="22"/>
    </row>
    <row r="7" spans="1:57" ht="12.95" customHeight="1">
      <c r="A7" s="23" t="s">
        <v>79</v>
      </c>
      <c r="B7" s="24"/>
      <c r="C7" s="202" t="s">
        <v>80</v>
      </c>
      <c r="D7" s="25"/>
      <c r="E7" s="25"/>
      <c r="F7" s="26" t="s">
        <v>10</v>
      </c>
      <c r="G7" s="21">
        <f>IF(PocetMJ=0,,ROUND((F30+F32)/PocetMJ,1))</f>
        <v>0</v>
      </c>
    </row>
    <row r="8" spans="1:57">
      <c r="A8" s="27" t="s">
        <v>11</v>
      </c>
      <c r="B8" s="13"/>
      <c r="C8" s="208" t="s">
        <v>964</v>
      </c>
      <c r="D8" s="208"/>
      <c r="E8" s="209"/>
      <c r="F8" s="28" t="s">
        <v>12</v>
      </c>
      <c r="G8" s="29"/>
      <c r="H8" s="30"/>
      <c r="I8" s="31"/>
    </row>
    <row r="9" spans="1:57">
      <c r="A9" s="27" t="s">
        <v>13</v>
      </c>
      <c r="B9" s="13"/>
      <c r="C9" s="208" t="str">
        <f>Projektant</f>
        <v>atelier dwg s.r.o.</v>
      </c>
      <c r="D9" s="208"/>
      <c r="E9" s="209"/>
      <c r="F9" s="13"/>
      <c r="G9" s="32"/>
      <c r="H9" s="33"/>
    </row>
    <row r="10" spans="1:57">
      <c r="A10" s="27" t="s">
        <v>14</v>
      </c>
      <c r="B10" s="13"/>
      <c r="C10" s="208" t="s">
        <v>963</v>
      </c>
      <c r="D10" s="208"/>
      <c r="E10" s="208"/>
      <c r="F10" s="34"/>
      <c r="G10" s="35"/>
      <c r="H10" s="36"/>
    </row>
    <row r="11" spans="1:57" ht="13.5" customHeight="1">
      <c r="A11" s="27" t="s">
        <v>15</v>
      </c>
      <c r="B11" s="13"/>
      <c r="C11" s="208"/>
      <c r="D11" s="208"/>
      <c r="E11" s="208"/>
      <c r="F11" s="37" t="s">
        <v>16</v>
      </c>
      <c r="G11" s="38">
        <v>170301</v>
      </c>
      <c r="H11" s="33"/>
      <c r="BA11" s="39"/>
      <c r="BB11" s="39"/>
      <c r="BC11" s="39"/>
      <c r="BD11" s="39"/>
      <c r="BE11" s="39"/>
    </row>
    <row r="12" spans="1:57" ht="12.75" customHeight="1">
      <c r="A12" s="40" t="s">
        <v>17</v>
      </c>
      <c r="B12" s="10"/>
      <c r="C12" s="210"/>
      <c r="D12" s="210"/>
      <c r="E12" s="210"/>
      <c r="F12" s="41" t="s">
        <v>18</v>
      </c>
      <c r="G12" s="42"/>
      <c r="H12" s="33"/>
    </row>
    <row r="13" spans="1:57" ht="28.5" customHeight="1" thickBot="1">
      <c r="A13" s="43" t="s">
        <v>19</v>
      </c>
      <c r="B13" s="44"/>
      <c r="C13" s="44"/>
      <c r="D13" s="44"/>
      <c r="E13" s="45"/>
      <c r="F13" s="45"/>
      <c r="G13" s="46"/>
      <c r="H13" s="33"/>
    </row>
    <row r="14" spans="1:57" ht="17.25" customHeight="1" thickBot="1">
      <c r="A14" s="47" t="s">
        <v>20</v>
      </c>
      <c r="B14" s="48"/>
      <c r="C14" s="49"/>
      <c r="D14" s="50" t="s">
        <v>21</v>
      </c>
      <c r="E14" s="51"/>
      <c r="F14" s="51"/>
      <c r="G14" s="49"/>
    </row>
    <row r="15" spans="1:57" ht="15.95" customHeight="1">
      <c r="A15" s="52"/>
      <c r="B15" s="53" t="s">
        <v>22</v>
      </c>
      <c r="C15" s="54">
        <f>HSV</f>
        <v>0</v>
      </c>
      <c r="D15" s="55" t="str">
        <f>Rekapitulace!A45</f>
        <v>Ztížené výrobní podmínky</v>
      </c>
      <c r="E15" s="56"/>
      <c r="F15" s="57"/>
      <c r="G15" s="54">
        <f>Rekapitulace!I45</f>
        <v>0</v>
      </c>
    </row>
    <row r="16" spans="1:57" ht="15.95" customHeight="1">
      <c r="A16" s="52" t="s">
        <v>23</v>
      </c>
      <c r="B16" s="53" t="s">
        <v>24</v>
      </c>
      <c r="C16" s="54">
        <f>PSV</f>
        <v>0</v>
      </c>
      <c r="D16" s="9" t="str">
        <f>Rekapitulace!A46</f>
        <v>Oborová přirážka</v>
      </c>
      <c r="E16" s="58"/>
      <c r="F16" s="59"/>
      <c r="G16" s="54">
        <f>Rekapitulace!I46</f>
        <v>0</v>
      </c>
    </row>
    <row r="17" spans="1:7" ht="15.95" customHeight="1">
      <c r="A17" s="52" t="s">
        <v>25</v>
      </c>
      <c r="B17" s="53" t="s">
        <v>26</v>
      </c>
      <c r="C17" s="54">
        <f>Mont</f>
        <v>0</v>
      </c>
      <c r="D17" s="9" t="str">
        <f>Rekapitulace!A47</f>
        <v>Přesun stavebních kapacit</v>
      </c>
      <c r="E17" s="58"/>
      <c r="F17" s="59"/>
      <c r="G17" s="54">
        <f>Rekapitulace!I47</f>
        <v>0</v>
      </c>
    </row>
    <row r="18" spans="1:7" ht="15.95" customHeight="1">
      <c r="A18" s="60" t="s">
        <v>27</v>
      </c>
      <c r="B18" s="61" t="s">
        <v>28</v>
      </c>
      <c r="C18" s="54">
        <f>Dodavka</f>
        <v>0</v>
      </c>
      <c r="D18" s="9" t="str">
        <f>Rekapitulace!A48</f>
        <v>Mimostaveništní doprava</v>
      </c>
      <c r="E18" s="58"/>
      <c r="F18" s="59"/>
      <c r="G18" s="54">
        <f>Rekapitulace!I48</f>
        <v>0</v>
      </c>
    </row>
    <row r="19" spans="1:7" ht="15.95" customHeight="1">
      <c r="A19" s="62" t="s">
        <v>29</v>
      </c>
      <c r="B19" s="53"/>
      <c r="C19" s="54">
        <f>SUM(C15:C18)</f>
        <v>0</v>
      </c>
      <c r="D19" s="9" t="str">
        <f>Rekapitulace!A49</f>
        <v>Zařízení staveniště</v>
      </c>
      <c r="E19" s="58"/>
      <c r="F19" s="59"/>
      <c r="G19" s="54">
        <f>Rekapitulace!I49</f>
        <v>0</v>
      </c>
    </row>
    <row r="20" spans="1:7" ht="15.95" customHeight="1">
      <c r="A20" s="62"/>
      <c r="B20" s="53"/>
      <c r="C20" s="54"/>
      <c r="D20" s="9" t="str">
        <f>Rekapitulace!A50</f>
        <v>Provoz investora</v>
      </c>
      <c r="E20" s="58"/>
      <c r="F20" s="59"/>
      <c r="G20" s="54">
        <f>Rekapitulace!I50</f>
        <v>0</v>
      </c>
    </row>
    <row r="21" spans="1:7" ht="15.95" customHeight="1">
      <c r="A21" s="62" t="s">
        <v>30</v>
      </c>
      <c r="B21" s="53"/>
      <c r="C21" s="54">
        <f>HZS</f>
        <v>0</v>
      </c>
      <c r="D21" s="9" t="str">
        <f>Rekapitulace!A51</f>
        <v>Kompletační činnost (IČD)</v>
      </c>
      <c r="E21" s="58"/>
      <c r="F21" s="59"/>
      <c r="G21" s="54">
        <f>Rekapitulace!I51</f>
        <v>0</v>
      </c>
    </row>
    <row r="22" spans="1:7" ht="15.95" customHeight="1">
      <c r="A22" s="63" t="s">
        <v>31</v>
      </c>
      <c r="B22" s="64"/>
      <c r="C22" s="54">
        <f>C19+C21</f>
        <v>0</v>
      </c>
      <c r="D22" s="9" t="s">
        <v>32</v>
      </c>
      <c r="E22" s="58"/>
      <c r="F22" s="59"/>
      <c r="G22" s="54">
        <f>G23-SUM(G15:G21)</f>
        <v>0</v>
      </c>
    </row>
    <row r="23" spans="1:7" ht="15.95" customHeight="1" thickBot="1">
      <c r="A23" s="211" t="s">
        <v>33</v>
      </c>
      <c r="B23" s="212"/>
      <c r="C23" s="65">
        <f>C22+G23</f>
        <v>0</v>
      </c>
      <c r="D23" s="66" t="s">
        <v>34</v>
      </c>
      <c r="E23" s="67"/>
      <c r="F23" s="68"/>
      <c r="G23" s="54">
        <f>VRN</f>
        <v>0</v>
      </c>
    </row>
    <row r="24" spans="1:7">
      <c r="A24" s="69" t="s">
        <v>35</v>
      </c>
      <c r="B24" s="70"/>
      <c r="C24" s="71"/>
      <c r="D24" s="70" t="s">
        <v>36</v>
      </c>
      <c r="E24" s="70"/>
      <c r="F24" s="72" t="s">
        <v>37</v>
      </c>
      <c r="G24" s="73"/>
    </row>
    <row r="25" spans="1:7">
      <c r="A25" s="63" t="s">
        <v>38</v>
      </c>
      <c r="B25" s="64"/>
      <c r="C25" s="74"/>
      <c r="D25" s="64" t="s">
        <v>38</v>
      </c>
      <c r="E25" s="75"/>
      <c r="F25" s="76" t="s">
        <v>38</v>
      </c>
      <c r="G25" s="77"/>
    </row>
    <row r="26" spans="1:7" ht="37.5" customHeight="1">
      <c r="A26" s="63" t="s">
        <v>39</v>
      </c>
      <c r="B26" s="78"/>
      <c r="C26" s="74"/>
      <c r="D26" s="64" t="s">
        <v>39</v>
      </c>
      <c r="E26" s="75"/>
      <c r="F26" s="76" t="s">
        <v>39</v>
      </c>
      <c r="G26" s="77"/>
    </row>
    <row r="27" spans="1:7">
      <c r="A27" s="63"/>
      <c r="B27" s="79"/>
      <c r="C27" s="74"/>
      <c r="D27" s="64"/>
      <c r="E27" s="75"/>
      <c r="F27" s="76"/>
      <c r="G27" s="77"/>
    </row>
    <row r="28" spans="1:7">
      <c r="A28" s="63" t="s">
        <v>40</v>
      </c>
      <c r="B28" s="64"/>
      <c r="C28" s="74"/>
      <c r="D28" s="76" t="s">
        <v>41</v>
      </c>
      <c r="E28" s="74"/>
      <c r="F28" s="80" t="s">
        <v>41</v>
      </c>
      <c r="G28" s="77"/>
    </row>
    <row r="29" spans="1:7" ht="69" customHeight="1">
      <c r="A29" s="63"/>
      <c r="B29" s="64"/>
      <c r="C29" s="81"/>
      <c r="D29" s="82"/>
      <c r="E29" s="81"/>
      <c r="F29" s="64"/>
      <c r="G29" s="77"/>
    </row>
    <row r="30" spans="1:7">
      <c r="A30" s="83" t="s">
        <v>42</v>
      </c>
      <c r="B30" s="84"/>
      <c r="C30" s="85">
        <v>21</v>
      </c>
      <c r="D30" s="84" t="s">
        <v>43</v>
      </c>
      <c r="E30" s="86"/>
      <c r="F30" s="213">
        <f>C23-F32</f>
        <v>0</v>
      </c>
      <c r="G30" s="214"/>
    </row>
    <row r="31" spans="1:7">
      <c r="A31" s="83" t="s">
        <v>44</v>
      </c>
      <c r="B31" s="84"/>
      <c r="C31" s="85">
        <f>SazbaDPH1</f>
        <v>21</v>
      </c>
      <c r="D31" s="84" t="s">
        <v>45</v>
      </c>
      <c r="E31" s="86"/>
      <c r="F31" s="213">
        <f>ROUND(PRODUCT(F30,C31/100),0)</f>
        <v>0</v>
      </c>
      <c r="G31" s="214"/>
    </row>
    <row r="32" spans="1:7">
      <c r="A32" s="83" t="s">
        <v>42</v>
      </c>
      <c r="B32" s="84"/>
      <c r="C32" s="85">
        <v>0</v>
      </c>
      <c r="D32" s="84" t="s">
        <v>45</v>
      </c>
      <c r="E32" s="86"/>
      <c r="F32" s="213">
        <v>0</v>
      </c>
      <c r="G32" s="214"/>
    </row>
    <row r="33" spans="1:8">
      <c r="A33" s="83" t="s">
        <v>44</v>
      </c>
      <c r="B33" s="87"/>
      <c r="C33" s="88">
        <f>SazbaDPH2</f>
        <v>0</v>
      </c>
      <c r="D33" s="84" t="s">
        <v>45</v>
      </c>
      <c r="E33" s="59"/>
      <c r="F33" s="213">
        <f>ROUND(PRODUCT(F32,C33/100),0)</f>
        <v>0</v>
      </c>
      <c r="G33" s="214"/>
    </row>
    <row r="34" spans="1:8" s="92" customFormat="1" ht="19.5" customHeight="1" thickBot="1">
      <c r="A34" s="89" t="s">
        <v>46</v>
      </c>
      <c r="B34" s="90"/>
      <c r="C34" s="90"/>
      <c r="D34" s="90"/>
      <c r="E34" s="91"/>
      <c r="F34" s="215">
        <f>ROUND(SUM(F30:F33),0)</f>
        <v>0</v>
      </c>
      <c r="G34" s="216"/>
    </row>
    <row r="36" spans="1:8">
      <c r="A36" s="93" t="s">
        <v>47</v>
      </c>
      <c r="B36" s="93"/>
      <c r="C36" s="93"/>
      <c r="D36" s="93"/>
      <c r="E36" s="93"/>
      <c r="F36" s="93"/>
      <c r="G36" s="93"/>
      <c r="H36" t="s">
        <v>5</v>
      </c>
    </row>
    <row r="37" spans="1:8" ht="14.25" customHeight="1">
      <c r="A37" s="93"/>
      <c r="B37" s="207"/>
      <c r="C37" s="207"/>
      <c r="D37" s="207"/>
      <c r="E37" s="207"/>
      <c r="F37" s="207"/>
      <c r="G37" s="207"/>
      <c r="H37" t="s">
        <v>5</v>
      </c>
    </row>
    <row r="38" spans="1:8" ht="12.75" customHeight="1">
      <c r="A38" s="94"/>
      <c r="B38" s="207"/>
      <c r="C38" s="207"/>
      <c r="D38" s="207"/>
      <c r="E38" s="207"/>
      <c r="F38" s="207"/>
      <c r="G38" s="207"/>
      <c r="H38" t="s">
        <v>5</v>
      </c>
    </row>
    <row r="39" spans="1:8">
      <c r="A39" s="94"/>
      <c r="B39" s="207"/>
      <c r="C39" s="207"/>
      <c r="D39" s="207"/>
      <c r="E39" s="207"/>
      <c r="F39" s="207"/>
      <c r="G39" s="207"/>
      <c r="H39" t="s">
        <v>5</v>
      </c>
    </row>
    <row r="40" spans="1:8">
      <c r="A40" s="94"/>
      <c r="B40" s="207"/>
      <c r="C40" s="207"/>
      <c r="D40" s="207"/>
      <c r="E40" s="207"/>
      <c r="F40" s="207"/>
      <c r="G40" s="207"/>
      <c r="H40" t="s">
        <v>5</v>
      </c>
    </row>
    <row r="41" spans="1:8">
      <c r="A41" s="94"/>
      <c r="B41" s="207"/>
      <c r="C41" s="207"/>
      <c r="D41" s="207"/>
      <c r="E41" s="207"/>
      <c r="F41" s="207"/>
      <c r="G41" s="207"/>
      <c r="H41" t="s">
        <v>5</v>
      </c>
    </row>
    <row r="42" spans="1:8">
      <c r="A42" s="94"/>
      <c r="B42" s="207"/>
      <c r="C42" s="207"/>
      <c r="D42" s="207"/>
      <c r="E42" s="207"/>
      <c r="F42" s="207"/>
      <c r="G42" s="207"/>
      <c r="H42" t="s">
        <v>5</v>
      </c>
    </row>
    <row r="43" spans="1:8">
      <c r="A43" s="94"/>
      <c r="B43" s="207"/>
      <c r="C43" s="207"/>
      <c r="D43" s="207"/>
      <c r="E43" s="207"/>
      <c r="F43" s="207"/>
      <c r="G43" s="207"/>
      <c r="H43" t="s">
        <v>5</v>
      </c>
    </row>
    <row r="44" spans="1:8">
      <c r="A44" s="94"/>
      <c r="B44" s="207"/>
      <c r="C44" s="207"/>
      <c r="D44" s="207"/>
      <c r="E44" s="207"/>
      <c r="F44" s="207"/>
      <c r="G44" s="207"/>
      <c r="H44" t="s">
        <v>5</v>
      </c>
    </row>
    <row r="45" spans="1:8" ht="0.75" customHeight="1">
      <c r="A45" s="94"/>
      <c r="B45" s="207"/>
      <c r="C45" s="207"/>
      <c r="D45" s="207"/>
      <c r="E45" s="207"/>
      <c r="F45" s="207"/>
      <c r="G45" s="207"/>
      <c r="H45" t="s">
        <v>5</v>
      </c>
    </row>
    <row r="46" spans="1:8">
      <c r="B46" s="206"/>
      <c r="C46" s="206"/>
      <c r="D46" s="206"/>
      <c r="E46" s="206"/>
      <c r="F46" s="206"/>
      <c r="G46" s="206"/>
    </row>
    <row r="47" spans="1:8">
      <c r="B47" s="206"/>
      <c r="C47" s="206"/>
      <c r="D47" s="206"/>
      <c r="E47" s="206"/>
      <c r="F47" s="206"/>
      <c r="G47" s="206"/>
    </row>
    <row r="48" spans="1:8">
      <c r="B48" s="206"/>
      <c r="C48" s="206"/>
      <c r="D48" s="206"/>
      <c r="E48" s="206"/>
      <c r="F48" s="206"/>
      <c r="G48" s="206"/>
    </row>
    <row r="49" spans="2:7">
      <c r="B49" s="206"/>
      <c r="C49" s="206"/>
      <c r="D49" s="206"/>
      <c r="E49" s="206"/>
      <c r="F49" s="206"/>
      <c r="G49" s="206"/>
    </row>
    <row r="50" spans="2:7">
      <c r="B50" s="206"/>
      <c r="C50" s="206"/>
      <c r="D50" s="206"/>
      <c r="E50" s="206"/>
      <c r="F50" s="206"/>
      <c r="G50" s="206"/>
    </row>
    <row r="51" spans="2:7">
      <c r="B51" s="206"/>
      <c r="C51" s="206"/>
      <c r="D51" s="206"/>
      <c r="E51" s="206"/>
      <c r="F51" s="206"/>
      <c r="G51" s="206"/>
    </row>
    <row r="52" spans="2:7">
      <c r="B52" s="206"/>
      <c r="C52" s="206"/>
      <c r="D52" s="206"/>
      <c r="E52" s="206"/>
      <c r="F52" s="206"/>
      <c r="G52" s="206"/>
    </row>
    <row r="53" spans="2:7">
      <c r="B53" s="206"/>
      <c r="C53" s="206"/>
      <c r="D53" s="206"/>
      <c r="E53" s="206"/>
      <c r="F53" s="206"/>
      <c r="G53" s="206"/>
    </row>
    <row r="54" spans="2:7">
      <c r="B54" s="206"/>
      <c r="C54" s="206"/>
      <c r="D54" s="206"/>
      <c r="E54" s="206"/>
      <c r="F54" s="206"/>
      <c r="G54" s="206"/>
    </row>
    <row r="55" spans="2:7">
      <c r="B55" s="206"/>
      <c r="C55" s="206"/>
      <c r="D55" s="206"/>
      <c r="E55" s="206"/>
      <c r="F55" s="206"/>
      <c r="G55" s="206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1"/>
  <dimension ref="A1:IV104"/>
  <sheetViews>
    <sheetView view="pageBreakPreview" zoomScaleNormal="100" zoomScaleSheetLayoutView="100" workbookViewId="0">
      <selection activeCell="G2" sqref="G2:I2"/>
    </sheetView>
  </sheetViews>
  <sheetFormatPr defaultRowHeight="12.7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>
      <c r="A1" s="217" t="s">
        <v>48</v>
      </c>
      <c r="B1" s="218"/>
      <c r="C1" s="203" t="str">
        <f>CONCATENATE(cislostavby," ",nazevstavby)</f>
        <v>170301 JALOVISKO U MĚNÍNA - REVITALIZACE BROWNFIELDU</v>
      </c>
      <c r="D1" s="95"/>
      <c r="E1" s="96"/>
      <c r="F1" s="95"/>
      <c r="G1" s="97" t="s">
        <v>49</v>
      </c>
      <c r="H1" s="98" t="s">
        <v>82</v>
      </c>
      <c r="I1" s="99"/>
    </row>
    <row r="2" spans="1:9" ht="14.25" thickBot="1">
      <c r="A2" s="219" t="s">
        <v>50</v>
      </c>
      <c r="B2" s="220"/>
      <c r="C2" s="204" t="str">
        <f>CONCATENATE(cisloobjektu," ",nazevobjektu)</f>
        <v>01 JALOVISKO U MĚNÍNA - REVITALIZACE BROWNFIELDU</v>
      </c>
      <c r="D2" s="100"/>
      <c r="E2" s="101"/>
      <c r="F2" s="100"/>
      <c r="G2" s="221" t="s">
        <v>80</v>
      </c>
      <c r="H2" s="222"/>
      <c r="I2" s="223"/>
    </row>
    <row r="3" spans="1:9" ht="13.5" thickTop="1">
      <c r="A3" s="75"/>
      <c r="B3" s="75"/>
      <c r="C3" s="75"/>
      <c r="D3" s="75"/>
      <c r="E3" s="75"/>
      <c r="F3" s="64"/>
      <c r="G3" s="75"/>
      <c r="H3" s="75"/>
      <c r="I3" s="75"/>
    </row>
    <row r="4" spans="1:9" ht="19.5" customHeight="1">
      <c r="A4" s="102" t="s">
        <v>51</v>
      </c>
      <c r="B4" s="103"/>
      <c r="C4" s="103"/>
      <c r="D4" s="103"/>
      <c r="E4" s="104"/>
      <c r="F4" s="103"/>
      <c r="G4" s="103"/>
      <c r="H4" s="103"/>
      <c r="I4" s="103"/>
    </row>
    <row r="5" spans="1:9" ht="13.5" thickBot="1">
      <c r="A5" s="75"/>
      <c r="B5" s="75"/>
      <c r="C5" s="75"/>
      <c r="D5" s="75"/>
      <c r="E5" s="75"/>
      <c r="F5" s="75"/>
      <c r="G5" s="75"/>
      <c r="H5" s="75"/>
      <c r="I5" s="75"/>
    </row>
    <row r="6" spans="1:9" s="33" customFormat="1" ht="13.5" thickBot="1">
      <c r="A6" s="105"/>
      <c r="B6" s="106" t="s">
        <v>52</v>
      </c>
      <c r="C6" s="106"/>
      <c r="D6" s="107"/>
      <c r="E6" s="108" t="s">
        <v>53</v>
      </c>
      <c r="F6" s="109" t="s">
        <v>54</v>
      </c>
      <c r="G6" s="109" t="s">
        <v>55</v>
      </c>
      <c r="H6" s="109" t="s">
        <v>56</v>
      </c>
      <c r="I6" s="110" t="s">
        <v>30</v>
      </c>
    </row>
    <row r="7" spans="1:9" s="33" customFormat="1">
      <c r="A7" s="196" t="str">
        <f>Položky!B7</f>
        <v>1</v>
      </c>
      <c r="B7" s="111" t="str">
        <f>Položky!C7</f>
        <v>Zemní práce</v>
      </c>
      <c r="C7" s="64"/>
      <c r="D7" s="112"/>
      <c r="E7" s="197">
        <f>Položky!BA71</f>
        <v>0</v>
      </c>
      <c r="F7" s="198">
        <f>Položky!BB71</f>
        <v>0</v>
      </c>
      <c r="G7" s="198">
        <f>Položky!BC71</f>
        <v>0</v>
      </c>
      <c r="H7" s="198">
        <f>Položky!BD71</f>
        <v>0</v>
      </c>
      <c r="I7" s="199">
        <f>Položky!BE71</f>
        <v>0</v>
      </c>
    </row>
    <row r="8" spans="1:9" s="33" customFormat="1">
      <c r="A8" s="196" t="str">
        <f>Položky!B72</f>
        <v>2</v>
      </c>
      <c r="B8" s="111" t="str">
        <f>Položky!C72</f>
        <v>Základy a zvláštní zakládání</v>
      </c>
      <c r="C8" s="64"/>
      <c r="D8" s="112"/>
      <c r="E8" s="197">
        <f>Položky!BA105</f>
        <v>0</v>
      </c>
      <c r="F8" s="198">
        <f>Položky!BB105</f>
        <v>0</v>
      </c>
      <c r="G8" s="198">
        <f>Položky!BC105</f>
        <v>0</v>
      </c>
      <c r="H8" s="198">
        <f>Položky!BD105</f>
        <v>0</v>
      </c>
      <c r="I8" s="199">
        <f>Položky!BE105</f>
        <v>0</v>
      </c>
    </row>
    <row r="9" spans="1:9" s="33" customFormat="1">
      <c r="A9" s="196" t="str">
        <f>Položky!B106</f>
        <v>22</v>
      </c>
      <c r="B9" s="111" t="str">
        <f>Položky!C106</f>
        <v>Piloty</v>
      </c>
      <c r="C9" s="64"/>
      <c r="D9" s="112"/>
      <c r="E9" s="197">
        <f>Položky!BA117</f>
        <v>0</v>
      </c>
      <c r="F9" s="198">
        <f>Položky!BB117</f>
        <v>0</v>
      </c>
      <c r="G9" s="198">
        <f>Položky!BC117</f>
        <v>0</v>
      </c>
      <c r="H9" s="198">
        <f>Položky!BD117</f>
        <v>0</v>
      </c>
      <c r="I9" s="199">
        <f>Položky!BE117</f>
        <v>0</v>
      </c>
    </row>
    <row r="10" spans="1:9" s="33" customFormat="1">
      <c r="A10" s="196" t="str">
        <f>Položky!B118</f>
        <v>3</v>
      </c>
      <c r="B10" s="111" t="str">
        <f>Položky!C118</f>
        <v>Svislé a kompletní konstrukce</v>
      </c>
      <c r="C10" s="64"/>
      <c r="D10" s="112"/>
      <c r="E10" s="197">
        <f>Položky!BA156</f>
        <v>0</v>
      </c>
      <c r="F10" s="198">
        <f>Položky!BB156</f>
        <v>0</v>
      </c>
      <c r="G10" s="198">
        <f>Položky!BC156</f>
        <v>0</v>
      </c>
      <c r="H10" s="198">
        <f>Položky!BD156</f>
        <v>0</v>
      </c>
      <c r="I10" s="199">
        <f>Položky!BE156</f>
        <v>0</v>
      </c>
    </row>
    <row r="11" spans="1:9" s="33" customFormat="1">
      <c r="A11" s="196" t="str">
        <f>Položky!B157</f>
        <v>311</v>
      </c>
      <c r="B11" s="111" t="str">
        <f>Položky!C157</f>
        <v>Sádrokartonové konstrukce</v>
      </c>
      <c r="C11" s="64"/>
      <c r="D11" s="112"/>
      <c r="E11" s="197">
        <f>Položky!BA248</f>
        <v>0</v>
      </c>
      <c r="F11" s="198">
        <f>Položky!BB248</f>
        <v>0</v>
      </c>
      <c r="G11" s="198">
        <f>Položky!BC248</f>
        <v>0</v>
      </c>
      <c r="H11" s="198">
        <f>Položky!BD248</f>
        <v>0</v>
      </c>
      <c r="I11" s="199">
        <f>Položky!BE248</f>
        <v>0</v>
      </c>
    </row>
    <row r="12" spans="1:9" s="33" customFormat="1">
      <c r="A12" s="196" t="str">
        <f>Položky!B249</f>
        <v>38</v>
      </c>
      <c r="B12" s="111" t="str">
        <f>Položky!C249</f>
        <v>Kompletní konstrukce</v>
      </c>
      <c r="C12" s="64"/>
      <c r="D12" s="112"/>
      <c r="E12" s="197">
        <f>Položky!BA268</f>
        <v>0</v>
      </c>
      <c r="F12" s="198">
        <f>Položky!BB268</f>
        <v>0</v>
      </c>
      <c r="G12" s="198">
        <f>Položky!BC268</f>
        <v>0</v>
      </c>
      <c r="H12" s="198">
        <f>Položky!BD268</f>
        <v>0</v>
      </c>
      <c r="I12" s="199">
        <f>Položky!BE268</f>
        <v>0</v>
      </c>
    </row>
    <row r="13" spans="1:9" s="33" customFormat="1">
      <c r="A13" s="196" t="str">
        <f>Položky!B269</f>
        <v>4</v>
      </c>
      <c r="B13" s="111" t="str">
        <f>Položky!C269</f>
        <v>Vodorovné konstrukce</v>
      </c>
      <c r="C13" s="64"/>
      <c r="D13" s="112"/>
      <c r="E13" s="197">
        <f>Položky!BA305</f>
        <v>0</v>
      </c>
      <c r="F13" s="198">
        <f>Položky!BB305</f>
        <v>0</v>
      </c>
      <c r="G13" s="198">
        <f>Položky!BC305</f>
        <v>0</v>
      </c>
      <c r="H13" s="198">
        <f>Položky!BD305</f>
        <v>0</v>
      </c>
      <c r="I13" s="199">
        <f>Položky!BE305</f>
        <v>0</v>
      </c>
    </row>
    <row r="14" spans="1:9" s="33" customFormat="1">
      <c r="A14" s="196" t="str">
        <f>Položky!B306</f>
        <v>5</v>
      </c>
      <c r="B14" s="111" t="str">
        <f>Položky!C306</f>
        <v>Komunikace</v>
      </c>
      <c r="C14" s="64"/>
      <c r="D14" s="112"/>
      <c r="E14" s="197">
        <f>Položky!BA308</f>
        <v>0</v>
      </c>
      <c r="F14" s="198">
        <f>Položky!BB308</f>
        <v>0</v>
      </c>
      <c r="G14" s="198">
        <f>Položky!BC308</f>
        <v>0</v>
      </c>
      <c r="H14" s="198">
        <f>Položky!BD308</f>
        <v>0</v>
      </c>
      <c r="I14" s="199">
        <f>Položky!BE308</f>
        <v>0</v>
      </c>
    </row>
    <row r="15" spans="1:9" s="33" customFormat="1">
      <c r="A15" s="196" t="str">
        <f>Položky!B309</f>
        <v>61</v>
      </c>
      <c r="B15" s="111" t="str">
        <f>Položky!C309</f>
        <v>Upravy povrchů vnitřní</v>
      </c>
      <c r="C15" s="64"/>
      <c r="D15" s="112"/>
      <c r="E15" s="197">
        <f>Položky!BA323</f>
        <v>0</v>
      </c>
      <c r="F15" s="198">
        <f>Položky!BB323</f>
        <v>0</v>
      </c>
      <c r="G15" s="198">
        <f>Položky!BC323</f>
        <v>0</v>
      </c>
      <c r="H15" s="198">
        <f>Položky!BD323</f>
        <v>0</v>
      </c>
      <c r="I15" s="199">
        <f>Položky!BE323</f>
        <v>0</v>
      </c>
    </row>
    <row r="16" spans="1:9" s="33" customFormat="1">
      <c r="A16" s="196" t="str">
        <f>Položky!B324</f>
        <v>63</v>
      </c>
      <c r="B16" s="111" t="str">
        <f>Položky!C324</f>
        <v>Podlahy a podlahové konstrukce</v>
      </c>
      <c r="C16" s="64"/>
      <c r="D16" s="112"/>
      <c r="E16" s="197">
        <f>Položky!BA340</f>
        <v>0</v>
      </c>
      <c r="F16" s="198">
        <f>Položky!BB340</f>
        <v>0</v>
      </c>
      <c r="G16" s="198">
        <f>Položky!BC340</f>
        <v>0</v>
      </c>
      <c r="H16" s="198">
        <f>Položky!BD340</f>
        <v>0</v>
      </c>
      <c r="I16" s="199">
        <f>Položky!BE340</f>
        <v>0</v>
      </c>
    </row>
    <row r="17" spans="1:9" s="33" customFormat="1">
      <c r="A17" s="196" t="str">
        <f>Položky!B341</f>
        <v>94</v>
      </c>
      <c r="B17" s="111" t="str">
        <f>Položky!C341</f>
        <v>Lešení a stavební výtahy</v>
      </c>
      <c r="C17" s="64"/>
      <c r="D17" s="112"/>
      <c r="E17" s="197">
        <f>Položky!BA344</f>
        <v>0</v>
      </c>
      <c r="F17" s="198">
        <f>Položky!BB344</f>
        <v>0</v>
      </c>
      <c r="G17" s="198">
        <f>Položky!BC344</f>
        <v>0</v>
      </c>
      <c r="H17" s="198">
        <f>Položky!BD344</f>
        <v>0</v>
      </c>
      <c r="I17" s="199">
        <f>Položky!BE344</f>
        <v>0</v>
      </c>
    </row>
    <row r="18" spans="1:9" s="33" customFormat="1">
      <c r="A18" s="196" t="str">
        <f>Položky!B345</f>
        <v>95</v>
      </c>
      <c r="B18" s="111" t="str">
        <f>Položky!C345</f>
        <v>Dokončovací konstrukce na pozemních stavbách</v>
      </c>
      <c r="C18" s="64"/>
      <c r="D18" s="112"/>
      <c r="E18" s="197">
        <f>Položky!BA352</f>
        <v>0</v>
      </c>
      <c r="F18" s="198">
        <f>Položky!BB352</f>
        <v>0</v>
      </c>
      <c r="G18" s="198">
        <f>Položky!BC352</f>
        <v>0</v>
      </c>
      <c r="H18" s="198">
        <f>Položky!BD352</f>
        <v>0</v>
      </c>
      <c r="I18" s="199">
        <f>Položky!BE352</f>
        <v>0</v>
      </c>
    </row>
    <row r="19" spans="1:9" s="33" customFormat="1">
      <c r="A19" s="196" t="str">
        <f>Položky!B353</f>
        <v>98</v>
      </c>
      <c r="B19" s="111" t="str">
        <f>Položky!C353</f>
        <v>Demolice</v>
      </c>
      <c r="C19" s="64"/>
      <c r="D19" s="112"/>
      <c r="E19" s="197">
        <f>Položky!BA387</f>
        <v>0</v>
      </c>
      <c r="F19" s="198">
        <f>Položky!BB387</f>
        <v>0</v>
      </c>
      <c r="G19" s="198">
        <f>Položky!BC387</f>
        <v>0</v>
      </c>
      <c r="H19" s="198">
        <f>Položky!BD387</f>
        <v>0</v>
      </c>
      <c r="I19" s="199">
        <f>Položky!BE387</f>
        <v>0</v>
      </c>
    </row>
    <row r="20" spans="1:9" s="33" customFormat="1">
      <c r="A20" s="196" t="str">
        <f>Položky!B388</f>
        <v>99</v>
      </c>
      <c r="B20" s="111" t="str">
        <f>Položky!C388</f>
        <v>Staveništní přesun hmot</v>
      </c>
      <c r="C20" s="64"/>
      <c r="D20" s="112"/>
      <c r="E20" s="197">
        <f>Položky!BA390</f>
        <v>0</v>
      </c>
      <c r="F20" s="198">
        <f>Položky!BB390</f>
        <v>0</v>
      </c>
      <c r="G20" s="198">
        <f>Položky!BC390</f>
        <v>0</v>
      </c>
      <c r="H20" s="198">
        <f>Položky!BD390</f>
        <v>0</v>
      </c>
      <c r="I20" s="199">
        <f>Položky!BE390</f>
        <v>0</v>
      </c>
    </row>
    <row r="21" spans="1:9" s="33" customFormat="1">
      <c r="A21" s="196" t="str">
        <f>Položky!B391</f>
        <v>711</v>
      </c>
      <c r="B21" s="111" t="str">
        <f>Položky!C391</f>
        <v>Izolace proti vodě</v>
      </c>
      <c r="C21" s="64"/>
      <c r="D21" s="112"/>
      <c r="E21" s="197">
        <f>Položky!BA411</f>
        <v>0</v>
      </c>
      <c r="F21" s="198">
        <f>Položky!BB411</f>
        <v>0</v>
      </c>
      <c r="G21" s="198">
        <f>Položky!BC411</f>
        <v>0</v>
      </c>
      <c r="H21" s="198">
        <f>Položky!BD411</f>
        <v>0</v>
      </c>
      <c r="I21" s="199">
        <f>Položky!BE411</f>
        <v>0</v>
      </c>
    </row>
    <row r="22" spans="1:9" s="33" customFormat="1">
      <c r="A22" s="196" t="str">
        <f>Položky!B412</f>
        <v>712</v>
      </c>
      <c r="B22" s="111" t="str">
        <f>Položky!C412</f>
        <v>Živičné krytiny</v>
      </c>
      <c r="C22" s="64"/>
      <c r="D22" s="112"/>
      <c r="E22" s="197">
        <f>Položky!BA428</f>
        <v>0</v>
      </c>
      <c r="F22" s="198">
        <f>Položky!BB428</f>
        <v>0</v>
      </c>
      <c r="G22" s="198">
        <f>Položky!BC428</f>
        <v>0</v>
      </c>
      <c r="H22" s="198">
        <f>Položky!BD428</f>
        <v>0</v>
      </c>
      <c r="I22" s="199">
        <f>Položky!BE428</f>
        <v>0</v>
      </c>
    </row>
    <row r="23" spans="1:9" s="33" customFormat="1">
      <c r="A23" s="196" t="str">
        <f>Položky!B429</f>
        <v>713</v>
      </c>
      <c r="B23" s="111" t="str">
        <f>Položky!C429</f>
        <v>Izolace tepelné</v>
      </c>
      <c r="C23" s="64"/>
      <c r="D23" s="112"/>
      <c r="E23" s="197">
        <f>Položky!BA479</f>
        <v>0</v>
      </c>
      <c r="F23" s="198">
        <f>Položky!BB479</f>
        <v>0</v>
      </c>
      <c r="G23" s="198">
        <f>Položky!BC479</f>
        <v>0</v>
      </c>
      <c r="H23" s="198">
        <f>Položky!BD479</f>
        <v>0</v>
      </c>
      <c r="I23" s="199">
        <f>Položky!BE479</f>
        <v>0</v>
      </c>
    </row>
    <row r="24" spans="1:9" s="33" customFormat="1">
      <c r="A24" s="196" t="str">
        <f>Položky!B480</f>
        <v>720</v>
      </c>
      <c r="B24" s="111" t="str">
        <f>Položky!C480</f>
        <v>Zdravotechnická instalace</v>
      </c>
      <c r="C24" s="64"/>
      <c r="D24" s="112"/>
      <c r="E24" s="197">
        <f>Položky!BA483</f>
        <v>0</v>
      </c>
      <c r="F24" s="198">
        <f>Položky!BB483</f>
        <v>0</v>
      </c>
      <c r="G24" s="198">
        <f>Položky!BC483</f>
        <v>0</v>
      </c>
      <c r="H24" s="198">
        <f>Položky!BD483</f>
        <v>0</v>
      </c>
      <c r="I24" s="199">
        <f>Položky!BE483</f>
        <v>0</v>
      </c>
    </row>
    <row r="25" spans="1:9" s="33" customFormat="1">
      <c r="A25" s="196" t="str">
        <f>Položky!B484</f>
        <v>730</v>
      </c>
      <c r="B25" s="111" t="str">
        <f>Položky!C484</f>
        <v>Ústřední vytápění</v>
      </c>
      <c r="C25" s="64"/>
      <c r="D25" s="112"/>
      <c r="E25" s="197">
        <f>Položky!BA486</f>
        <v>0</v>
      </c>
      <c r="F25" s="198">
        <f>Položky!BB486</f>
        <v>0</v>
      </c>
      <c r="G25" s="198">
        <f>Položky!BC486</f>
        <v>0</v>
      </c>
      <c r="H25" s="198">
        <f>Položky!BD486</f>
        <v>0</v>
      </c>
      <c r="I25" s="199">
        <f>Položky!BE486</f>
        <v>0</v>
      </c>
    </row>
    <row r="26" spans="1:9" s="33" customFormat="1">
      <c r="A26" s="196" t="str">
        <f>Položky!B487</f>
        <v>764</v>
      </c>
      <c r="B26" s="111" t="str">
        <f>Položky!C487</f>
        <v>Konstrukce klempířské</v>
      </c>
      <c r="C26" s="64"/>
      <c r="D26" s="112"/>
      <c r="E26" s="197">
        <f>Položky!BA506</f>
        <v>0</v>
      </c>
      <c r="F26" s="198">
        <f>Položky!BB506</f>
        <v>0</v>
      </c>
      <c r="G26" s="198">
        <f>Položky!BC506</f>
        <v>0</v>
      </c>
      <c r="H26" s="198">
        <f>Položky!BD506</f>
        <v>0</v>
      </c>
      <c r="I26" s="199">
        <f>Položky!BE506</f>
        <v>0</v>
      </c>
    </row>
    <row r="27" spans="1:9" s="33" customFormat="1">
      <c r="A27" s="196" t="str">
        <f>Položky!B507</f>
        <v>766</v>
      </c>
      <c r="B27" s="111" t="str">
        <f>Položky!C507</f>
        <v>Konstrukce truhlářské</v>
      </c>
      <c r="C27" s="64"/>
      <c r="D27" s="112"/>
      <c r="E27" s="197">
        <f>Položky!BA518</f>
        <v>0</v>
      </c>
      <c r="F27" s="198">
        <f>Položky!BB518</f>
        <v>0</v>
      </c>
      <c r="G27" s="198">
        <f>Položky!BC518</f>
        <v>0</v>
      </c>
      <c r="H27" s="198">
        <f>Položky!BD518</f>
        <v>0</v>
      </c>
      <c r="I27" s="199">
        <f>Položky!BE518</f>
        <v>0</v>
      </c>
    </row>
    <row r="28" spans="1:9" s="33" customFormat="1">
      <c r="A28" s="196" t="str">
        <f>Položky!B519</f>
        <v>767</v>
      </c>
      <c r="B28" s="111" t="str">
        <f>Položky!C519</f>
        <v>Konstrukce zámečnické</v>
      </c>
      <c r="C28" s="64"/>
      <c r="D28" s="112"/>
      <c r="E28" s="197">
        <f>Položky!BA561</f>
        <v>0</v>
      </c>
      <c r="F28" s="198">
        <f>Položky!BB561</f>
        <v>0</v>
      </c>
      <c r="G28" s="198">
        <f>Položky!BC561</f>
        <v>0</v>
      </c>
      <c r="H28" s="198">
        <f>Položky!BD561</f>
        <v>0</v>
      </c>
      <c r="I28" s="199">
        <f>Položky!BE561</f>
        <v>0</v>
      </c>
    </row>
    <row r="29" spans="1:9" s="33" customFormat="1">
      <c r="A29" s="196" t="str">
        <f>Položky!B562</f>
        <v>769</v>
      </c>
      <c r="B29" s="111" t="str">
        <f>Položky!C562</f>
        <v>Otvorové prvky z plastu</v>
      </c>
      <c r="C29" s="64"/>
      <c r="D29" s="112"/>
      <c r="E29" s="197">
        <f>Položky!BA593</f>
        <v>0</v>
      </c>
      <c r="F29" s="198">
        <f>Položky!BB593</f>
        <v>0</v>
      </c>
      <c r="G29" s="198">
        <f>Položky!BC593</f>
        <v>0</v>
      </c>
      <c r="H29" s="198">
        <f>Položky!BD593</f>
        <v>0</v>
      </c>
      <c r="I29" s="199">
        <f>Položky!BE593</f>
        <v>0</v>
      </c>
    </row>
    <row r="30" spans="1:9" s="33" customFormat="1">
      <c r="A30" s="196" t="str">
        <f>Položky!B594</f>
        <v>771</v>
      </c>
      <c r="B30" s="111" t="str">
        <f>Položky!C594</f>
        <v>Podlahy z dlaždic a obklady</v>
      </c>
      <c r="C30" s="64"/>
      <c r="D30" s="112"/>
      <c r="E30" s="197">
        <f>Položky!BA606</f>
        <v>0</v>
      </c>
      <c r="F30" s="198">
        <f>Položky!BB606</f>
        <v>0</v>
      </c>
      <c r="G30" s="198">
        <f>Položky!BC606</f>
        <v>0</v>
      </c>
      <c r="H30" s="198">
        <f>Položky!BD606</f>
        <v>0</v>
      </c>
      <c r="I30" s="199">
        <f>Položky!BE606</f>
        <v>0</v>
      </c>
    </row>
    <row r="31" spans="1:9" s="33" customFormat="1">
      <c r="A31" s="196" t="str">
        <f>Položky!B607</f>
        <v>776</v>
      </c>
      <c r="B31" s="111" t="str">
        <f>Položky!C607</f>
        <v>Podlahy povlakové</v>
      </c>
      <c r="C31" s="64"/>
      <c r="D31" s="112"/>
      <c r="E31" s="197">
        <f>Položky!BA618</f>
        <v>0</v>
      </c>
      <c r="F31" s="198">
        <f>Položky!BB618</f>
        <v>0</v>
      </c>
      <c r="G31" s="198">
        <f>Položky!BC618</f>
        <v>0</v>
      </c>
      <c r="H31" s="198">
        <f>Položky!BD618</f>
        <v>0</v>
      </c>
      <c r="I31" s="199">
        <f>Položky!BE618</f>
        <v>0</v>
      </c>
    </row>
    <row r="32" spans="1:9" s="33" customFormat="1">
      <c r="A32" s="196" t="str">
        <f>Položky!B619</f>
        <v>777</v>
      </c>
      <c r="B32" s="111" t="str">
        <f>Položky!C619</f>
        <v>Podlahy ze syntetických hmot</v>
      </c>
      <c r="C32" s="64"/>
      <c r="D32" s="112"/>
      <c r="E32" s="197">
        <f>Položky!BA624</f>
        <v>0</v>
      </c>
      <c r="F32" s="198">
        <f>Položky!BB624</f>
        <v>0</v>
      </c>
      <c r="G32" s="198">
        <f>Položky!BC624</f>
        <v>0</v>
      </c>
      <c r="H32" s="198">
        <f>Položky!BD624</f>
        <v>0</v>
      </c>
      <c r="I32" s="199">
        <f>Položky!BE624</f>
        <v>0</v>
      </c>
    </row>
    <row r="33" spans="1:256" s="33" customFormat="1">
      <c r="A33" s="196" t="str">
        <f>Položky!B625</f>
        <v>781</v>
      </c>
      <c r="B33" s="111" t="str">
        <f>Položky!C625</f>
        <v>Obklady keramické</v>
      </c>
      <c r="C33" s="64"/>
      <c r="D33" s="112"/>
      <c r="E33" s="197">
        <f>Položky!BA642</f>
        <v>0</v>
      </c>
      <c r="F33" s="198">
        <f>Položky!BB642</f>
        <v>0</v>
      </c>
      <c r="G33" s="198">
        <f>Položky!BC642</f>
        <v>0</v>
      </c>
      <c r="H33" s="198">
        <f>Položky!BD642</f>
        <v>0</v>
      </c>
      <c r="I33" s="199">
        <f>Položky!BE642</f>
        <v>0</v>
      </c>
    </row>
    <row r="34" spans="1:256" s="33" customFormat="1">
      <c r="A34" s="196" t="str">
        <f>Položky!B643</f>
        <v>784</v>
      </c>
      <c r="B34" s="111" t="str">
        <f>Položky!C643</f>
        <v>Malby</v>
      </c>
      <c r="C34" s="64"/>
      <c r="D34" s="112"/>
      <c r="E34" s="197">
        <f>Položky!BA704</f>
        <v>0</v>
      </c>
      <c r="F34" s="198">
        <f>Položky!BB704</f>
        <v>0</v>
      </c>
      <c r="G34" s="198">
        <f>Položky!BC704</f>
        <v>0</v>
      </c>
      <c r="H34" s="198">
        <f>Položky!BD704</f>
        <v>0</v>
      </c>
      <c r="I34" s="199">
        <f>Položky!BE704</f>
        <v>0</v>
      </c>
    </row>
    <row r="35" spans="1:256" s="33" customFormat="1">
      <c r="A35" s="196" t="str">
        <f>Položky!B705</f>
        <v>M21</v>
      </c>
      <c r="B35" s="111" t="str">
        <f>Položky!C705</f>
        <v>Elektromontáže</v>
      </c>
      <c r="C35" s="64"/>
      <c r="D35" s="112"/>
      <c r="E35" s="197">
        <f>Položky!BA709</f>
        <v>0</v>
      </c>
      <c r="F35" s="198">
        <f>Položky!BB709</f>
        <v>0</v>
      </c>
      <c r="G35" s="198">
        <f>Položky!BC709</f>
        <v>0</v>
      </c>
      <c r="H35" s="198">
        <f>Položky!BD709</f>
        <v>0</v>
      </c>
      <c r="I35" s="199">
        <f>Položky!BE709</f>
        <v>0</v>
      </c>
    </row>
    <row r="36" spans="1:256" s="33" customFormat="1">
      <c r="A36" s="196" t="str">
        <f>Položky!B710</f>
        <v>M22</v>
      </c>
      <c r="B36" s="111" t="str">
        <f>Položky!C710</f>
        <v>Montáž sdělovací a zabezp. techniky</v>
      </c>
      <c r="C36" s="64"/>
      <c r="D36" s="112"/>
      <c r="E36" s="197">
        <f>Položky!BA713</f>
        <v>0</v>
      </c>
      <c r="F36" s="198">
        <f>Položky!BB713</f>
        <v>0</v>
      </c>
      <c r="G36" s="198">
        <f>Položky!BC713</f>
        <v>0</v>
      </c>
      <c r="H36" s="198">
        <f>Položky!BD713</f>
        <v>0</v>
      </c>
      <c r="I36" s="199">
        <f>Položky!BE713</f>
        <v>0</v>
      </c>
    </row>
    <row r="37" spans="1:256" s="33" customFormat="1">
      <c r="A37" s="196" t="str">
        <f>Položky!B714</f>
        <v>M24</v>
      </c>
      <c r="B37" s="111" t="str">
        <f>Položky!C714</f>
        <v>Montáže vzduchotechnických zařízení</v>
      </c>
      <c r="C37" s="64"/>
      <c r="D37" s="112"/>
      <c r="E37" s="197">
        <f>Položky!BA717</f>
        <v>0</v>
      </c>
      <c r="F37" s="198">
        <f>Položky!BB717</f>
        <v>0</v>
      </c>
      <c r="G37" s="198">
        <f>Položky!BC717</f>
        <v>0</v>
      </c>
      <c r="H37" s="198">
        <f>Položky!BD717</f>
        <v>0</v>
      </c>
      <c r="I37" s="199">
        <f>Položky!BE717</f>
        <v>0</v>
      </c>
    </row>
    <row r="38" spans="1:256" s="33" customFormat="1">
      <c r="A38" s="196" t="str">
        <f>Položky!B718</f>
        <v>M35</v>
      </c>
      <c r="B38" s="111" t="str">
        <f>Položky!C718</f>
        <v>Montáže čerpadel, kompresorů</v>
      </c>
      <c r="C38" s="64"/>
      <c r="D38" s="112"/>
      <c r="E38" s="197">
        <f>Položky!BA720</f>
        <v>0</v>
      </c>
      <c r="F38" s="198">
        <f>Položky!BB720</f>
        <v>0</v>
      </c>
      <c r="G38" s="198">
        <f>Položky!BC720</f>
        <v>0</v>
      </c>
      <c r="H38" s="198">
        <f>Položky!BD720</f>
        <v>0</v>
      </c>
      <c r="I38" s="199">
        <f>Položky!BE720</f>
        <v>0</v>
      </c>
    </row>
    <row r="39" spans="1:256" s="33" customFormat="1" ht="13.5" thickBot="1">
      <c r="A39" s="196" t="str">
        <f>Položky!B721</f>
        <v>M36</v>
      </c>
      <c r="B39" s="111" t="str">
        <f>Položky!C721</f>
        <v>Montáže měřících a regulačních zařízení</v>
      </c>
      <c r="C39" s="64"/>
      <c r="D39" s="112"/>
      <c r="E39" s="197">
        <f>Položky!BA723</f>
        <v>0</v>
      </c>
      <c r="F39" s="198">
        <f>Položky!BB723</f>
        <v>0</v>
      </c>
      <c r="G39" s="198">
        <f>Položky!BC723</f>
        <v>0</v>
      </c>
      <c r="H39" s="198">
        <f>Položky!BD723</f>
        <v>0</v>
      </c>
      <c r="I39" s="199">
        <f>Položky!BE723</f>
        <v>0</v>
      </c>
    </row>
    <row r="40" spans="1:256" ht="13.5" thickBot="1">
      <c r="A40" s="113"/>
      <c r="B40" s="114" t="s">
        <v>57</v>
      </c>
      <c r="C40" s="114"/>
      <c r="D40" s="115"/>
      <c r="E40" s="116">
        <f>SUM(E7:E39)</f>
        <v>0</v>
      </c>
      <c r="F40" s="117">
        <f>SUM(F7:F39)</f>
        <v>0</v>
      </c>
      <c r="G40" s="117">
        <f>SUM(G7:G39)</f>
        <v>0</v>
      </c>
      <c r="H40" s="117">
        <f>SUM(H7:H39)</f>
        <v>0</v>
      </c>
      <c r="I40" s="118">
        <f>SUM(I7:I39)</f>
        <v>0</v>
      </c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119"/>
      <c r="CG40" s="119"/>
      <c r="CH40" s="119"/>
      <c r="CI40" s="119"/>
      <c r="CJ40" s="119"/>
      <c r="CK40" s="119"/>
      <c r="CL40" s="119"/>
      <c r="CM40" s="119"/>
      <c r="CN40" s="119"/>
      <c r="CO40" s="119"/>
      <c r="CP40" s="119"/>
      <c r="CQ40" s="119"/>
      <c r="CR40" s="119"/>
      <c r="CS40" s="119"/>
      <c r="CT40" s="119"/>
      <c r="CU40" s="119"/>
      <c r="CV40" s="119"/>
      <c r="CW40" s="119"/>
      <c r="CX40" s="119"/>
      <c r="CY40" s="119"/>
      <c r="CZ40" s="119"/>
      <c r="DA40" s="119"/>
      <c r="DB40" s="119"/>
      <c r="DC40" s="119"/>
      <c r="DD40" s="119"/>
      <c r="DE40" s="119"/>
      <c r="DF40" s="119"/>
      <c r="DG40" s="119"/>
      <c r="DH40" s="119"/>
      <c r="DI40" s="119"/>
      <c r="DJ40" s="119"/>
      <c r="DK40" s="119"/>
      <c r="DL40" s="119"/>
      <c r="DM40" s="119"/>
      <c r="DN40" s="119"/>
      <c r="DO40" s="119"/>
      <c r="DP40" s="119"/>
      <c r="DQ40" s="119"/>
      <c r="DR40" s="119"/>
      <c r="DS40" s="119"/>
      <c r="DT40" s="119"/>
      <c r="DU40" s="119"/>
      <c r="DV40" s="119"/>
      <c r="DW40" s="119"/>
      <c r="DX40" s="119"/>
      <c r="DY40" s="119"/>
      <c r="DZ40" s="119"/>
      <c r="EA40" s="119"/>
      <c r="EB40" s="119"/>
      <c r="EC40" s="119"/>
      <c r="ED40" s="119"/>
      <c r="EE40" s="119"/>
      <c r="EF40" s="119"/>
      <c r="EG40" s="119"/>
      <c r="EH40" s="119"/>
      <c r="EI40" s="119"/>
      <c r="EJ40" s="119"/>
      <c r="EK40" s="119"/>
      <c r="EL40" s="119"/>
      <c r="EM40" s="119"/>
      <c r="EN40" s="119"/>
      <c r="EO40" s="119"/>
      <c r="EP40" s="119"/>
      <c r="EQ40" s="119"/>
      <c r="ER40" s="119"/>
      <c r="ES40" s="119"/>
      <c r="ET40" s="119"/>
      <c r="EU40" s="119"/>
      <c r="EV40" s="119"/>
      <c r="EW40" s="119"/>
      <c r="EX40" s="119"/>
      <c r="EY40" s="119"/>
      <c r="EZ40" s="119"/>
      <c r="FA40" s="119"/>
      <c r="FB40" s="119"/>
      <c r="FC40" s="119"/>
      <c r="FD40" s="119"/>
      <c r="FE40" s="119"/>
      <c r="FF40" s="119"/>
      <c r="FG40" s="119"/>
      <c r="FH40" s="119"/>
      <c r="FI40" s="119"/>
      <c r="FJ40" s="119"/>
      <c r="FK40" s="119"/>
      <c r="FL40" s="119"/>
      <c r="FM40" s="119"/>
      <c r="FN40" s="119"/>
      <c r="FO40" s="119"/>
      <c r="FP40" s="119"/>
      <c r="FQ40" s="119"/>
      <c r="FR40" s="119"/>
      <c r="FS40" s="119"/>
      <c r="FT40" s="119"/>
      <c r="FU40" s="119"/>
      <c r="FV40" s="119"/>
      <c r="FW40" s="119"/>
      <c r="FX40" s="119"/>
      <c r="FY40" s="119"/>
      <c r="FZ40" s="119"/>
      <c r="GA40" s="119"/>
      <c r="GB40" s="119"/>
      <c r="GC40" s="119"/>
      <c r="GD40" s="119"/>
      <c r="GE40" s="119"/>
      <c r="GF40" s="119"/>
      <c r="GG40" s="119"/>
      <c r="GH40" s="119"/>
      <c r="GI40" s="119"/>
      <c r="GJ40" s="119"/>
      <c r="GK40" s="119"/>
      <c r="GL40" s="119"/>
      <c r="GM40" s="119"/>
      <c r="GN40" s="119"/>
      <c r="GO40" s="119"/>
      <c r="GP40" s="119"/>
      <c r="GQ40" s="119"/>
      <c r="GR40" s="119"/>
      <c r="GS40" s="119"/>
      <c r="GT40" s="119"/>
      <c r="GU40" s="119"/>
      <c r="GV40" s="119"/>
      <c r="GW40" s="119"/>
      <c r="GX40" s="119"/>
      <c r="GY40" s="119"/>
      <c r="GZ40" s="119"/>
      <c r="HA40" s="119"/>
      <c r="HB40" s="119"/>
      <c r="HC40" s="119"/>
      <c r="HD40" s="119"/>
      <c r="HE40" s="119"/>
      <c r="HF40" s="119"/>
      <c r="HG40" s="119"/>
      <c r="HH40" s="119"/>
      <c r="HI40" s="119"/>
      <c r="HJ40" s="119"/>
      <c r="HK40" s="119"/>
      <c r="HL40" s="119"/>
      <c r="HM40" s="119"/>
      <c r="HN40" s="119"/>
      <c r="HO40" s="119"/>
      <c r="HP40" s="119"/>
      <c r="HQ40" s="119"/>
      <c r="HR40" s="119"/>
      <c r="HS40" s="119"/>
      <c r="HT40" s="119"/>
      <c r="HU40" s="119"/>
      <c r="HV40" s="119"/>
      <c r="HW40" s="119"/>
      <c r="HX40" s="119"/>
      <c r="HY40" s="119"/>
      <c r="HZ40" s="119"/>
      <c r="IA40" s="119"/>
      <c r="IB40" s="119"/>
      <c r="IC40" s="119"/>
      <c r="ID40" s="119"/>
      <c r="IE40" s="119"/>
      <c r="IF40" s="119"/>
      <c r="IG40" s="119"/>
      <c r="IH40" s="119"/>
      <c r="II40" s="119"/>
      <c r="IJ40" s="119"/>
      <c r="IK40" s="119"/>
      <c r="IL40" s="119"/>
      <c r="IM40" s="119"/>
      <c r="IN40" s="119"/>
      <c r="IO40" s="119"/>
      <c r="IP40" s="119"/>
      <c r="IQ40" s="119"/>
      <c r="IR40" s="119"/>
      <c r="IS40" s="119"/>
      <c r="IT40" s="119"/>
      <c r="IU40" s="119"/>
      <c r="IV40" s="119"/>
    </row>
    <row r="41" spans="1:256">
      <c r="A41" s="64"/>
      <c r="B41" s="64"/>
      <c r="C41" s="64"/>
      <c r="D41" s="64"/>
      <c r="E41" s="64"/>
      <c r="F41" s="64"/>
      <c r="G41" s="64"/>
      <c r="H41" s="64"/>
      <c r="I41" s="64"/>
    </row>
    <row r="42" spans="1:256" ht="18">
      <c r="A42" s="103" t="s">
        <v>58</v>
      </c>
      <c r="B42" s="103"/>
      <c r="C42" s="103"/>
      <c r="D42" s="103"/>
      <c r="E42" s="103"/>
      <c r="F42" s="103"/>
      <c r="G42" s="120"/>
      <c r="H42" s="103"/>
      <c r="I42" s="103"/>
      <c r="BA42" s="39"/>
      <c r="BB42" s="39"/>
      <c r="BC42" s="39"/>
      <c r="BD42" s="39"/>
      <c r="BE42" s="39"/>
    </row>
    <row r="43" spans="1:256" ht="13.5" thickBot="1">
      <c r="A43" s="75"/>
      <c r="B43" s="75"/>
      <c r="C43" s="75"/>
      <c r="D43" s="75"/>
      <c r="E43" s="75"/>
      <c r="F43" s="75"/>
      <c r="G43" s="75"/>
      <c r="H43" s="75"/>
      <c r="I43" s="75"/>
    </row>
    <row r="44" spans="1:256">
      <c r="A44" s="69" t="s">
        <v>59</v>
      </c>
      <c r="B44" s="70"/>
      <c r="C44" s="70"/>
      <c r="D44" s="121"/>
      <c r="E44" s="122" t="s">
        <v>60</v>
      </c>
      <c r="F44" s="123" t="s">
        <v>61</v>
      </c>
      <c r="G44" s="124" t="s">
        <v>62</v>
      </c>
      <c r="H44" s="125"/>
      <c r="I44" s="126" t="s">
        <v>60</v>
      </c>
    </row>
    <row r="45" spans="1:256">
      <c r="A45" s="62" t="s">
        <v>955</v>
      </c>
      <c r="B45" s="53"/>
      <c r="C45" s="53"/>
      <c r="D45" s="127"/>
      <c r="E45" s="128"/>
      <c r="F45" s="129"/>
      <c r="G45" s="130">
        <f t="shared" ref="G45:G52" si="0">CHOOSE(BA45+1,HSV+PSV,HSV+PSV+Mont,HSV+PSV+Dodavka+Mont,HSV,PSV,Mont,Dodavka,Mont+Dodavka,0)</f>
        <v>0</v>
      </c>
      <c r="H45" s="131"/>
      <c r="I45" s="132">
        <f t="shared" ref="I45:I52" si="1">E45+F45*G45/100</f>
        <v>0</v>
      </c>
      <c r="BA45">
        <v>0</v>
      </c>
    </row>
    <row r="46" spans="1:256">
      <c r="A46" s="62" t="s">
        <v>956</v>
      </c>
      <c r="B46" s="53"/>
      <c r="C46" s="53"/>
      <c r="D46" s="127"/>
      <c r="E46" s="128"/>
      <c r="F46" s="129"/>
      <c r="G46" s="130">
        <f t="shared" si="0"/>
        <v>0</v>
      </c>
      <c r="H46" s="131"/>
      <c r="I46" s="132">
        <f t="shared" si="1"/>
        <v>0</v>
      </c>
      <c r="BA46">
        <v>0</v>
      </c>
    </row>
    <row r="47" spans="1:256">
      <c r="A47" s="62" t="s">
        <v>957</v>
      </c>
      <c r="B47" s="53"/>
      <c r="C47" s="53"/>
      <c r="D47" s="127"/>
      <c r="E47" s="128"/>
      <c r="F47" s="129"/>
      <c r="G47" s="130">
        <f t="shared" si="0"/>
        <v>0</v>
      </c>
      <c r="H47" s="131"/>
      <c r="I47" s="132">
        <f t="shared" si="1"/>
        <v>0</v>
      </c>
      <c r="BA47">
        <v>0</v>
      </c>
    </row>
    <row r="48" spans="1:256">
      <c r="A48" s="62" t="s">
        <v>958</v>
      </c>
      <c r="B48" s="53"/>
      <c r="C48" s="53"/>
      <c r="D48" s="127"/>
      <c r="E48" s="128"/>
      <c r="F48" s="129"/>
      <c r="G48" s="130">
        <f t="shared" si="0"/>
        <v>0</v>
      </c>
      <c r="H48" s="131"/>
      <c r="I48" s="132">
        <f t="shared" si="1"/>
        <v>0</v>
      </c>
      <c r="BA48">
        <v>0</v>
      </c>
    </row>
    <row r="49" spans="1:53">
      <c r="A49" s="62" t="s">
        <v>959</v>
      </c>
      <c r="B49" s="53"/>
      <c r="C49" s="53"/>
      <c r="D49" s="127"/>
      <c r="E49" s="128"/>
      <c r="F49" s="129"/>
      <c r="G49" s="130">
        <f t="shared" si="0"/>
        <v>0</v>
      </c>
      <c r="H49" s="131"/>
      <c r="I49" s="132">
        <f t="shared" si="1"/>
        <v>0</v>
      </c>
      <c r="BA49">
        <v>1</v>
      </c>
    </row>
    <row r="50" spans="1:53">
      <c r="A50" s="62" t="s">
        <v>960</v>
      </c>
      <c r="B50" s="53"/>
      <c r="C50" s="53"/>
      <c r="D50" s="127"/>
      <c r="E50" s="128"/>
      <c r="F50" s="129"/>
      <c r="G50" s="130">
        <f t="shared" si="0"/>
        <v>0</v>
      </c>
      <c r="H50" s="131"/>
      <c r="I50" s="132">
        <f t="shared" si="1"/>
        <v>0</v>
      </c>
      <c r="BA50">
        <v>1</v>
      </c>
    </row>
    <row r="51" spans="1:53">
      <c r="A51" s="62" t="s">
        <v>961</v>
      </c>
      <c r="B51" s="53"/>
      <c r="C51" s="53"/>
      <c r="D51" s="127"/>
      <c r="E51" s="128"/>
      <c r="F51" s="129"/>
      <c r="G51" s="130">
        <f t="shared" si="0"/>
        <v>0</v>
      </c>
      <c r="H51" s="131"/>
      <c r="I51" s="132">
        <f t="shared" si="1"/>
        <v>0</v>
      </c>
      <c r="BA51">
        <v>2</v>
      </c>
    </row>
    <row r="52" spans="1:53">
      <c r="A52" s="62" t="s">
        <v>962</v>
      </c>
      <c r="B52" s="53"/>
      <c r="C52" s="53"/>
      <c r="D52" s="127"/>
      <c r="E52" s="128"/>
      <c r="F52" s="129"/>
      <c r="G52" s="130">
        <f t="shared" si="0"/>
        <v>0</v>
      </c>
      <c r="H52" s="131"/>
      <c r="I52" s="132">
        <f t="shared" si="1"/>
        <v>0</v>
      </c>
      <c r="BA52">
        <v>2</v>
      </c>
    </row>
    <row r="53" spans="1:53" ht="13.5" thickBot="1">
      <c r="A53" s="133"/>
      <c r="B53" s="134" t="s">
        <v>63</v>
      </c>
      <c r="C53" s="135"/>
      <c r="D53" s="136"/>
      <c r="E53" s="137"/>
      <c r="F53" s="138"/>
      <c r="G53" s="138"/>
      <c r="H53" s="224">
        <f>SUM(I45:I52)</f>
        <v>0</v>
      </c>
      <c r="I53" s="225"/>
    </row>
    <row r="55" spans="1:53">
      <c r="B55" s="119"/>
      <c r="F55" s="139"/>
      <c r="G55" s="140"/>
      <c r="H55" s="140"/>
      <c r="I55" s="141"/>
    </row>
    <row r="56" spans="1:53">
      <c r="F56" s="139"/>
      <c r="G56" s="140"/>
      <c r="H56" s="140"/>
      <c r="I56" s="141"/>
    </row>
    <row r="57" spans="1:53">
      <c r="F57" s="139"/>
      <c r="G57" s="140"/>
      <c r="H57" s="140"/>
      <c r="I57" s="141"/>
    </row>
    <row r="58" spans="1:53">
      <c r="F58" s="139"/>
      <c r="G58" s="140"/>
      <c r="H58" s="140"/>
      <c r="I58" s="141"/>
    </row>
    <row r="59" spans="1:53">
      <c r="F59" s="139"/>
      <c r="G59" s="140"/>
      <c r="H59" s="140"/>
      <c r="I59" s="141"/>
    </row>
    <row r="60" spans="1:53">
      <c r="F60" s="139"/>
      <c r="G60" s="140"/>
      <c r="H60" s="140"/>
      <c r="I60" s="141"/>
    </row>
    <row r="61" spans="1:53">
      <c r="F61" s="139"/>
      <c r="G61" s="140"/>
      <c r="H61" s="140"/>
      <c r="I61" s="141"/>
    </row>
    <row r="62" spans="1:53">
      <c r="F62" s="139"/>
      <c r="G62" s="140"/>
      <c r="H62" s="140"/>
      <c r="I62" s="141"/>
    </row>
    <row r="63" spans="1:53">
      <c r="F63" s="139"/>
      <c r="G63" s="140"/>
      <c r="H63" s="140"/>
      <c r="I63" s="141"/>
    </row>
    <row r="64" spans="1:53">
      <c r="F64" s="139"/>
      <c r="G64" s="140"/>
      <c r="H64" s="140"/>
      <c r="I64" s="141"/>
    </row>
    <row r="65" spans="6:9">
      <c r="F65" s="139"/>
      <c r="G65" s="140"/>
      <c r="H65" s="140"/>
      <c r="I65" s="141"/>
    </row>
    <row r="66" spans="6:9">
      <c r="F66" s="139"/>
      <c r="G66" s="140"/>
      <c r="H66" s="140"/>
      <c r="I66" s="141"/>
    </row>
    <row r="67" spans="6:9">
      <c r="F67" s="139"/>
      <c r="G67" s="140"/>
      <c r="H67" s="140"/>
      <c r="I67" s="141"/>
    </row>
    <row r="68" spans="6:9">
      <c r="F68" s="139"/>
      <c r="G68" s="140"/>
      <c r="H68" s="140"/>
      <c r="I68" s="141"/>
    </row>
    <row r="69" spans="6:9">
      <c r="F69" s="139"/>
      <c r="G69" s="140"/>
      <c r="H69" s="140"/>
      <c r="I69" s="141"/>
    </row>
    <row r="70" spans="6:9">
      <c r="F70" s="139"/>
      <c r="G70" s="140"/>
      <c r="H70" s="140"/>
      <c r="I70" s="141"/>
    </row>
    <row r="71" spans="6:9">
      <c r="F71" s="139"/>
      <c r="G71" s="140"/>
      <c r="H71" s="140"/>
      <c r="I71" s="141"/>
    </row>
    <row r="72" spans="6:9">
      <c r="F72" s="139"/>
      <c r="G72" s="140"/>
      <c r="H72" s="140"/>
      <c r="I72" s="141"/>
    </row>
    <row r="73" spans="6:9">
      <c r="F73" s="139"/>
      <c r="G73" s="140"/>
      <c r="H73" s="140"/>
      <c r="I73" s="141"/>
    </row>
    <row r="74" spans="6:9">
      <c r="F74" s="139"/>
      <c r="G74" s="140"/>
      <c r="H74" s="140"/>
      <c r="I74" s="141"/>
    </row>
    <row r="75" spans="6:9">
      <c r="F75" s="139"/>
      <c r="G75" s="140"/>
      <c r="H75" s="140"/>
      <c r="I75" s="141"/>
    </row>
    <row r="76" spans="6:9">
      <c r="F76" s="139"/>
      <c r="G76" s="140"/>
      <c r="H76" s="140"/>
      <c r="I76" s="141"/>
    </row>
    <row r="77" spans="6:9">
      <c r="F77" s="139"/>
      <c r="G77" s="140"/>
      <c r="H77" s="140"/>
      <c r="I77" s="141"/>
    </row>
    <row r="78" spans="6:9">
      <c r="F78" s="139"/>
      <c r="G78" s="140"/>
      <c r="H78" s="140"/>
      <c r="I78" s="141"/>
    </row>
    <row r="79" spans="6:9">
      <c r="F79" s="139"/>
      <c r="G79" s="140"/>
      <c r="H79" s="140"/>
      <c r="I79" s="141"/>
    </row>
    <row r="80" spans="6:9">
      <c r="F80" s="139"/>
      <c r="G80" s="140"/>
      <c r="H80" s="140"/>
      <c r="I80" s="141"/>
    </row>
    <row r="81" spans="6:9">
      <c r="F81" s="139"/>
      <c r="G81" s="140"/>
      <c r="H81" s="140"/>
      <c r="I81" s="141"/>
    </row>
    <row r="82" spans="6:9">
      <c r="F82" s="139"/>
      <c r="G82" s="140"/>
      <c r="H82" s="140"/>
      <c r="I82" s="141"/>
    </row>
    <row r="83" spans="6:9">
      <c r="F83" s="139"/>
      <c r="G83" s="140"/>
      <c r="H83" s="140"/>
      <c r="I83" s="141"/>
    </row>
    <row r="84" spans="6:9">
      <c r="F84" s="139"/>
      <c r="G84" s="140"/>
      <c r="H84" s="140"/>
      <c r="I84" s="141"/>
    </row>
    <row r="85" spans="6:9">
      <c r="F85" s="139"/>
      <c r="G85" s="140"/>
      <c r="H85" s="140"/>
      <c r="I85" s="141"/>
    </row>
    <row r="86" spans="6:9">
      <c r="F86" s="139"/>
      <c r="G86" s="140"/>
      <c r="H86" s="140"/>
      <c r="I86" s="141"/>
    </row>
    <row r="87" spans="6:9">
      <c r="F87" s="139"/>
      <c r="G87" s="140"/>
      <c r="H87" s="140"/>
      <c r="I87" s="141"/>
    </row>
    <row r="88" spans="6:9">
      <c r="F88" s="139"/>
      <c r="G88" s="140"/>
      <c r="H88" s="140"/>
      <c r="I88" s="141"/>
    </row>
    <row r="89" spans="6:9">
      <c r="F89" s="139"/>
      <c r="G89" s="140"/>
      <c r="H89" s="140"/>
      <c r="I89" s="141"/>
    </row>
    <row r="90" spans="6:9">
      <c r="F90" s="139"/>
      <c r="G90" s="140"/>
      <c r="H90" s="140"/>
      <c r="I90" s="141"/>
    </row>
    <row r="91" spans="6:9">
      <c r="F91" s="139"/>
      <c r="G91" s="140"/>
      <c r="H91" s="140"/>
      <c r="I91" s="141"/>
    </row>
    <row r="92" spans="6:9">
      <c r="F92" s="139"/>
      <c r="G92" s="140"/>
      <c r="H92" s="140"/>
      <c r="I92" s="141"/>
    </row>
    <row r="93" spans="6:9">
      <c r="F93" s="139"/>
      <c r="G93" s="140"/>
      <c r="H93" s="140"/>
      <c r="I93" s="141"/>
    </row>
    <row r="94" spans="6:9">
      <c r="F94" s="139"/>
      <c r="G94" s="140"/>
      <c r="H94" s="140"/>
      <c r="I94" s="141"/>
    </row>
    <row r="95" spans="6:9">
      <c r="F95" s="139"/>
      <c r="G95" s="140"/>
      <c r="H95" s="140"/>
      <c r="I95" s="141"/>
    </row>
    <row r="96" spans="6:9">
      <c r="F96" s="139"/>
      <c r="G96" s="140"/>
      <c r="H96" s="140"/>
      <c r="I96" s="141"/>
    </row>
    <row r="97" spans="6:9">
      <c r="F97" s="139"/>
      <c r="G97" s="140"/>
      <c r="H97" s="140"/>
      <c r="I97" s="141"/>
    </row>
    <row r="98" spans="6:9">
      <c r="F98" s="139"/>
      <c r="G98" s="140"/>
      <c r="H98" s="140"/>
      <c r="I98" s="141"/>
    </row>
    <row r="99" spans="6:9">
      <c r="F99" s="139"/>
      <c r="G99" s="140"/>
      <c r="H99" s="140"/>
      <c r="I99" s="141"/>
    </row>
    <row r="100" spans="6:9">
      <c r="F100" s="139"/>
      <c r="G100" s="140"/>
      <c r="H100" s="140"/>
      <c r="I100" s="141"/>
    </row>
    <row r="101" spans="6:9">
      <c r="F101" s="139"/>
      <c r="G101" s="140"/>
      <c r="H101" s="140"/>
      <c r="I101" s="141"/>
    </row>
    <row r="102" spans="6:9">
      <c r="F102" s="139"/>
      <c r="G102" s="140"/>
      <c r="H102" s="140"/>
      <c r="I102" s="141"/>
    </row>
    <row r="103" spans="6:9">
      <c r="F103" s="139"/>
      <c r="G103" s="140"/>
      <c r="H103" s="140"/>
      <c r="I103" s="141"/>
    </row>
    <row r="104" spans="6:9">
      <c r="F104" s="139"/>
      <c r="G104" s="140"/>
      <c r="H104" s="140"/>
      <c r="I104" s="141"/>
    </row>
  </sheetData>
  <mergeCells count="4">
    <mergeCell ref="A1:B1"/>
    <mergeCell ref="A2:B2"/>
    <mergeCell ref="G2:I2"/>
    <mergeCell ref="H53:I5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2"/>
  <dimension ref="A1:CZ796"/>
  <sheetViews>
    <sheetView showGridLines="0" showZeros="0" tabSelected="1" view="pageBreakPreview" topLeftCell="A28" zoomScaleNormal="100" zoomScaleSheetLayoutView="100" workbookViewId="0">
      <selection activeCell="G49" sqref="G49"/>
    </sheetView>
  </sheetViews>
  <sheetFormatPr defaultRowHeight="12.75"/>
  <cols>
    <col min="1" max="1" width="4.42578125" style="142" customWidth="1"/>
    <col min="2" max="2" width="11.5703125" style="142" customWidth="1"/>
    <col min="3" max="3" width="40.42578125" style="142" customWidth="1"/>
    <col min="4" max="4" width="5.5703125" style="142" customWidth="1"/>
    <col min="5" max="5" width="8.5703125" style="190" customWidth="1"/>
    <col min="6" max="6" width="9.85546875" style="142" customWidth="1"/>
    <col min="7" max="7" width="13.85546875" style="142" customWidth="1"/>
    <col min="8" max="11" width="9.140625" style="142"/>
    <col min="12" max="12" width="75.42578125" style="142" customWidth="1"/>
    <col min="13" max="13" width="45.28515625" style="142" customWidth="1"/>
    <col min="14" max="256" width="9.140625" style="142"/>
    <col min="257" max="257" width="4.42578125" style="142" customWidth="1"/>
    <col min="258" max="258" width="11.5703125" style="142" customWidth="1"/>
    <col min="259" max="259" width="40.42578125" style="142" customWidth="1"/>
    <col min="260" max="260" width="5.5703125" style="142" customWidth="1"/>
    <col min="261" max="261" width="8.5703125" style="142" customWidth="1"/>
    <col min="262" max="262" width="9.85546875" style="142" customWidth="1"/>
    <col min="263" max="263" width="13.85546875" style="142" customWidth="1"/>
    <col min="264" max="267" width="9.140625" style="142"/>
    <col min="268" max="268" width="75.42578125" style="142" customWidth="1"/>
    <col min="269" max="269" width="45.28515625" style="142" customWidth="1"/>
    <col min="270" max="512" width="9.140625" style="142"/>
    <col min="513" max="513" width="4.42578125" style="142" customWidth="1"/>
    <col min="514" max="514" width="11.5703125" style="142" customWidth="1"/>
    <col min="515" max="515" width="40.42578125" style="142" customWidth="1"/>
    <col min="516" max="516" width="5.5703125" style="142" customWidth="1"/>
    <col min="517" max="517" width="8.5703125" style="142" customWidth="1"/>
    <col min="518" max="518" width="9.85546875" style="142" customWidth="1"/>
    <col min="519" max="519" width="13.85546875" style="142" customWidth="1"/>
    <col min="520" max="523" width="9.140625" style="142"/>
    <col min="524" max="524" width="75.42578125" style="142" customWidth="1"/>
    <col min="525" max="525" width="45.28515625" style="142" customWidth="1"/>
    <col min="526" max="768" width="9.140625" style="142"/>
    <col min="769" max="769" width="4.42578125" style="142" customWidth="1"/>
    <col min="770" max="770" width="11.5703125" style="142" customWidth="1"/>
    <col min="771" max="771" width="40.42578125" style="142" customWidth="1"/>
    <col min="772" max="772" width="5.5703125" style="142" customWidth="1"/>
    <col min="773" max="773" width="8.5703125" style="142" customWidth="1"/>
    <col min="774" max="774" width="9.85546875" style="142" customWidth="1"/>
    <col min="775" max="775" width="13.85546875" style="142" customWidth="1"/>
    <col min="776" max="779" width="9.140625" style="142"/>
    <col min="780" max="780" width="75.42578125" style="142" customWidth="1"/>
    <col min="781" max="781" width="45.28515625" style="142" customWidth="1"/>
    <col min="782" max="1024" width="9.140625" style="142"/>
    <col min="1025" max="1025" width="4.42578125" style="142" customWidth="1"/>
    <col min="1026" max="1026" width="11.5703125" style="142" customWidth="1"/>
    <col min="1027" max="1027" width="40.42578125" style="142" customWidth="1"/>
    <col min="1028" max="1028" width="5.5703125" style="142" customWidth="1"/>
    <col min="1029" max="1029" width="8.5703125" style="142" customWidth="1"/>
    <col min="1030" max="1030" width="9.85546875" style="142" customWidth="1"/>
    <col min="1031" max="1031" width="13.85546875" style="142" customWidth="1"/>
    <col min="1032" max="1035" width="9.140625" style="142"/>
    <col min="1036" max="1036" width="75.42578125" style="142" customWidth="1"/>
    <col min="1037" max="1037" width="45.28515625" style="142" customWidth="1"/>
    <col min="1038" max="1280" width="9.140625" style="142"/>
    <col min="1281" max="1281" width="4.42578125" style="142" customWidth="1"/>
    <col min="1282" max="1282" width="11.5703125" style="142" customWidth="1"/>
    <col min="1283" max="1283" width="40.42578125" style="142" customWidth="1"/>
    <col min="1284" max="1284" width="5.5703125" style="142" customWidth="1"/>
    <col min="1285" max="1285" width="8.5703125" style="142" customWidth="1"/>
    <col min="1286" max="1286" width="9.85546875" style="142" customWidth="1"/>
    <col min="1287" max="1287" width="13.85546875" style="142" customWidth="1"/>
    <col min="1288" max="1291" width="9.140625" style="142"/>
    <col min="1292" max="1292" width="75.42578125" style="142" customWidth="1"/>
    <col min="1293" max="1293" width="45.28515625" style="142" customWidth="1"/>
    <col min="1294" max="1536" width="9.140625" style="142"/>
    <col min="1537" max="1537" width="4.42578125" style="142" customWidth="1"/>
    <col min="1538" max="1538" width="11.5703125" style="142" customWidth="1"/>
    <col min="1539" max="1539" width="40.42578125" style="142" customWidth="1"/>
    <col min="1540" max="1540" width="5.5703125" style="142" customWidth="1"/>
    <col min="1541" max="1541" width="8.5703125" style="142" customWidth="1"/>
    <col min="1542" max="1542" width="9.85546875" style="142" customWidth="1"/>
    <col min="1543" max="1543" width="13.85546875" style="142" customWidth="1"/>
    <col min="1544" max="1547" width="9.140625" style="142"/>
    <col min="1548" max="1548" width="75.42578125" style="142" customWidth="1"/>
    <col min="1549" max="1549" width="45.28515625" style="142" customWidth="1"/>
    <col min="1550" max="1792" width="9.140625" style="142"/>
    <col min="1793" max="1793" width="4.42578125" style="142" customWidth="1"/>
    <col min="1794" max="1794" width="11.5703125" style="142" customWidth="1"/>
    <col min="1795" max="1795" width="40.42578125" style="142" customWidth="1"/>
    <col min="1796" max="1796" width="5.5703125" style="142" customWidth="1"/>
    <col min="1797" max="1797" width="8.5703125" style="142" customWidth="1"/>
    <col min="1798" max="1798" width="9.85546875" style="142" customWidth="1"/>
    <col min="1799" max="1799" width="13.85546875" style="142" customWidth="1"/>
    <col min="1800" max="1803" width="9.140625" style="142"/>
    <col min="1804" max="1804" width="75.42578125" style="142" customWidth="1"/>
    <col min="1805" max="1805" width="45.28515625" style="142" customWidth="1"/>
    <col min="1806" max="2048" width="9.140625" style="142"/>
    <col min="2049" max="2049" width="4.42578125" style="142" customWidth="1"/>
    <col min="2050" max="2050" width="11.5703125" style="142" customWidth="1"/>
    <col min="2051" max="2051" width="40.42578125" style="142" customWidth="1"/>
    <col min="2052" max="2052" width="5.5703125" style="142" customWidth="1"/>
    <col min="2053" max="2053" width="8.5703125" style="142" customWidth="1"/>
    <col min="2054" max="2054" width="9.85546875" style="142" customWidth="1"/>
    <col min="2055" max="2055" width="13.85546875" style="142" customWidth="1"/>
    <col min="2056" max="2059" width="9.140625" style="142"/>
    <col min="2060" max="2060" width="75.42578125" style="142" customWidth="1"/>
    <col min="2061" max="2061" width="45.28515625" style="142" customWidth="1"/>
    <col min="2062" max="2304" width="9.140625" style="142"/>
    <col min="2305" max="2305" width="4.42578125" style="142" customWidth="1"/>
    <col min="2306" max="2306" width="11.5703125" style="142" customWidth="1"/>
    <col min="2307" max="2307" width="40.42578125" style="142" customWidth="1"/>
    <col min="2308" max="2308" width="5.5703125" style="142" customWidth="1"/>
    <col min="2309" max="2309" width="8.5703125" style="142" customWidth="1"/>
    <col min="2310" max="2310" width="9.85546875" style="142" customWidth="1"/>
    <col min="2311" max="2311" width="13.85546875" style="142" customWidth="1"/>
    <col min="2312" max="2315" width="9.140625" style="142"/>
    <col min="2316" max="2316" width="75.42578125" style="142" customWidth="1"/>
    <col min="2317" max="2317" width="45.28515625" style="142" customWidth="1"/>
    <col min="2318" max="2560" width="9.140625" style="142"/>
    <col min="2561" max="2561" width="4.42578125" style="142" customWidth="1"/>
    <col min="2562" max="2562" width="11.5703125" style="142" customWidth="1"/>
    <col min="2563" max="2563" width="40.42578125" style="142" customWidth="1"/>
    <col min="2564" max="2564" width="5.5703125" style="142" customWidth="1"/>
    <col min="2565" max="2565" width="8.5703125" style="142" customWidth="1"/>
    <col min="2566" max="2566" width="9.85546875" style="142" customWidth="1"/>
    <col min="2567" max="2567" width="13.85546875" style="142" customWidth="1"/>
    <col min="2568" max="2571" width="9.140625" style="142"/>
    <col min="2572" max="2572" width="75.42578125" style="142" customWidth="1"/>
    <col min="2573" max="2573" width="45.28515625" style="142" customWidth="1"/>
    <col min="2574" max="2816" width="9.140625" style="142"/>
    <col min="2817" max="2817" width="4.42578125" style="142" customWidth="1"/>
    <col min="2818" max="2818" width="11.5703125" style="142" customWidth="1"/>
    <col min="2819" max="2819" width="40.42578125" style="142" customWidth="1"/>
    <col min="2820" max="2820" width="5.5703125" style="142" customWidth="1"/>
    <col min="2821" max="2821" width="8.5703125" style="142" customWidth="1"/>
    <col min="2822" max="2822" width="9.85546875" style="142" customWidth="1"/>
    <col min="2823" max="2823" width="13.85546875" style="142" customWidth="1"/>
    <col min="2824" max="2827" width="9.140625" style="142"/>
    <col min="2828" max="2828" width="75.42578125" style="142" customWidth="1"/>
    <col min="2829" max="2829" width="45.28515625" style="142" customWidth="1"/>
    <col min="2830" max="3072" width="9.140625" style="142"/>
    <col min="3073" max="3073" width="4.42578125" style="142" customWidth="1"/>
    <col min="3074" max="3074" width="11.5703125" style="142" customWidth="1"/>
    <col min="3075" max="3075" width="40.42578125" style="142" customWidth="1"/>
    <col min="3076" max="3076" width="5.5703125" style="142" customWidth="1"/>
    <col min="3077" max="3077" width="8.5703125" style="142" customWidth="1"/>
    <col min="3078" max="3078" width="9.85546875" style="142" customWidth="1"/>
    <col min="3079" max="3079" width="13.85546875" style="142" customWidth="1"/>
    <col min="3080" max="3083" width="9.140625" style="142"/>
    <col min="3084" max="3084" width="75.42578125" style="142" customWidth="1"/>
    <col min="3085" max="3085" width="45.28515625" style="142" customWidth="1"/>
    <col min="3086" max="3328" width="9.140625" style="142"/>
    <col min="3329" max="3329" width="4.42578125" style="142" customWidth="1"/>
    <col min="3330" max="3330" width="11.5703125" style="142" customWidth="1"/>
    <col min="3331" max="3331" width="40.42578125" style="142" customWidth="1"/>
    <col min="3332" max="3332" width="5.5703125" style="142" customWidth="1"/>
    <col min="3333" max="3333" width="8.5703125" style="142" customWidth="1"/>
    <col min="3334" max="3334" width="9.85546875" style="142" customWidth="1"/>
    <col min="3335" max="3335" width="13.85546875" style="142" customWidth="1"/>
    <col min="3336" max="3339" width="9.140625" style="142"/>
    <col min="3340" max="3340" width="75.42578125" style="142" customWidth="1"/>
    <col min="3341" max="3341" width="45.28515625" style="142" customWidth="1"/>
    <col min="3342" max="3584" width="9.140625" style="142"/>
    <col min="3585" max="3585" width="4.42578125" style="142" customWidth="1"/>
    <col min="3586" max="3586" width="11.5703125" style="142" customWidth="1"/>
    <col min="3587" max="3587" width="40.42578125" style="142" customWidth="1"/>
    <col min="3588" max="3588" width="5.5703125" style="142" customWidth="1"/>
    <col min="3589" max="3589" width="8.5703125" style="142" customWidth="1"/>
    <col min="3590" max="3590" width="9.85546875" style="142" customWidth="1"/>
    <col min="3591" max="3591" width="13.85546875" style="142" customWidth="1"/>
    <col min="3592" max="3595" width="9.140625" style="142"/>
    <col min="3596" max="3596" width="75.42578125" style="142" customWidth="1"/>
    <col min="3597" max="3597" width="45.28515625" style="142" customWidth="1"/>
    <col min="3598" max="3840" width="9.140625" style="142"/>
    <col min="3841" max="3841" width="4.42578125" style="142" customWidth="1"/>
    <col min="3842" max="3842" width="11.5703125" style="142" customWidth="1"/>
    <col min="3843" max="3843" width="40.42578125" style="142" customWidth="1"/>
    <col min="3844" max="3844" width="5.5703125" style="142" customWidth="1"/>
    <col min="3845" max="3845" width="8.5703125" style="142" customWidth="1"/>
    <col min="3846" max="3846" width="9.85546875" style="142" customWidth="1"/>
    <col min="3847" max="3847" width="13.85546875" style="142" customWidth="1"/>
    <col min="3848" max="3851" width="9.140625" style="142"/>
    <col min="3852" max="3852" width="75.42578125" style="142" customWidth="1"/>
    <col min="3853" max="3853" width="45.28515625" style="142" customWidth="1"/>
    <col min="3854" max="4096" width="9.140625" style="142"/>
    <col min="4097" max="4097" width="4.42578125" style="142" customWidth="1"/>
    <col min="4098" max="4098" width="11.5703125" style="142" customWidth="1"/>
    <col min="4099" max="4099" width="40.42578125" style="142" customWidth="1"/>
    <col min="4100" max="4100" width="5.5703125" style="142" customWidth="1"/>
    <col min="4101" max="4101" width="8.5703125" style="142" customWidth="1"/>
    <col min="4102" max="4102" width="9.85546875" style="142" customWidth="1"/>
    <col min="4103" max="4103" width="13.85546875" style="142" customWidth="1"/>
    <col min="4104" max="4107" width="9.140625" style="142"/>
    <col min="4108" max="4108" width="75.42578125" style="142" customWidth="1"/>
    <col min="4109" max="4109" width="45.28515625" style="142" customWidth="1"/>
    <col min="4110" max="4352" width="9.140625" style="142"/>
    <col min="4353" max="4353" width="4.42578125" style="142" customWidth="1"/>
    <col min="4354" max="4354" width="11.5703125" style="142" customWidth="1"/>
    <col min="4355" max="4355" width="40.42578125" style="142" customWidth="1"/>
    <col min="4356" max="4356" width="5.5703125" style="142" customWidth="1"/>
    <col min="4357" max="4357" width="8.5703125" style="142" customWidth="1"/>
    <col min="4358" max="4358" width="9.85546875" style="142" customWidth="1"/>
    <col min="4359" max="4359" width="13.85546875" style="142" customWidth="1"/>
    <col min="4360" max="4363" width="9.140625" style="142"/>
    <col min="4364" max="4364" width="75.42578125" style="142" customWidth="1"/>
    <col min="4365" max="4365" width="45.28515625" style="142" customWidth="1"/>
    <col min="4366" max="4608" width="9.140625" style="142"/>
    <col min="4609" max="4609" width="4.42578125" style="142" customWidth="1"/>
    <col min="4610" max="4610" width="11.5703125" style="142" customWidth="1"/>
    <col min="4611" max="4611" width="40.42578125" style="142" customWidth="1"/>
    <col min="4612" max="4612" width="5.5703125" style="142" customWidth="1"/>
    <col min="4613" max="4613" width="8.5703125" style="142" customWidth="1"/>
    <col min="4614" max="4614" width="9.85546875" style="142" customWidth="1"/>
    <col min="4615" max="4615" width="13.85546875" style="142" customWidth="1"/>
    <col min="4616" max="4619" width="9.140625" style="142"/>
    <col min="4620" max="4620" width="75.42578125" style="142" customWidth="1"/>
    <col min="4621" max="4621" width="45.28515625" style="142" customWidth="1"/>
    <col min="4622" max="4864" width="9.140625" style="142"/>
    <col min="4865" max="4865" width="4.42578125" style="142" customWidth="1"/>
    <col min="4866" max="4866" width="11.5703125" style="142" customWidth="1"/>
    <col min="4867" max="4867" width="40.42578125" style="142" customWidth="1"/>
    <col min="4868" max="4868" width="5.5703125" style="142" customWidth="1"/>
    <col min="4869" max="4869" width="8.5703125" style="142" customWidth="1"/>
    <col min="4870" max="4870" width="9.85546875" style="142" customWidth="1"/>
    <col min="4871" max="4871" width="13.85546875" style="142" customWidth="1"/>
    <col min="4872" max="4875" width="9.140625" style="142"/>
    <col min="4876" max="4876" width="75.42578125" style="142" customWidth="1"/>
    <col min="4877" max="4877" width="45.28515625" style="142" customWidth="1"/>
    <col min="4878" max="5120" width="9.140625" style="142"/>
    <col min="5121" max="5121" width="4.42578125" style="142" customWidth="1"/>
    <col min="5122" max="5122" width="11.5703125" style="142" customWidth="1"/>
    <col min="5123" max="5123" width="40.42578125" style="142" customWidth="1"/>
    <col min="5124" max="5124" width="5.5703125" style="142" customWidth="1"/>
    <col min="5125" max="5125" width="8.5703125" style="142" customWidth="1"/>
    <col min="5126" max="5126" width="9.85546875" style="142" customWidth="1"/>
    <col min="5127" max="5127" width="13.85546875" style="142" customWidth="1"/>
    <col min="5128" max="5131" width="9.140625" style="142"/>
    <col min="5132" max="5132" width="75.42578125" style="142" customWidth="1"/>
    <col min="5133" max="5133" width="45.28515625" style="142" customWidth="1"/>
    <col min="5134" max="5376" width="9.140625" style="142"/>
    <col min="5377" max="5377" width="4.42578125" style="142" customWidth="1"/>
    <col min="5378" max="5378" width="11.5703125" style="142" customWidth="1"/>
    <col min="5379" max="5379" width="40.42578125" style="142" customWidth="1"/>
    <col min="5380" max="5380" width="5.5703125" style="142" customWidth="1"/>
    <col min="5381" max="5381" width="8.5703125" style="142" customWidth="1"/>
    <col min="5382" max="5382" width="9.85546875" style="142" customWidth="1"/>
    <col min="5383" max="5383" width="13.85546875" style="142" customWidth="1"/>
    <col min="5384" max="5387" width="9.140625" style="142"/>
    <col min="5388" max="5388" width="75.42578125" style="142" customWidth="1"/>
    <col min="5389" max="5389" width="45.28515625" style="142" customWidth="1"/>
    <col min="5390" max="5632" width="9.140625" style="142"/>
    <col min="5633" max="5633" width="4.42578125" style="142" customWidth="1"/>
    <col min="5634" max="5634" width="11.5703125" style="142" customWidth="1"/>
    <col min="5635" max="5635" width="40.42578125" style="142" customWidth="1"/>
    <col min="5636" max="5636" width="5.5703125" style="142" customWidth="1"/>
    <col min="5637" max="5637" width="8.5703125" style="142" customWidth="1"/>
    <col min="5638" max="5638" width="9.85546875" style="142" customWidth="1"/>
    <col min="5639" max="5639" width="13.85546875" style="142" customWidth="1"/>
    <col min="5640" max="5643" width="9.140625" style="142"/>
    <col min="5644" max="5644" width="75.42578125" style="142" customWidth="1"/>
    <col min="5645" max="5645" width="45.28515625" style="142" customWidth="1"/>
    <col min="5646" max="5888" width="9.140625" style="142"/>
    <col min="5889" max="5889" width="4.42578125" style="142" customWidth="1"/>
    <col min="5890" max="5890" width="11.5703125" style="142" customWidth="1"/>
    <col min="5891" max="5891" width="40.42578125" style="142" customWidth="1"/>
    <col min="5892" max="5892" width="5.5703125" style="142" customWidth="1"/>
    <col min="5893" max="5893" width="8.5703125" style="142" customWidth="1"/>
    <col min="5894" max="5894" width="9.85546875" style="142" customWidth="1"/>
    <col min="5895" max="5895" width="13.85546875" style="142" customWidth="1"/>
    <col min="5896" max="5899" width="9.140625" style="142"/>
    <col min="5900" max="5900" width="75.42578125" style="142" customWidth="1"/>
    <col min="5901" max="5901" width="45.28515625" style="142" customWidth="1"/>
    <col min="5902" max="6144" width="9.140625" style="142"/>
    <col min="6145" max="6145" width="4.42578125" style="142" customWidth="1"/>
    <col min="6146" max="6146" width="11.5703125" style="142" customWidth="1"/>
    <col min="6147" max="6147" width="40.42578125" style="142" customWidth="1"/>
    <col min="6148" max="6148" width="5.5703125" style="142" customWidth="1"/>
    <col min="6149" max="6149" width="8.5703125" style="142" customWidth="1"/>
    <col min="6150" max="6150" width="9.85546875" style="142" customWidth="1"/>
    <col min="6151" max="6151" width="13.85546875" style="142" customWidth="1"/>
    <col min="6152" max="6155" width="9.140625" style="142"/>
    <col min="6156" max="6156" width="75.42578125" style="142" customWidth="1"/>
    <col min="6157" max="6157" width="45.28515625" style="142" customWidth="1"/>
    <col min="6158" max="6400" width="9.140625" style="142"/>
    <col min="6401" max="6401" width="4.42578125" style="142" customWidth="1"/>
    <col min="6402" max="6402" width="11.5703125" style="142" customWidth="1"/>
    <col min="6403" max="6403" width="40.42578125" style="142" customWidth="1"/>
    <col min="6404" max="6404" width="5.5703125" style="142" customWidth="1"/>
    <col min="6405" max="6405" width="8.5703125" style="142" customWidth="1"/>
    <col min="6406" max="6406" width="9.85546875" style="142" customWidth="1"/>
    <col min="6407" max="6407" width="13.85546875" style="142" customWidth="1"/>
    <col min="6408" max="6411" width="9.140625" style="142"/>
    <col min="6412" max="6412" width="75.42578125" style="142" customWidth="1"/>
    <col min="6413" max="6413" width="45.28515625" style="142" customWidth="1"/>
    <col min="6414" max="6656" width="9.140625" style="142"/>
    <col min="6657" max="6657" width="4.42578125" style="142" customWidth="1"/>
    <col min="6658" max="6658" width="11.5703125" style="142" customWidth="1"/>
    <col min="6659" max="6659" width="40.42578125" style="142" customWidth="1"/>
    <col min="6660" max="6660" width="5.5703125" style="142" customWidth="1"/>
    <col min="6661" max="6661" width="8.5703125" style="142" customWidth="1"/>
    <col min="6662" max="6662" width="9.85546875" style="142" customWidth="1"/>
    <col min="6663" max="6663" width="13.85546875" style="142" customWidth="1"/>
    <col min="6664" max="6667" width="9.140625" style="142"/>
    <col min="6668" max="6668" width="75.42578125" style="142" customWidth="1"/>
    <col min="6669" max="6669" width="45.28515625" style="142" customWidth="1"/>
    <col min="6670" max="6912" width="9.140625" style="142"/>
    <col min="6913" max="6913" width="4.42578125" style="142" customWidth="1"/>
    <col min="6914" max="6914" width="11.5703125" style="142" customWidth="1"/>
    <col min="6915" max="6915" width="40.42578125" style="142" customWidth="1"/>
    <col min="6916" max="6916" width="5.5703125" style="142" customWidth="1"/>
    <col min="6917" max="6917" width="8.5703125" style="142" customWidth="1"/>
    <col min="6918" max="6918" width="9.85546875" style="142" customWidth="1"/>
    <col min="6919" max="6919" width="13.85546875" style="142" customWidth="1"/>
    <col min="6920" max="6923" width="9.140625" style="142"/>
    <col min="6924" max="6924" width="75.42578125" style="142" customWidth="1"/>
    <col min="6925" max="6925" width="45.28515625" style="142" customWidth="1"/>
    <col min="6926" max="7168" width="9.140625" style="142"/>
    <col min="7169" max="7169" width="4.42578125" style="142" customWidth="1"/>
    <col min="7170" max="7170" width="11.5703125" style="142" customWidth="1"/>
    <col min="7171" max="7171" width="40.42578125" style="142" customWidth="1"/>
    <col min="7172" max="7172" width="5.5703125" style="142" customWidth="1"/>
    <col min="7173" max="7173" width="8.5703125" style="142" customWidth="1"/>
    <col min="7174" max="7174" width="9.85546875" style="142" customWidth="1"/>
    <col min="7175" max="7175" width="13.85546875" style="142" customWidth="1"/>
    <col min="7176" max="7179" width="9.140625" style="142"/>
    <col min="7180" max="7180" width="75.42578125" style="142" customWidth="1"/>
    <col min="7181" max="7181" width="45.28515625" style="142" customWidth="1"/>
    <col min="7182" max="7424" width="9.140625" style="142"/>
    <col min="7425" max="7425" width="4.42578125" style="142" customWidth="1"/>
    <col min="7426" max="7426" width="11.5703125" style="142" customWidth="1"/>
    <col min="7427" max="7427" width="40.42578125" style="142" customWidth="1"/>
    <col min="7428" max="7428" width="5.5703125" style="142" customWidth="1"/>
    <col min="7429" max="7429" width="8.5703125" style="142" customWidth="1"/>
    <col min="7430" max="7430" width="9.85546875" style="142" customWidth="1"/>
    <col min="7431" max="7431" width="13.85546875" style="142" customWidth="1"/>
    <col min="7432" max="7435" width="9.140625" style="142"/>
    <col min="7436" max="7436" width="75.42578125" style="142" customWidth="1"/>
    <col min="7437" max="7437" width="45.28515625" style="142" customWidth="1"/>
    <col min="7438" max="7680" width="9.140625" style="142"/>
    <col min="7681" max="7681" width="4.42578125" style="142" customWidth="1"/>
    <col min="7682" max="7682" width="11.5703125" style="142" customWidth="1"/>
    <col min="7683" max="7683" width="40.42578125" style="142" customWidth="1"/>
    <col min="7684" max="7684" width="5.5703125" style="142" customWidth="1"/>
    <col min="7685" max="7685" width="8.5703125" style="142" customWidth="1"/>
    <col min="7686" max="7686" width="9.85546875" style="142" customWidth="1"/>
    <col min="7687" max="7687" width="13.85546875" style="142" customWidth="1"/>
    <col min="7688" max="7691" width="9.140625" style="142"/>
    <col min="7692" max="7692" width="75.42578125" style="142" customWidth="1"/>
    <col min="7693" max="7693" width="45.28515625" style="142" customWidth="1"/>
    <col min="7694" max="7936" width="9.140625" style="142"/>
    <col min="7937" max="7937" width="4.42578125" style="142" customWidth="1"/>
    <col min="7938" max="7938" width="11.5703125" style="142" customWidth="1"/>
    <col min="7939" max="7939" width="40.42578125" style="142" customWidth="1"/>
    <col min="7940" max="7940" width="5.5703125" style="142" customWidth="1"/>
    <col min="7941" max="7941" width="8.5703125" style="142" customWidth="1"/>
    <col min="7942" max="7942" width="9.85546875" style="142" customWidth="1"/>
    <col min="7943" max="7943" width="13.85546875" style="142" customWidth="1"/>
    <col min="7944" max="7947" width="9.140625" style="142"/>
    <col min="7948" max="7948" width="75.42578125" style="142" customWidth="1"/>
    <col min="7949" max="7949" width="45.28515625" style="142" customWidth="1"/>
    <col min="7950" max="8192" width="9.140625" style="142"/>
    <col min="8193" max="8193" width="4.42578125" style="142" customWidth="1"/>
    <col min="8194" max="8194" width="11.5703125" style="142" customWidth="1"/>
    <col min="8195" max="8195" width="40.42578125" style="142" customWidth="1"/>
    <col min="8196" max="8196" width="5.5703125" style="142" customWidth="1"/>
    <col min="8197" max="8197" width="8.5703125" style="142" customWidth="1"/>
    <col min="8198" max="8198" width="9.85546875" style="142" customWidth="1"/>
    <col min="8199" max="8199" width="13.85546875" style="142" customWidth="1"/>
    <col min="8200" max="8203" width="9.140625" style="142"/>
    <col min="8204" max="8204" width="75.42578125" style="142" customWidth="1"/>
    <col min="8205" max="8205" width="45.28515625" style="142" customWidth="1"/>
    <col min="8206" max="8448" width="9.140625" style="142"/>
    <col min="8449" max="8449" width="4.42578125" style="142" customWidth="1"/>
    <col min="8450" max="8450" width="11.5703125" style="142" customWidth="1"/>
    <col min="8451" max="8451" width="40.42578125" style="142" customWidth="1"/>
    <col min="8452" max="8452" width="5.5703125" style="142" customWidth="1"/>
    <col min="8453" max="8453" width="8.5703125" style="142" customWidth="1"/>
    <col min="8454" max="8454" width="9.85546875" style="142" customWidth="1"/>
    <col min="8455" max="8455" width="13.85546875" style="142" customWidth="1"/>
    <col min="8456" max="8459" width="9.140625" style="142"/>
    <col min="8460" max="8460" width="75.42578125" style="142" customWidth="1"/>
    <col min="8461" max="8461" width="45.28515625" style="142" customWidth="1"/>
    <col min="8462" max="8704" width="9.140625" style="142"/>
    <col min="8705" max="8705" width="4.42578125" style="142" customWidth="1"/>
    <col min="8706" max="8706" width="11.5703125" style="142" customWidth="1"/>
    <col min="8707" max="8707" width="40.42578125" style="142" customWidth="1"/>
    <col min="8708" max="8708" width="5.5703125" style="142" customWidth="1"/>
    <col min="8709" max="8709" width="8.5703125" style="142" customWidth="1"/>
    <col min="8710" max="8710" width="9.85546875" style="142" customWidth="1"/>
    <col min="8711" max="8711" width="13.85546875" style="142" customWidth="1"/>
    <col min="8712" max="8715" width="9.140625" style="142"/>
    <col min="8716" max="8716" width="75.42578125" style="142" customWidth="1"/>
    <col min="8717" max="8717" width="45.28515625" style="142" customWidth="1"/>
    <col min="8718" max="8960" width="9.140625" style="142"/>
    <col min="8961" max="8961" width="4.42578125" style="142" customWidth="1"/>
    <col min="8962" max="8962" width="11.5703125" style="142" customWidth="1"/>
    <col min="8963" max="8963" width="40.42578125" style="142" customWidth="1"/>
    <col min="8964" max="8964" width="5.5703125" style="142" customWidth="1"/>
    <col min="8965" max="8965" width="8.5703125" style="142" customWidth="1"/>
    <col min="8966" max="8966" width="9.85546875" style="142" customWidth="1"/>
    <col min="8967" max="8967" width="13.85546875" style="142" customWidth="1"/>
    <col min="8968" max="8971" width="9.140625" style="142"/>
    <col min="8972" max="8972" width="75.42578125" style="142" customWidth="1"/>
    <col min="8973" max="8973" width="45.28515625" style="142" customWidth="1"/>
    <col min="8974" max="9216" width="9.140625" style="142"/>
    <col min="9217" max="9217" width="4.42578125" style="142" customWidth="1"/>
    <col min="9218" max="9218" width="11.5703125" style="142" customWidth="1"/>
    <col min="9219" max="9219" width="40.42578125" style="142" customWidth="1"/>
    <col min="9220" max="9220" width="5.5703125" style="142" customWidth="1"/>
    <col min="9221" max="9221" width="8.5703125" style="142" customWidth="1"/>
    <col min="9222" max="9222" width="9.85546875" style="142" customWidth="1"/>
    <col min="9223" max="9223" width="13.85546875" style="142" customWidth="1"/>
    <col min="9224" max="9227" width="9.140625" style="142"/>
    <col min="9228" max="9228" width="75.42578125" style="142" customWidth="1"/>
    <col min="9229" max="9229" width="45.28515625" style="142" customWidth="1"/>
    <col min="9230" max="9472" width="9.140625" style="142"/>
    <col min="9473" max="9473" width="4.42578125" style="142" customWidth="1"/>
    <col min="9474" max="9474" width="11.5703125" style="142" customWidth="1"/>
    <col min="9475" max="9475" width="40.42578125" style="142" customWidth="1"/>
    <col min="9476" max="9476" width="5.5703125" style="142" customWidth="1"/>
    <col min="9477" max="9477" width="8.5703125" style="142" customWidth="1"/>
    <col min="9478" max="9478" width="9.85546875" style="142" customWidth="1"/>
    <col min="9479" max="9479" width="13.85546875" style="142" customWidth="1"/>
    <col min="9480" max="9483" width="9.140625" style="142"/>
    <col min="9484" max="9484" width="75.42578125" style="142" customWidth="1"/>
    <col min="9485" max="9485" width="45.28515625" style="142" customWidth="1"/>
    <col min="9486" max="9728" width="9.140625" style="142"/>
    <col min="9729" max="9729" width="4.42578125" style="142" customWidth="1"/>
    <col min="9730" max="9730" width="11.5703125" style="142" customWidth="1"/>
    <col min="9731" max="9731" width="40.42578125" style="142" customWidth="1"/>
    <col min="9732" max="9732" width="5.5703125" style="142" customWidth="1"/>
    <col min="9733" max="9733" width="8.5703125" style="142" customWidth="1"/>
    <col min="9734" max="9734" width="9.85546875" style="142" customWidth="1"/>
    <col min="9735" max="9735" width="13.85546875" style="142" customWidth="1"/>
    <col min="9736" max="9739" width="9.140625" style="142"/>
    <col min="9740" max="9740" width="75.42578125" style="142" customWidth="1"/>
    <col min="9741" max="9741" width="45.28515625" style="142" customWidth="1"/>
    <col min="9742" max="9984" width="9.140625" style="142"/>
    <col min="9985" max="9985" width="4.42578125" style="142" customWidth="1"/>
    <col min="9986" max="9986" width="11.5703125" style="142" customWidth="1"/>
    <col min="9987" max="9987" width="40.42578125" style="142" customWidth="1"/>
    <col min="9988" max="9988" width="5.5703125" style="142" customWidth="1"/>
    <col min="9989" max="9989" width="8.5703125" style="142" customWidth="1"/>
    <col min="9990" max="9990" width="9.85546875" style="142" customWidth="1"/>
    <col min="9991" max="9991" width="13.85546875" style="142" customWidth="1"/>
    <col min="9992" max="9995" width="9.140625" style="142"/>
    <col min="9996" max="9996" width="75.42578125" style="142" customWidth="1"/>
    <col min="9997" max="9997" width="45.28515625" style="142" customWidth="1"/>
    <col min="9998" max="10240" width="9.140625" style="142"/>
    <col min="10241" max="10241" width="4.42578125" style="142" customWidth="1"/>
    <col min="10242" max="10242" width="11.5703125" style="142" customWidth="1"/>
    <col min="10243" max="10243" width="40.42578125" style="142" customWidth="1"/>
    <col min="10244" max="10244" width="5.5703125" style="142" customWidth="1"/>
    <col min="10245" max="10245" width="8.5703125" style="142" customWidth="1"/>
    <col min="10246" max="10246" width="9.85546875" style="142" customWidth="1"/>
    <col min="10247" max="10247" width="13.85546875" style="142" customWidth="1"/>
    <col min="10248" max="10251" width="9.140625" style="142"/>
    <col min="10252" max="10252" width="75.42578125" style="142" customWidth="1"/>
    <col min="10253" max="10253" width="45.28515625" style="142" customWidth="1"/>
    <col min="10254" max="10496" width="9.140625" style="142"/>
    <col min="10497" max="10497" width="4.42578125" style="142" customWidth="1"/>
    <col min="10498" max="10498" width="11.5703125" style="142" customWidth="1"/>
    <col min="10499" max="10499" width="40.42578125" style="142" customWidth="1"/>
    <col min="10500" max="10500" width="5.5703125" style="142" customWidth="1"/>
    <col min="10501" max="10501" width="8.5703125" style="142" customWidth="1"/>
    <col min="10502" max="10502" width="9.85546875" style="142" customWidth="1"/>
    <col min="10503" max="10503" width="13.85546875" style="142" customWidth="1"/>
    <col min="10504" max="10507" width="9.140625" style="142"/>
    <col min="10508" max="10508" width="75.42578125" style="142" customWidth="1"/>
    <col min="10509" max="10509" width="45.28515625" style="142" customWidth="1"/>
    <col min="10510" max="10752" width="9.140625" style="142"/>
    <col min="10753" max="10753" width="4.42578125" style="142" customWidth="1"/>
    <col min="10754" max="10754" width="11.5703125" style="142" customWidth="1"/>
    <col min="10755" max="10755" width="40.42578125" style="142" customWidth="1"/>
    <col min="10756" max="10756" width="5.5703125" style="142" customWidth="1"/>
    <col min="10757" max="10757" width="8.5703125" style="142" customWidth="1"/>
    <col min="10758" max="10758" width="9.85546875" style="142" customWidth="1"/>
    <col min="10759" max="10759" width="13.85546875" style="142" customWidth="1"/>
    <col min="10760" max="10763" width="9.140625" style="142"/>
    <col min="10764" max="10764" width="75.42578125" style="142" customWidth="1"/>
    <col min="10765" max="10765" width="45.28515625" style="142" customWidth="1"/>
    <col min="10766" max="11008" width="9.140625" style="142"/>
    <col min="11009" max="11009" width="4.42578125" style="142" customWidth="1"/>
    <col min="11010" max="11010" width="11.5703125" style="142" customWidth="1"/>
    <col min="11011" max="11011" width="40.42578125" style="142" customWidth="1"/>
    <col min="11012" max="11012" width="5.5703125" style="142" customWidth="1"/>
    <col min="11013" max="11013" width="8.5703125" style="142" customWidth="1"/>
    <col min="11014" max="11014" width="9.85546875" style="142" customWidth="1"/>
    <col min="11015" max="11015" width="13.85546875" style="142" customWidth="1"/>
    <col min="11016" max="11019" width="9.140625" style="142"/>
    <col min="11020" max="11020" width="75.42578125" style="142" customWidth="1"/>
    <col min="11021" max="11021" width="45.28515625" style="142" customWidth="1"/>
    <col min="11022" max="11264" width="9.140625" style="142"/>
    <col min="11265" max="11265" width="4.42578125" style="142" customWidth="1"/>
    <col min="11266" max="11266" width="11.5703125" style="142" customWidth="1"/>
    <col min="11267" max="11267" width="40.42578125" style="142" customWidth="1"/>
    <col min="11268" max="11268" width="5.5703125" style="142" customWidth="1"/>
    <col min="11269" max="11269" width="8.5703125" style="142" customWidth="1"/>
    <col min="11270" max="11270" width="9.85546875" style="142" customWidth="1"/>
    <col min="11271" max="11271" width="13.85546875" style="142" customWidth="1"/>
    <col min="11272" max="11275" width="9.140625" style="142"/>
    <col min="11276" max="11276" width="75.42578125" style="142" customWidth="1"/>
    <col min="11277" max="11277" width="45.28515625" style="142" customWidth="1"/>
    <col min="11278" max="11520" width="9.140625" style="142"/>
    <col min="11521" max="11521" width="4.42578125" style="142" customWidth="1"/>
    <col min="11522" max="11522" width="11.5703125" style="142" customWidth="1"/>
    <col min="11523" max="11523" width="40.42578125" style="142" customWidth="1"/>
    <col min="11524" max="11524" width="5.5703125" style="142" customWidth="1"/>
    <col min="11525" max="11525" width="8.5703125" style="142" customWidth="1"/>
    <col min="11526" max="11526" width="9.85546875" style="142" customWidth="1"/>
    <col min="11527" max="11527" width="13.85546875" style="142" customWidth="1"/>
    <col min="11528" max="11531" width="9.140625" style="142"/>
    <col min="11532" max="11532" width="75.42578125" style="142" customWidth="1"/>
    <col min="11533" max="11533" width="45.28515625" style="142" customWidth="1"/>
    <col min="11534" max="11776" width="9.140625" style="142"/>
    <col min="11777" max="11777" width="4.42578125" style="142" customWidth="1"/>
    <col min="11778" max="11778" width="11.5703125" style="142" customWidth="1"/>
    <col min="11779" max="11779" width="40.42578125" style="142" customWidth="1"/>
    <col min="11780" max="11780" width="5.5703125" style="142" customWidth="1"/>
    <col min="11781" max="11781" width="8.5703125" style="142" customWidth="1"/>
    <col min="11782" max="11782" width="9.85546875" style="142" customWidth="1"/>
    <col min="11783" max="11783" width="13.85546875" style="142" customWidth="1"/>
    <col min="11784" max="11787" width="9.140625" style="142"/>
    <col min="11788" max="11788" width="75.42578125" style="142" customWidth="1"/>
    <col min="11789" max="11789" width="45.28515625" style="142" customWidth="1"/>
    <col min="11790" max="12032" width="9.140625" style="142"/>
    <col min="12033" max="12033" width="4.42578125" style="142" customWidth="1"/>
    <col min="12034" max="12034" width="11.5703125" style="142" customWidth="1"/>
    <col min="12035" max="12035" width="40.42578125" style="142" customWidth="1"/>
    <col min="12036" max="12036" width="5.5703125" style="142" customWidth="1"/>
    <col min="12037" max="12037" width="8.5703125" style="142" customWidth="1"/>
    <col min="12038" max="12038" width="9.85546875" style="142" customWidth="1"/>
    <col min="12039" max="12039" width="13.85546875" style="142" customWidth="1"/>
    <col min="12040" max="12043" width="9.140625" style="142"/>
    <col min="12044" max="12044" width="75.42578125" style="142" customWidth="1"/>
    <col min="12045" max="12045" width="45.28515625" style="142" customWidth="1"/>
    <col min="12046" max="12288" width="9.140625" style="142"/>
    <col min="12289" max="12289" width="4.42578125" style="142" customWidth="1"/>
    <col min="12290" max="12290" width="11.5703125" style="142" customWidth="1"/>
    <col min="12291" max="12291" width="40.42578125" style="142" customWidth="1"/>
    <col min="12292" max="12292" width="5.5703125" style="142" customWidth="1"/>
    <col min="12293" max="12293" width="8.5703125" style="142" customWidth="1"/>
    <col min="12294" max="12294" width="9.85546875" style="142" customWidth="1"/>
    <col min="12295" max="12295" width="13.85546875" style="142" customWidth="1"/>
    <col min="12296" max="12299" width="9.140625" style="142"/>
    <col min="12300" max="12300" width="75.42578125" style="142" customWidth="1"/>
    <col min="12301" max="12301" width="45.28515625" style="142" customWidth="1"/>
    <col min="12302" max="12544" width="9.140625" style="142"/>
    <col min="12545" max="12545" width="4.42578125" style="142" customWidth="1"/>
    <col min="12546" max="12546" width="11.5703125" style="142" customWidth="1"/>
    <col min="12547" max="12547" width="40.42578125" style="142" customWidth="1"/>
    <col min="12548" max="12548" width="5.5703125" style="142" customWidth="1"/>
    <col min="12549" max="12549" width="8.5703125" style="142" customWidth="1"/>
    <col min="12550" max="12550" width="9.85546875" style="142" customWidth="1"/>
    <col min="12551" max="12551" width="13.85546875" style="142" customWidth="1"/>
    <col min="12552" max="12555" width="9.140625" style="142"/>
    <col min="12556" max="12556" width="75.42578125" style="142" customWidth="1"/>
    <col min="12557" max="12557" width="45.28515625" style="142" customWidth="1"/>
    <col min="12558" max="12800" width="9.140625" style="142"/>
    <col min="12801" max="12801" width="4.42578125" style="142" customWidth="1"/>
    <col min="12802" max="12802" width="11.5703125" style="142" customWidth="1"/>
    <col min="12803" max="12803" width="40.42578125" style="142" customWidth="1"/>
    <col min="12804" max="12804" width="5.5703125" style="142" customWidth="1"/>
    <col min="12805" max="12805" width="8.5703125" style="142" customWidth="1"/>
    <col min="12806" max="12806" width="9.85546875" style="142" customWidth="1"/>
    <col min="12807" max="12807" width="13.85546875" style="142" customWidth="1"/>
    <col min="12808" max="12811" width="9.140625" style="142"/>
    <col min="12812" max="12812" width="75.42578125" style="142" customWidth="1"/>
    <col min="12813" max="12813" width="45.28515625" style="142" customWidth="1"/>
    <col min="12814" max="13056" width="9.140625" style="142"/>
    <col min="13057" max="13057" width="4.42578125" style="142" customWidth="1"/>
    <col min="13058" max="13058" width="11.5703125" style="142" customWidth="1"/>
    <col min="13059" max="13059" width="40.42578125" style="142" customWidth="1"/>
    <col min="13060" max="13060" width="5.5703125" style="142" customWidth="1"/>
    <col min="13061" max="13061" width="8.5703125" style="142" customWidth="1"/>
    <col min="13062" max="13062" width="9.85546875" style="142" customWidth="1"/>
    <col min="13063" max="13063" width="13.85546875" style="142" customWidth="1"/>
    <col min="13064" max="13067" width="9.140625" style="142"/>
    <col min="13068" max="13068" width="75.42578125" style="142" customWidth="1"/>
    <col min="13069" max="13069" width="45.28515625" style="142" customWidth="1"/>
    <col min="13070" max="13312" width="9.140625" style="142"/>
    <col min="13313" max="13313" width="4.42578125" style="142" customWidth="1"/>
    <col min="13314" max="13314" width="11.5703125" style="142" customWidth="1"/>
    <col min="13315" max="13315" width="40.42578125" style="142" customWidth="1"/>
    <col min="13316" max="13316" width="5.5703125" style="142" customWidth="1"/>
    <col min="13317" max="13317" width="8.5703125" style="142" customWidth="1"/>
    <col min="13318" max="13318" width="9.85546875" style="142" customWidth="1"/>
    <col min="13319" max="13319" width="13.85546875" style="142" customWidth="1"/>
    <col min="13320" max="13323" width="9.140625" style="142"/>
    <col min="13324" max="13324" width="75.42578125" style="142" customWidth="1"/>
    <col min="13325" max="13325" width="45.28515625" style="142" customWidth="1"/>
    <col min="13326" max="13568" width="9.140625" style="142"/>
    <col min="13569" max="13569" width="4.42578125" style="142" customWidth="1"/>
    <col min="13570" max="13570" width="11.5703125" style="142" customWidth="1"/>
    <col min="13571" max="13571" width="40.42578125" style="142" customWidth="1"/>
    <col min="13572" max="13572" width="5.5703125" style="142" customWidth="1"/>
    <col min="13573" max="13573" width="8.5703125" style="142" customWidth="1"/>
    <col min="13574" max="13574" width="9.85546875" style="142" customWidth="1"/>
    <col min="13575" max="13575" width="13.85546875" style="142" customWidth="1"/>
    <col min="13576" max="13579" width="9.140625" style="142"/>
    <col min="13580" max="13580" width="75.42578125" style="142" customWidth="1"/>
    <col min="13581" max="13581" width="45.28515625" style="142" customWidth="1"/>
    <col min="13582" max="13824" width="9.140625" style="142"/>
    <col min="13825" max="13825" width="4.42578125" style="142" customWidth="1"/>
    <col min="13826" max="13826" width="11.5703125" style="142" customWidth="1"/>
    <col min="13827" max="13827" width="40.42578125" style="142" customWidth="1"/>
    <col min="13828" max="13828" width="5.5703125" style="142" customWidth="1"/>
    <col min="13829" max="13829" width="8.5703125" style="142" customWidth="1"/>
    <col min="13830" max="13830" width="9.85546875" style="142" customWidth="1"/>
    <col min="13831" max="13831" width="13.85546875" style="142" customWidth="1"/>
    <col min="13832" max="13835" width="9.140625" style="142"/>
    <col min="13836" max="13836" width="75.42578125" style="142" customWidth="1"/>
    <col min="13837" max="13837" width="45.28515625" style="142" customWidth="1"/>
    <col min="13838" max="14080" width="9.140625" style="142"/>
    <col min="14081" max="14081" width="4.42578125" style="142" customWidth="1"/>
    <col min="14082" max="14082" width="11.5703125" style="142" customWidth="1"/>
    <col min="14083" max="14083" width="40.42578125" style="142" customWidth="1"/>
    <col min="14084" max="14084" width="5.5703125" style="142" customWidth="1"/>
    <col min="14085" max="14085" width="8.5703125" style="142" customWidth="1"/>
    <col min="14086" max="14086" width="9.85546875" style="142" customWidth="1"/>
    <col min="14087" max="14087" width="13.85546875" style="142" customWidth="1"/>
    <col min="14088" max="14091" width="9.140625" style="142"/>
    <col min="14092" max="14092" width="75.42578125" style="142" customWidth="1"/>
    <col min="14093" max="14093" width="45.28515625" style="142" customWidth="1"/>
    <col min="14094" max="14336" width="9.140625" style="142"/>
    <col min="14337" max="14337" width="4.42578125" style="142" customWidth="1"/>
    <col min="14338" max="14338" width="11.5703125" style="142" customWidth="1"/>
    <col min="14339" max="14339" width="40.42578125" style="142" customWidth="1"/>
    <col min="14340" max="14340" width="5.5703125" style="142" customWidth="1"/>
    <col min="14341" max="14341" width="8.5703125" style="142" customWidth="1"/>
    <col min="14342" max="14342" width="9.85546875" style="142" customWidth="1"/>
    <col min="14343" max="14343" width="13.85546875" style="142" customWidth="1"/>
    <col min="14344" max="14347" width="9.140625" style="142"/>
    <col min="14348" max="14348" width="75.42578125" style="142" customWidth="1"/>
    <col min="14349" max="14349" width="45.28515625" style="142" customWidth="1"/>
    <col min="14350" max="14592" width="9.140625" style="142"/>
    <col min="14593" max="14593" width="4.42578125" style="142" customWidth="1"/>
    <col min="14594" max="14594" width="11.5703125" style="142" customWidth="1"/>
    <col min="14595" max="14595" width="40.42578125" style="142" customWidth="1"/>
    <col min="14596" max="14596" width="5.5703125" style="142" customWidth="1"/>
    <col min="14597" max="14597" width="8.5703125" style="142" customWidth="1"/>
    <col min="14598" max="14598" width="9.85546875" style="142" customWidth="1"/>
    <col min="14599" max="14599" width="13.85546875" style="142" customWidth="1"/>
    <col min="14600" max="14603" width="9.140625" style="142"/>
    <col min="14604" max="14604" width="75.42578125" style="142" customWidth="1"/>
    <col min="14605" max="14605" width="45.28515625" style="142" customWidth="1"/>
    <col min="14606" max="14848" width="9.140625" style="142"/>
    <col min="14849" max="14849" width="4.42578125" style="142" customWidth="1"/>
    <col min="14850" max="14850" width="11.5703125" style="142" customWidth="1"/>
    <col min="14851" max="14851" width="40.42578125" style="142" customWidth="1"/>
    <col min="14852" max="14852" width="5.5703125" style="142" customWidth="1"/>
    <col min="14853" max="14853" width="8.5703125" style="142" customWidth="1"/>
    <col min="14854" max="14854" width="9.85546875" style="142" customWidth="1"/>
    <col min="14855" max="14855" width="13.85546875" style="142" customWidth="1"/>
    <col min="14856" max="14859" width="9.140625" style="142"/>
    <col min="14860" max="14860" width="75.42578125" style="142" customWidth="1"/>
    <col min="14861" max="14861" width="45.28515625" style="142" customWidth="1"/>
    <col min="14862" max="15104" width="9.140625" style="142"/>
    <col min="15105" max="15105" width="4.42578125" style="142" customWidth="1"/>
    <col min="15106" max="15106" width="11.5703125" style="142" customWidth="1"/>
    <col min="15107" max="15107" width="40.42578125" style="142" customWidth="1"/>
    <col min="15108" max="15108" width="5.5703125" style="142" customWidth="1"/>
    <col min="15109" max="15109" width="8.5703125" style="142" customWidth="1"/>
    <col min="15110" max="15110" width="9.85546875" style="142" customWidth="1"/>
    <col min="15111" max="15111" width="13.85546875" style="142" customWidth="1"/>
    <col min="15112" max="15115" width="9.140625" style="142"/>
    <col min="15116" max="15116" width="75.42578125" style="142" customWidth="1"/>
    <col min="15117" max="15117" width="45.28515625" style="142" customWidth="1"/>
    <col min="15118" max="15360" width="9.140625" style="142"/>
    <col min="15361" max="15361" width="4.42578125" style="142" customWidth="1"/>
    <col min="15362" max="15362" width="11.5703125" style="142" customWidth="1"/>
    <col min="15363" max="15363" width="40.42578125" style="142" customWidth="1"/>
    <col min="15364" max="15364" width="5.5703125" style="142" customWidth="1"/>
    <col min="15365" max="15365" width="8.5703125" style="142" customWidth="1"/>
    <col min="15366" max="15366" width="9.85546875" style="142" customWidth="1"/>
    <col min="15367" max="15367" width="13.85546875" style="142" customWidth="1"/>
    <col min="15368" max="15371" width="9.140625" style="142"/>
    <col min="15372" max="15372" width="75.42578125" style="142" customWidth="1"/>
    <col min="15373" max="15373" width="45.28515625" style="142" customWidth="1"/>
    <col min="15374" max="15616" width="9.140625" style="142"/>
    <col min="15617" max="15617" width="4.42578125" style="142" customWidth="1"/>
    <col min="15618" max="15618" width="11.5703125" style="142" customWidth="1"/>
    <col min="15619" max="15619" width="40.42578125" style="142" customWidth="1"/>
    <col min="15620" max="15620" width="5.5703125" style="142" customWidth="1"/>
    <col min="15621" max="15621" width="8.5703125" style="142" customWidth="1"/>
    <col min="15622" max="15622" width="9.85546875" style="142" customWidth="1"/>
    <col min="15623" max="15623" width="13.85546875" style="142" customWidth="1"/>
    <col min="15624" max="15627" width="9.140625" style="142"/>
    <col min="15628" max="15628" width="75.42578125" style="142" customWidth="1"/>
    <col min="15629" max="15629" width="45.28515625" style="142" customWidth="1"/>
    <col min="15630" max="15872" width="9.140625" style="142"/>
    <col min="15873" max="15873" width="4.42578125" style="142" customWidth="1"/>
    <col min="15874" max="15874" width="11.5703125" style="142" customWidth="1"/>
    <col min="15875" max="15875" width="40.42578125" style="142" customWidth="1"/>
    <col min="15876" max="15876" width="5.5703125" style="142" customWidth="1"/>
    <col min="15877" max="15877" width="8.5703125" style="142" customWidth="1"/>
    <col min="15878" max="15878" width="9.85546875" style="142" customWidth="1"/>
    <col min="15879" max="15879" width="13.85546875" style="142" customWidth="1"/>
    <col min="15880" max="15883" width="9.140625" style="142"/>
    <col min="15884" max="15884" width="75.42578125" style="142" customWidth="1"/>
    <col min="15885" max="15885" width="45.28515625" style="142" customWidth="1"/>
    <col min="15886" max="16128" width="9.140625" style="142"/>
    <col min="16129" max="16129" width="4.42578125" style="142" customWidth="1"/>
    <col min="16130" max="16130" width="11.5703125" style="142" customWidth="1"/>
    <col min="16131" max="16131" width="40.42578125" style="142" customWidth="1"/>
    <col min="16132" max="16132" width="5.5703125" style="142" customWidth="1"/>
    <col min="16133" max="16133" width="8.5703125" style="142" customWidth="1"/>
    <col min="16134" max="16134" width="9.85546875" style="142" customWidth="1"/>
    <col min="16135" max="16135" width="13.85546875" style="142" customWidth="1"/>
    <col min="16136" max="16139" width="9.140625" style="142"/>
    <col min="16140" max="16140" width="75.42578125" style="142" customWidth="1"/>
    <col min="16141" max="16141" width="45.28515625" style="142" customWidth="1"/>
    <col min="16142" max="16384" width="9.140625" style="142"/>
  </cols>
  <sheetData>
    <row r="1" spans="1:104" ht="15.75">
      <c r="A1" s="228" t="s">
        <v>78</v>
      </c>
      <c r="B1" s="228"/>
      <c r="C1" s="228"/>
      <c r="D1" s="228"/>
      <c r="E1" s="228"/>
      <c r="F1" s="228"/>
      <c r="G1" s="228"/>
    </row>
    <row r="2" spans="1:104" ht="14.25" customHeight="1" thickBot="1">
      <c r="A2" s="143"/>
      <c r="B2" s="144"/>
      <c r="C2" s="145"/>
      <c r="D2" s="145"/>
      <c r="E2" s="146"/>
      <c r="F2" s="145"/>
      <c r="G2" s="145"/>
    </row>
    <row r="3" spans="1:104" ht="14.25" thickTop="1">
      <c r="A3" s="217" t="s">
        <v>48</v>
      </c>
      <c r="B3" s="218"/>
      <c r="C3" s="205" t="str">
        <f>CONCATENATE(cislostavby," ",nazevstavby)</f>
        <v>170301 JALOVISKO U MĚNÍNA - REVITALIZACE BROWNFIELDU</v>
      </c>
      <c r="D3" s="147"/>
      <c r="E3" s="148" t="s">
        <v>64</v>
      </c>
      <c r="F3" s="149" t="str">
        <f>Rekapitulace!H1</f>
        <v>05</v>
      </c>
      <c r="G3" s="150"/>
    </row>
    <row r="4" spans="1:104" ht="13.5" thickBot="1">
      <c r="A4" s="229" t="s">
        <v>50</v>
      </c>
      <c r="B4" s="220"/>
      <c r="C4" s="204" t="str">
        <f>CONCATENATE(cisloobjektu," ",nazevobjektu)</f>
        <v>01 JALOVISKO U MĚNÍNA - REVITALIZACE BROWNFIELDU</v>
      </c>
      <c r="D4" s="151"/>
      <c r="E4" s="230" t="str">
        <f>Rekapitulace!G2</f>
        <v>JALOVISKO U MĚNÍNA - REVITALIZACE BROWNFIELDU</v>
      </c>
      <c r="F4" s="231"/>
      <c r="G4" s="232"/>
    </row>
    <row r="5" spans="1:104" ht="13.5" thickTop="1">
      <c r="A5" s="152"/>
      <c r="B5" s="143"/>
      <c r="C5" s="143"/>
      <c r="D5" s="143"/>
      <c r="E5" s="153"/>
      <c r="F5" s="143"/>
      <c r="G5" s="154"/>
    </row>
    <row r="6" spans="1:104">
      <c r="A6" s="155" t="s">
        <v>65</v>
      </c>
      <c r="B6" s="156" t="s">
        <v>66</v>
      </c>
      <c r="C6" s="156" t="s">
        <v>67</v>
      </c>
      <c r="D6" s="156" t="s">
        <v>68</v>
      </c>
      <c r="E6" s="157" t="s">
        <v>69</v>
      </c>
      <c r="F6" s="156" t="s">
        <v>70</v>
      </c>
      <c r="G6" s="158" t="s">
        <v>71</v>
      </c>
    </row>
    <row r="7" spans="1:104">
      <c r="A7" s="159" t="s">
        <v>72</v>
      </c>
      <c r="B7" s="160" t="s">
        <v>73</v>
      </c>
      <c r="C7" s="161" t="s">
        <v>74</v>
      </c>
      <c r="D7" s="162"/>
      <c r="E7" s="163"/>
      <c r="F7" s="163"/>
      <c r="G7" s="164"/>
      <c r="H7" s="165"/>
      <c r="I7" s="165"/>
      <c r="O7" s="166">
        <v>1</v>
      </c>
    </row>
    <row r="8" spans="1:104">
      <c r="A8" s="233">
        <v>1</v>
      </c>
      <c r="B8" s="234" t="s">
        <v>83</v>
      </c>
      <c r="C8" s="235" t="s">
        <v>84</v>
      </c>
      <c r="D8" s="236" t="s">
        <v>85</v>
      </c>
      <c r="E8" s="237">
        <v>5362.1880000000001</v>
      </c>
      <c r="F8" s="237">
        <v>0</v>
      </c>
      <c r="G8" s="238">
        <f>E8*F8</f>
        <v>0</v>
      </c>
      <c r="O8" s="166">
        <v>2</v>
      </c>
      <c r="AA8" s="142">
        <v>1</v>
      </c>
      <c r="AB8" s="142">
        <v>1</v>
      </c>
      <c r="AC8" s="142">
        <v>1</v>
      </c>
      <c r="AZ8" s="142">
        <v>1</v>
      </c>
      <c r="BA8" s="142">
        <f>IF(AZ8=1,G8,0)</f>
        <v>0</v>
      </c>
      <c r="BB8" s="142">
        <f>IF(AZ8=2,G8,0)</f>
        <v>0</v>
      </c>
      <c r="BC8" s="142">
        <f>IF(AZ8=3,G8,0)</f>
        <v>0</v>
      </c>
      <c r="BD8" s="142">
        <f>IF(AZ8=4,G8,0)</f>
        <v>0</v>
      </c>
      <c r="BE8" s="142">
        <f>IF(AZ8=5,G8,0)</f>
        <v>0</v>
      </c>
      <c r="CA8" s="173">
        <v>1</v>
      </c>
      <c r="CB8" s="173">
        <v>1</v>
      </c>
      <c r="CZ8" s="142">
        <v>0</v>
      </c>
    </row>
    <row r="9" spans="1:104">
      <c r="A9" s="239"/>
      <c r="B9" s="240"/>
      <c r="C9" s="241" t="s">
        <v>86</v>
      </c>
      <c r="D9" s="242"/>
      <c r="E9" s="243">
        <v>2650</v>
      </c>
      <c r="F9" s="244"/>
      <c r="G9" s="245"/>
      <c r="M9" s="175" t="s">
        <v>86</v>
      </c>
      <c r="O9" s="166"/>
    </row>
    <row r="10" spans="1:104">
      <c r="A10" s="239"/>
      <c r="B10" s="240"/>
      <c r="C10" s="241" t="s">
        <v>87</v>
      </c>
      <c r="D10" s="242"/>
      <c r="E10" s="243">
        <v>1235</v>
      </c>
      <c r="F10" s="244"/>
      <c r="G10" s="245"/>
      <c r="M10" s="175" t="s">
        <v>87</v>
      </c>
      <c r="O10" s="166"/>
    </row>
    <row r="11" spans="1:104">
      <c r="A11" s="239"/>
      <c r="B11" s="240"/>
      <c r="C11" s="241" t="s">
        <v>88</v>
      </c>
      <c r="D11" s="242"/>
      <c r="E11" s="243">
        <v>1477.1880000000001</v>
      </c>
      <c r="F11" s="244"/>
      <c r="G11" s="245"/>
      <c r="M11" s="175" t="s">
        <v>88</v>
      </c>
      <c r="O11" s="166"/>
    </row>
    <row r="12" spans="1:104">
      <c r="A12" s="233">
        <v>2</v>
      </c>
      <c r="B12" s="234" t="s">
        <v>89</v>
      </c>
      <c r="C12" s="235" t="s">
        <v>90</v>
      </c>
      <c r="D12" s="236" t="s">
        <v>85</v>
      </c>
      <c r="E12" s="237">
        <v>2681.0940000000001</v>
      </c>
      <c r="F12" s="237">
        <v>0</v>
      </c>
      <c r="G12" s="238">
        <f>E12*F12</f>
        <v>0</v>
      </c>
      <c r="O12" s="166">
        <v>2</v>
      </c>
      <c r="AA12" s="142">
        <v>1</v>
      </c>
      <c r="AB12" s="142">
        <v>1</v>
      </c>
      <c r="AC12" s="142">
        <v>1</v>
      </c>
      <c r="AZ12" s="142">
        <v>1</v>
      </c>
      <c r="BA12" s="142">
        <f>IF(AZ12=1,G12,0)</f>
        <v>0</v>
      </c>
      <c r="BB12" s="142">
        <f>IF(AZ12=2,G12,0)</f>
        <v>0</v>
      </c>
      <c r="BC12" s="142">
        <f>IF(AZ12=3,G12,0)</f>
        <v>0</v>
      </c>
      <c r="BD12" s="142">
        <f>IF(AZ12=4,G12,0)</f>
        <v>0</v>
      </c>
      <c r="BE12" s="142">
        <f>IF(AZ12=5,G12,0)</f>
        <v>0</v>
      </c>
      <c r="CA12" s="173">
        <v>1</v>
      </c>
      <c r="CB12" s="173">
        <v>1</v>
      </c>
      <c r="CZ12" s="142">
        <v>0</v>
      </c>
    </row>
    <row r="13" spans="1:104">
      <c r="A13" s="239"/>
      <c r="B13" s="240"/>
      <c r="C13" s="241" t="s">
        <v>91</v>
      </c>
      <c r="D13" s="242"/>
      <c r="E13" s="243">
        <v>1325</v>
      </c>
      <c r="F13" s="244"/>
      <c r="G13" s="245"/>
      <c r="M13" s="175" t="s">
        <v>91</v>
      </c>
      <c r="O13" s="166"/>
    </row>
    <row r="14" spans="1:104">
      <c r="A14" s="239"/>
      <c r="B14" s="240"/>
      <c r="C14" s="241" t="s">
        <v>92</v>
      </c>
      <c r="D14" s="242"/>
      <c r="E14" s="243">
        <v>617.5</v>
      </c>
      <c r="F14" s="244"/>
      <c r="G14" s="245"/>
      <c r="M14" s="175" t="s">
        <v>92</v>
      </c>
      <c r="O14" s="166"/>
    </row>
    <row r="15" spans="1:104">
      <c r="A15" s="239"/>
      <c r="B15" s="240"/>
      <c r="C15" s="241" t="s">
        <v>93</v>
      </c>
      <c r="D15" s="242"/>
      <c r="E15" s="243">
        <v>738.59400000000005</v>
      </c>
      <c r="F15" s="244"/>
      <c r="G15" s="245"/>
      <c r="M15" s="175" t="s">
        <v>93</v>
      </c>
      <c r="O15" s="166"/>
    </row>
    <row r="16" spans="1:104">
      <c r="A16" s="167">
        <v>3</v>
      </c>
      <c r="B16" s="168" t="s">
        <v>94</v>
      </c>
      <c r="C16" s="169" t="s">
        <v>95</v>
      </c>
      <c r="D16" s="170" t="s">
        <v>85</v>
      </c>
      <c r="E16" s="171">
        <v>1175.2140999999999</v>
      </c>
      <c r="F16" s="171">
        <v>0</v>
      </c>
      <c r="G16" s="172">
        <f>E16*F16</f>
        <v>0</v>
      </c>
      <c r="O16" s="166">
        <v>2</v>
      </c>
      <c r="AA16" s="142">
        <v>1</v>
      </c>
      <c r="AB16" s="142">
        <v>1</v>
      </c>
      <c r="AC16" s="142">
        <v>1</v>
      </c>
      <c r="AZ16" s="142">
        <v>1</v>
      </c>
      <c r="BA16" s="142">
        <f>IF(AZ16=1,G16,0)</f>
        <v>0</v>
      </c>
      <c r="BB16" s="142">
        <f>IF(AZ16=2,G16,0)</f>
        <v>0</v>
      </c>
      <c r="BC16" s="142">
        <f>IF(AZ16=3,G16,0)</f>
        <v>0</v>
      </c>
      <c r="BD16" s="142">
        <f>IF(AZ16=4,G16,0)</f>
        <v>0</v>
      </c>
      <c r="BE16" s="142">
        <f>IF(AZ16=5,G16,0)</f>
        <v>0</v>
      </c>
      <c r="CA16" s="173">
        <v>1</v>
      </c>
      <c r="CB16" s="173">
        <v>1</v>
      </c>
      <c r="CZ16" s="142">
        <v>0</v>
      </c>
    </row>
    <row r="17" spans="1:104">
      <c r="A17" s="174"/>
      <c r="B17" s="176"/>
      <c r="C17" s="226" t="s">
        <v>96</v>
      </c>
      <c r="D17" s="227"/>
      <c r="E17" s="177">
        <v>1175.2140999999999</v>
      </c>
      <c r="F17" s="178"/>
      <c r="G17" s="179"/>
      <c r="M17" s="175" t="s">
        <v>96</v>
      </c>
      <c r="O17" s="166"/>
    </row>
    <row r="18" spans="1:104">
      <c r="A18" s="167">
        <v>4</v>
      </c>
      <c r="B18" s="168" t="s">
        <v>97</v>
      </c>
      <c r="C18" s="169" t="s">
        <v>98</v>
      </c>
      <c r="D18" s="170" t="s">
        <v>85</v>
      </c>
      <c r="E18" s="171">
        <v>587.60699999999997</v>
      </c>
      <c r="F18" s="171">
        <v>0</v>
      </c>
      <c r="G18" s="172">
        <f>E18*F18</f>
        <v>0</v>
      </c>
      <c r="O18" s="166">
        <v>2</v>
      </c>
      <c r="AA18" s="142">
        <v>1</v>
      </c>
      <c r="AB18" s="142">
        <v>1</v>
      </c>
      <c r="AC18" s="142">
        <v>1</v>
      </c>
      <c r="AZ18" s="142">
        <v>1</v>
      </c>
      <c r="BA18" s="142">
        <f>IF(AZ18=1,G18,0)</f>
        <v>0</v>
      </c>
      <c r="BB18" s="142">
        <f>IF(AZ18=2,G18,0)</f>
        <v>0</v>
      </c>
      <c r="BC18" s="142">
        <f>IF(AZ18=3,G18,0)</f>
        <v>0</v>
      </c>
      <c r="BD18" s="142">
        <f>IF(AZ18=4,G18,0)</f>
        <v>0</v>
      </c>
      <c r="BE18" s="142">
        <f>IF(AZ18=5,G18,0)</f>
        <v>0</v>
      </c>
      <c r="CA18" s="173">
        <v>1</v>
      </c>
      <c r="CB18" s="173">
        <v>1</v>
      </c>
      <c r="CZ18" s="142">
        <v>0</v>
      </c>
    </row>
    <row r="19" spans="1:104">
      <c r="A19" s="174"/>
      <c r="B19" s="176"/>
      <c r="C19" s="226" t="s">
        <v>99</v>
      </c>
      <c r="D19" s="227"/>
      <c r="E19" s="177">
        <v>587.60699999999997</v>
      </c>
      <c r="F19" s="178"/>
      <c r="G19" s="179"/>
      <c r="M19" s="175" t="s">
        <v>99</v>
      </c>
      <c r="O19" s="166"/>
    </row>
    <row r="20" spans="1:104">
      <c r="A20" s="167">
        <v>5</v>
      </c>
      <c r="B20" s="168" t="s">
        <v>100</v>
      </c>
      <c r="C20" s="169" t="s">
        <v>101</v>
      </c>
      <c r="D20" s="170" t="s">
        <v>85</v>
      </c>
      <c r="E20" s="171">
        <v>107.9684</v>
      </c>
      <c r="F20" s="171">
        <v>0</v>
      </c>
      <c r="G20" s="172">
        <f>E20*F20</f>
        <v>0</v>
      </c>
      <c r="O20" s="166">
        <v>2</v>
      </c>
      <c r="AA20" s="142">
        <v>1</v>
      </c>
      <c r="AB20" s="142">
        <v>1</v>
      </c>
      <c r="AC20" s="142">
        <v>1</v>
      </c>
      <c r="AZ20" s="142">
        <v>1</v>
      </c>
      <c r="BA20" s="142">
        <f>IF(AZ20=1,G20,0)</f>
        <v>0</v>
      </c>
      <c r="BB20" s="142">
        <f>IF(AZ20=2,G20,0)</f>
        <v>0</v>
      </c>
      <c r="BC20" s="142">
        <f>IF(AZ20=3,G20,0)</f>
        <v>0</v>
      </c>
      <c r="BD20" s="142">
        <f>IF(AZ20=4,G20,0)</f>
        <v>0</v>
      </c>
      <c r="BE20" s="142">
        <f>IF(AZ20=5,G20,0)</f>
        <v>0</v>
      </c>
      <c r="CA20" s="173">
        <v>1</v>
      </c>
      <c r="CB20" s="173">
        <v>1</v>
      </c>
      <c r="CZ20" s="142">
        <v>0</v>
      </c>
    </row>
    <row r="21" spans="1:104">
      <c r="A21" s="174"/>
      <c r="B21" s="176"/>
      <c r="C21" s="226" t="s">
        <v>102</v>
      </c>
      <c r="D21" s="227"/>
      <c r="E21" s="177">
        <v>12.276</v>
      </c>
      <c r="F21" s="178"/>
      <c r="G21" s="179"/>
      <c r="M21" s="175" t="s">
        <v>102</v>
      </c>
      <c r="O21" s="166"/>
    </row>
    <row r="22" spans="1:104">
      <c r="A22" s="174"/>
      <c r="B22" s="176"/>
      <c r="C22" s="226" t="s">
        <v>103</v>
      </c>
      <c r="D22" s="227"/>
      <c r="E22" s="177">
        <v>23.847999999999999</v>
      </c>
      <c r="F22" s="178"/>
      <c r="G22" s="179"/>
      <c r="M22" s="175" t="s">
        <v>103</v>
      </c>
      <c r="O22" s="166"/>
    </row>
    <row r="23" spans="1:104">
      <c r="A23" s="174"/>
      <c r="B23" s="176"/>
      <c r="C23" s="226" t="s">
        <v>104</v>
      </c>
      <c r="D23" s="227"/>
      <c r="E23" s="177">
        <v>17.6264</v>
      </c>
      <c r="F23" s="178"/>
      <c r="G23" s="179"/>
      <c r="M23" s="175" t="s">
        <v>104</v>
      </c>
      <c r="O23" s="166"/>
    </row>
    <row r="24" spans="1:104">
      <c r="A24" s="174"/>
      <c r="B24" s="176"/>
      <c r="C24" s="226" t="s">
        <v>105</v>
      </c>
      <c r="D24" s="227"/>
      <c r="E24" s="177">
        <v>40.194000000000003</v>
      </c>
      <c r="F24" s="178"/>
      <c r="G24" s="179"/>
      <c r="M24" s="175" t="s">
        <v>105</v>
      </c>
      <c r="O24" s="166"/>
    </row>
    <row r="25" spans="1:104">
      <c r="A25" s="174"/>
      <c r="B25" s="176"/>
      <c r="C25" s="226" t="s">
        <v>106</v>
      </c>
      <c r="D25" s="227"/>
      <c r="E25" s="177">
        <v>14.023999999999999</v>
      </c>
      <c r="F25" s="178"/>
      <c r="G25" s="179"/>
      <c r="M25" s="175" t="s">
        <v>106</v>
      </c>
      <c r="O25" s="166"/>
    </row>
    <row r="26" spans="1:104">
      <c r="A26" s="167">
        <v>6</v>
      </c>
      <c r="B26" s="168" t="s">
        <v>107</v>
      </c>
      <c r="C26" s="169" t="s">
        <v>108</v>
      </c>
      <c r="D26" s="170" t="s">
        <v>85</v>
      </c>
      <c r="E26" s="171">
        <v>53.984200000000001</v>
      </c>
      <c r="F26" s="171">
        <v>0</v>
      </c>
      <c r="G26" s="172">
        <f>E26*F26</f>
        <v>0</v>
      </c>
      <c r="O26" s="166">
        <v>2</v>
      </c>
      <c r="AA26" s="142">
        <v>1</v>
      </c>
      <c r="AB26" s="142">
        <v>1</v>
      </c>
      <c r="AC26" s="142">
        <v>1</v>
      </c>
      <c r="AZ26" s="142">
        <v>1</v>
      </c>
      <c r="BA26" s="142">
        <f>IF(AZ26=1,G26,0)</f>
        <v>0</v>
      </c>
      <c r="BB26" s="142">
        <f>IF(AZ26=2,G26,0)</f>
        <v>0</v>
      </c>
      <c r="BC26" s="142">
        <f>IF(AZ26=3,G26,0)</f>
        <v>0</v>
      </c>
      <c r="BD26" s="142">
        <f>IF(AZ26=4,G26,0)</f>
        <v>0</v>
      </c>
      <c r="BE26" s="142">
        <f>IF(AZ26=5,G26,0)</f>
        <v>0</v>
      </c>
      <c r="CA26" s="173">
        <v>1</v>
      </c>
      <c r="CB26" s="173">
        <v>1</v>
      </c>
      <c r="CZ26" s="142">
        <v>0</v>
      </c>
    </row>
    <row r="27" spans="1:104">
      <c r="A27" s="174"/>
      <c r="B27" s="176"/>
      <c r="C27" s="226" t="s">
        <v>109</v>
      </c>
      <c r="D27" s="227"/>
      <c r="E27" s="177">
        <v>53.984200000000001</v>
      </c>
      <c r="F27" s="178"/>
      <c r="G27" s="179"/>
      <c r="M27" s="175" t="s">
        <v>109</v>
      </c>
      <c r="O27" s="166"/>
    </row>
    <row r="28" spans="1:104">
      <c r="A28" s="167">
        <v>7</v>
      </c>
      <c r="B28" s="168" t="s">
        <v>110</v>
      </c>
      <c r="C28" s="169" t="s">
        <v>111</v>
      </c>
      <c r="D28" s="170" t="s">
        <v>85</v>
      </c>
      <c r="E28" s="171">
        <v>5.75</v>
      </c>
      <c r="F28" s="171">
        <v>0</v>
      </c>
      <c r="G28" s="172">
        <f>E28*F28</f>
        <v>0</v>
      </c>
      <c r="O28" s="166">
        <v>2</v>
      </c>
      <c r="AA28" s="142">
        <v>1</v>
      </c>
      <c r="AB28" s="142">
        <v>1</v>
      </c>
      <c r="AC28" s="142">
        <v>1</v>
      </c>
      <c r="AZ28" s="142">
        <v>1</v>
      </c>
      <c r="BA28" s="142">
        <f>IF(AZ28=1,G28,0)</f>
        <v>0</v>
      </c>
      <c r="BB28" s="142">
        <f>IF(AZ28=2,G28,0)</f>
        <v>0</v>
      </c>
      <c r="BC28" s="142">
        <f>IF(AZ28=3,G28,0)</f>
        <v>0</v>
      </c>
      <c r="BD28" s="142">
        <f>IF(AZ28=4,G28,0)</f>
        <v>0</v>
      </c>
      <c r="BE28" s="142">
        <f>IF(AZ28=5,G28,0)</f>
        <v>0</v>
      </c>
      <c r="CA28" s="173">
        <v>1</v>
      </c>
      <c r="CB28" s="173">
        <v>1</v>
      </c>
      <c r="CZ28" s="142">
        <v>0</v>
      </c>
    </row>
    <row r="29" spans="1:104">
      <c r="A29" s="174"/>
      <c r="B29" s="176"/>
      <c r="C29" s="226" t="s">
        <v>112</v>
      </c>
      <c r="D29" s="227"/>
      <c r="E29" s="177">
        <v>5.75</v>
      </c>
      <c r="F29" s="178"/>
      <c r="G29" s="179"/>
      <c r="M29" s="175" t="s">
        <v>112</v>
      </c>
      <c r="O29" s="166"/>
    </row>
    <row r="30" spans="1:104">
      <c r="A30" s="167">
        <v>8</v>
      </c>
      <c r="B30" s="168" t="s">
        <v>113</v>
      </c>
      <c r="C30" s="169" t="s">
        <v>114</v>
      </c>
      <c r="D30" s="170" t="s">
        <v>85</v>
      </c>
      <c r="E30" s="171">
        <v>2.875</v>
      </c>
      <c r="F30" s="171">
        <v>0</v>
      </c>
      <c r="G30" s="172">
        <f>E30*F30</f>
        <v>0</v>
      </c>
      <c r="O30" s="166">
        <v>2</v>
      </c>
      <c r="AA30" s="142">
        <v>1</v>
      </c>
      <c r="AB30" s="142">
        <v>1</v>
      </c>
      <c r="AC30" s="142">
        <v>1</v>
      </c>
      <c r="AZ30" s="142">
        <v>1</v>
      </c>
      <c r="BA30" s="142">
        <f>IF(AZ30=1,G30,0)</f>
        <v>0</v>
      </c>
      <c r="BB30" s="142">
        <f>IF(AZ30=2,G30,0)</f>
        <v>0</v>
      </c>
      <c r="BC30" s="142">
        <f>IF(AZ30=3,G30,0)</f>
        <v>0</v>
      </c>
      <c r="BD30" s="142">
        <f>IF(AZ30=4,G30,0)</f>
        <v>0</v>
      </c>
      <c r="BE30" s="142">
        <f>IF(AZ30=5,G30,0)</f>
        <v>0</v>
      </c>
      <c r="CA30" s="173">
        <v>1</v>
      </c>
      <c r="CB30" s="173">
        <v>1</v>
      </c>
      <c r="CZ30" s="142">
        <v>0</v>
      </c>
    </row>
    <row r="31" spans="1:104">
      <c r="A31" s="174"/>
      <c r="B31" s="176"/>
      <c r="C31" s="226" t="s">
        <v>115</v>
      </c>
      <c r="D31" s="227"/>
      <c r="E31" s="177">
        <v>2.875</v>
      </c>
      <c r="F31" s="178"/>
      <c r="G31" s="179"/>
      <c r="M31" s="175" t="s">
        <v>115</v>
      </c>
      <c r="O31" s="166"/>
    </row>
    <row r="32" spans="1:104">
      <c r="A32" s="167">
        <v>9</v>
      </c>
      <c r="B32" s="168" t="s">
        <v>116</v>
      </c>
      <c r="C32" s="169" t="s">
        <v>117</v>
      </c>
      <c r="D32" s="170" t="s">
        <v>85</v>
      </c>
      <c r="E32" s="171">
        <v>3500</v>
      </c>
      <c r="F32" s="171">
        <v>0</v>
      </c>
      <c r="G32" s="172">
        <f>E32*F32</f>
        <v>0</v>
      </c>
      <c r="O32" s="166">
        <v>2</v>
      </c>
      <c r="AA32" s="142">
        <v>1</v>
      </c>
      <c r="AB32" s="142">
        <v>1</v>
      </c>
      <c r="AC32" s="142">
        <v>1</v>
      </c>
      <c r="AZ32" s="142">
        <v>1</v>
      </c>
      <c r="BA32" s="142">
        <f>IF(AZ32=1,G32,0)</f>
        <v>0</v>
      </c>
      <c r="BB32" s="142">
        <f>IF(AZ32=2,G32,0)</f>
        <v>0</v>
      </c>
      <c r="BC32" s="142">
        <f>IF(AZ32=3,G32,0)</f>
        <v>0</v>
      </c>
      <c r="BD32" s="142">
        <f>IF(AZ32=4,G32,0)</f>
        <v>0</v>
      </c>
      <c r="BE32" s="142">
        <f>IF(AZ32=5,G32,0)</f>
        <v>0</v>
      </c>
      <c r="CA32" s="173">
        <v>1</v>
      </c>
      <c r="CB32" s="173">
        <v>1</v>
      </c>
      <c r="CZ32" s="142">
        <v>0</v>
      </c>
    </row>
    <row r="33" spans="1:104">
      <c r="A33" s="174"/>
      <c r="B33" s="176"/>
      <c r="C33" s="226" t="s">
        <v>118</v>
      </c>
      <c r="D33" s="227"/>
      <c r="E33" s="177">
        <v>3500</v>
      </c>
      <c r="F33" s="178"/>
      <c r="G33" s="179"/>
      <c r="M33" s="175" t="s">
        <v>118</v>
      </c>
      <c r="O33" s="166"/>
    </row>
    <row r="34" spans="1:104">
      <c r="A34" s="167">
        <v>10</v>
      </c>
      <c r="B34" s="168" t="s">
        <v>119</v>
      </c>
      <c r="C34" s="169" t="s">
        <v>120</v>
      </c>
      <c r="D34" s="170" t="s">
        <v>85</v>
      </c>
      <c r="E34" s="171">
        <v>2451.1651000000002</v>
      </c>
      <c r="F34" s="171">
        <v>0</v>
      </c>
      <c r="G34" s="172">
        <f>E34*F34</f>
        <v>0</v>
      </c>
      <c r="O34" s="166">
        <v>2</v>
      </c>
      <c r="AA34" s="142">
        <v>1</v>
      </c>
      <c r="AB34" s="142">
        <v>1</v>
      </c>
      <c r="AC34" s="142">
        <v>1</v>
      </c>
      <c r="AZ34" s="142">
        <v>1</v>
      </c>
      <c r="BA34" s="142">
        <f>IF(AZ34=1,G34,0)</f>
        <v>0</v>
      </c>
      <c r="BB34" s="142">
        <f>IF(AZ34=2,G34,0)</f>
        <v>0</v>
      </c>
      <c r="BC34" s="142">
        <f>IF(AZ34=3,G34,0)</f>
        <v>0</v>
      </c>
      <c r="BD34" s="142">
        <f>IF(AZ34=4,G34,0)</f>
        <v>0</v>
      </c>
      <c r="BE34" s="142">
        <f>IF(AZ34=5,G34,0)</f>
        <v>0</v>
      </c>
      <c r="CA34" s="173">
        <v>1</v>
      </c>
      <c r="CB34" s="173">
        <v>1</v>
      </c>
      <c r="CZ34" s="142">
        <v>0</v>
      </c>
    </row>
    <row r="35" spans="1:104">
      <c r="A35" s="239"/>
      <c r="B35" s="240"/>
      <c r="C35" s="241" t="s">
        <v>121</v>
      </c>
      <c r="D35" s="242"/>
      <c r="E35" s="243">
        <v>6651.1205</v>
      </c>
      <c r="F35" s="244"/>
      <c r="G35" s="245"/>
      <c r="M35" s="175" t="s">
        <v>121</v>
      </c>
      <c r="O35" s="166"/>
    </row>
    <row r="36" spans="1:104">
      <c r="A36" s="239"/>
      <c r="B36" s="240"/>
      <c r="C36" s="241" t="s">
        <v>122</v>
      </c>
      <c r="D36" s="242"/>
      <c r="E36" s="243">
        <v>0</v>
      </c>
      <c r="F36" s="244"/>
      <c r="G36" s="245"/>
      <c r="M36" s="175" t="s">
        <v>122</v>
      </c>
      <c r="O36" s="166"/>
    </row>
    <row r="37" spans="1:104">
      <c r="A37" s="239"/>
      <c r="B37" s="240"/>
      <c r="C37" s="241" t="s">
        <v>123</v>
      </c>
      <c r="D37" s="242"/>
      <c r="E37" s="243">
        <v>149.21279999999999</v>
      </c>
      <c r="F37" s="244"/>
      <c r="G37" s="245"/>
      <c r="M37" s="175" t="s">
        <v>123</v>
      </c>
      <c r="O37" s="166"/>
    </row>
    <row r="38" spans="1:104">
      <c r="A38" s="239"/>
      <c r="B38" s="240"/>
      <c r="C38" s="241" t="s">
        <v>124</v>
      </c>
      <c r="D38" s="242"/>
      <c r="E38" s="243">
        <v>147.5172</v>
      </c>
      <c r="F38" s="244"/>
      <c r="G38" s="245"/>
      <c r="M38" s="175" t="s">
        <v>124</v>
      </c>
      <c r="O38" s="166"/>
    </row>
    <row r="39" spans="1:104">
      <c r="A39" s="239"/>
      <c r="B39" s="240"/>
      <c r="C39" s="241" t="s">
        <v>125</v>
      </c>
      <c r="D39" s="242"/>
      <c r="E39" s="243">
        <v>-996.68539999999996</v>
      </c>
      <c r="F39" s="244"/>
      <c r="G39" s="245"/>
      <c r="M39" s="175" t="s">
        <v>125</v>
      </c>
      <c r="O39" s="166"/>
    </row>
    <row r="40" spans="1:104">
      <c r="A40" s="239"/>
      <c r="B40" s="240"/>
      <c r="C40" s="241" t="s">
        <v>126</v>
      </c>
      <c r="D40" s="242"/>
      <c r="E40" s="243">
        <v>-3500</v>
      </c>
      <c r="F40" s="244"/>
      <c r="G40" s="245"/>
      <c r="M40" s="175" t="s">
        <v>126</v>
      </c>
      <c r="O40" s="166"/>
    </row>
    <row r="41" spans="1:104">
      <c r="A41" s="233">
        <v>11</v>
      </c>
      <c r="B41" s="234" t="s">
        <v>127</v>
      </c>
      <c r="C41" s="235" t="s">
        <v>128</v>
      </c>
      <c r="D41" s="236" t="s">
        <v>85</v>
      </c>
      <c r="E41" s="237">
        <v>14706.990599999999</v>
      </c>
      <c r="F41" s="237">
        <v>0</v>
      </c>
      <c r="G41" s="238">
        <f>E41*F41</f>
        <v>0</v>
      </c>
      <c r="O41" s="166">
        <v>2</v>
      </c>
      <c r="AA41" s="142">
        <v>1</v>
      </c>
      <c r="AB41" s="142">
        <v>1</v>
      </c>
      <c r="AC41" s="142">
        <v>1</v>
      </c>
      <c r="AZ41" s="142">
        <v>1</v>
      </c>
      <c r="BA41" s="142">
        <f>IF(AZ41=1,G41,0)</f>
        <v>0</v>
      </c>
      <c r="BB41" s="142">
        <f>IF(AZ41=2,G41,0)</f>
        <v>0</v>
      </c>
      <c r="BC41" s="142">
        <f>IF(AZ41=3,G41,0)</f>
        <v>0</v>
      </c>
      <c r="BD41" s="142">
        <f>IF(AZ41=4,G41,0)</f>
        <v>0</v>
      </c>
      <c r="BE41" s="142">
        <f>IF(AZ41=5,G41,0)</f>
        <v>0</v>
      </c>
      <c r="CA41" s="173">
        <v>1</v>
      </c>
      <c r="CB41" s="173">
        <v>1</v>
      </c>
      <c r="CZ41" s="142">
        <v>0</v>
      </c>
    </row>
    <row r="42" spans="1:104">
      <c r="A42" s="239"/>
      <c r="B42" s="240"/>
      <c r="C42" s="241" t="s">
        <v>129</v>
      </c>
      <c r="D42" s="242"/>
      <c r="E42" s="243">
        <v>14706.990599999999</v>
      </c>
      <c r="F42" s="244"/>
      <c r="G42" s="245"/>
      <c r="M42" s="175" t="s">
        <v>129</v>
      </c>
      <c r="O42" s="166"/>
    </row>
    <row r="43" spans="1:104">
      <c r="A43" s="167">
        <v>12</v>
      </c>
      <c r="B43" s="168" t="s">
        <v>130</v>
      </c>
      <c r="C43" s="169" t="s">
        <v>131</v>
      </c>
      <c r="D43" s="170" t="s">
        <v>85</v>
      </c>
      <c r="E43" s="171">
        <v>1293.4154000000001</v>
      </c>
      <c r="F43" s="171">
        <v>0</v>
      </c>
      <c r="G43" s="172">
        <f>E43*F43</f>
        <v>0</v>
      </c>
      <c r="O43" s="166">
        <v>2</v>
      </c>
      <c r="AA43" s="142">
        <v>1</v>
      </c>
      <c r="AB43" s="142">
        <v>1</v>
      </c>
      <c r="AC43" s="142">
        <v>1</v>
      </c>
      <c r="AZ43" s="142">
        <v>1</v>
      </c>
      <c r="BA43" s="142">
        <f>IF(AZ43=1,G43,0)</f>
        <v>0</v>
      </c>
      <c r="BB43" s="142">
        <f>IF(AZ43=2,G43,0)</f>
        <v>0</v>
      </c>
      <c r="BC43" s="142">
        <f>IF(AZ43=3,G43,0)</f>
        <v>0</v>
      </c>
      <c r="BD43" s="142">
        <f>IF(AZ43=4,G43,0)</f>
        <v>0</v>
      </c>
      <c r="BE43" s="142">
        <f>IF(AZ43=5,G43,0)</f>
        <v>0</v>
      </c>
      <c r="CA43" s="173">
        <v>1</v>
      </c>
      <c r="CB43" s="173">
        <v>1</v>
      </c>
      <c r="CZ43" s="142">
        <v>0</v>
      </c>
    </row>
    <row r="44" spans="1:104">
      <c r="A44" s="174"/>
      <c r="B44" s="176"/>
      <c r="C44" s="226" t="s">
        <v>132</v>
      </c>
      <c r="D44" s="227"/>
      <c r="E44" s="177">
        <v>0</v>
      </c>
      <c r="F44" s="178"/>
      <c r="G44" s="179"/>
      <c r="M44" s="175" t="s">
        <v>132</v>
      </c>
      <c r="O44" s="166"/>
    </row>
    <row r="45" spans="1:104">
      <c r="A45" s="174"/>
      <c r="B45" s="176"/>
      <c r="C45" s="226" t="s">
        <v>133</v>
      </c>
      <c r="D45" s="227"/>
      <c r="E45" s="177">
        <v>989.96659999999997</v>
      </c>
      <c r="F45" s="178"/>
      <c r="G45" s="179"/>
      <c r="M45" s="175" t="s">
        <v>133</v>
      </c>
      <c r="O45" s="166"/>
    </row>
    <row r="46" spans="1:104">
      <c r="A46" s="174"/>
      <c r="B46" s="176"/>
      <c r="C46" s="226" t="s">
        <v>134</v>
      </c>
      <c r="D46" s="227"/>
      <c r="E46" s="177">
        <v>1.5345</v>
      </c>
      <c r="F46" s="178"/>
      <c r="G46" s="179"/>
      <c r="M46" s="175" t="s">
        <v>134</v>
      </c>
      <c r="O46" s="166"/>
    </row>
    <row r="47" spans="1:104">
      <c r="A47" s="174"/>
      <c r="B47" s="176"/>
      <c r="C47" s="226" t="s">
        <v>135</v>
      </c>
      <c r="D47" s="227"/>
      <c r="E47" s="177">
        <v>2.9809999999999999</v>
      </c>
      <c r="F47" s="178"/>
      <c r="G47" s="179"/>
      <c r="M47" s="175" t="s">
        <v>135</v>
      </c>
      <c r="O47" s="166"/>
    </row>
    <row r="48" spans="1:104">
      <c r="A48" s="174"/>
      <c r="B48" s="176"/>
      <c r="C48" s="226" t="s">
        <v>136</v>
      </c>
      <c r="D48" s="227"/>
      <c r="E48" s="177">
        <v>2.2033</v>
      </c>
      <c r="F48" s="178"/>
      <c r="G48" s="179"/>
      <c r="M48" s="175" t="s">
        <v>136</v>
      </c>
      <c r="O48" s="166"/>
    </row>
    <row r="49" spans="1:104">
      <c r="A49" s="174"/>
      <c r="B49" s="176"/>
      <c r="C49" s="226" t="s">
        <v>122</v>
      </c>
      <c r="D49" s="227"/>
      <c r="E49" s="177">
        <v>0</v>
      </c>
      <c r="F49" s="178"/>
      <c r="G49" s="179"/>
      <c r="M49" s="175" t="s">
        <v>122</v>
      </c>
      <c r="O49" s="166"/>
    </row>
    <row r="50" spans="1:104">
      <c r="A50" s="174"/>
      <c r="B50" s="176"/>
      <c r="C50" s="226" t="s">
        <v>123</v>
      </c>
      <c r="D50" s="227"/>
      <c r="E50" s="177">
        <v>149.21279999999999</v>
      </c>
      <c r="F50" s="178"/>
      <c r="G50" s="179"/>
      <c r="M50" s="175" t="s">
        <v>123</v>
      </c>
      <c r="O50" s="166"/>
    </row>
    <row r="51" spans="1:104">
      <c r="A51" s="174"/>
      <c r="B51" s="176"/>
      <c r="C51" s="226" t="s">
        <v>124</v>
      </c>
      <c r="D51" s="227"/>
      <c r="E51" s="177">
        <v>147.5172</v>
      </c>
      <c r="F51" s="178"/>
      <c r="G51" s="179"/>
      <c r="M51" s="175" t="s">
        <v>124</v>
      </c>
      <c r="O51" s="166"/>
    </row>
    <row r="52" spans="1:104">
      <c r="A52" s="167">
        <v>13</v>
      </c>
      <c r="B52" s="168" t="s">
        <v>137</v>
      </c>
      <c r="C52" s="169" t="s">
        <v>138</v>
      </c>
      <c r="D52" s="170" t="s">
        <v>85</v>
      </c>
      <c r="E52" s="171">
        <v>3500</v>
      </c>
      <c r="F52" s="171">
        <v>0</v>
      </c>
      <c r="G52" s="172">
        <f>E52*F52</f>
        <v>0</v>
      </c>
      <c r="O52" s="166">
        <v>2</v>
      </c>
      <c r="AA52" s="142">
        <v>1</v>
      </c>
      <c r="AB52" s="142">
        <v>1</v>
      </c>
      <c r="AC52" s="142">
        <v>1</v>
      </c>
      <c r="AZ52" s="142">
        <v>1</v>
      </c>
      <c r="BA52" s="142">
        <f>IF(AZ52=1,G52,0)</f>
        <v>0</v>
      </c>
      <c r="BB52" s="142">
        <f>IF(AZ52=2,G52,0)</f>
        <v>0</v>
      </c>
      <c r="BC52" s="142">
        <f>IF(AZ52=3,G52,0)</f>
        <v>0</v>
      </c>
      <c r="BD52" s="142">
        <f>IF(AZ52=4,G52,0)</f>
        <v>0</v>
      </c>
      <c r="BE52" s="142">
        <f>IF(AZ52=5,G52,0)</f>
        <v>0</v>
      </c>
      <c r="CA52" s="173">
        <v>1</v>
      </c>
      <c r="CB52" s="173">
        <v>1</v>
      </c>
      <c r="CZ52" s="142">
        <v>0</v>
      </c>
    </row>
    <row r="53" spans="1:104">
      <c r="A53" s="174"/>
      <c r="B53" s="176"/>
      <c r="C53" s="226" t="s">
        <v>118</v>
      </c>
      <c r="D53" s="227"/>
      <c r="E53" s="177">
        <v>3500</v>
      </c>
      <c r="F53" s="178"/>
      <c r="G53" s="179"/>
      <c r="M53" s="175" t="s">
        <v>118</v>
      </c>
      <c r="O53" s="166"/>
    </row>
    <row r="54" spans="1:104">
      <c r="A54" s="167">
        <v>14</v>
      </c>
      <c r="B54" s="168" t="s">
        <v>139</v>
      </c>
      <c r="C54" s="169" t="s">
        <v>140</v>
      </c>
      <c r="D54" s="170" t="s">
        <v>85</v>
      </c>
      <c r="E54" s="171">
        <v>996.68539999999996</v>
      </c>
      <c r="F54" s="171">
        <v>0</v>
      </c>
      <c r="G54" s="172">
        <f>E54*F54</f>
        <v>0</v>
      </c>
      <c r="O54" s="166">
        <v>2</v>
      </c>
      <c r="AA54" s="142">
        <v>1</v>
      </c>
      <c r="AB54" s="142">
        <v>1</v>
      </c>
      <c r="AC54" s="142">
        <v>1</v>
      </c>
      <c r="AZ54" s="142">
        <v>1</v>
      </c>
      <c r="BA54" s="142">
        <f>IF(AZ54=1,G54,0)</f>
        <v>0</v>
      </c>
      <c r="BB54" s="142">
        <f>IF(AZ54=2,G54,0)</f>
        <v>0</v>
      </c>
      <c r="BC54" s="142">
        <f>IF(AZ54=3,G54,0)</f>
        <v>0</v>
      </c>
      <c r="BD54" s="142">
        <f>IF(AZ54=4,G54,0)</f>
        <v>0</v>
      </c>
      <c r="BE54" s="142">
        <f>IF(AZ54=5,G54,0)</f>
        <v>0</v>
      </c>
      <c r="CA54" s="173">
        <v>1</v>
      </c>
      <c r="CB54" s="173">
        <v>1</v>
      </c>
      <c r="CZ54" s="142">
        <v>0</v>
      </c>
    </row>
    <row r="55" spans="1:104">
      <c r="A55" s="174"/>
      <c r="B55" s="176"/>
      <c r="C55" s="226" t="s">
        <v>133</v>
      </c>
      <c r="D55" s="227"/>
      <c r="E55" s="177">
        <v>989.96659999999997</v>
      </c>
      <c r="F55" s="178"/>
      <c r="G55" s="179"/>
      <c r="M55" s="175" t="s">
        <v>133</v>
      </c>
      <c r="O55" s="166"/>
    </row>
    <row r="56" spans="1:104">
      <c r="A56" s="174"/>
      <c r="B56" s="176"/>
      <c r="C56" s="226" t="s">
        <v>134</v>
      </c>
      <c r="D56" s="227"/>
      <c r="E56" s="177">
        <v>1.5345</v>
      </c>
      <c r="F56" s="178"/>
      <c r="G56" s="179"/>
      <c r="M56" s="175" t="s">
        <v>134</v>
      </c>
      <c r="O56" s="166"/>
    </row>
    <row r="57" spans="1:104">
      <c r="A57" s="174"/>
      <c r="B57" s="176"/>
      <c r="C57" s="226" t="s">
        <v>135</v>
      </c>
      <c r="D57" s="227"/>
      <c r="E57" s="177">
        <v>2.9809999999999999</v>
      </c>
      <c r="F57" s="178"/>
      <c r="G57" s="179"/>
      <c r="M57" s="175" t="s">
        <v>135</v>
      </c>
      <c r="O57" s="166"/>
    </row>
    <row r="58" spans="1:104">
      <c r="A58" s="174"/>
      <c r="B58" s="176"/>
      <c r="C58" s="226" t="s">
        <v>136</v>
      </c>
      <c r="D58" s="227"/>
      <c r="E58" s="177">
        <v>2.2033</v>
      </c>
      <c r="F58" s="178"/>
      <c r="G58" s="179"/>
      <c r="M58" s="175" t="s">
        <v>136</v>
      </c>
      <c r="O58" s="166"/>
    </row>
    <row r="59" spans="1:104">
      <c r="A59" s="167">
        <v>15</v>
      </c>
      <c r="B59" s="168" t="s">
        <v>141</v>
      </c>
      <c r="C59" s="169" t="s">
        <v>142</v>
      </c>
      <c r="D59" s="170" t="s">
        <v>143</v>
      </c>
      <c r="E59" s="171">
        <v>925</v>
      </c>
      <c r="F59" s="171">
        <v>0</v>
      </c>
      <c r="G59" s="172">
        <f>E59*F59</f>
        <v>0</v>
      </c>
      <c r="O59" s="166">
        <v>2</v>
      </c>
      <c r="AA59" s="142">
        <v>1</v>
      </c>
      <c r="AB59" s="142">
        <v>1</v>
      </c>
      <c r="AC59" s="142">
        <v>1</v>
      </c>
      <c r="AZ59" s="142">
        <v>1</v>
      </c>
      <c r="BA59" s="142">
        <f>IF(AZ59=1,G59,0)</f>
        <v>0</v>
      </c>
      <c r="BB59" s="142">
        <f>IF(AZ59=2,G59,0)</f>
        <v>0</v>
      </c>
      <c r="BC59" s="142">
        <f>IF(AZ59=3,G59,0)</f>
        <v>0</v>
      </c>
      <c r="BD59" s="142">
        <f>IF(AZ59=4,G59,0)</f>
        <v>0</v>
      </c>
      <c r="BE59" s="142">
        <f>IF(AZ59=5,G59,0)</f>
        <v>0</v>
      </c>
      <c r="CA59" s="173">
        <v>1</v>
      </c>
      <c r="CB59" s="173">
        <v>1</v>
      </c>
      <c r="CZ59" s="142">
        <v>0</v>
      </c>
    </row>
    <row r="60" spans="1:104">
      <c r="A60" s="174"/>
      <c r="B60" s="176"/>
      <c r="C60" s="226" t="s">
        <v>144</v>
      </c>
      <c r="D60" s="227"/>
      <c r="E60" s="177">
        <v>925</v>
      </c>
      <c r="F60" s="178"/>
      <c r="G60" s="179"/>
      <c r="M60" s="175" t="s">
        <v>144</v>
      </c>
      <c r="O60" s="166"/>
    </row>
    <row r="61" spans="1:104">
      <c r="A61" s="233">
        <v>16</v>
      </c>
      <c r="B61" s="234" t="s">
        <v>145</v>
      </c>
      <c r="C61" s="235" t="s">
        <v>146</v>
      </c>
      <c r="D61" s="236" t="s">
        <v>85</v>
      </c>
      <c r="E61" s="237">
        <v>2451.1651000000002</v>
      </c>
      <c r="F61" s="237">
        <v>0</v>
      </c>
      <c r="G61" s="238">
        <f>E61*F61</f>
        <v>0</v>
      </c>
      <c r="O61" s="166">
        <v>2</v>
      </c>
      <c r="AA61" s="142">
        <v>1</v>
      </c>
      <c r="AB61" s="142">
        <v>1</v>
      </c>
      <c r="AC61" s="142">
        <v>1</v>
      </c>
      <c r="AZ61" s="142">
        <v>1</v>
      </c>
      <c r="BA61" s="142">
        <f>IF(AZ61=1,G61,0)</f>
        <v>0</v>
      </c>
      <c r="BB61" s="142">
        <f>IF(AZ61=2,G61,0)</f>
        <v>0</v>
      </c>
      <c r="BC61" s="142">
        <f>IF(AZ61=3,G61,0)</f>
        <v>0</v>
      </c>
      <c r="BD61" s="142">
        <f>IF(AZ61=4,G61,0)</f>
        <v>0</v>
      </c>
      <c r="BE61" s="142">
        <f>IF(AZ61=5,G61,0)</f>
        <v>0</v>
      </c>
      <c r="CA61" s="173">
        <v>1</v>
      </c>
      <c r="CB61" s="173">
        <v>1</v>
      </c>
      <c r="CZ61" s="142">
        <v>0</v>
      </c>
    </row>
    <row r="62" spans="1:104">
      <c r="A62" s="239"/>
      <c r="B62" s="240"/>
      <c r="C62" s="241" t="s">
        <v>121</v>
      </c>
      <c r="D62" s="242"/>
      <c r="E62" s="243">
        <v>6651.1205</v>
      </c>
      <c r="F62" s="244"/>
      <c r="G62" s="245"/>
      <c r="M62" s="175" t="s">
        <v>121</v>
      </c>
      <c r="O62" s="166"/>
    </row>
    <row r="63" spans="1:104">
      <c r="A63" s="239"/>
      <c r="B63" s="240"/>
      <c r="C63" s="241" t="s">
        <v>122</v>
      </c>
      <c r="D63" s="242"/>
      <c r="E63" s="243">
        <v>0</v>
      </c>
      <c r="F63" s="244"/>
      <c r="G63" s="245"/>
      <c r="M63" s="175" t="s">
        <v>122</v>
      </c>
      <c r="O63" s="166"/>
    </row>
    <row r="64" spans="1:104">
      <c r="A64" s="239"/>
      <c r="B64" s="240"/>
      <c r="C64" s="241" t="s">
        <v>123</v>
      </c>
      <c r="D64" s="242"/>
      <c r="E64" s="243">
        <v>149.21279999999999</v>
      </c>
      <c r="F64" s="244"/>
      <c r="G64" s="245"/>
      <c r="M64" s="175" t="s">
        <v>123</v>
      </c>
      <c r="O64" s="166"/>
    </row>
    <row r="65" spans="1:104">
      <c r="A65" s="239"/>
      <c r="B65" s="240"/>
      <c r="C65" s="241" t="s">
        <v>124</v>
      </c>
      <c r="D65" s="242"/>
      <c r="E65" s="243">
        <v>147.5172</v>
      </c>
      <c r="F65" s="244"/>
      <c r="G65" s="245"/>
      <c r="M65" s="175" t="s">
        <v>124</v>
      </c>
      <c r="O65" s="166"/>
    </row>
    <row r="66" spans="1:104">
      <c r="A66" s="239"/>
      <c r="B66" s="240"/>
      <c r="C66" s="241" t="s">
        <v>125</v>
      </c>
      <c r="D66" s="242"/>
      <c r="E66" s="243">
        <v>-996.68539999999996</v>
      </c>
      <c r="F66" s="244"/>
      <c r="G66" s="245"/>
      <c r="M66" s="175" t="s">
        <v>125</v>
      </c>
      <c r="O66" s="166"/>
    </row>
    <row r="67" spans="1:104">
      <c r="A67" s="239"/>
      <c r="B67" s="240"/>
      <c r="C67" s="241" t="s">
        <v>126</v>
      </c>
      <c r="D67" s="242"/>
      <c r="E67" s="243">
        <v>-3500</v>
      </c>
      <c r="F67" s="244"/>
      <c r="G67" s="245"/>
      <c r="M67" s="175" t="s">
        <v>126</v>
      </c>
      <c r="O67" s="166"/>
    </row>
    <row r="68" spans="1:104">
      <c r="A68" s="167">
        <v>17</v>
      </c>
      <c r="B68" s="168" t="s">
        <v>147</v>
      </c>
      <c r="C68" s="169" t="s">
        <v>148</v>
      </c>
      <c r="D68" s="170" t="s">
        <v>85</v>
      </c>
      <c r="E68" s="171">
        <v>185</v>
      </c>
      <c r="F68" s="171">
        <v>0</v>
      </c>
      <c r="G68" s="172">
        <f>E68*F68</f>
        <v>0</v>
      </c>
      <c r="O68" s="166">
        <v>2</v>
      </c>
      <c r="AA68" s="142">
        <v>1</v>
      </c>
      <c r="AB68" s="142">
        <v>1</v>
      </c>
      <c r="AC68" s="142">
        <v>1</v>
      </c>
      <c r="AZ68" s="142">
        <v>1</v>
      </c>
      <c r="BA68" s="142">
        <f>IF(AZ68=1,G68,0)</f>
        <v>0</v>
      </c>
      <c r="BB68" s="142">
        <f>IF(AZ68=2,G68,0)</f>
        <v>0</v>
      </c>
      <c r="BC68" s="142">
        <f>IF(AZ68=3,G68,0)</f>
        <v>0</v>
      </c>
      <c r="BD68" s="142">
        <f>IF(AZ68=4,G68,0)</f>
        <v>0</v>
      </c>
      <c r="BE68" s="142">
        <f>IF(AZ68=5,G68,0)</f>
        <v>0</v>
      </c>
      <c r="CA68" s="173">
        <v>1</v>
      </c>
      <c r="CB68" s="173">
        <v>1</v>
      </c>
      <c r="CZ68" s="142">
        <v>2.1215999999999999</v>
      </c>
    </row>
    <row r="69" spans="1:104">
      <c r="A69" s="174"/>
      <c r="B69" s="176"/>
      <c r="C69" s="226" t="s">
        <v>149</v>
      </c>
      <c r="D69" s="227"/>
      <c r="E69" s="177">
        <v>185</v>
      </c>
      <c r="F69" s="178"/>
      <c r="G69" s="179"/>
      <c r="M69" s="175" t="s">
        <v>149</v>
      </c>
      <c r="O69" s="166"/>
    </row>
    <row r="70" spans="1:104" ht="22.5">
      <c r="A70" s="233">
        <v>18</v>
      </c>
      <c r="B70" s="234" t="s">
        <v>150</v>
      </c>
      <c r="C70" s="235" t="s">
        <v>151</v>
      </c>
      <c r="D70" s="236" t="s">
        <v>152</v>
      </c>
      <c r="E70" s="237">
        <v>10</v>
      </c>
      <c r="F70" s="237">
        <v>0</v>
      </c>
      <c r="G70" s="238">
        <f>E70*F70</f>
        <v>0</v>
      </c>
      <c r="O70" s="166">
        <v>2</v>
      </c>
      <c r="AA70" s="142">
        <v>2</v>
      </c>
      <c r="AB70" s="142">
        <v>1</v>
      </c>
      <c r="AC70" s="142">
        <v>1</v>
      </c>
      <c r="AZ70" s="142">
        <v>1</v>
      </c>
      <c r="BA70" s="142">
        <f>IF(AZ70=1,G70,0)</f>
        <v>0</v>
      </c>
      <c r="BB70" s="142">
        <f>IF(AZ70=2,G70,0)</f>
        <v>0</v>
      </c>
      <c r="BC70" s="142">
        <f>IF(AZ70=3,G70,0)</f>
        <v>0</v>
      </c>
      <c r="BD70" s="142">
        <f>IF(AZ70=4,G70,0)</f>
        <v>0</v>
      </c>
      <c r="BE70" s="142">
        <f>IF(AZ70=5,G70,0)</f>
        <v>0</v>
      </c>
      <c r="CA70" s="173">
        <v>2</v>
      </c>
      <c r="CB70" s="173">
        <v>1</v>
      </c>
      <c r="CZ70" s="142">
        <v>3.0400000000000002E-3</v>
      </c>
    </row>
    <row r="71" spans="1:104">
      <c r="A71" s="180"/>
      <c r="B71" s="181" t="s">
        <v>76</v>
      </c>
      <c r="C71" s="182" t="str">
        <f>CONCATENATE(B7," ",C7)</f>
        <v>1 Zemní práce</v>
      </c>
      <c r="D71" s="183"/>
      <c r="E71" s="184"/>
      <c r="F71" s="185"/>
      <c r="G71" s="186">
        <f>SUM(G7:G70)</f>
        <v>0</v>
      </c>
      <c r="O71" s="166">
        <v>4</v>
      </c>
      <c r="BA71" s="187">
        <f>SUM(BA7:BA70)</f>
        <v>0</v>
      </c>
      <c r="BB71" s="187">
        <f>SUM(BB7:BB70)</f>
        <v>0</v>
      </c>
      <c r="BC71" s="187">
        <f>SUM(BC7:BC70)</f>
        <v>0</v>
      </c>
      <c r="BD71" s="187">
        <f>SUM(BD7:BD70)</f>
        <v>0</v>
      </c>
      <c r="BE71" s="187">
        <f>SUM(BE7:BE70)</f>
        <v>0</v>
      </c>
    </row>
    <row r="72" spans="1:104">
      <c r="A72" s="159" t="s">
        <v>72</v>
      </c>
      <c r="B72" s="160" t="s">
        <v>153</v>
      </c>
      <c r="C72" s="161" t="s">
        <v>154</v>
      </c>
      <c r="D72" s="162"/>
      <c r="E72" s="163"/>
      <c r="F72" s="163"/>
      <c r="G72" s="164"/>
      <c r="H72" s="165"/>
      <c r="I72" s="165"/>
      <c r="O72" s="166">
        <v>1</v>
      </c>
    </row>
    <row r="73" spans="1:104" ht="22.5">
      <c r="A73" s="233">
        <v>19</v>
      </c>
      <c r="B73" s="234" t="s">
        <v>155</v>
      </c>
      <c r="C73" s="235" t="s">
        <v>965</v>
      </c>
      <c r="D73" s="236" t="s">
        <v>143</v>
      </c>
      <c r="E73" s="237">
        <v>4923.96</v>
      </c>
      <c r="F73" s="237">
        <v>0</v>
      </c>
      <c r="G73" s="238">
        <f>E73*F73</f>
        <v>0</v>
      </c>
      <c r="O73" s="166">
        <v>2</v>
      </c>
      <c r="AA73" s="142">
        <v>1</v>
      </c>
      <c r="AB73" s="142">
        <v>1</v>
      </c>
      <c r="AC73" s="142">
        <v>1</v>
      </c>
      <c r="AZ73" s="142">
        <v>1</v>
      </c>
      <c r="BA73" s="142">
        <f>IF(AZ73=1,G73,0)</f>
        <v>0</v>
      </c>
      <c r="BB73" s="142">
        <f>IF(AZ73=2,G73,0)</f>
        <v>0</v>
      </c>
      <c r="BC73" s="142">
        <f>IF(AZ73=3,G73,0)</f>
        <v>0</v>
      </c>
      <c r="BD73" s="142">
        <f>IF(AZ73=4,G73,0)</f>
        <v>0</v>
      </c>
      <c r="BE73" s="142">
        <f>IF(AZ73=5,G73,0)</f>
        <v>0</v>
      </c>
      <c r="CA73" s="173">
        <v>1</v>
      </c>
      <c r="CB73" s="173">
        <v>1</v>
      </c>
      <c r="CZ73" s="142">
        <v>0.432</v>
      </c>
    </row>
    <row r="74" spans="1:104">
      <c r="A74" s="239"/>
      <c r="B74" s="240"/>
      <c r="C74" s="241" t="s">
        <v>156</v>
      </c>
      <c r="D74" s="242"/>
      <c r="E74" s="243">
        <v>4923.96</v>
      </c>
      <c r="F74" s="244"/>
      <c r="G74" s="245"/>
      <c r="M74" s="175" t="s">
        <v>156</v>
      </c>
      <c r="O74" s="166"/>
    </row>
    <row r="75" spans="1:104">
      <c r="A75" s="167">
        <v>20</v>
      </c>
      <c r="B75" s="168" t="s">
        <v>157</v>
      </c>
      <c r="C75" s="169" t="s">
        <v>158</v>
      </c>
      <c r="D75" s="170" t="s">
        <v>85</v>
      </c>
      <c r="E75" s="171">
        <v>8.8996999999999993</v>
      </c>
      <c r="F75" s="171">
        <v>0</v>
      </c>
      <c r="G75" s="172">
        <f>E75*F75</f>
        <v>0</v>
      </c>
      <c r="O75" s="166">
        <v>2</v>
      </c>
      <c r="AA75" s="142">
        <v>1</v>
      </c>
      <c r="AB75" s="142">
        <v>1</v>
      </c>
      <c r="AC75" s="142">
        <v>1</v>
      </c>
      <c r="AZ75" s="142">
        <v>1</v>
      </c>
      <c r="BA75" s="142">
        <f>IF(AZ75=1,G75,0)</f>
        <v>0</v>
      </c>
      <c r="BB75" s="142">
        <f>IF(AZ75=2,G75,0)</f>
        <v>0</v>
      </c>
      <c r="BC75" s="142">
        <f>IF(AZ75=3,G75,0)</f>
        <v>0</v>
      </c>
      <c r="BD75" s="142">
        <f>IF(AZ75=4,G75,0)</f>
        <v>0</v>
      </c>
      <c r="BE75" s="142">
        <f>IF(AZ75=5,G75,0)</f>
        <v>0</v>
      </c>
      <c r="CA75" s="173">
        <v>1</v>
      </c>
      <c r="CB75" s="173">
        <v>1</v>
      </c>
      <c r="CZ75" s="142">
        <v>2.5249999999999999</v>
      </c>
    </row>
    <row r="76" spans="1:104">
      <c r="A76" s="174"/>
      <c r="B76" s="176"/>
      <c r="C76" s="226" t="s">
        <v>159</v>
      </c>
      <c r="D76" s="227"/>
      <c r="E76" s="177">
        <v>1.9135</v>
      </c>
      <c r="F76" s="178"/>
      <c r="G76" s="179"/>
      <c r="M76" s="175" t="s">
        <v>159</v>
      </c>
      <c r="O76" s="166"/>
    </row>
    <row r="77" spans="1:104">
      <c r="A77" s="174"/>
      <c r="B77" s="176"/>
      <c r="C77" s="226" t="s">
        <v>160</v>
      </c>
      <c r="D77" s="227"/>
      <c r="E77" s="177">
        <v>6.9862000000000002</v>
      </c>
      <c r="F77" s="178"/>
      <c r="G77" s="179"/>
      <c r="M77" s="175" t="s">
        <v>160</v>
      </c>
      <c r="O77" s="166"/>
    </row>
    <row r="78" spans="1:104">
      <c r="A78" s="167">
        <v>21</v>
      </c>
      <c r="B78" s="168" t="s">
        <v>161</v>
      </c>
      <c r="C78" s="169" t="s">
        <v>162</v>
      </c>
      <c r="D78" s="170" t="s">
        <v>85</v>
      </c>
      <c r="E78" s="171">
        <v>61.807099999999998</v>
      </c>
      <c r="F78" s="171">
        <v>0</v>
      </c>
      <c r="G78" s="172">
        <f>E78*F78</f>
        <v>0</v>
      </c>
      <c r="O78" s="166">
        <v>2</v>
      </c>
      <c r="AA78" s="142">
        <v>1</v>
      </c>
      <c r="AB78" s="142">
        <v>1</v>
      </c>
      <c r="AC78" s="142">
        <v>1</v>
      </c>
      <c r="AZ78" s="142">
        <v>1</v>
      </c>
      <c r="BA78" s="142">
        <f>IF(AZ78=1,G78,0)</f>
        <v>0</v>
      </c>
      <c r="BB78" s="142">
        <f>IF(AZ78=2,G78,0)</f>
        <v>0</v>
      </c>
      <c r="BC78" s="142">
        <f>IF(AZ78=3,G78,0)</f>
        <v>0</v>
      </c>
      <c r="BD78" s="142">
        <f>IF(AZ78=4,G78,0)</f>
        <v>0</v>
      </c>
      <c r="BE78" s="142">
        <f>IF(AZ78=5,G78,0)</f>
        <v>0</v>
      </c>
      <c r="CA78" s="173">
        <v>1</v>
      </c>
      <c r="CB78" s="173">
        <v>1</v>
      </c>
      <c r="CZ78" s="142">
        <v>2.5249999999999999</v>
      </c>
    </row>
    <row r="79" spans="1:104">
      <c r="A79" s="174"/>
      <c r="B79" s="176"/>
      <c r="C79" s="226" t="s">
        <v>163</v>
      </c>
      <c r="D79" s="227"/>
      <c r="E79" s="177">
        <v>51.729300000000002</v>
      </c>
      <c r="F79" s="178"/>
      <c r="G79" s="179"/>
      <c r="M79" s="175" t="s">
        <v>163</v>
      </c>
      <c r="O79" s="166"/>
    </row>
    <row r="80" spans="1:104">
      <c r="A80" s="174"/>
      <c r="B80" s="176"/>
      <c r="C80" s="226" t="s">
        <v>164</v>
      </c>
      <c r="D80" s="227"/>
      <c r="E80" s="177">
        <v>10.0778</v>
      </c>
      <c r="F80" s="178"/>
      <c r="G80" s="179"/>
      <c r="M80" s="175" t="s">
        <v>164</v>
      </c>
      <c r="O80" s="166"/>
    </row>
    <row r="81" spans="1:104">
      <c r="A81" s="167">
        <v>22</v>
      </c>
      <c r="B81" s="168" t="s">
        <v>165</v>
      </c>
      <c r="C81" s="169" t="s">
        <v>166</v>
      </c>
      <c r="D81" s="170" t="s">
        <v>143</v>
      </c>
      <c r="E81" s="171">
        <v>39.604999999999997</v>
      </c>
      <c r="F81" s="171">
        <v>0</v>
      </c>
      <c r="G81" s="172">
        <f>E81*F81</f>
        <v>0</v>
      </c>
      <c r="O81" s="166">
        <v>2</v>
      </c>
      <c r="AA81" s="142">
        <v>1</v>
      </c>
      <c r="AB81" s="142">
        <v>1</v>
      </c>
      <c r="AC81" s="142">
        <v>1</v>
      </c>
      <c r="AZ81" s="142">
        <v>1</v>
      </c>
      <c r="BA81" s="142">
        <f>IF(AZ81=1,G81,0)</f>
        <v>0</v>
      </c>
      <c r="BB81" s="142">
        <f>IF(AZ81=2,G81,0)</f>
        <v>0</v>
      </c>
      <c r="BC81" s="142">
        <f>IF(AZ81=3,G81,0)</f>
        <v>0</v>
      </c>
      <c r="BD81" s="142">
        <f>IF(AZ81=4,G81,0)</f>
        <v>0</v>
      </c>
      <c r="BE81" s="142">
        <f>IF(AZ81=5,G81,0)</f>
        <v>0</v>
      </c>
      <c r="CA81" s="173">
        <v>1</v>
      </c>
      <c r="CB81" s="173">
        <v>1</v>
      </c>
      <c r="CZ81" s="142">
        <v>3.916E-2</v>
      </c>
    </row>
    <row r="82" spans="1:104">
      <c r="A82" s="174"/>
      <c r="B82" s="176"/>
      <c r="C82" s="226" t="s">
        <v>167</v>
      </c>
      <c r="D82" s="227"/>
      <c r="E82" s="177">
        <v>2.8</v>
      </c>
      <c r="F82" s="178"/>
      <c r="G82" s="179"/>
      <c r="M82" s="175" t="s">
        <v>167</v>
      </c>
      <c r="O82" s="166"/>
    </row>
    <row r="83" spans="1:104">
      <c r="A83" s="174"/>
      <c r="B83" s="176"/>
      <c r="C83" s="226" t="s">
        <v>168</v>
      </c>
      <c r="D83" s="227"/>
      <c r="E83" s="177">
        <v>1.0649999999999999</v>
      </c>
      <c r="F83" s="178"/>
      <c r="G83" s="179"/>
      <c r="M83" s="175" t="s">
        <v>168</v>
      </c>
      <c r="O83" s="166"/>
    </row>
    <row r="84" spans="1:104">
      <c r="A84" s="174"/>
      <c r="B84" s="176"/>
      <c r="C84" s="226" t="s">
        <v>169</v>
      </c>
      <c r="D84" s="227"/>
      <c r="E84" s="177">
        <v>33.32</v>
      </c>
      <c r="F84" s="178"/>
      <c r="G84" s="179"/>
      <c r="M84" s="175" t="s">
        <v>169</v>
      </c>
      <c r="O84" s="166"/>
    </row>
    <row r="85" spans="1:104">
      <c r="A85" s="174"/>
      <c r="B85" s="176"/>
      <c r="C85" s="226" t="s">
        <v>170</v>
      </c>
      <c r="D85" s="227"/>
      <c r="E85" s="177">
        <v>2.42</v>
      </c>
      <c r="F85" s="178"/>
      <c r="G85" s="179"/>
      <c r="M85" s="175" t="s">
        <v>170</v>
      </c>
      <c r="O85" s="166"/>
    </row>
    <row r="86" spans="1:104">
      <c r="A86" s="167">
        <v>23</v>
      </c>
      <c r="B86" s="168" t="s">
        <v>171</v>
      </c>
      <c r="C86" s="169" t="s">
        <v>172</v>
      </c>
      <c r="D86" s="170" t="s">
        <v>143</v>
      </c>
      <c r="E86" s="171">
        <v>39.604999999999997</v>
      </c>
      <c r="F86" s="171">
        <v>0</v>
      </c>
      <c r="G86" s="172">
        <f>E86*F86</f>
        <v>0</v>
      </c>
      <c r="O86" s="166">
        <v>2</v>
      </c>
      <c r="AA86" s="142">
        <v>1</v>
      </c>
      <c r="AB86" s="142">
        <v>1</v>
      </c>
      <c r="AC86" s="142">
        <v>1</v>
      </c>
      <c r="AZ86" s="142">
        <v>1</v>
      </c>
      <c r="BA86" s="142">
        <f>IF(AZ86=1,G86,0)</f>
        <v>0</v>
      </c>
      <c r="BB86" s="142">
        <f>IF(AZ86=2,G86,0)</f>
        <v>0</v>
      </c>
      <c r="BC86" s="142">
        <f>IF(AZ86=3,G86,0)</f>
        <v>0</v>
      </c>
      <c r="BD86" s="142">
        <f>IF(AZ86=4,G86,0)</f>
        <v>0</v>
      </c>
      <c r="BE86" s="142">
        <f>IF(AZ86=5,G86,0)</f>
        <v>0</v>
      </c>
      <c r="CA86" s="173">
        <v>1</v>
      </c>
      <c r="CB86" s="173">
        <v>1</v>
      </c>
      <c r="CZ86" s="142">
        <v>0</v>
      </c>
    </row>
    <row r="87" spans="1:104">
      <c r="A87" s="174"/>
      <c r="B87" s="176"/>
      <c r="C87" s="226" t="s">
        <v>167</v>
      </c>
      <c r="D87" s="227"/>
      <c r="E87" s="177">
        <v>2.8</v>
      </c>
      <c r="F87" s="178"/>
      <c r="G87" s="179"/>
      <c r="M87" s="175" t="s">
        <v>167</v>
      </c>
      <c r="O87" s="166"/>
    </row>
    <row r="88" spans="1:104">
      <c r="A88" s="174"/>
      <c r="B88" s="176"/>
      <c r="C88" s="226" t="s">
        <v>168</v>
      </c>
      <c r="D88" s="227"/>
      <c r="E88" s="177">
        <v>1.0649999999999999</v>
      </c>
      <c r="F88" s="178"/>
      <c r="G88" s="179"/>
      <c r="M88" s="175" t="s">
        <v>168</v>
      </c>
      <c r="O88" s="166"/>
    </row>
    <row r="89" spans="1:104">
      <c r="A89" s="174"/>
      <c r="B89" s="176"/>
      <c r="C89" s="226" t="s">
        <v>169</v>
      </c>
      <c r="D89" s="227"/>
      <c r="E89" s="177">
        <v>33.32</v>
      </c>
      <c r="F89" s="178"/>
      <c r="G89" s="179"/>
      <c r="M89" s="175" t="s">
        <v>169</v>
      </c>
      <c r="O89" s="166"/>
    </row>
    <row r="90" spans="1:104">
      <c r="A90" s="174"/>
      <c r="B90" s="176"/>
      <c r="C90" s="226" t="s">
        <v>170</v>
      </c>
      <c r="D90" s="227"/>
      <c r="E90" s="177">
        <v>2.42</v>
      </c>
      <c r="F90" s="178"/>
      <c r="G90" s="179"/>
      <c r="M90" s="175" t="s">
        <v>170</v>
      </c>
      <c r="O90" s="166"/>
    </row>
    <row r="91" spans="1:104">
      <c r="A91" s="167">
        <v>24</v>
      </c>
      <c r="B91" s="168" t="s">
        <v>173</v>
      </c>
      <c r="C91" s="169" t="s">
        <v>174</v>
      </c>
      <c r="D91" s="170" t="s">
        <v>175</v>
      </c>
      <c r="E91" s="171">
        <v>2.7547000000000001</v>
      </c>
      <c r="F91" s="171">
        <v>0</v>
      </c>
      <c r="G91" s="172">
        <f>E91*F91</f>
        <v>0</v>
      </c>
      <c r="O91" s="166">
        <v>2</v>
      </c>
      <c r="AA91" s="142">
        <v>1</v>
      </c>
      <c r="AB91" s="142">
        <v>1</v>
      </c>
      <c r="AC91" s="142">
        <v>1</v>
      </c>
      <c r="AZ91" s="142">
        <v>1</v>
      </c>
      <c r="BA91" s="142">
        <f>IF(AZ91=1,G91,0)</f>
        <v>0</v>
      </c>
      <c r="BB91" s="142">
        <f>IF(AZ91=2,G91,0)</f>
        <v>0</v>
      </c>
      <c r="BC91" s="142">
        <f>IF(AZ91=3,G91,0)</f>
        <v>0</v>
      </c>
      <c r="BD91" s="142">
        <f>IF(AZ91=4,G91,0)</f>
        <v>0</v>
      </c>
      <c r="BE91" s="142">
        <f>IF(AZ91=5,G91,0)</f>
        <v>0</v>
      </c>
      <c r="CA91" s="173">
        <v>1</v>
      </c>
      <c r="CB91" s="173">
        <v>1</v>
      </c>
      <c r="CZ91" s="142">
        <v>1.0211600000000001</v>
      </c>
    </row>
    <row r="92" spans="1:104">
      <c r="A92" s="174"/>
      <c r="B92" s="176"/>
      <c r="C92" s="226" t="s">
        <v>176</v>
      </c>
      <c r="D92" s="227"/>
      <c r="E92" s="177">
        <v>2.7547000000000001</v>
      </c>
      <c r="F92" s="178"/>
      <c r="G92" s="179"/>
      <c r="M92" s="175" t="s">
        <v>176</v>
      </c>
      <c r="O92" s="166"/>
    </row>
    <row r="93" spans="1:104">
      <c r="A93" s="167">
        <v>25</v>
      </c>
      <c r="B93" s="168" t="s">
        <v>177</v>
      </c>
      <c r="C93" s="169" t="s">
        <v>178</v>
      </c>
      <c r="D93" s="170" t="s">
        <v>85</v>
      </c>
      <c r="E93" s="171">
        <v>17.282599999999999</v>
      </c>
      <c r="F93" s="171">
        <v>0</v>
      </c>
      <c r="G93" s="172">
        <f>E93*F93</f>
        <v>0</v>
      </c>
      <c r="O93" s="166">
        <v>2</v>
      </c>
      <c r="AA93" s="142">
        <v>1</v>
      </c>
      <c r="AB93" s="142">
        <v>1</v>
      </c>
      <c r="AC93" s="142">
        <v>1</v>
      </c>
      <c r="AZ93" s="142">
        <v>1</v>
      </c>
      <c r="BA93" s="142">
        <f>IF(AZ93=1,G93,0)</f>
        <v>0</v>
      </c>
      <c r="BB93" s="142">
        <f>IF(AZ93=2,G93,0)</f>
        <v>0</v>
      </c>
      <c r="BC93" s="142">
        <f>IF(AZ93=3,G93,0)</f>
        <v>0</v>
      </c>
      <c r="BD93" s="142">
        <f>IF(AZ93=4,G93,0)</f>
        <v>0</v>
      </c>
      <c r="BE93" s="142">
        <f>IF(AZ93=5,G93,0)</f>
        <v>0</v>
      </c>
      <c r="CA93" s="173">
        <v>1</v>
      </c>
      <c r="CB93" s="173">
        <v>1</v>
      </c>
      <c r="CZ93" s="142">
        <v>2.5249999999999999</v>
      </c>
    </row>
    <row r="94" spans="1:104">
      <c r="A94" s="174"/>
      <c r="B94" s="176"/>
      <c r="C94" s="226" t="s">
        <v>179</v>
      </c>
      <c r="D94" s="227"/>
      <c r="E94" s="177">
        <v>17.282599999999999</v>
      </c>
      <c r="F94" s="178"/>
      <c r="G94" s="179"/>
      <c r="M94" s="175" t="s">
        <v>179</v>
      </c>
      <c r="O94" s="166"/>
    </row>
    <row r="95" spans="1:104">
      <c r="A95" s="167">
        <v>26</v>
      </c>
      <c r="B95" s="168" t="s">
        <v>180</v>
      </c>
      <c r="C95" s="169" t="s">
        <v>181</v>
      </c>
      <c r="D95" s="170" t="s">
        <v>85</v>
      </c>
      <c r="E95" s="171">
        <v>153.7405</v>
      </c>
      <c r="F95" s="171">
        <v>0</v>
      </c>
      <c r="G95" s="172">
        <f>E95*F95</f>
        <v>0</v>
      </c>
      <c r="O95" s="166">
        <v>2</v>
      </c>
      <c r="AA95" s="142">
        <v>1</v>
      </c>
      <c r="AB95" s="142">
        <v>1</v>
      </c>
      <c r="AC95" s="142">
        <v>1</v>
      </c>
      <c r="AZ95" s="142">
        <v>1</v>
      </c>
      <c r="BA95" s="142">
        <f>IF(AZ95=1,G95,0)</f>
        <v>0</v>
      </c>
      <c r="BB95" s="142">
        <f>IF(AZ95=2,G95,0)</f>
        <v>0</v>
      </c>
      <c r="BC95" s="142">
        <f>IF(AZ95=3,G95,0)</f>
        <v>0</v>
      </c>
      <c r="BD95" s="142">
        <f>IF(AZ95=4,G95,0)</f>
        <v>0</v>
      </c>
      <c r="BE95" s="142">
        <f>IF(AZ95=5,G95,0)</f>
        <v>0</v>
      </c>
      <c r="CA95" s="173">
        <v>1</v>
      </c>
      <c r="CB95" s="173">
        <v>1</v>
      </c>
      <c r="CZ95" s="142">
        <v>2.5249999999999999</v>
      </c>
    </row>
    <row r="96" spans="1:104">
      <c r="A96" s="174"/>
      <c r="B96" s="176"/>
      <c r="C96" s="226" t="s">
        <v>182</v>
      </c>
      <c r="D96" s="227"/>
      <c r="E96" s="177">
        <v>153.7405</v>
      </c>
      <c r="F96" s="178"/>
      <c r="G96" s="179"/>
      <c r="M96" s="175" t="s">
        <v>182</v>
      </c>
      <c r="O96" s="166"/>
    </row>
    <row r="97" spans="1:104" ht="22.5">
      <c r="A97" s="167">
        <v>27</v>
      </c>
      <c r="B97" s="168" t="s">
        <v>183</v>
      </c>
      <c r="C97" s="169" t="s">
        <v>184</v>
      </c>
      <c r="D97" s="170" t="s">
        <v>152</v>
      </c>
      <c r="E97" s="171">
        <v>86</v>
      </c>
      <c r="F97" s="171">
        <v>0</v>
      </c>
      <c r="G97" s="172">
        <f>E97*F97</f>
        <v>0</v>
      </c>
      <c r="O97" s="166">
        <v>2</v>
      </c>
      <c r="AA97" s="142">
        <v>1</v>
      </c>
      <c r="AB97" s="142">
        <v>1</v>
      </c>
      <c r="AC97" s="142">
        <v>1</v>
      </c>
      <c r="AZ97" s="142">
        <v>1</v>
      </c>
      <c r="BA97" s="142">
        <f>IF(AZ97=1,G97,0)</f>
        <v>0</v>
      </c>
      <c r="BB97" s="142">
        <f>IF(AZ97=2,G97,0)</f>
        <v>0</v>
      </c>
      <c r="BC97" s="142">
        <f>IF(AZ97=3,G97,0)</f>
        <v>0</v>
      </c>
      <c r="BD97" s="142">
        <f>IF(AZ97=4,G97,0)</f>
        <v>0</v>
      </c>
      <c r="BE97" s="142">
        <f>IF(AZ97=5,G97,0)</f>
        <v>0</v>
      </c>
      <c r="CA97" s="173">
        <v>1</v>
      </c>
      <c r="CB97" s="173">
        <v>1</v>
      </c>
      <c r="CZ97" s="142">
        <v>2.281E-2</v>
      </c>
    </row>
    <row r="98" spans="1:104">
      <c r="A98" s="174"/>
      <c r="B98" s="176"/>
      <c r="C98" s="226" t="s">
        <v>185</v>
      </c>
      <c r="D98" s="227"/>
      <c r="E98" s="177">
        <v>86</v>
      </c>
      <c r="F98" s="178"/>
      <c r="G98" s="179"/>
      <c r="M98" s="175" t="s">
        <v>185</v>
      </c>
      <c r="O98" s="166"/>
    </row>
    <row r="99" spans="1:104">
      <c r="A99" s="167">
        <v>28</v>
      </c>
      <c r="B99" s="168" t="s">
        <v>186</v>
      </c>
      <c r="C99" s="169" t="s">
        <v>187</v>
      </c>
      <c r="D99" s="170" t="s">
        <v>143</v>
      </c>
      <c r="E99" s="171">
        <v>491.47280000000001</v>
      </c>
      <c r="F99" s="171">
        <v>0</v>
      </c>
      <c r="G99" s="172">
        <f>E99*F99</f>
        <v>0</v>
      </c>
      <c r="O99" s="166">
        <v>2</v>
      </c>
      <c r="AA99" s="142">
        <v>1</v>
      </c>
      <c r="AB99" s="142">
        <v>1</v>
      </c>
      <c r="AC99" s="142">
        <v>1</v>
      </c>
      <c r="AZ99" s="142">
        <v>1</v>
      </c>
      <c r="BA99" s="142">
        <f>IF(AZ99=1,G99,0)</f>
        <v>0</v>
      </c>
      <c r="BB99" s="142">
        <f>IF(AZ99=2,G99,0)</f>
        <v>0</v>
      </c>
      <c r="BC99" s="142">
        <f>IF(AZ99=3,G99,0)</f>
        <v>0</v>
      </c>
      <c r="BD99" s="142">
        <f>IF(AZ99=4,G99,0)</f>
        <v>0</v>
      </c>
      <c r="BE99" s="142">
        <f>IF(AZ99=5,G99,0)</f>
        <v>0</v>
      </c>
      <c r="CA99" s="173">
        <v>1</v>
      </c>
      <c r="CB99" s="173">
        <v>1</v>
      </c>
      <c r="CZ99" s="142">
        <v>4.2750000000000003E-2</v>
      </c>
    </row>
    <row r="100" spans="1:104">
      <c r="A100" s="174"/>
      <c r="B100" s="176"/>
      <c r="C100" s="226" t="s">
        <v>188</v>
      </c>
      <c r="D100" s="227"/>
      <c r="E100" s="177">
        <v>491.47280000000001</v>
      </c>
      <c r="F100" s="178"/>
      <c r="G100" s="179"/>
      <c r="M100" s="175" t="s">
        <v>188</v>
      </c>
      <c r="O100" s="166"/>
    </row>
    <row r="101" spans="1:104">
      <c r="A101" s="167">
        <v>29</v>
      </c>
      <c r="B101" s="168" t="s">
        <v>189</v>
      </c>
      <c r="C101" s="169" t="s">
        <v>190</v>
      </c>
      <c r="D101" s="170" t="s">
        <v>143</v>
      </c>
      <c r="E101" s="171">
        <v>491.47280000000001</v>
      </c>
      <c r="F101" s="171">
        <v>0</v>
      </c>
      <c r="G101" s="172">
        <f>E101*F101</f>
        <v>0</v>
      </c>
      <c r="O101" s="166">
        <v>2</v>
      </c>
      <c r="AA101" s="142">
        <v>1</v>
      </c>
      <c r="AB101" s="142">
        <v>1</v>
      </c>
      <c r="AC101" s="142">
        <v>1</v>
      </c>
      <c r="AZ101" s="142">
        <v>1</v>
      </c>
      <c r="BA101" s="142">
        <f>IF(AZ101=1,G101,0)</f>
        <v>0</v>
      </c>
      <c r="BB101" s="142">
        <f>IF(AZ101=2,G101,0)</f>
        <v>0</v>
      </c>
      <c r="BC101" s="142">
        <f>IF(AZ101=3,G101,0)</f>
        <v>0</v>
      </c>
      <c r="BD101" s="142">
        <f>IF(AZ101=4,G101,0)</f>
        <v>0</v>
      </c>
      <c r="BE101" s="142">
        <f>IF(AZ101=5,G101,0)</f>
        <v>0</v>
      </c>
      <c r="CA101" s="173">
        <v>1</v>
      </c>
      <c r="CB101" s="173">
        <v>1</v>
      </c>
      <c r="CZ101" s="142">
        <v>0</v>
      </c>
    </row>
    <row r="102" spans="1:104">
      <c r="A102" s="174"/>
      <c r="B102" s="176"/>
      <c r="C102" s="226" t="s">
        <v>188</v>
      </c>
      <c r="D102" s="227"/>
      <c r="E102" s="177">
        <v>491.47280000000001</v>
      </c>
      <c r="F102" s="178"/>
      <c r="G102" s="179"/>
      <c r="M102" s="175" t="s">
        <v>188</v>
      </c>
      <c r="O102" s="166"/>
    </row>
    <row r="103" spans="1:104">
      <c r="A103" s="167">
        <v>30</v>
      </c>
      <c r="B103" s="168" t="s">
        <v>191</v>
      </c>
      <c r="C103" s="169" t="s">
        <v>192</v>
      </c>
      <c r="D103" s="170" t="s">
        <v>175</v>
      </c>
      <c r="E103" s="171">
        <v>12.748200000000001</v>
      </c>
      <c r="F103" s="171">
        <v>0</v>
      </c>
      <c r="G103" s="172">
        <f>E103*F103</f>
        <v>0</v>
      </c>
      <c r="O103" s="166">
        <v>2</v>
      </c>
      <c r="AA103" s="142">
        <v>1</v>
      </c>
      <c r="AB103" s="142">
        <v>1</v>
      </c>
      <c r="AC103" s="142">
        <v>1</v>
      </c>
      <c r="AZ103" s="142">
        <v>1</v>
      </c>
      <c r="BA103" s="142">
        <f>IF(AZ103=1,G103,0)</f>
        <v>0</v>
      </c>
      <c r="BB103" s="142">
        <f>IF(AZ103=2,G103,0)</f>
        <v>0</v>
      </c>
      <c r="BC103" s="142">
        <f>IF(AZ103=3,G103,0)</f>
        <v>0</v>
      </c>
      <c r="BD103" s="142">
        <f>IF(AZ103=4,G103,0)</f>
        <v>0</v>
      </c>
      <c r="BE103" s="142">
        <f>IF(AZ103=5,G103,0)</f>
        <v>0</v>
      </c>
      <c r="CA103" s="173">
        <v>1</v>
      </c>
      <c r="CB103" s="173">
        <v>1</v>
      </c>
      <c r="CZ103" s="142">
        <v>1.0211600000000001</v>
      </c>
    </row>
    <row r="104" spans="1:104">
      <c r="A104" s="174"/>
      <c r="B104" s="176"/>
      <c r="C104" s="226" t="s">
        <v>193</v>
      </c>
      <c r="D104" s="227"/>
      <c r="E104" s="177">
        <v>12.748200000000001</v>
      </c>
      <c r="F104" s="178"/>
      <c r="G104" s="179"/>
      <c r="M104" s="175" t="s">
        <v>193</v>
      </c>
      <c r="O104" s="166"/>
    </row>
    <row r="105" spans="1:104">
      <c r="A105" s="180"/>
      <c r="B105" s="181" t="s">
        <v>76</v>
      </c>
      <c r="C105" s="182" t="str">
        <f>CONCATENATE(B72," ",C72)</f>
        <v>2 Základy a zvláštní zakládání</v>
      </c>
      <c r="D105" s="183"/>
      <c r="E105" s="184"/>
      <c r="F105" s="185"/>
      <c r="G105" s="186">
        <f>SUM(G72:G104)</f>
        <v>0</v>
      </c>
      <c r="O105" s="166">
        <v>4</v>
      </c>
      <c r="BA105" s="187">
        <f>SUM(BA72:BA104)</f>
        <v>0</v>
      </c>
      <c r="BB105" s="187">
        <f>SUM(BB72:BB104)</f>
        <v>0</v>
      </c>
      <c r="BC105" s="187">
        <f>SUM(BC72:BC104)</f>
        <v>0</v>
      </c>
      <c r="BD105" s="187">
        <f>SUM(BD72:BD104)</f>
        <v>0</v>
      </c>
      <c r="BE105" s="187">
        <f>SUM(BE72:BE104)</f>
        <v>0</v>
      </c>
    </row>
    <row r="106" spans="1:104">
      <c r="A106" s="159" t="s">
        <v>72</v>
      </c>
      <c r="B106" s="160" t="s">
        <v>194</v>
      </c>
      <c r="C106" s="161" t="s">
        <v>195</v>
      </c>
      <c r="D106" s="162"/>
      <c r="E106" s="163"/>
      <c r="F106" s="163"/>
      <c r="G106" s="164"/>
      <c r="H106" s="165"/>
      <c r="I106" s="165"/>
      <c r="O106" s="166">
        <v>1</v>
      </c>
    </row>
    <row r="107" spans="1:104">
      <c r="A107" s="167">
        <v>31</v>
      </c>
      <c r="B107" s="168" t="s">
        <v>196</v>
      </c>
      <c r="C107" s="169" t="s">
        <v>197</v>
      </c>
      <c r="D107" s="170" t="s">
        <v>85</v>
      </c>
      <c r="E107" s="171">
        <v>296.73</v>
      </c>
      <c r="F107" s="171">
        <v>0</v>
      </c>
      <c r="G107" s="172">
        <f>E107*F107</f>
        <v>0</v>
      </c>
      <c r="O107" s="166">
        <v>2</v>
      </c>
      <c r="AA107" s="142">
        <v>1</v>
      </c>
      <c r="AB107" s="142">
        <v>1</v>
      </c>
      <c r="AC107" s="142">
        <v>1</v>
      </c>
      <c r="AZ107" s="142">
        <v>1</v>
      </c>
      <c r="BA107" s="142">
        <f>IF(AZ107=1,G107,0)</f>
        <v>0</v>
      </c>
      <c r="BB107" s="142">
        <f>IF(AZ107=2,G107,0)</f>
        <v>0</v>
      </c>
      <c r="BC107" s="142">
        <f>IF(AZ107=3,G107,0)</f>
        <v>0</v>
      </c>
      <c r="BD107" s="142">
        <f>IF(AZ107=4,G107,0)</f>
        <v>0</v>
      </c>
      <c r="BE107" s="142">
        <f>IF(AZ107=5,G107,0)</f>
        <v>0</v>
      </c>
      <c r="CA107" s="173">
        <v>1</v>
      </c>
      <c r="CB107" s="173">
        <v>1</v>
      </c>
      <c r="CZ107" s="142">
        <v>2.5499999999999998</v>
      </c>
    </row>
    <row r="108" spans="1:104">
      <c r="A108" s="174"/>
      <c r="B108" s="176"/>
      <c r="C108" s="226" t="s">
        <v>123</v>
      </c>
      <c r="D108" s="227"/>
      <c r="E108" s="177">
        <v>149.21279999999999</v>
      </c>
      <c r="F108" s="178"/>
      <c r="G108" s="179"/>
      <c r="M108" s="175" t="s">
        <v>123</v>
      </c>
      <c r="O108" s="166"/>
    </row>
    <row r="109" spans="1:104">
      <c r="A109" s="174"/>
      <c r="B109" s="176"/>
      <c r="C109" s="226" t="s">
        <v>124</v>
      </c>
      <c r="D109" s="227"/>
      <c r="E109" s="177">
        <v>147.5172</v>
      </c>
      <c r="F109" s="178"/>
      <c r="G109" s="179"/>
      <c r="M109" s="175" t="s">
        <v>124</v>
      </c>
      <c r="O109" s="166"/>
    </row>
    <row r="110" spans="1:104">
      <c r="A110" s="167">
        <v>32</v>
      </c>
      <c r="B110" s="168" t="s">
        <v>198</v>
      </c>
      <c r="C110" s="169" t="s">
        <v>199</v>
      </c>
      <c r="D110" s="170" t="s">
        <v>175</v>
      </c>
      <c r="E110" s="171">
        <v>13.9139</v>
      </c>
      <c r="F110" s="171">
        <v>0</v>
      </c>
      <c r="G110" s="172">
        <f>E110*F110</f>
        <v>0</v>
      </c>
      <c r="O110" s="166">
        <v>2</v>
      </c>
      <c r="AA110" s="142">
        <v>1</v>
      </c>
      <c r="AB110" s="142">
        <v>1</v>
      </c>
      <c r="AC110" s="142">
        <v>1</v>
      </c>
      <c r="AZ110" s="142">
        <v>1</v>
      </c>
      <c r="BA110" s="142">
        <f>IF(AZ110=1,G110,0)</f>
        <v>0</v>
      </c>
      <c r="BB110" s="142">
        <f>IF(AZ110=2,G110,0)</f>
        <v>0</v>
      </c>
      <c r="BC110" s="142">
        <f>IF(AZ110=3,G110,0)</f>
        <v>0</v>
      </c>
      <c r="BD110" s="142">
        <f>IF(AZ110=4,G110,0)</f>
        <v>0</v>
      </c>
      <c r="BE110" s="142">
        <f>IF(AZ110=5,G110,0)</f>
        <v>0</v>
      </c>
      <c r="CA110" s="173">
        <v>1</v>
      </c>
      <c r="CB110" s="173">
        <v>1</v>
      </c>
      <c r="CZ110" s="142">
        <v>1.07521</v>
      </c>
    </row>
    <row r="111" spans="1:104">
      <c r="A111" s="174"/>
      <c r="B111" s="176"/>
      <c r="C111" s="226" t="s">
        <v>200</v>
      </c>
      <c r="D111" s="227"/>
      <c r="E111" s="177">
        <v>13.9139</v>
      </c>
      <c r="F111" s="178"/>
      <c r="G111" s="179"/>
      <c r="M111" s="175" t="s">
        <v>200</v>
      </c>
      <c r="O111" s="166"/>
    </row>
    <row r="112" spans="1:104">
      <c r="A112" s="167">
        <v>33</v>
      </c>
      <c r="B112" s="168" t="s">
        <v>201</v>
      </c>
      <c r="C112" s="169" t="s">
        <v>202</v>
      </c>
      <c r="D112" s="170" t="s">
        <v>203</v>
      </c>
      <c r="E112" s="171">
        <v>528</v>
      </c>
      <c r="F112" s="171">
        <v>0</v>
      </c>
      <c r="G112" s="172">
        <f>E112*F112</f>
        <v>0</v>
      </c>
      <c r="O112" s="166">
        <v>2</v>
      </c>
      <c r="AA112" s="142">
        <v>1</v>
      </c>
      <c r="AB112" s="142">
        <v>1</v>
      </c>
      <c r="AC112" s="142">
        <v>1</v>
      </c>
      <c r="AZ112" s="142">
        <v>1</v>
      </c>
      <c r="BA112" s="142">
        <f>IF(AZ112=1,G112,0)</f>
        <v>0</v>
      </c>
      <c r="BB112" s="142">
        <f>IF(AZ112=2,G112,0)</f>
        <v>0</v>
      </c>
      <c r="BC112" s="142">
        <f>IF(AZ112=3,G112,0)</f>
        <v>0</v>
      </c>
      <c r="BD112" s="142">
        <f>IF(AZ112=4,G112,0)</f>
        <v>0</v>
      </c>
      <c r="BE112" s="142">
        <f>IF(AZ112=5,G112,0)</f>
        <v>0</v>
      </c>
      <c r="CA112" s="173">
        <v>1</v>
      </c>
      <c r="CB112" s="173">
        <v>1</v>
      </c>
      <c r="CZ112" s="142">
        <v>1.4E-3</v>
      </c>
    </row>
    <row r="113" spans="1:104">
      <c r="A113" s="174"/>
      <c r="B113" s="176"/>
      <c r="C113" s="226" t="s">
        <v>204</v>
      </c>
      <c r="D113" s="227"/>
      <c r="E113" s="177">
        <v>528</v>
      </c>
      <c r="F113" s="178"/>
      <c r="G113" s="179"/>
      <c r="M113" s="175" t="s">
        <v>204</v>
      </c>
      <c r="O113" s="166"/>
    </row>
    <row r="114" spans="1:104">
      <c r="A114" s="167">
        <v>34</v>
      </c>
      <c r="B114" s="168" t="s">
        <v>205</v>
      </c>
      <c r="C114" s="169" t="s">
        <v>206</v>
      </c>
      <c r="D114" s="170" t="s">
        <v>203</v>
      </c>
      <c r="E114" s="171">
        <v>232</v>
      </c>
      <c r="F114" s="171">
        <v>0</v>
      </c>
      <c r="G114" s="172">
        <f>E114*F114</f>
        <v>0</v>
      </c>
      <c r="O114" s="166">
        <v>2</v>
      </c>
      <c r="AA114" s="142">
        <v>1</v>
      </c>
      <c r="AB114" s="142">
        <v>1</v>
      </c>
      <c r="AC114" s="142">
        <v>1</v>
      </c>
      <c r="AZ114" s="142">
        <v>1</v>
      </c>
      <c r="BA114" s="142">
        <f>IF(AZ114=1,G114,0)</f>
        <v>0</v>
      </c>
      <c r="BB114" s="142">
        <f>IF(AZ114=2,G114,0)</f>
        <v>0</v>
      </c>
      <c r="BC114" s="142">
        <f>IF(AZ114=3,G114,0)</f>
        <v>0</v>
      </c>
      <c r="BD114" s="142">
        <f>IF(AZ114=4,G114,0)</f>
        <v>0</v>
      </c>
      <c r="BE114" s="142">
        <f>IF(AZ114=5,G114,0)</f>
        <v>0</v>
      </c>
      <c r="CA114" s="173">
        <v>1</v>
      </c>
      <c r="CB114" s="173">
        <v>1</v>
      </c>
      <c r="CZ114" s="142">
        <v>2.7899999999999999E-3</v>
      </c>
    </row>
    <row r="115" spans="1:104">
      <c r="A115" s="174"/>
      <c r="B115" s="176"/>
      <c r="C115" s="226" t="s">
        <v>207</v>
      </c>
      <c r="D115" s="227"/>
      <c r="E115" s="177">
        <v>232</v>
      </c>
      <c r="F115" s="178"/>
      <c r="G115" s="179"/>
      <c r="M115" s="175" t="s">
        <v>207</v>
      </c>
      <c r="O115" s="166"/>
    </row>
    <row r="116" spans="1:104">
      <c r="A116" s="167">
        <v>35</v>
      </c>
      <c r="B116" s="168" t="s">
        <v>208</v>
      </c>
      <c r="C116" s="169" t="s">
        <v>209</v>
      </c>
      <c r="D116" s="170" t="s">
        <v>210</v>
      </c>
      <c r="E116" s="171">
        <v>1</v>
      </c>
      <c r="F116" s="171">
        <v>0</v>
      </c>
      <c r="G116" s="172">
        <f>E116*F116</f>
        <v>0</v>
      </c>
      <c r="O116" s="166">
        <v>2</v>
      </c>
      <c r="AA116" s="142">
        <v>1</v>
      </c>
      <c r="AB116" s="142">
        <v>1</v>
      </c>
      <c r="AC116" s="142">
        <v>1</v>
      </c>
      <c r="AZ116" s="142">
        <v>1</v>
      </c>
      <c r="BA116" s="142">
        <f>IF(AZ116=1,G116,0)</f>
        <v>0</v>
      </c>
      <c r="BB116" s="142">
        <f>IF(AZ116=2,G116,0)</f>
        <v>0</v>
      </c>
      <c r="BC116" s="142">
        <f>IF(AZ116=3,G116,0)</f>
        <v>0</v>
      </c>
      <c r="BD116" s="142">
        <f>IF(AZ116=4,G116,0)</f>
        <v>0</v>
      </c>
      <c r="BE116" s="142">
        <f>IF(AZ116=5,G116,0)</f>
        <v>0</v>
      </c>
      <c r="CA116" s="173">
        <v>1</v>
      </c>
      <c r="CB116" s="173">
        <v>1</v>
      </c>
      <c r="CZ116" s="142">
        <v>0</v>
      </c>
    </row>
    <row r="117" spans="1:104">
      <c r="A117" s="180"/>
      <c r="B117" s="181" t="s">
        <v>76</v>
      </c>
      <c r="C117" s="182" t="str">
        <f>CONCATENATE(B106," ",C106)</f>
        <v>22 Piloty</v>
      </c>
      <c r="D117" s="183"/>
      <c r="E117" s="184"/>
      <c r="F117" s="185"/>
      <c r="G117" s="186">
        <f>SUM(G106:G116)</f>
        <v>0</v>
      </c>
      <c r="O117" s="166">
        <v>4</v>
      </c>
      <c r="BA117" s="187">
        <f>SUM(BA106:BA116)</f>
        <v>0</v>
      </c>
      <c r="BB117" s="187">
        <f>SUM(BB106:BB116)</f>
        <v>0</v>
      </c>
      <c r="BC117" s="187">
        <f>SUM(BC106:BC116)</f>
        <v>0</v>
      </c>
      <c r="BD117" s="187">
        <f>SUM(BD106:BD116)</f>
        <v>0</v>
      </c>
      <c r="BE117" s="187">
        <f>SUM(BE106:BE116)</f>
        <v>0</v>
      </c>
    </row>
    <row r="118" spans="1:104">
      <c r="A118" s="159" t="s">
        <v>72</v>
      </c>
      <c r="B118" s="160" t="s">
        <v>211</v>
      </c>
      <c r="C118" s="161" t="s">
        <v>212</v>
      </c>
      <c r="D118" s="162"/>
      <c r="E118" s="163"/>
      <c r="F118" s="163"/>
      <c r="G118" s="164"/>
      <c r="H118" s="165"/>
      <c r="I118" s="165"/>
      <c r="O118" s="166">
        <v>1</v>
      </c>
    </row>
    <row r="119" spans="1:104" ht="22.5">
      <c r="A119" s="167">
        <v>36</v>
      </c>
      <c r="B119" s="168" t="s">
        <v>213</v>
      </c>
      <c r="C119" s="169" t="s">
        <v>214</v>
      </c>
      <c r="D119" s="170" t="s">
        <v>143</v>
      </c>
      <c r="E119" s="171">
        <v>45.6</v>
      </c>
      <c r="F119" s="171">
        <v>0</v>
      </c>
      <c r="G119" s="172">
        <f>E119*F119</f>
        <v>0</v>
      </c>
      <c r="O119" s="166">
        <v>2</v>
      </c>
      <c r="AA119" s="142">
        <v>1</v>
      </c>
      <c r="AB119" s="142">
        <v>1</v>
      </c>
      <c r="AC119" s="142">
        <v>1</v>
      </c>
      <c r="AZ119" s="142">
        <v>1</v>
      </c>
      <c r="BA119" s="142">
        <f>IF(AZ119=1,G119,0)</f>
        <v>0</v>
      </c>
      <c r="BB119" s="142">
        <f>IF(AZ119=2,G119,0)</f>
        <v>0</v>
      </c>
      <c r="BC119" s="142">
        <f>IF(AZ119=3,G119,0)</f>
        <v>0</v>
      </c>
      <c r="BD119" s="142">
        <f>IF(AZ119=4,G119,0)</f>
        <v>0</v>
      </c>
      <c r="BE119" s="142">
        <f>IF(AZ119=5,G119,0)</f>
        <v>0</v>
      </c>
      <c r="CA119" s="173">
        <v>1</v>
      </c>
      <c r="CB119" s="173">
        <v>1</v>
      </c>
      <c r="CZ119" s="142">
        <v>0.17788000000000001</v>
      </c>
    </row>
    <row r="120" spans="1:104">
      <c r="A120" s="174"/>
      <c r="B120" s="176"/>
      <c r="C120" s="226" t="s">
        <v>215</v>
      </c>
      <c r="D120" s="227"/>
      <c r="E120" s="177">
        <v>0</v>
      </c>
      <c r="F120" s="178"/>
      <c r="G120" s="179"/>
      <c r="M120" s="175" t="s">
        <v>215</v>
      </c>
      <c r="O120" s="166"/>
    </row>
    <row r="121" spans="1:104">
      <c r="A121" s="174"/>
      <c r="B121" s="176"/>
      <c r="C121" s="226" t="s">
        <v>216</v>
      </c>
      <c r="D121" s="227"/>
      <c r="E121" s="177">
        <v>45.6</v>
      </c>
      <c r="F121" s="178"/>
      <c r="G121" s="179"/>
      <c r="M121" s="175" t="s">
        <v>216</v>
      </c>
      <c r="O121" s="166"/>
    </row>
    <row r="122" spans="1:104" ht="22.5">
      <c r="A122" s="167">
        <v>37</v>
      </c>
      <c r="B122" s="168" t="s">
        <v>217</v>
      </c>
      <c r="C122" s="169" t="s">
        <v>218</v>
      </c>
      <c r="D122" s="170" t="s">
        <v>143</v>
      </c>
      <c r="E122" s="171">
        <v>940.1</v>
      </c>
      <c r="F122" s="171">
        <v>0</v>
      </c>
      <c r="G122" s="172">
        <f>E122*F122</f>
        <v>0</v>
      </c>
      <c r="O122" s="166">
        <v>2</v>
      </c>
      <c r="AA122" s="142">
        <v>1</v>
      </c>
      <c r="AB122" s="142">
        <v>1</v>
      </c>
      <c r="AC122" s="142">
        <v>1</v>
      </c>
      <c r="AZ122" s="142">
        <v>1</v>
      </c>
      <c r="BA122" s="142">
        <f>IF(AZ122=1,G122,0)</f>
        <v>0</v>
      </c>
      <c r="BB122" s="142">
        <f>IF(AZ122=2,G122,0)</f>
        <v>0</v>
      </c>
      <c r="BC122" s="142">
        <f>IF(AZ122=3,G122,0)</f>
        <v>0</v>
      </c>
      <c r="BD122" s="142">
        <f>IF(AZ122=4,G122,0)</f>
        <v>0</v>
      </c>
      <c r="BE122" s="142">
        <f>IF(AZ122=5,G122,0)</f>
        <v>0</v>
      </c>
      <c r="CA122" s="173">
        <v>1</v>
      </c>
      <c r="CB122" s="173">
        <v>1</v>
      </c>
      <c r="CZ122" s="142">
        <v>0.21360000000000001</v>
      </c>
    </row>
    <row r="123" spans="1:104">
      <c r="A123" s="174"/>
      <c r="B123" s="176"/>
      <c r="C123" s="226" t="s">
        <v>215</v>
      </c>
      <c r="D123" s="227"/>
      <c r="E123" s="177">
        <v>0</v>
      </c>
      <c r="F123" s="178"/>
      <c r="G123" s="179"/>
      <c r="M123" s="175" t="s">
        <v>215</v>
      </c>
      <c r="O123" s="166"/>
    </row>
    <row r="124" spans="1:104">
      <c r="A124" s="174"/>
      <c r="B124" s="176"/>
      <c r="C124" s="226" t="s">
        <v>219</v>
      </c>
      <c r="D124" s="227"/>
      <c r="E124" s="177">
        <v>85.7</v>
      </c>
      <c r="F124" s="178"/>
      <c r="G124" s="179"/>
      <c r="M124" s="175" t="s">
        <v>219</v>
      </c>
      <c r="O124" s="166"/>
    </row>
    <row r="125" spans="1:104">
      <c r="A125" s="174"/>
      <c r="B125" s="176"/>
      <c r="C125" s="226" t="s">
        <v>220</v>
      </c>
      <c r="D125" s="227"/>
      <c r="E125" s="177">
        <v>201.28</v>
      </c>
      <c r="F125" s="178"/>
      <c r="G125" s="179"/>
      <c r="M125" s="175" t="s">
        <v>220</v>
      </c>
      <c r="O125" s="166"/>
    </row>
    <row r="126" spans="1:104">
      <c r="A126" s="174"/>
      <c r="B126" s="176"/>
      <c r="C126" s="226" t="s">
        <v>221</v>
      </c>
      <c r="D126" s="227"/>
      <c r="E126" s="177">
        <v>149.26</v>
      </c>
      <c r="F126" s="178"/>
      <c r="G126" s="179"/>
      <c r="M126" s="175" t="s">
        <v>221</v>
      </c>
      <c r="O126" s="166"/>
    </row>
    <row r="127" spans="1:104">
      <c r="A127" s="174"/>
      <c r="B127" s="176"/>
      <c r="C127" s="226" t="s">
        <v>222</v>
      </c>
      <c r="D127" s="227"/>
      <c r="E127" s="177">
        <v>13</v>
      </c>
      <c r="F127" s="178"/>
      <c r="G127" s="179"/>
      <c r="M127" s="175" t="s">
        <v>222</v>
      </c>
      <c r="O127" s="166"/>
    </row>
    <row r="128" spans="1:104">
      <c r="A128" s="174"/>
      <c r="B128" s="176"/>
      <c r="C128" s="226" t="s">
        <v>223</v>
      </c>
      <c r="D128" s="227"/>
      <c r="E128" s="177">
        <v>490.86</v>
      </c>
      <c r="F128" s="178"/>
      <c r="G128" s="179"/>
      <c r="M128" s="175" t="s">
        <v>223</v>
      </c>
      <c r="O128" s="166"/>
    </row>
    <row r="129" spans="1:104" ht="22.5">
      <c r="A129" s="167">
        <v>38</v>
      </c>
      <c r="B129" s="168" t="s">
        <v>224</v>
      </c>
      <c r="C129" s="169" t="s">
        <v>225</v>
      </c>
      <c r="D129" s="170" t="s">
        <v>152</v>
      </c>
      <c r="E129" s="171">
        <v>2</v>
      </c>
      <c r="F129" s="171">
        <v>0</v>
      </c>
      <c r="G129" s="172">
        <f>E129*F129</f>
        <v>0</v>
      </c>
      <c r="O129" s="166">
        <v>2</v>
      </c>
      <c r="AA129" s="142">
        <v>1</v>
      </c>
      <c r="AB129" s="142">
        <v>1</v>
      </c>
      <c r="AC129" s="142">
        <v>1</v>
      </c>
      <c r="AZ129" s="142">
        <v>1</v>
      </c>
      <c r="BA129" s="142">
        <f>IF(AZ129=1,G129,0)</f>
        <v>0</v>
      </c>
      <c r="BB129" s="142">
        <f>IF(AZ129=2,G129,0)</f>
        <v>0</v>
      </c>
      <c r="BC129" s="142">
        <f>IF(AZ129=3,G129,0)</f>
        <v>0</v>
      </c>
      <c r="BD129" s="142">
        <f>IF(AZ129=4,G129,0)</f>
        <v>0</v>
      </c>
      <c r="BE129" s="142">
        <f>IF(AZ129=5,G129,0)</f>
        <v>0</v>
      </c>
      <c r="CA129" s="173">
        <v>1</v>
      </c>
      <c r="CB129" s="173">
        <v>1</v>
      </c>
      <c r="CZ129" s="142">
        <v>6.9349999999999995E-2</v>
      </c>
    </row>
    <row r="130" spans="1:104">
      <c r="A130" s="174"/>
      <c r="B130" s="176"/>
      <c r="C130" s="226" t="s">
        <v>226</v>
      </c>
      <c r="D130" s="227"/>
      <c r="E130" s="177">
        <v>2</v>
      </c>
      <c r="F130" s="178"/>
      <c r="G130" s="179"/>
      <c r="M130" s="175" t="s">
        <v>226</v>
      </c>
      <c r="O130" s="166"/>
    </row>
    <row r="131" spans="1:104">
      <c r="A131" s="167">
        <v>39</v>
      </c>
      <c r="B131" s="168" t="s">
        <v>227</v>
      </c>
      <c r="C131" s="169" t="s">
        <v>228</v>
      </c>
      <c r="D131" s="170" t="s">
        <v>152</v>
      </c>
      <c r="E131" s="171">
        <v>4</v>
      </c>
      <c r="F131" s="171">
        <v>0</v>
      </c>
      <c r="G131" s="172">
        <f>E131*F131</f>
        <v>0</v>
      </c>
      <c r="O131" s="166">
        <v>2</v>
      </c>
      <c r="AA131" s="142">
        <v>2</v>
      </c>
      <c r="AB131" s="142">
        <v>1</v>
      </c>
      <c r="AC131" s="142">
        <v>1</v>
      </c>
      <c r="AZ131" s="142">
        <v>1</v>
      </c>
      <c r="BA131" s="142">
        <f>IF(AZ131=1,G131,0)</f>
        <v>0</v>
      </c>
      <c r="BB131" s="142">
        <f>IF(AZ131=2,G131,0)</f>
        <v>0</v>
      </c>
      <c r="BC131" s="142">
        <f>IF(AZ131=3,G131,0)</f>
        <v>0</v>
      </c>
      <c r="BD131" s="142">
        <f>IF(AZ131=4,G131,0)</f>
        <v>0</v>
      </c>
      <c r="BE131" s="142">
        <f>IF(AZ131=5,G131,0)</f>
        <v>0</v>
      </c>
      <c r="CA131" s="173">
        <v>2</v>
      </c>
      <c r="CB131" s="173">
        <v>1</v>
      </c>
      <c r="CZ131" s="142">
        <v>0.32401000000000002</v>
      </c>
    </row>
    <row r="132" spans="1:104">
      <c r="A132" s="174"/>
      <c r="B132" s="176"/>
      <c r="C132" s="226" t="s">
        <v>229</v>
      </c>
      <c r="D132" s="227"/>
      <c r="E132" s="177">
        <v>4</v>
      </c>
      <c r="F132" s="178"/>
      <c r="G132" s="179"/>
      <c r="M132" s="175" t="s">
        <v>229</v>
      </c>
      <c r="O132" s="166"/>
    </row>
    <row r="133" spans="1:104" ht="22.5">
      <c r="A133" s="167">
        <v>40</v>
      </c>
      <c r="B133" s="168" t="s">
        <v>230</v>
      </c>
      <c r="C133" s="169" t="s">
        <v>231</v>
      </c>
      <c r="D133" s="170" t="s">
        <v>143</v>
      </c>
      <c r="E133" s="171">
        <v>87.66</v>
      </c>
      <c r="F133" s="171">
        <v>0</v>
      </c>
      <c r="G133" s="172">
        <f>E133*F133</f>
        <v>0</v>
      </c>
      <c r="O133" s="166">
        <v>2</v>
      </c>
      <c r="AA133" s="142">
        <v>12</v>
      </c>
      <c r="AB133" s="142">
        <v>0</v>
      </c>
      <c r="AC133" s="142">
        <v>188</v>
      </c>
      <c r="AZ133" s="142">
        <v>1</v>
      </c>
      <c r="BA133" s="142">
        <f>IF(AZ133=1,G133,0)</f>
        <v>0</v>
      </c>
      <c r="BB133" s="142">
        <f>IF(AZ133=2,G133,0)</f>
        <v>0</v>
      </c>
      <c r="BC133" s="142">
        <f>IF(AZ133=3,G133,0)</f>
        <v>0</v>
      </c>
      <c r="BD133" s="142">
        <f>IF(AZ133=4,G133,0)</f>
        <v>0</v>
      </c>
      <c r="BE133" s="142">
        <f>IF(AZ133=5,G133,0)</f>
        <v>0</v>
      </c>
      <c r="CA133" s="173">
        <v>12</v>
      </c>
      <c r="CB133" s="173">
        <v>0</v>
      </c>
      <c r="CZ133" s="142">
        <v>2.7609999999999999E-2</v>
      </c>
    </row>
    <row r="134" spans="1:104">
      <c r="A134" s="174"/>
      <c r="B134" s="176"/>
      <c r="C134" s="226" t="s">
        <v>232</v>
      </c>
      <c r="D134" s="227"/>
      <c r="E134" s="177">
        <v>87.66</v>
      </c>
      <c r="F134" s="178"/>
      <c r="G134" s="179"/>
      <c r="M134" s="175" t="s">
        <v>232</v>
      </c>
      <c r="O134" s="166"/>
    </row>
    <row r="135" spans="1:104" ht="22.5">
      <c r="A135" s="167">
        <v>41</v>
      </c>
      <c r="B135" s="168" t="s">
        <v>233</v>
      </c>
      <c r="C135" s="169" t="s">
        <v>234</v>
      </c>
      <c r="D135" s="170" t="s">
        <v>143</v>
      </c>
      <c r="E135" s="171">
        <v>613.52499999999998</v>
      </c>
      <c r="F135" s="171">
        <v>0</v>
      </c>
      <c r="G135" s="172">
        <f>E135*F135</f>
        <v>0</v>
      </c>
      <c r="O135" s="166">
        <v>2</v>
      </c>
      <c r="AA135" s="142">
        <v>12</v>
      </c>
      <c r="AB135" s="142">
        <v>0</v>
      </c>
      <c r="AC135" s="142">
        <v>189</v>
      </c>
      <c r="AZ135" s="142">
        <v>1</v>
      </c>
      <c r="BA135" s="142">
        <f>IF(AZ135=1,G135,0)</f>
        <v>0</v>
      </c>
      <c r="BB135" s="142">
        <f>IF(AZ135=2,G135,0)</f>
        <v>0</v>
      </c>
      <c r="BC135" s="142">
        <f>IF(AZ135=3,G135,0)</f>
        <v>0</v>
      </c>
      <c r="BD135" s="142">
        <f>IF(AZ135=4,G135,0)</f>
        <v>0</v>
      </c>
      <c r="BE135" s="142">
        <f>IF(AZ135=5,G135,0)</f>
        <v>0</v>
      </c>
      <c r="CA135" s="173">
        <v>12</v>
      </c>
      <c r="CB135" s="173">
        <v>0</v>
      </c>
      <c r="CZ135" s="142">
        <v>2.7609999999999999E-2</v>
      </c>
    </row>
    <row r="136" spans="1:104">
      <c r="A136" s="174"/>
      <c r="B136" s="176"/>
      <c r="C136" s="226" t="s">
        <v>235</v>
      </c>
      <c r="D136" s="227"/>
      <c r="E136" s="177">
        <v>682.98</v>
      </c>
      <c r="F136" s="178"/>
      <c r="G136" s="179"/>
      <c r="M136" s="175" t="s">
        <v>235</v>
      </c>
      <c r="O136" s="166"/>
    </row>
    <row r="137" spans="1:104">
      <c r="A137" s="174"/>
      <c r="B137" s="176"/>
      <c r="C137" s="226" t="s">
        <v>236</v>
      </c>
      <c r="D137" s="227"/>
      <c r="E137" s="177">
        <v>-69.454999999999998</v>
      </c>
      <c r="F137" s="178"/>
      <c r="G137" s="179"/>
      <c r="M137" s="175" t="s">
        <v>236</v>
      </c>
      <c r="O137" s="166"/>
    </row>
    <row r="138" spans="1:104" ht="22.5">
      <c r="A138" s="167">
        <v>42</v>
      </c>
      <c r="B138" s="168" t="s">
        <v>237</v>
      </c>
      <c r="C138" s="169" t="s">
        <v>238</v>
      </c>
      <c r="D138" s="170" t="s">
        <v>143</v>
      </c>
      <c r="E138" s="171">
        <v>63.6875</v>
      </c>
      <c r="F138" s="171">
        <v>0</v>
      </c>
      <c r="G138" s="172">
        <f>E138*F138</f>
        <v>0</v>
      </c>
      <c r="O138" s="166">
        <v>2</v>
      </c>
      <c r="AA138" s="142">
        <v>12</v>
      </c>
      <c r="AB138" s="142">
        <v>0</v>
      </c>
      <c r="AC138" s="142">
        <v>202</v>
      </c>
      <c r="AZ138" s="142">
        <v>1</v>
      </c>
      <c r="BA138" s="142">
        <f>IF(AZ138=1,G138,0)</f>
        <v>0</v>
      </c>
      <c r="BB138" s="142">
        <f>IF(AZ138=2,G138,0)</f>
        <v>0</v>
      </c>
      <c r="BC138" s="142">
        <f>IF(AZ138=3,G138,0)</f>
        <v>0</v>
      </c>
      <c r="BD138" s="142">
        <f>IF(AZ138=4,G138,0)</f>
        <v>0</v>
      </c>
      <c r="BE138" s="142">
        <f>IF(AZ138=5,G138,0)</f>
        <v>0</v>
      </c>
      <c r="CA138" s="173">
        <v>12</v>
      </c>
      <c r="CB138" s="173">
        <v>0</v>
      </c>
      <c r="CZ138" s="142">
        <v>2.7609999999999999E-2</v>
      </c>
    </row>
    <row r="139" spans="1:104">
      <c r="A139" s="174"/>
      <c r="B139" s="176"/>
      <c r="C139" s="226" t="s">
        <v>239</v>
      </c>
      <c r="D139" s="227"/>
      <c r="E139" s="177">
        <v>103.5</v>
      </c>
      <c r="F139" s="178"/>
      <c r="G139" s="179"/>
      <c r="M139" s="175" t="s">
        <v>239</v>
      </c>
      <c r="O139" s="166"/>
    </row>
    <row r="140" spans="1:104">
      <c r="A140" s="174"/>
      <c r="B140" s="176"/>
      <c r="C140" s="226" t="s">
        <v>240</v>
      </c>
      <c r="D140" s="227"/>
      <c r="E140" s="177">
        <v>-39.8125</v>
      </c>
      <c r="F140" s="178"/>
      <c r="G140" s="179"/>
      <c r="M140" s="175" t="s">
        <v>240</v>
      </c>
      <c r="O140" s="166"/>
    </row>
    <row r="141" spans="1:104" ht="22.5">
      <c r="A141" s="167">
        <v>43</v>
      </c>
      <c r="B141" s="168" t="s">
        <v>241</v>
      </c>
      <c r="C141" s="169" t="s">
        <v>242</v>
      </c>
      <c r="D141" s="170" t="s">
        <v>143</v>
      </c>
      <c r="E141" s="171">
        <v>493.88499999999999</v>
      </c>
      <c r="F141" s="171">
        <v>0</v>
      </c>
      <c r="G141" s="172">
        <f>E141*F141</f>
        <v>0</v>
      </c>
      <c r="O141" s="166">
        <v>2</v>
      </c>
      <c r="AA141" s="142">
        <v>12</v>
      </c>
      <c r="AB141" s="142">
        <v>0</v>
      </c>
      <c r="AC141" s="142">
        <v>190</v>
      </c>
      <c r="AZ141" s="142">
        <v>1</v>
      </c>
      <c r="BA141" s="142">
        <f>IF(AZ141=1,G141,0)</f>
        <v>0</v>
      </c>
      <c r="BB141" s="142">
        <f>IF(AZ141=2,G141,0)</f>
        <v>0</v>
      </c>
      <c r="BC141" s="142">
        <f>IF(AZ141=3,G141,0)</f>
        <v>0</v>
      </c>
      <c r="BD141" s="142">
        <f>IF(AZ141=4,G141,0)</f>
        <v>0</v>
      </c>
      <c r="BE141" s="142">
        <f>IF(AZ141=5,G141,0)</f>
        <v>0</v>
      </c>
      <c r="CA141" s="173">
        <v>12</v>
      </c>
      <c r="CB141" s="173">
        <v>0</v>
      </c>
      <c r="CZ141" s="142">
        <v>2.7609999999999999E-2</v>
      </c>
    </row>
    <row r="142" spans="1:104">
      <c r="A142" s="174"/>
      <c r="B142" s="176"/>
      <c r="C142" s="226" t="s">
        <v>243</v>
      </c>
      <c r="D142" s="227"/>
      <c r="E142" s="177">
        <v>577.36</v>
      </c>
      <c r="F142" s="178"/>
      <c r="G142" s="179"/>
      <c r="M142" s="175" t="s">
        <v>243</v>
      </c>
      <c r="O142" s="166"/>
    </row>
    <row r="143" spans="1:104">
      <c r="A143" s="174"/>
      <c r="B143" s="176"/>
      <c r="C143" s="226" t="s">
        <v>244</v>
      </c>
      <c r="D143" s="227"/>
      <c r="E143" s="177">
        <v>-83.474999999999994</v>
      </c>
      <c r="F143" s="178"/>
      <c r="G143" s="179"/>
      <c r="M143" s="175" t="s">
        <v>244</v>
      </c>
      <c r="O143" s="166"/>
    </row>
    <row r="144" spans="1:104" ht="22.5">
      <c r="A144" s="167">
        <v>44</v>
      </c>
      <c r="B144" s="168" t="s">
        <v>245</v>
      </c>
      <c r="C144" s="169" t="s">
        <v>246</v>
      </c>
      <c r="D144" s="170" t="s">
        <v>143</v>
      </c>
      <c r="E144" s="171">
        <v>2234.6224999999999</v>
      </c>
      <c r="F144" s="171">
        <v>0</v>
      </c>
      <c r="G144" s="172">
        <f>E144*F144</f>
        <v>0</v>
      </c>
      <c r="O144" s="166">
        <v>2</v>
      </c>
      <c r="AA144" s="142">
        <v>12</v>
      </c>
      <c r="AB144" s="142">
        <v>0</v>
      </c>
      <c r="AC144" s="142">
        <v>191</v>
      </c>
      <c r="AZ144" s="142">
        <v>1</v>
      </c>
      <c r="BA144" s="142">
        <f>IF(AZ144=1,G144,0)</f>
        <v>0</v>
      </c>
      <c r="BB144" s="142">
        <f>IF(AZ144=2,G144,0)</f>
        <v>0</v>
      </c>
      <c r="BC144" s="142">
        <f>IF(AZ144=3,G144,0)</f>
        <v>0</v>
      </c>
      <c r="BD144" s="142">
        <f>IF(AZ144=4,G144,0)</f>
        <v>0</v>
      </c>
      <c r="BE144" s="142">
        <f>IF(AZ144=5,G144,0)</f>
        <v>0</v>
      </c>
      <c r="CA144" s="173">
        <v>12</v>
      </c>
      <c r="CB144" s="173">
        <v>0</v>
      </c>
      <c r="CZ144" s="142">
        <v>2.7609999999999999E-2</v>
      </c>
    </row>
    <row r="145" spans="1:104">
      <c r="A145" s="174"/>
      <c r="B145" s="176"/>
      <c r="C145" s="226" t="s">
        <v>247</v>
      </c>
      <c r="D145" s="227"/>
      <c r="E145" s="177">
        <v>1697.16</v>
      </c>
      <c r="F145" s="178"/>
      <c r="G145" s="179"/>
      <c r="M145" s="175" t="s">
        <v>247</v>
      </c>
      <c r="O145" s="166"/>
    </row>
    <row r="146" spans="1:104">
      <c r="A146" s="174"/>
      <c r="B146" s="176"/>
      <c r="C146" s="226" t="s">
        <v>248</v>
      </c>
      <c r="D146" s="227"/>
      <c r="E146" s="177">
        <v>440.59500000000003</v>
      </c>
      <c r="F146" s="178"/>
      <c r="G146" s="179"/>
      <c r="M146" s="175" t="s">
        <v>248</v>
      </c>
      <c r="O146" s="166"/>
    </row>
    <row r="147" spans="1:104">
      <c r="A147" s="174"/>
      <c r="B147" s="176"/>
      <c r="C147" s="226" t="s">
        <v>249</v>
      </c>
      <c r="D147" s="227"/>
      <c r="E147" s="177">
        <v>159.75</v>
      </c>
      <c r="F147" s="178"/>
      <c r="G147" s="179"/>
      <c r="M147" s="175" t="s">
        <v>249</v>
      </c>
      <c r="O147" s="166"/>
    </row>
    <row r="148" spans="1:104">
      <c r="A148" s="174"/>
      <c r="B148" s="176"/>
      <c r="C148" s="226" t="s">
        <v>250</v>
      </c>
      <c r="D148" s="227"/>
      <c r="E148" s="177">
        <v>-57.482500000000002</v>
      </c>
      <c r="F148" s="178"/>
      <c r="G148" s="179"/>
      <c r="M148" s="175" t="s">
        <v>250</v>
      </c>
      <c r="O148" s="166"/>
    </row>
    <row r="149" spans="1:104">
      <c r="A149" s="174"/>
      <c r="B149" s="176"/>
      <c r="C149" s="226" t="s">
        <v>251</v>
      </c>
      <c r="D149" s="227"/>
      <c r="E149" s="177">
        <v>-5.4</v>
      </c>
      <c r="F149" s="178"/>
      <c r="G149" s="179"/>
      <c r="M149" s="175" t="s">
        <v>251</v>
      </c>
      <c r="O149" s="166"/>
    </row>
    <row r="150" spans="1:104" ht="22.5">
      <c r="A150" s="167">
        <v>45</v>
      </c>
      <c r="B150" s="168" t="s">
        <v>252</v>
      </c>
      <c r="C150" s="169" t="s">
        <v>253</v>
      </c>
      <c r="D150" s="170" t="s">
        <v>254</v>
      </c>
      <c r="E150" s="171">
        <v>16132.5</v>
      </c>
      <c r="F150" s="171">
        <v>0</v>
      </c>
      <c r="G150" s="172">
        <f>E150*F150</f>
        <v>0</v>
      </c>
      <c r="O150" s="166">
        <v>2</v>
      </c>
      <c r="AA150" s="142">
        <v>12</v>
      </c>
      <c r="AB150" s="142">
        <v>0</v>
      </c>
      <c r="AC150" s="142">
        <v>194</v>
      </c>
      <c r="AZ150" s="142">
        <v>1</v>
      </c>
      <c r="BA150" s="142">
        <f>IF(AZ150=1,G150,0)</f>
        <v>0</v>
      </c>
      <c r="BB150" s="142">
        <f>IF(AZ150=2,G150,0)</f>
        <v>0</v>
      </c>
      <c r="BC150" s="142">
        <f>IF(AZ150=3,G150,0)</f>
        <v>0</v>
      </c>
      <c r="BD150" s="142">
        <f>IF(AZ150=4,G150,0)</f>
        <v>0</v>
      </c>
      <c r="BE150" s="142">
        <f>IF(AZ150=5,G150,0)</f>
        <v>0</v>
      </c>
      <c r="CA150" s="173">
        <v>12</v>
      </c>
      <c r="CB150" s="173">
        <v>0</v>
      </c>
      <c r="CZ150" s="142">
        <v>1E-3</v>
      </c>
    </row>
    <row r="151" spans="1:104">
      <c r="A151" s="174"/>
      <c r="B151" s="176"/>
      <c r="C151" s="226" t="s">
        <v>255</v>
      </c>
      <c r="D151" s="227"/>
      <c r="E151" s="177">
        <v>16132.5</v>
      </c>
      <c r="F151" s="178"/>
      <c r="G151" s="179"/>
      <c r="M151" s="175" t="s">
        <v>255</v>
      </c>
      <c r="O151" s="166"/>
    </row>
    <row r="152" spans="1:104" ht="22.5">
      <c r="A152" s="167">
        <v>46</v>
      </c>
      <c r="B152" s="168" t="s">
        <v>256</v>
      </c>
      <c r="C152" s="169" t="s">
        <v>257</v>
      </c>
      <c r="D152" s="170" t="s">
        <v>254</v>
      </c>
      <c r="E152" s="171">
        <v>2710.6</v>
      </c>
      <c r="F152" s="171">
        <v>0</v>
      </c>
      <c r="G152" s="172">
        <f>E152*F152</f>
        <v>0</v>
      </c>
      <c r="O152" s="166">
        <v>2</v>
      </c>
      <c r="AA152" s="142">
        <v>12</v>
      </c>
      <c r="AB152" s="142">
        <v>0</v>
      </c>
      <c r="AC152" s="142">
        <v>193</v>
      </c>
      <c r="AZ152" s="142">
        <v>1</v>
      </c>
      <c r="BA152" s="142">
        <f>IF(AZ152=1,G152,0)</f>
        <v>0</v>
      </c>
      <c r="BB152" s="142">
        <f>IF(AZ152=2,G152,0)</f>
        <v>0</v>
      </c>
      <c r="BC152" s="142">
        <f>IF(AZ152=3,G152,0)</f>
        <v>0</v>
      </c>
      <c r="BD152" s="142">
        <f>IF(AZ152=4,G152,0)</f>
        <v>0</v>
      </c>
      <c r="BE152" s="142">
        <f>IF(AZ152=5,G152,0)</f>
        <v>0</v>
      </c>
      <c r="CA152" s="173">
        <v>12</v>
      </c>
      <c r="CB152" s="173">
        <v>0</v>
      </c>
      <c r="CZ152" s="142">
        <v>1E-3</v>
      </c>
    </row>
    <row r="153" spans="1:104">
      <c r="A153" s="174"/>
      <c r="B153" s="176"/>
      <c r="C153" s="226" t="s">
        <v>258</v>
      </c>
      <c r="D153" s="227"/>
      <c r="E153" s="177">
        <v>2710.6</v>
      </c>
      <c r="F153" s="178"/>
      <c r="G153" s="179"/>
      <c r="M153" s="175" t="s">
        <v>258</v>
      </c>
      <c r="O153" s="166"/>
    </row>
    <row r="154" spans="1:104">
      <c r="A154" s="167">
        <v>47</v>
      </c>
      <c r="B154" s="168" t="s">
        <v>259</v>
      </c>
      <c r="C154" s="169" t="s">
        <v>260</v>
      </c>
      <c r="D154" s="170" t="s">
        <v>254</v>
      </c>
      <c r="E154" s="171">
        <v>814.7</v>
      </c>
      <c r="F154" s="171">
        <v>0</v>
      </c>
      <c r="G154" s="172">
        <f>E154*F154</f>
        <v>0</v>
      </c>
      <c r="O154" s="166">
        <v>2</v>
      </c>
      <c r="AA154" s="142">
        <v>12</v>
      </c>
      <c r="AB154" s="142">
        <v>0</v>
      </c>
      <c r="AC154" s="142">
        <v>283</v>
      </c>
      <c r="AZ154" s="142">
        <v>1</v>
      </c>
      <c r="BA154" s="142">
        <f>IF(AZ154=1,G154,0)</f>
        <v>0</v>
      </c>
      <c r="BB154" s="142">
        <f>IF(AZ154=2,G154,0)</f>
        <v>0</v>
      </c>
      <c r="BC154" s="142">
        <f>IF(AZ154=3,G154,0)</f>
        <v>0</v>
      </c>
      <c r="BD154" s="142">
        <f>IF(AZ154=4,G154,0)</f>
        <v>0</v>
      </c>
      <c r="BE154" s="142">
        <f>IF(AZ154=5,G154,0)</f>
        <v>0</v>
      </c>
      <c r="CA154" s="173">
        <v>12</v>
      </c>
      <c r="CB154" s="173">
        <v>0</v>
      </c>
      <c r="CZ154" s="142">
        <v>1E-3</v>
      </c>
    </row>
    <row r="155" spans="1:104">
      <c r="A155" s="174"/>
      <c r="B155" s="176"/>
      <c r="C155" s="226" t="s">
        <v>261</v>
      </c>
      <c r="D155" s="227"/>
      <c r="E155" s="177">
        <v>814.7</v>
      </c>
      <c r="F155" s="178"/>
      <c r="G155" s="179"/>
      <c r="M155" s="175" t="s">
        <v>261</v>
      </c>
      <c r="O155" s="166"/>
    </row>
    <row r="156" spans="1:104">
      <c r="A156" s="180"/>
      <c r="B156" s="181" t="s">
        <v>76</v>
      </c>
      <c r="C156" s="182" t="str">
        <f>CONCATENATE(B118," ",C118)</f>
        <v>3 Svislé a kompletní konstrukce</v>
      </c>
      <c r="D156" s="183"/>
      <c r="E156" s="184"/>
      <c r="F156" s="185"/>
      <c r="G156" s="186">
        <f>SUM(G118:G155)</f>
        <v>0</v>
      </c>
      <c r="O156" s="166">
        <v>4</v>
      </c>
      <c r="BA156" s="187">
        <f>SUM(BA118:BA155)</f>
        <v>0</v>
      </c>
      <c r="BB156" s="187">
        <f>SUM(BB118:BB155)</f>
        <v>0</v>
      </c>
      <c r="BC156" s="187">
        <f>SUM(BC118:BC155)</f>
        <v>0</v>
      </c>
      <c r="BD156" s="187">
        <f>SUM(BD118:BD155)</f>
        <v>0</v>
      </c>
      <c r="BE156" s="187">
        <f>SUM(BE118:BE155)</f>
        <v>0</v>
      </c>
    </row>
    <row r="157" spans="1:104">
      <c r="A157" s="159" t="s">
        <v>72</v>
      </c>
      <c r="B157" s="160" t="s">
        <v>262</v>
      </c>
      <c r="C157" s="161" t="s">
        <v>263</v>
      </c>
      <c r="D157" s="162"/>
      <c r="E157" s="163"/>
      <c r="F157" s="163"/>
      <c r="G157" s="164"/>
      <c r="H157" s="165"/>
      <c r="I157" s="165"/>
      <c r="O157" s="166">
        <v>1</v>
      </c>
    </row>
    <row r="158" spans="1:104" ht="22.5">
      <c r="A158" s="167">
        <v>48</v>
      </c>
      <c r="B158" s="168" t="s">
        <v>264</v>
      </c>
      <c r="C158" s="169" t="s">
        <v>265</v>
      </c>
      <c r="D158" s="170" t="s">
        <v>143</v>
      </c>
      <c r="E158" s="171">
        <v>152.14250000000001</v>
      </c>
      <c r="F158" s="171">
        <v>0</v>
      </c>
      <c r="G158" s="172">
        <f>E158*F158</f>
        <v>0</v>
      </c>
      <c r="O158" s="166">
        <v>2</v>
      </c>
      <c r="AA158" s="142">
        <v>1</v>
      </c>
      <c r="AB158" s="142">
        <v>1</v>
      </c>
      <c r="AC158" s="142">
        <v>1</v>
      </c>
      <c r="AZ158" s="142">
        <v>1</v>
      </c>
      <c r="BA158" s="142">
        <f>IF(AZ158=1,G158,0)</f>
        <v>0</v>
      </c>
      <c r="BB158" s="142">
        <f>IF(AZ158=2,G158,0)</f>
        <v>0</v>
      </c>
      <c r="BC158" s="142">
        <f>IF(AZ158=3,G158,0)</f>
        <v>0</v>
      </c>
      <c r="BD158" s="142">
        <f>IF(AZ158=4,G158,0)</f>
        <v>0</v>
      </c>
      <c r="BE158" s="142">
        <f>IF(AZ158=5,G158,0)</f>
        <v>0</v>
      </c>
      <c r="CA158" s="173">
        <v>1</v>
      </c>
      <c r="CB158" s="173">
        <v>1</v>
      </c>
      <c r="CZ158" s="142">
        <v>4.5629999999999997E-2</v>
      </c>
    </row>
    <row r="159" spans="1:104">
      <c r="A159" s="174"/>
      <c r="B159" s="176"/>
      <c r="C159" s="226" t="s">
        <v>266</v>
      </c>
      <c r="D159" s="227"/>
      <c r="E159" s="177">
        <v>0</v>
      </c>
      <c r="F159" s="178"/>
      <c r="G159" s="179"/>
      <c r="M159" s="175" t="s">
        <v>266</v>
      </c>
      <c r="O159" s="166"/>
    </row>
    <row r="160" spans="1:104">
      <c r="A160" s="174"/>
      <c r="B160" s="176"/>
      <c r="C160" s="226" t="s">
        <v>267</v>
      </c>
      <c r="D160" s="227"/>
      <c r="E160" s="177">
        <v>53.746499999999997</v>
      </c>
      <c r="F160" s="178"/>
      <c r="G160" s="179"/>
      <c r="M160" s="175" t="s">
        <v>267</v>
      </c>
      <c r="O160" s="166"/>
    </row>
    <row r="161" spans="1:104">
      <c r="A161" s="174"/>
      <c r="B161" s="176"/>
      <c r="C161" s="226" t="s">
        <v>268</v>
      </c>
      <c r="D161" s="227"/>
      <c r="E161" s="177">
        <v>-2.8</v>
      </c>
      <c r="F161" s="178"/>
      <c r="G161" s="179"/>
      <c r="M161" s="175" t="s">
        <v>268</v>
      </c>
      <c r="O161" s="166"/>
    </row>
    <row r="162" spans="1:104">
      <c r="A162" s="174"/>
      <c r="B162" s="176"/>
      <c r="C162" s="226" t="s">
        <v>269</v>
      </c>
      <c r="D162" s="227"/>
      <c r="E162" s="177">
        <v>116.596</v>
      </c>
      <c r="F162" s="178"/>
      <c r="G162" s="179"/>
      <c r="M162" s="175" t="s">
        <v>269</v>
      </c>
      <c r="O162" s="166"/>
    </row>
    <row r="163" spans="1:104">
      <c r="A163" s="174"/>
      <c r="B163" s="176"/>
      <c r="C163" s="226" t="s">
        <v>270</v>
      </c>
      <c r="D163" s="227"/>
      <c r="E163" s="177">
        <v>-15.4</v>
      </c>
      <c r="F163" s="178"/>
      <c r="G163" s="179"/>
      <c r="M163" s="175" t="s">
        <v>270</v>
      </c>
      <c r="O163" s="166"/>
    </row>
    <row r="164" spans="1:104" ht="22.5">
      <c r="A164" s="167">
        <v>49</v>
      </c>
      <c r="B164" s="168" t="s">
        <v>271</v>
      </c>
      <c r="C164" s="169" t="s">
        <v>272</v>
      </c>
      <c r="D164" s="170" t="s">
        <v>143</v>
      </c>
      <c r="E164" s="171">
        <v>477.22230000000002</v>
      </c>
      <c r="F164" s="171">
        <v>0</v>
      </c>
      <c r="G164" s="172">
        <f>E164*F164</f>
        <v>0</v>
      </c>
      <c r="O164" s="166">
        <v>2</v>
      </c>
      <c r="AA164" s="142">
        <v>1</v>
      </c>
      <c r="AB164" s="142">
        <v>1</v>
      </c>
      <c r="AC164" s="142">
        <v>1</v>
      </c>
      <c r="AZ164" s="142">
        <v>1</v>
      </c>
      <c r="BA164" s="142">
        <f>IF(AZ164=1,G164,0)</f>
        <v>0</v>
      </c>
      <c r="BB164" s="142">
        <f>IF(AZ164=2,G164,0)</f>
        <v>0</v>
      </c>
      <c r="BC164" s="142">
        <f>IF(AZ164=3,G164,0)</f>
        <v>0</v>
      </c>
      <c r="BD164" s="142">
        <f>IF(AZ164=4,G164,0)</f>
        <v>0</v>
      </c>
      <c r="BE164" s="142">
        <f>IF(AZ164=5,G164,0)</f>
        <v>0</v>
      </c>
      <c r="CA164" s="173">
        <v>1</v>
      </c>
      <c r="CB164" s="173">
        <v>1</v>
      </c>
      <c r="CZ164" s="142">
        <v>4.7849999999999997E-2</v>
      </c>
    </row>
    <row r="165" spans="1:104">
      <c r="A165" s="174"/>
      <c r="B165" s="176"/>
      <c r="C165" s="226" t="s">
        <v>273</v>
      </c>
      <c r="D165" s="227"/>
      <c r="E165" s="177">
        <v>0</v>
      </c>
      <c r="F165" s="178"/>
      <c r="G165" s="179"/>
      <c r="M165" s="175" t="s">
        <v>273</v>
      </c>
      <c r="O165" s="166"/>
    </row>
    <row r="166" spans="1:104">
      <c r="A166" s="174"/>
      <c r="B166" s="176"/>
      <c r="C166" s="226" t="s">
        <v>274</v>
      </c>
      <c r="D166" s="227"/>
      <c r="E166" s="177">
        <v>177.5335</v>
      </c>
      <c r="F166" s="178"/>
      <c r="G166" s="179"/>
      <c r="M166" s="175" t="s">
        <v>274</v>
      </c>
      <c r="O166" s="166"/>
    </row>
    <row r="167" spans="1:104">
      <c r="A167" s="174"/>
      <c r="B167" s="176"/>
      <c r="C167" s="226" t="s">
        <v>275</v>
      </c>
      <c r="D167" s="227"/>
      <c r="E167" s="177">
        <v>38.487499999999997</v>
      </c>
      <c r="F167" s="178"/>
      <c r="G167" s="179"/>
      <c r="M167" s="175" t="s">
        <v>275</v>
      </c>
      <c r="O167" s="166"/>
    </row>
    <row r="168" spans="1:104">
      <c r="A168" s="174"/>
      <c r="B168" s="176"/>
      <c r="C168" s="226" t="s">
        <v>276</v>
      </c>
      <c r="D168" s="227"/>
      <c r="E168" s="177">
        <v>0</v>
      </c>
      <c r="F168" s="178"/>
      <c r="G168" s="179"/>
      <c r="M168" s="175" t="s">
        <v>276</v>
      </c>
      <c r="O168" s="166"/>
    </row>
    <row r="169" spans="1:104">
      <c r="A169" s="174"/>
      <c r="B169" s="176"/>
      <c r="C169" s="226" t="s">
        <v>277</v>
      </c>
      <c r="D169" s="227"/>
      <c r="E169" s="177">
        <v>26.231300000000001</v>
      </c>
      <c r="F169" s="178"/>
      <c r="G169" s="179"/>
      <c r="M169" s="175" t="s">
        <v>277</v>
      </c>
      <c r="O169" s="166"/>
    </row>
    <row r="170" spans="1:104">
      <c r="A170" s="174"/>
      <c r="B170" s="176"/>
      <c r="C170" s="226" t="s">
        <v>278</v>
      </c>
      <c r="D170" s="227"/>
      <c r="E170" s="177">
        <v>234.97</v>
      </c>
      <c r="F170" s="178"/>
      <c r="G170" s="179"/>
      <c r="M170" s="175" t="s">
        <v>278</v>
      </c>
      <c r="O170" s="166"/>
    </row>
    <row r="171" spans="1:104" ht="22.5">
      <c r="A171" s="167">
        <v>50</v>
      </c>
      <c r="B171" s="168" t="s">
        <v>279</v>
      </c>
      <c r="C171" s="169" t="s">
        <v>280</v>
      </c>
      <c r="D171" s="170" t="s">
        <v>143</v>
      </c>
      <c r="E171" s="171">
        <v>992.28</v>
      </c>
      <c r="F171" s="171">
        <v>0</v>
      </c>
      <c r="G171" s="172">
        <f>E171*F171</f>
        <v>0</v>
      </c>
      <c r="O171" s="166">
        <v>2</v>
      </c>
      <c r="AA171" s="142">
        <v>1</v>
      </c>
      <c r="AB171" s="142">
        <v>1</v>
      </c>
      <c r="AC171" s="142">
        <v>1</v>
      </c>
      <c r="AZ171" s="142">
        <v>1</v>
      </c>
      <c r="BA171" s="142">
        <f>IF(AZ171=1,G171,0)</f>
        <v>0</v>
      </c>
      <c r="BB171" s="142">
        <f>IF(AZ171=2,G171,0)</f>
        <v>0</v>
      </c>
      <c r="BC171" s="142">
        <f>IF(AZ171=3,G171,0)</f>
        <v>0</v>
      </c>
      <c r="BD171" s="142">
        <f>IF(AZ171=4,G171,0)</f>
        <v>0</v>
      </c>
      <c r="BE171" s="142">
        <f>IF(AZ171=5,G171,0)</f>
        <v>0</v>
      </c>
      <c r="CA171" s="173">
        <v>1</v>
      </c>
      <c r="CB171" s="173">
        <v>1</v>
      </c>
      <c r="CZ171" s="142">
        <v>4.7849999999999997E-2</v>
      </c>
    </row>
    <row r="172" spans="1:104">
      <c r="A172" s="174"/>
      <c r="B172" s="176"/>
      <c r="C172" s="226" t="s">
        <v>281</v>
      </c>
      <c r="D172" s="227"/>
      <c r="E172" s="177">
        <v>0</v>
      </c>
      <c r="F172" s="178"/>
      <c r="G172" s="179"/>
      <c r="M172" s="175" t="s">
        <v>281</v>
      </c>
      <c r="O172" s="166"/>
    </row>
    <row r="173" spans="1:104">
      <c r="A173" s="174"/>
      <c r="B173" s="176"/>
      <c r="C173" s="226" t="s">
        <v>282</v>
      </c>
      <c r="D173" s="227"/>
      <c r="E173" s="177">
        <v>739.79750000000001</v>
      </c>
      <c r="F173" s="178"/>
      <c r="G173" s="179"/>
      <c r="M173" s="175" t="s">
        <v>282</v>
      </c>
      <c r="O173" s="166"/>
    </row>
    <row r="174" spans="1:104">
      <c r="A174" s="174"/>
      <c r="B174" s="176"/>
      <c r="C174" s="226" t="s">
        <v>283</v>
      </c>
      <c r="D174" s="227"/>
      <c r="E174" s="177">
        <v>-91.75</v>
      </c>
      <c r="F174" s="178"/>
      <c r="G174" s="179"/>
      <c r="M174" s="175" t="s">
        <v>283</v>
      </c>
      <c r="O174" s="166"/>
    </row>
    <row r="175" spans="1:104">
      <c r="A175" s="174"/>
      <c r="B175" s="176"/>
      <c r="C175" s="226" t="s">
        <v>284</v>
      </c>
      <c r="D175" s="227"/>
      <c r="E175" s="177">
        <v>17.46</v>
      </c>
      <c r="F175" s="178"/>
      <c r="G175" s="179"/>
      <c r="M175" s="175" t="s">
        <v>284</v>
      </c>
      <c r="O175" s="166"/>
    </row>
    <row r="176" spans="1:104">
      <c r="A176" s="174"/>
      <c r="B176" s="176"/>
      <c r="C176" s="226" t="s">
        <v>285</v>
      </c>
      <c r="D176" s="227"/>
      <c r="E176" s="177">
        <v>405.30500000000001</v>
      </c>
      <c r="F176" s="178"/>
      <c r="G176" s="179"/>
      <c r="M176" s="175" t="s">
        <v>285</v>
      </c>
      <c r="O176" s="166"/>
    </row>
    <row r="177" spans="1:104">
      <c r="A177" s="174"/>
      <c r="B177" s="176"/>
      <c r="C177" s="226" t="s">
        <v>286</v>
      </c>
      <c r="D177" s="227"/>
      <c r="E177" s="177">
        <v>-88.35</v>
      </c>
      <c r="F177" s="178"/>
      <c r="G177" s="179"/>
      <c r="M177" s="175" t="s">
        <v>286</v>
      </c>
      <c r="O177" s="166"/>
    </row>
    <row r="178" spans="1:104">
      <c r="A178" s="174"/>
      <c r="B178" s="176"/>
      <c r="C178" s="226" t="s">
        <v>287</v>
      </c>
      <c r="D178" s="227"/>
      <c r="E178" s="177">
        <v>9.8175000000000008</v>
      </c>
      <c r="F178" s="178"/>
      <c r="G178" s="179"/>
      <c r="M178" s="175" t="s">
        <v>287</v>
      </c>
      <c r="O178" s="166"/>
    </row>
    <row r="179" spans="1:104" ht="22.5">
      <c r="A179" s="167">
        <v>51</v>
      </c>
      <c r="B179" s="168" t="s">
        <v>288</v>
      </c>
      <c r="C179" s="169" t="s">
        <v>289</v>
      </c>
      <c r="D179" s="170" t="s">
        <v>143</v>
      </c>
      <c r="E179" s="171">
        <v>333.73849999999999</v>
      </c>
      <c r="F179" s="171">
        <v>0</v>
      </c>
      <c r="G179" s="172">
        <f>E179*F179</f>
        <v>0</v>
      </c>
      <c r="O179" s="166">
        <v>2</v>
      </c>
      <c r="AA179" s="142">
        <v>1</v>
      </c>
      <c r="AB179" s="142">
        <v>1</v>
      </c>
      <c r="AC179" s="142">
        <v>1</v>
      </c>
      <c r="AZ179" s="142">
        <v>1</v>
      </c>
      <c r="BA179" s="142">
        <f>IF(AZ179=1,G179,0)</f>
        <v>0</v>
      </c>
      <c r="BB179" s="142">
        <f>IF(AZ179=2,G179,0)</f>
        <v>0</v>
      </c>
      <c r="BC179" s="142">
        <f>IF(AZ179=3,G179,0)</f>
        <v>0</v>
      </c>
      <c r="BD179" s="142">
        <f>IF(AZ179=4,G179,0)</f>
        <v>0</v>
      </c>
      <c r="BE179" s="142">
        <f>IF(AZ179=5,G179,0)</f>
        <v>0</v>
      </c>
      <c r="CA179" s="173">
        <v>1</v>
      </c>
      <c r="CB179" s="173">
        <v>1</v>
      </c>
      <c r="CZ179" s="142">
        <v>4.827E-2</v>
      </c>
    </row>
    <row r="180" spans="1:104">
      <c r="A180" s="174"/>
      <c r="B180" s="176"/>
      <c r="C180" s="226" t="s">
        <v>266</v>
      </c>
      <c r="D180" s="227"/>
      <c r="E180" s="177">
        <v>0</v>
      </c>
      <c r="F180" s="178"/>
      <c r="G180" s="179"/>
      <c r="M180" s="175" t="s">
        <v>266</v>
      </c>
      <c r="O180" s="166"/>
    </row>
    <row r="181" spans="1:104">
      <c r="A181" s="174"/>
      <c r="B181" s="176"/>
      <c r="C181" s="226" t="s">
        <v>290</v>
      </c>
      <c r="D181" s="227"/>
      <c r="E181" s="177">
        <v>189.006</v>
      </c>
      <c r="F181" s="178"/>
      <c r="G181" s="179"/>
      <c r="M181" s="175" t="s">
        <v>290</v>
      </c>
      <c r="O181" s="166"/>
    </row>
    <row r="182" spans="1:104">
      <c r="A182" s="174"/>
      <c r="B182" s="176"/>
      <c r="C182" s="226" t="s">
        <v>291</v>
      </c>
      <c r="D182" s="227"/>
      <c r="E182" s="177">
        <v>-5.4</v>
      </c>
      <c r="F182" s="178"/>
      <c r="G182" s="179"/>
      <c r="M182" s="175" t="s">
        <v>291</v>
      </c>
      <c r="O182" s="166"/>
    </row>
    <row r="183" spans="1:104">
      <c r="A183" s="174"/>
      <c r="B183" s="176"/>
      <c r="C183" s="226" t="s">
        <v>292</v>
      </c>
      <c r="D183" s="227"/>
      <c r="E183" s="177">
        <v>157.33250000000001</v>
      </c>
      <c r="F183" s="178"/>
      <c r="G183" s="179"/>
      <c r="M183" s="175" t="s">
        <v>292</v>
      </c>
      <c r="O183" s="166"/>
    </row>
    <row r="184" spans="1:104">
      <c r="A184" s="174"/>
      <c r="B184" s="176"/>
      <c r="C184" s="226" t="s">
        <v>293</v>
      </c>
      <c r="D184" s="227"/>
      <c r="E184" s="177">
        <v>-7.2</v>
      </c>
      <c r="F184" s="178"/>
      <c r="G184" s="179"/>
      <c r="M184" s="175" t="s">
        <v>293</v>
      </c>
      <c r="O184" s="166"/>
    </row>
    <row r="185" spans="1:104" ht="22.5">
      <c r="A185" s="167">
        <v>52</v>
      </c>
      <c r="B185" s="168" t="s">
        <v>294</v>
      </c>
      <c r="C185" s="169" t="s">
        <v>295</v>
      </c>
      <c r="D185" s="170" t="s">
        <v>143</v>
      </c>
      <c r="E185" s="171">
        <v>48</v>
      </c>
      <c r="F185" s="171">
        <v>0</v>
      </c>
      <c r="G185" s="172">
        <f>E185*F185</f>
        <v>0</v>
      </c>
      <c r="O185" s="166">
        <v>2</v>
      </c>
      <c r="AA185" s="142">
        <v>1</v>
      </c>
      <c r="AB185" s="142">
        <v>1</v>
      </c>
      <c r="AC185" s="142">
        <v>1</v>
      </c>
      <c r="AZ185" s="142">
        <v>1</v>
      </c>
      <c r="BA185" s="142">
        <f>IF(AZ185=1,G185,0)</f>
        <v>0</v>
      </c>
      <c r="BB185" s="142">
        <f>IF(AZ185=2,G185,0)</f>
        <v>0</v>
      </c>
      <c r="BC185" s="142">
        <f>IF(AZ185=3,G185,0)</f>
        <v>0</v>
      </c>
      <c r="BD185" s="142">
        <f>IF(AZ185=4,G185,0)</f>
        <v>0</v>
      </c>
      <c r="BE185" s="142">
        <f>IF(AZ185=5,G185,0)</f>
        <v>0</v>
      </c>
      <c r="CA185" s="173">
        <v>1</v>
      </c>
      <c r="CB185" s="173">
        <v>1</v>
      </c>
      <c r="CZ185" s="142">
        <v>5.2979999999999999E-2</v>
      </c>
    </row>
    <row r="186" spans="1:104">
      <c r="A186" s="174"/>
      <c r="B186" s="176"/>
      <c r="C186" s="226" t="s">
        <v>296</v>
      </c>
      <c r="D186" s="227"/>
      <c r="E186" s="177">
        <v>0</v>
      </c>
      <c r="F186" s="178"/>
      <c r="G186" s="179"/>
      <c r="M186" s="175" t="s">
        <v>296</v>
      </c>
      <c r="O186" s="166"/>
    </row>
    <row r="187" spans="1:104">
      <c r="A187" s="174"/>
      <c r="B187" s="176"/>
      <c r="C187" s="226" t="s">
        <v>297</v>
      </c>
      <c r="D187" s="227"/>
      <c r="E187" s="177">
        <v>48</v>
      </c>
      <c r="F187" s="178"/>
      <c r="G187" s="179"/>
      <c r="M187" s="175" t="s">
        <v>297</v>
      </c>
      <c r="O187" s="166"/>
    </row>
    <row r="188" spans="1:104" ht="22.5">
      <c r="A188" s="167">
        <v>53</v>
      </c>
      <c r="B188" s="168" t="s">
        <v>298</v>
      </c>
      <c r="C188" s="169" t="s">
        <v>299</v>
      </c>
      <c r="D188" s="170" t="s">
        <v>143</v>
      </c>
      <c r="E188" s="171">
        <v>85.85</v>
      </c>
      <c r="F188" s="171">
        <v>0</v>
      </c>
      <c r="G188" s="172">
        <f>E188*F188</f>
        <v>0</v>
      </c>
      <c r="O188" s="166">
        <v>2</v>
      </c>
      <c r="AA188" s="142">
        <v>1</v>
      </c>
      <c r="AB188" s="142">
        <v>1</v>
      </c>
      <c r="AC188" s="142">
        <v>1</v>
      </c>
      <c r="AZ188" s="142">
        <v>1</v>
      </c>
      <c r="BA188" s="142">
        <f>IF(AZ188=1,G188,0)</f>
        <v>0</v>
      </c>
      <c r="BB188" s="142">
        <f>IF(AZ188=2,G188,0)</f>
        <v>0</v>
      </c>
      <c r="BC188" s="142">
        <f>IF(AZ188=3,G188,0)</f>
        <v>0</v>
      </c>
      <c r="BD188" s="142">
        <f>IF(AZ188=4,G188,0)</f>
        <v>0</v>
      </c>
      <c r="BE188" s="142">
        <f>IF(AZ188=5,G188,0)</f>
        <v>0</v>
      </c>
      <c r="CA188" s="173">
        <v>1</v>
      </c>
      <c r="CB188" s="173">
        <v>1</v>
      </c>
      <c r="CZ188" s="142">
        <v>5.2979999999999999E-2</v>
      </c>
    </row>
    <row r="189" spans="1:104">
      <c r="A189" s="174"/>
      <c r="B189" s="176"/>
      <c r="C189" s="226" t="s">
        <v>300</v>
      </c>
      <c r="D189" s="227"/>
      <c r="E189" s="177">
        <v>0</v>
      </c>
      <c r="F189" s="178"/>
      <c r="G189" s="179"/>
      <c r="M189" s="175" t="s">
        <v>300</v>
      </c>
      <c r="O189" s="166"/>
    </row>
    <row r="190" spans="1:104">
      <c r="A190" s="174"/>
      <c r="B190" s="176"/>
      <c r="C190" s="226" t="s">
        <v>301</v>
      </c>
      <c r="D190" s="227"/>
      <c r="E190" s="177">
        <v>65.25</v>
      </c>
      <c r="F190" s="178"/>
      <c r="G190" s="179"/>
      <c r="M190" s="175" t="s">
        <v>301</v>
      </c>
      <c r="O190" s="166"/>
    </row>
    <row r="191" spans="1:104">
      <c r="A191" s="174"/>
      <c r="B191" s="176"/>
      <c r="C191" s="226" t="s">
        <v>302</v>
      </c>
      <c r="D191" s="227"/>
      <c r="E191" s="177">
        <v>20.6</v>
      </c>
      <c r="F191" s="178"/>
      <c r="G191" s="179"/>
      <c r="M191" s="175" t="s">
        <v>302</v>
      </c>
      <c r="O191" s="166"/>
    </row>
    <row r="192" spans="1:104" ht="22.5">
      <c r="A192" s="167">
        <v>54</v>
      </c>
      <c r="B192" s="168" t="s">
        <v>303</v>
      </c>
      <c r="C192" s="169" t="s">
        <v>304</v>
      </c>
      <c r="D192" s="170" t="s">
        <v>143</v>
      </c>
      <c r="E192" s="171">
        <v>548.6268</v>
      </c>
      <c r="F192" s="171">
        <v>0</v>
      </c>
      <c r="G192" s="172">
        <f>E192*F192</f>
        <v>0</v>
      </c>
      <c r="O192" s="166">
        <v>2</v>
      </c>
      <c r="AA192" s="142">
        <v>1</v>
      </c>
      <c r="AB192" s="142">
        <v>0</v>
      </c>
      <c r="AC192" s="142">
        <v>0</v>
      </c>
      <c r="AZ192" s="142">
        <v>1</v>
      </c>
      <c r="BA192" s="142">
        <f>IF(AZ192=1,G192,0)</f>
        <v>0</v>
      </c>
      <c r="BB192" s="142">
        <f>IF(AZ192=2,G192,0)</f>
        <v>0</v>
      </c>
      <c r="BC192" s="142">
        <f>IF(AZ192=3,G192,0)</f>
        <v>0</v>
      </c>
      <c r="BD192" s="142">
        <f>IF(AZ192=4,G192,0)</f>
        <v>0</v>
      </c>
      <c r="BE192" s="142">
        <f>IF(AZ192=5,G192,0)</f>
        <v>0</v>
      </c>
      <c r="CA192" s="173">
        <v>1</v>
      </c>
      <c r="CB192" s="173">
        <v>0</v>
      </c>
      <c r="CZ192" s="142">
        <v>4.827E-2</v>
      </c>
    </row>
    <row r="193" spans="1:104">
      <c r="A193" s="174"/>
      <c r="B193" s="176"/>
      <c r="C193" s="226" t="s">
        <v>305</v>
      </c>
      <c r="D193" s="227"/>
      <c r="E193" s="177">
        <v>0</v>
      </c>
      <c r="F193" s="178"/>
      <c r="G193" s="179"/>
      <c r="M193" s="175" t="s">
        <v>305</v>
      </c>
      <c r="O193" s="166"/>
    </row>
    <row r="194" spans="1:104">
      <c r="A194" s="174"/>
      <c r="B194" s="176"/>
      <c r="C194" s="226" t="s">
        <v>306</v>
      </c>
      <c r="D194" s="227"/>
      <c r="E194" s="177">
        <v>253.67920000000001</v>
      </c>
      <c r="F194" s="178"/>
      <c r="G194" s="179"/>
      <c r="M194" s="175" t="s">
        <v>306</v>
      </c>
      <c r="O194" s="166"/>
    </row>
    <row r="195" spans="1:104">
      <c r="A195" s="174"/>
      <c r="B195" s="176"/>
      <c r="C195" s="226" t="s">
        <v>307</v>
      </c>
      <c r="D195" s="227"/>
      <c r="E195" s="177">
        <v>-21.8</v>
      </c>
      <c r="F195" s="178"/>
      <c r="G195" s="179"/>
      <c r="M195" s="175" t="s">
        <v>307</v>
      </c>
      <c r="O195" s="166"/>
    </row>
    <row r="196" spans="1:104">
      <c r="A196" s="174"/>
      <c r="B196" s="176"/>
      <c r="C196" s="226" t="s">
        <v>308</v>
      </c>
      <c r="D196" s="227"/>
      <c r="E196" s="177">
        <v>332.94749999999999</v>
      </c>
      <c r="F196" s="178"/>
      <c r="G196" s="179"/>
      <c r="M196" s="175" t="s">
        <v>308</v>
      </c>
      <c r="O196" s="166"/>
    </row>
    <row r="197" spans="1:104">
      <c r="A197" s="174"/>
      <c r="B197" s="176"/>
      <c r="C197" s="226" t="s">
        <v>309</v>
      </c>
      <c r="D197" s="227"/>
      <c r="E197" s="177">
        <v>-16.2</v>
      </c>
      <c r="F197" s="178"/>
      <c r="G197" s="179"/>
      <c r="M197" s="175" t="s">
        <v>309</v>
      </c>
      <c r="O197" s="166"/>
    </row>
    <row r="198" spans="1:104" ht="22.5">
      <c r="A198" s="167">
        <v>55</v>
      </c>
      <c r="B198" s="168" t="s">
        <v>310</v>
      </c>
      <c r="C198" s="169" t="s">
        <v>311</v>
      </c>
      <c r="D198" s="170" t="s">
        <v>143</v>
      </c>
      <c r="E198" s="171">
        <v>63.826000000000001</v>
      </c>
      <c r="F198" s="171">
        <v>0</v>
      </c>
      <c r="G198" s="172">
        <f>E198*F198</f>
        <v>0</v>
      </c>
      <c r="O198" s="166">
        <v>2</v>
      </c>
      <c r="AA198" s="142">
        <v>1</v>
      </c>
      <c r="AB198" s="142">
        <v>1</v>
      </c>
      <c r="AC198" s="142">
        <v>1</v>
      </c>
      <c r="AZ198" s="142">
        <v>1</v>
      </c>
      <c r="BA198" s="142">
        <f>IF(AZ198=1,G198,0)</f>
        <v>0</v>
      </c>
      <c r="BB198" s="142">
        <f>IF(AZ198=2,G198,0)</f>
        <v>0</v>
      </c>
      <c r="BC198" s="142">
        <f>IF(AZ198=3,G198,0)</f>
        <v>0</v>
      </c>
      <c r="BD198" s="142">
        <f>IF(AZ198=4,G198,0)</f>
        <v>0</v>
      </c>
      <c r="BE198" s="142">
        <f>IF(AZ198=5,G198,0)</f>
        <v>0</v>
      </c>
      <c r="CA198" s="173">
        <v>1</v>
      </c>
      <c r="CB198" s="173">
        <v>1</v>
      </c>
      <c r="CZ198" s="142">
        <v>5.1569999999999998E-2</v>
      </c>
    </row>
    <row r="199" spans="1:104">
      <c r="A199" s="174"/>
      <c r="B199" s="176"/>
      <c r="C199" s="226" t="s">
        <v>266</v>
      </c>
      <c r="D199" s="227"/>
      <c r="E199" s="177">
        <v>0</v>
      </c>
      <c r="F199" s="178"/>
      <c r="G199" s="179"/>
      <c r="M199" s="175" t="s">
        <v>266</v>
      </c>
      <c r="O199" s="166"/>
    </row>
    <row r="200" spans="1:104">
      <c r="A200" s="174"/>
      <c r="B200" s="176"/>
      <c r="C200" s="226" t="s">
        <v>312</v>
      </c>
      <c r="D200" s="227"/>
      <c r="E200" s="177">
        <v>7.1760000000000002</v>
      </c>
      <c r="F200" s="178"/>
      <c r="G200" s="179"/>
      <c r="M200" s="175" t="s">
        <v>312</v>
      </c>
      <c r="O200" s="166"/>
    </row>
    <row r="201" spans="1:104">
      <c r="A201" s="174"/>
      <c r="B201" s="176"/>
      <c r="C201" s="226" t="s">
        <v>313</v>
      </c>
      <c r="D201" s="227"/>
      <c r="E201" s="177">
        <v>56.65</v>
      </c>
      <c r="F201" s="178"/>
      <c r="G201" s="179"/>
      <c r="M201" s="175" t="s">
        <v>313</v>
      </c>
      <c r="O201" s="166"/>
    </row>
    <row r="202" spans="1:104" ht="22.5">
      <c r="A202" s="167">
        <v>56</v>
      </c>
      <c r="B202" s="168" t="s">
        <v>314</v>
      </c>
      <c r="C202" s="169" t="s">
        <v>315</v>
      </c>
      <c r="D202" s="170" t="s">
        <v>143</v>
      </c>
      <c r="E202" s="171">
        <v>26.78</v>
      </c>
      <c r="F202" s="171">
        <v>0</v>
      </c>
      <c r="G202" s="172">
        <f>E202*F202</f>
        <v>0</v>
      </c>
      <c r="O202" s="166">
        <v>2</v>
      </c>
      <c r="AA202" s="142">
        <v>1</v>
      </c>
      <c r="AB202" s="142">
        <v>1</v>
      </c>
      <c r="AC202" s="142">
        <v>1</v>
      </c>
      <c r="AZ202" s="142">
        <v>1</v>
      </c>
      <c r="BA202" s="142">
        <f>IF(AZ202=1,G202,0)</f>
        <v>0</v>
      </c>
      <c r="BB202" s="142">
        <f>IF(AZ202=2,G202,0)</f>
        <v>0</v>
      </c>
      <c r="BC202" s="142">
        <f>IF(AZ202=3,G202,0)</f>
        <v>0</v>
      </c>
      <c r="BD202" s="142">
        <f>IF(AZ202=4,G202,0)</f>
        <v>0</v>
      </c>
      <c r="BE202" s="142">
        <f>IF(AZ202=5,G202,0)</f>
        <v>0</v>
      </c>
      <c r="CA202" s="173">
        <v>1</v>
      </c>
      <c r="CB202" s="173">
        <v>1</v>
      </c>
      <c r="CZ202" s="142">
        <v>5.1569999999999998E-2</v>
      </c>
    </row>
    <row r="203" spans="1:104">
      <c r="A203" s="174"/>
      <c r="B203" s="176"/>
      <c r="C203" s="226" t="s">
        <v>305</v>
      </c>
      <c r="D203" s="227"/>
      <c r="E203" s="177">
        <v>0</v>
      </c>
      <c r="F203" s="178"/>
      <c r="G203" s="179"/>
      <c r="M203" s="175" t="s">
        <v>305</v>
      </c>
      <c r="O203" s="166"/>
    </row>
    <row r="204" spans="1:104">
      <c r="A204" s="174"/>
      <c r="B204" s="176"/>
      <c r="C204" s="226" t="s">
        <v>316</v>
      </c>
      <c r="D204" s="227"/>
      <c r="E204" s="177">
        <v>26.78</v>
      </c>
      <c r="F204" s="178"/>
      <c r="G204" s="179"/>
      <c r="M204" s="175" t="s">
        <v>316</v>
      </c>
      <c r="O204" s="166"/>
    </row>
    <row r="205" spans="1:104" ht="22.5">
      <c r="A205" s="167">
        <v>57</v>
      </c>
      <c r="B205" s="168" t="s">
        <v>317</v>
      </c>
      <c r="C205" s="169" t="s">
        <v>318</v>
      </c>
      <c r="D205" s="170" t="s">
        <v>143</v>
      </c>
      <c r="E205" s="171">
        <v>63.604999999999997</v>
      </c>
      <c r="F205" s="171">
        <v>0</v>
      </c>
      <c r="G205" s="172">
        <f>E205*F205</f>
        <v>0</v>
      </c>
      <c r="O205" s="166">
        <v>2</v>
      </c>
      <c r="AA205" s="142">
        <v>1</v>
      </c>
      <c r="AB205" s="142">
        <v>0</v>
      </c>
      <c r="AC205" s="142">
        <v>0</v>
      </c>
      <c r="AZ205" s="142">
        <v>1</v>
      </c>
      <c r="BA205" s="142">
        <f>IF(AZ205=1,G205,0)</f>
        <v>0</v>
      </c>
      <c r="BB205" s="142">
        <f>IF(AZ205=2,G205,0)</f>
        <v>0</v>
      </c>
      <c r="BC205" s="142">
        <f>IF(AZ205=3,G205,0)</f>
        <v>0</v>
      </c>
      <c r="BD205" s="142">
        <f>IF(AZ205=4,G205,0)</f>
        <v>0</v>
      </c>
      <c r="BE205" s="142">
        <f>IF(AZ205=5,G205,0)</f>
        <v>0</v>
      </c>
      <c r="CA205" s="173">
        <v>1</v>
      </c>
      <c r="CB205" s="173">
        <v>0</v>
      </c>
      <c r="CZ205" s="142">
        <v>5.2249999999999998E-2</v>
      </c>
    </row>
    <row r="206" spans="1:104">
      <c r="A206" s="174"/>
      <c r="B206" s="176"/>
      <c r="C206" s="226" t="s">
        <v>266</v>
      </c>
      <c r="D206" s="227"/>
      <c r="E206" s="177">
        <v>0</v>
      </c>
      <c r="F206" s="178"/>
      <c r="G206" s="179"/>
      <c r="M206" s="175" t="s">
        <v>266</v>
      </c>
      <c r="O206" s="166"/>
    </row>
    <row r="207" spans="1:104">
      <c r="A207" s="174"/>
      <c r="B207" s="176"/>
      <c r="C207" s="226" t="s">
        <v>319</v>
      </c>
      <c r="D207" s="227"/>
      <c r="E207" s="177">
        <v>65.405000000000001</v>
      </c>
      <c r="F207" s="178"/>
      <c r="G207" s="179"/>
      <c r="M207" s="175" t="s">
        <v>319</v>
      </c>
      <c r="O207" s="166"/>
    </row>
    <row r="208" spans="1:104">
      <c r="A208" s="174"/>
      <c r="B208" s="176"/>
      <c r="C208" s="226" t="s">
        <v>320</v>
      </c>
      <c r="D208" s="227"/>
      <c r="E208" s="177">
        <v>-1.8</v>
      </c>
      <c r="F208" s="178"/>
      <c r="G208" s="179"/>
      <c r="M208" s="175" t="s">
        <v>320</v>
      </c>
      <c r="O208" s="166"/>
    </row>
    <row r="209" spans="1:104" ht="22.5">
      <c r="A209" s="167">
        <v>58</v>
      </c>
      <c r="B209" s="168" t="s">
        <v>321</v>
      </c>
      <c r="C209" s="169" t="s">
        <v>322</v>
      </c>
      <c r="D209" s="170" t="s">
        <v>143</v>
      </c>
      <c r="E209" s="171">
        <v>64</v>
      </c>
      <c r="F209" s="171">
        <v>0</v>
      </c>
      <c r="G209" s="172">
        <f>E209*F209</f>
        <v>0</v>
      </c>
      <c r="O209" s="166">
        <v>2</v>
      </c>
      <c r="AA209" s="142">
        <v>1</v>
      </c>
      <c r="AB209" s="142">
        <v>0</v>
      </c>
      <c r="AC209" s="142">
        <v>0</v>
      </c>
      <c r="AZ209" s="142">
        <v>1</v>
      </c>
      <c r="BA209" s="142">
        <f>IF(AZ209=1,G209,0)</f>
        <v>0</v>
      </c>
      <c r="BB209" s="142">
        <f>IF(AZ209=2,G209,0)</f>
        <v>0</v>
      </c>
      <c r="BC209" s="142">
        <f>IF(AZ209=3,G209,0)</f>
        <v>0</v>
      </c>
      <c r="BD209" s="142">
        <f>IF(AZ209=4,G209,0)</f>
        <v>0</v>
      </c>
      <c r="BE209" s="142">
        <f>IF(AZ209=5,G209,0)</f>
        <v>0</v>
      </c>
      <c r="CA209" s="173">
        <v>1</v>
      </c>
      <c r="CB209" s="173">
        <v>0</v>
      </c>
      <c r="CZ209" s="142">
        <v>5.2249999999999998E-2</v>
      </c>
    </row>
    <row r="210" spans="1:104">
      <c r="A210" s="174"/>
      <c r="B210" s="176"/>
      <c r="C210" s="226" t="s">
        <v>323</v>
      </c>
      <c r="D210" s="227"/>
      <c r="E210" s="177">
        <v>64</v>
      </c>
      <c r="F210" s="178"/>
      <c r="G210" s="179"/>
      <c r="M210" s="175" t="s">
        <v>323</v>
      </c>
      <c r="O210" s="166"/>
    </row>
    <row r="211" spans="1:104" ht="22.5">
      <c r="A211" s="167">
        <v>59</v>
      </c>
      <c r="B211" s="168" t="s">
        <v>324</v>
      </c>
      <c r="C211" s="169" t="s">
        <v>325</v>
      </c>
      <c r="D211" s="170" t="s">
        <v>143</v>
      </c>
      <c r="E211" s="171">
        <v>289.73250000000002</v>
      </c>
      <c r="F211" s="171">
        <v>0</v>
      </c>
      <c r="G211" s="172">
        <f>E211*F211</f>
        <v>0</v>
      </c>
      <c r="O211" s="166">
        <v>2</v>
      </c>
      <c r="AA211" s="142">
        <v>1</v>
      </c>
      <c r="AB211" s="142">
        <v>1</v>
      </c>
      <c r="AC211" s="142">
        <v>1</v>
      </c>
      <c r="AZ211" s="142">
        <v>1</v>
      </c>
      <c r="BA211" s="142">
        <f>IF(AZ211=1,G211,0)</f>
        <v>0</v>
      </c>
      <c r="BB211" s="142">
        <f>IF(AZ211=2,G211,0)</f>
        <v>0</v>
      </c>
      <c r="BC211" s="142">
        <f>IF(AZ211=3,G211,0)</f>
        <v>0</v>
      </c>
      <c r="BD211" s="142">
        <f>IF(AZ211=4,G211,0)</f>
        <v>0</v>
      </c>
      <c r="BE211" s="142">
        <f>IF(AZ211=5,G211,0)</f>
        <v>0</v>
      </c>
      <c r="CA211" s="173">
        <v>1</v>
      </c>
      <c r="CB211" s="173">
        <v>1</v>
      </c>
      <c r="CZ211" s="142">
        <v>1.273E-2</v>
      </c>
    </row>
    <row r="212" spans="1:104">
      <c r="A212" s="174"/>
      <c r="B212" s="176"/>
      <c r="C212" s="226" t="s">
        <v>326</v>
      </c>
      <c r="D212" s="227"/>
      <c r="E212" s="177">
        <v>0</v>
      </c>
      <c r="F212" s="178"/>
      <c r="G212" s="179"/>
      <c r="M212" s="175" t="s">
        <v>326</v>
      </c>
      <c r="O212" s="166"/>
    </row>
    <row r="213" spans="1:104">
      <c r="A213" s="174"/>
      <c r="B213" s="176"/>
      <c r="C213" s="226" t="s">
        <v>327</v>
      </c>
      <c r="D213" s="227"/>
      <c r="E213" s="177">
        <v>22.206</v>
      </c>
      <c r="F213" s="178"/>
      <c r="G213" s="179"/>
      <c r="M213" s="175" t="s">
        <v>327</v>
      </c>
      <c r="O213" s="166"/>
    </row>
    <row r="214" spans="1:104" ht="22.5">
      <c r="A214" s="174"/>
      <c r="B214" s="176"/>
      <c r="C214" s="226" t="s">
        <v>328</v>
      </c>
      <c r="D214" s="227"/>
      <c r="E214" s="177">
        <v>33.079000000000001</v>
      </c>
      <c r="F214" s="178"/>
      <c r="G214" s="179"/>
      <c r="M214" s="175" t="s">
        <v>328</v>
      </c>
      <c r="O214" s="166"/>
    </row>
    <row r="215" spans="1:104">
      <c r="A215" s="174"/>
      <c r="B215" s="176"/>
      <c r="C215" s="226" t="s">
        <v>329</v>
      </c>
      <c r="D215" s="227"/>
      <c r="E215" s="177">
        <v>3.9824999999999999</v>
      </c>
      <c r="F215" s="178"/>
      <c r="G215" s="179"/>
      <c r="M215" s="175" t="s">
        <v>329</v>
      </c>
      <c r="O215" s="166"/>
    </row>
    <row r="216" spans="1:104">
      <c r="A216" s="174"/>
      <c r="B216" s="176"/>
      <c r="C216" s="226" t="s">
        <v>330</v>
      </c>
      <c r="D216" s="227"/>
      <c r="E216" s="177">
        <v>138.8175</v>
      </c>
      <c r="F216" s="178"/>
      <c r="G216" s="179"/>
      <c r="M216" s="175" t="s">
        <v>330</v>
      </c>
      <c r="O216" s="166"/>
    </row>
    <row r="217" spans="1:104">
      <c r="A217" s="174"/>
      <c r="B217" s="176"/>
      <c r="C217" s="226" t="s">
        <v>331</v>
      </c>
      <c r="D217" s="227"/>
      <c r="E217" s="177">
        <v>-36.075000000000003</v>
      </c>
      <c r="F217" s="178"/>
      <c r="G217" s="179"/>
      <c r="M217" s="175" t="s">
        <v>331</v>
      </c>
      <c r="O217" s="166"/>
    </row>
    <row r="218" spans="1:104" ht="22.5">
      <c r="A218" s="174"/>
      <c r="B218" s="176"/>
      <c r="C218" s="226" t="s">
        <v>332</v>
      </c>
      <c r="D218" s="227"/>
      <c r="E218" s="177">
        <v>9.0150000000000006</v>
      </c>
      <c r="F218" s="178"/>
      <c r="G218" s="179"/>
      <c r="M218" s="175" t="s">
        <v>332</v>
      </c>
      <c r="O218" s="166"/>
    </row>
    <row r="219" spans="1:104">
      <c r="A219" s="174"/>
      <c r="B219" s="176"/>
      <c r="C219" s="226" t="s">
        <v>333</v>
      </c>
      <c r="D219" s="227"/>
      <c r="E219" s="177">
        <v>0</v>
      </c>
      <c r="F219" s="178"/>
      <c r="G219" s="179"/>
      <c r="M219" s="175" t="s">
        <v>333</v>
      </c>
      <c r="O219" s="166"/>
    </row>
    <row r="220" spans="1:104">
      <c r="A220" s="174"/>
      <c r="B220" s="176"/>
      <c r="C220" s="226" t="s">
        <v>334</v>
      </c>
      <c r="D220" s="227"/>
      <c r="E220" s="177">
        <v>134.2525</v>
      </c>
      <c r="F220" s="178"/>
      <c r="G220" s="179"/>
      <c r="M220" s="175" t="s">
        <v>334</v>
      </c>
      <c r="O220" s="166"/>
    </row>
    <row r="221" spans="1:104">
      <c r="A221" s="174"/>
      <c r="B221" s="176"/>
      <c r="C221" s="226" t="s">
        <v>335</v>
      </c>
      <c r="D221" s="227"/>
      <c r="E221" s="177">
        <v>-41.024999999999999</v>
      </c>
      <c r="F221" s="178"/>
      <c r="G221" s="179"/>
      <c r="M221" s="175" t="s">
        <v>335</v>
      </c>
      <c r="O221" s="166"/>
    </row>
    <row r="222" spans="1:104" ht="22.5">
      <c r="A222" s="174"/>
      <c r="B222" s="176"/>
      <c r="C222" s="226" t="s">
        <v>336</v>
      </c>
      <c r="D222" s="227"/>
      <c r="E222" s="177">
        <v>25.48</v>
      </c>
      <c r="F222" s="178"/>
      <c r="G222" s="179"/>
      <c r="M222" s="175" t="s">
        <v>336</v>
      </c>
      <c r="O222" s="166"/>
    </row>
    <row r="223" spans="1:104" ht="22.5">
      <c r="A223" s="167">
        <v>60</v>
      </c>
      <c r="B223" s="168" t="s">
        <v>337</v>
      </c>
      <c r="C223" s="169" t="s">
        <v>338</v>
      </c>
      <c r="D223" s="170" t="s">
        <v>143</v>
      </c>
      <c r="E223" s="171">
        <v>33.200000000000003</v>
      </c>
      <c r="F223" s="171">
        <v>0</v>
      </c>
      <c r="G223" s="172">
        <f>E223*F223</f>
        <v>0</v>
      </c>
      <c r="O223" s="166">
        <v>2</v>
      </c>
      <c r="AA223" s="142">
        <v>1</v>
      </c>
      <c r="AB223" s="142">
        <v>1</v>
      </c>
      <c r="AC223" s="142">
        <v>1</v>
      </c>
      <c r="AZ223" s="142">
        <v>1</v>
      </c>
      <c r="BA223" s="142">
        <f>IF(AZ223=1,G223,0)</f>
        <v>0</v>
      </c>
      <c r="BB223" s="142">
        <f>IF(AZ223=2,G223,0)</f>
        <v>0</v>
      </c>
      <c r="BC223" s="142">
        <f>IF(AZ223=3,G223,0)</f>
        <v>0</v>
      </c>
      <c r="BD223" s="142">
        <f>IF(AZ223=4,G223,0)</f>
        <v>0</v>
      </c>
      <c r="BE223" s="142">
        <f>IF(AZ223=5,G223,0)</f>
        <v>0</v>
      </c>
      <c r="CA223" s="173">
        <v>1</v>
      </c>
      <c r="CB223" s="173">
        <v>1</v>
      </c>
      <c r="CZ223" s="142">
        <v>1.273E-2</v>
      </c>
    </row>
    <row r="224" spans="1:104">
      <c r="A224" s="174"/>
      <c r="B224" s="176"/>
      <c r="C224" s="226" t="s">
        <v>326</v>
      </c>
      <c r="D224" s="227"/>
      <c r="E224" s="177">
        <v>0</v>
      </c>
      <c r="F224" s="178"/>
      <c r="G224" s="179"/>
      <c r="M224" s="175" t="s">
        <v>326</v>
      </c>
      <c r="O224" s="166"/>
    </row>
    <row r="225" spans="1:104">
      <c r="A225" s="174"/>
      <c r="B225" s="176"/>
      <c r="C225" s="226" t="s">
        <v>339</v>
      </c>
      <c r="D225" s="227"/>
      <c r="E225" s="177">
        <v>33.200000000000003</v>
      </c>
      <c r="F225" s="178"/>
      <c r="G225" s="179"/>
      <c r="M225" s="175" t="s">
        <v>339</v>
      </c>
      <c r="O225" s="166"/>
    </row>
    <row r="226" spans="1:104" ht="22.5">
      <c r="A226" s="167">
        <v>61</v>
      </c>
      <c r="B226" s="168" t="s">
        <v>340</v>
      </c>
      <c r="C226" s="169" t="s">
        <v>341</v>
      </c>
      <c r="D226" s="170" t="s">
        <v>143</v>
      </c>
      <c r="E226" s="171">
        <v>211.1</v>
      </c>
      <c r="F226" s="171">
        <v>0</v>
      </c>
      <c r="G226" s="172">
        <f>E226*F226</f>
        <v>0</v>
      </c>
      <c r="O226" s="166">
        <v>2</v>
      </c>
      <c r="AA226" s="142">
        <v>1</v>
      </c>
      <c r="AB226" s="142">
        <v>1</v>
      </c>
      <c r="AC226" s="142">
        <v>1</v>
      </c>
      <c r="AZ226" s="142">
        <v>1</v>
      </c>
      <c r="BA226" s="142">
        <f>IF(AZ226=1,G226,0)</f>
        <v>0</v>
      </c>
      <c r="BB226" s="142">
        <f>IF(AZ226=2,G226,0)</f>
        <v>0</v>
      </c>
      <c r="BC226" s="142">
        <f>IF(AZ226=3,G226,0)</f>
        <v>0</v>
      </c>
      <c r="BD226" s="142">
        <f>IF(AZ226=4,G226,0)</f>
        <v>0</v>
      </c>
      <c r="BE226" s="142">
        <f>IF(AZ226=5,G226,0)</f>
        <v>0</v>
      </c>
      <c r="CA226" s="173">
        <v>1</v>
      </c>
      <c r="CB226" s="173">
        <v>1</v>
      </c>
      <c r="CZ226" s="142">
        <v>1.197E-2</v>
      </c>
    </row>
    <row r="227" spans="1:104">
      <c r="A227" s="174"/>
      <c r="B227" s="176"/>
      <c r="C227" s="226" t="s">
        <v>342</v>
      </c>
      <c r="D227" s="227"/>
      <c r="E227" s="177">
        <v>0</v>
      </c>
      <c r="F227" s="178"/>
      <c r="G227" s="179"/>
      <c r="M227" s="175" t="s">
        <v>342</v>
      </c>
      <c r="O227" s="166"/>
    </row>
    <row r="228" spans="1:104">
      <c r="A228" s="174"/>
      <c r="B228" s="176"/>
      <c r="C228" s="226" t="s">
        <v>343</v>
      </c>
      <c r="D228" s="227"/>
      <c r="E228" s="177">
        <v>14.3</v>
      </c>
      <c r="F228" s="178"/>
      <c r="G228" s="179"/>
      <c r="M228" s="175" t="s">
        <v>343</v>
      </c>
      <c r="O228" s="166"/>
    </row>
    <row r="229" spans="1:104">
      <c r="A229" s="174"/>
      <c r="B229" s="176"/>
      <c r="C229" s="226" t="s">
        <v>344</v>
      </c>
      <c r="D229" s="227"/>
      <c r="E229" s="177">
        <v>23.5</v>
      </c>
      <c r="F229" s="178"/>
      <c r="G229" s="179"/>
      <c r="M229" s="175" t="s">
        <v>344</v>
      </c>
      <c r="O229" s="166"/>
    </row>
    <row r="230" spans="1:104">
      <c r="A230" s="174"/>
      <c r="B230" s="176"/>
      <c r="C230" s="226" t="s">
        <v>345</v>
      </c>
      <c r="D230" s="227"/>
      <c r="E230" s="177">
        <v>0</v>
      </c>
      <c r="F230" s="178"/>
      <c r="G230" s="179"/>
      <c r="M230" s="175" t="s">
        <v>345</v>
      </c>
      <c r="O230" s="166"/>
    </row>
    <row r="231" spans="1:104" ht="33.75">
      <c r="A231" s="174"/>
      <c r="B231" s="176"/>
      <c r="C231" s="226" t="s">
        <v>346</v>
      </c>
      <c r="D231" s="227"/>
      <c r="E231" s="177">
        <v>63.8</v>
      </c>
      <c r="F231" s="178"/>
      <c r="G231" s="179"/>
      <c r="M231" s="175" t="s">
        <v>346</v>
      </c>
      <c r="O231" s="166"/>
    </row>
    <row r="232" spans="1:104">
      <c r="A232" s="174"/>
      <c r="B232" s="176"/>
      <c r="C232" s="226" t="s">
        <v>347</v>
      </c>
      <c r="D232" s="227"/>
      <c r="E232" s="177">
        <v>109.5</v>
      </c>
      <c r="F232" s="178"/>
      <c r="G232" s="179"/>
      <c r="M232" s="175" t="s">
        <v>347</v>
      </c>
      <c r="O232" s="166"/>
    </row>
    <row r="233" spans="1:104">
      <c r="A233" s="167">
        <v>62</v>
      </c>
      <c r="B233" s="168" t="s">
        <v>348</v>
      </c>
      <c r="C233" s="169" t="s">
        <v>349</v>
      </c>
      <c r="D233" s="170" t="s">
        <v>143</v>
      </c>
      <c r="E233" s="171">
        <v>36</v>
      </c>
      <c r="F233" s="171">
        <v>0</v>
      </c>
      <c r="G233" s="172">
        <f>E233*F233</f>
        <v>0</v>
      </c>
      <c r="O233" s="166">
        <v>2</v>
      </c>
      <c r="AA233" s="142">
        <v>1</v>
      </c>
      <c r="AB233" s="142">
        <v>1</v>
      </c>
      <c r="AC233" s="142">
        <v>1</v>
      </c>
      <c r="AZ233" s="142">
        <v>1</v>
      </c>
      <c r="BA233" s="142">
        <f>IF(AZ233=1,G233,0)</f>
        <v>0</v>
      </c>
      <c r="BB233" s="142">
        <f>IF(AZ233=2,G233,0)</f>
        <v>0</v>
      </c>
      <c r="BC233" s="142">
        <f>IF(AZ233=3,G233,0)</f>
        <v>0</v>
      </c>
      <c r="BD233" s="142">
        <f>IF(AZ233=4,G233,0)</f>
        <v>0</v>
      </c>
      <c r="BE233" s="142">
        <f>IF(AZ233=5,G233,0)</f>
        <v>0</v>
      </c>
      <c r="CA233" s="173">
        <v>1</v>
      </c>
      <c r="CB233" s="173">
        <v>1</v>
      </c>
      <c r="CZ233" s="142">
        <v>1.685E-2</v>
      </c>
    </row>
    <row r="234" spans="1:104">
      <c r="A234" s="174"/>
      <c r="B234" s="176"/>
      <c r="C234" s="226" t="s">
        <v>345</v>
      </c>
      <c r="D234" s="227"/>
      <c r="E234" s="177">
        <v>0</v>
      </c>
      <c r="F234" s="178"/>
      <c r="G234" s="179"/>
      <c r="M234" s="175" t="s">
        <v>345</v>
      </c>
      <c r="O234" s="166"/>
    </row>
    <row r="235" spans="1:104">
      <c r="A235" s="174"/>
      <c r="B235" s="176"/>
      <c r="C235" s="226" t="s">
        <v>350</v>
      </c>
      <c r="D235" s="227"/>
      <c r="E235" s="177">
        <v>36</v>
      </c>
      <c r="F235" s="178"/>
      <c r="G235" s="179"/>
      <c r="M235" s="175" t="s">
        <v>350</v>
      </c>
      <c r="O235" s="166"/>
    </row>
    <row r="236" spans="1:104" ht="22.5">
      <c r="A236" s="167">
        <v>63</v>
      </c>
      <c r="B236" s="168" t="s">
        <v>351</v>
      </c>
      <c r="C236" s="169" t="s">
        <v>352</v>
      </c>
      <c r="D236" s="170" t="s">
        <v>143</v>
      </c>
      <c r="E236" s="171">
        <v>518.5</v>
      </c>
      <c r="F236" s="171">
        <v>0</v>
      </c>
      <c r="G236" s="172">
        <f>E236*F236</f>
        <v>0</v>
      </c>
      <c r="O236" s="166">
        <v>2</v>
      </c>
      <c r="AA236" s="142">
        <v>1</v>
      </c>
      <c r="AB236" s="142">
        <v>1</v>
      </c>
      <c r="AC236" s="142">
        <v>1</v>
      </c>
      <c r="AZ236" s="142">
        <v>1</v>
      </c>
      <c r="BA236" s="142">
        <f>IF(AZ236=1,G236,0)</f>
        <v>0</v>
      </c>
      <c r="BB236" s="142">
        <f>IF(AZ236=2,G236,0)</f>
        <v>0</v>
      </c>
      <c r="BC236" s="142">
        <f>IF(AZ236=3,G236,0)</f>
        <v>0</v>
      </c>
      <c r="BD236" s="142">
        <f>IF(AZ236=4,G236,0)</f>
        <v>0</v>
      </c>
      <c r="BE236" s="142">
        <f>IF(AZ236=5,G236,0)</f>
        <v>0</v>
      </c>
      <c r="CA236" s="173">
        <v>1</v>
      </c>
      <c r="CB236" s="173">
        <v>1</v>
      </c>
      <c r="CZ236" s="142">
        <v>9.6500000000000006E-3</v>
      </c>
    </row>
    <row r="237" spans="1:104">
      <c r="A237" s="174"/>
      <c r="B237" s="176"/>
      <c r="C237" s="226" t="s">
        <v>342</v>
      </c>
      <c r="D237" s="227"/>
      <c r="E237" s="177">
        <v>0</v>
      </c>
      <c r="F237" s="178"/>
      <c r="G237" s="179"/>
      <c r="M237" s="175" t="s">
        <v>342</v>
      </c>
      <c r="O237" s="166"/>
    </row>
    <row r="238" spans="1:104">
      <c r="A238" s="174"/>
      <c r="B238" s="176"/>
      <c r="C238" s="226" t="s">
        <v>353</v>
      </c>
      <c r="D238" s="227"/>
      <c r="E238" s="177">
        <v>39.5</v>
      </c>
      <c r="F238" s="178"/>
      <c r="G238" s="179"/>
      <c r="M238" s="175" t="s">
        <v>353</v>
      </c>
      <c r="O238" s="166"/>
    </row>
    <row r="239" spans="1:104">
      <c r="A239" s="174"/>
      <c r="B239" s="176"/>
      <c r="C239" s="226" t="s">
        <v>345</v>
      </c>
      <c r="D239" s="227"/>
      <c r="E239" s="177">
        <v>0</v>
      </c>
      <c r="F239" s="178"/>
      <c r="G239" s="179"/>
      <c r="M239" s="175" t="s">
        <v>345</v>
      </c>
      <c r="O239" s="166"/>
    </row>
    <row r="240" spans="1:104">
      <c r="A240" s="174"/>
      <c r="B240" s="176"/>
      <c r="C240" s="226" t="s">
        <v>354</v>
      </c>
      <c r="D240" s="227"/>
      <c r="E240" s="177">
        <v>321.5</v>
      </c>
      <c r="F240" s="178"/>
      <c r="G240" s="179"/>
      <c r="M240" s="175" t="s">
        <v>354</v>
      </c>
      <c r="O240" s="166"/>
    </row>
    <row r="241" spans="1:104">
      <c r="A241" s="174"/>
      <c r="B241" s="176"/>
      <c r="C241" s="226" t="s">
        <v>355</v>
      </c>
      <c r="D241" s="227"/>
      <c r="E241" s="177">
        <v>157.5</v>
      </c>
      <c r="F241" s="178"/>
      <c r="G241" s="179"/>
      <c r="M241" s="175" t="s">
        <v>355</v>
      </c>
      <c r="O241" s="166"/>
    </row>
    <row r="242" spans="1:104" ht="22.5">
      <c r="A242" s="167">
        <v>64</v>
      </c>
      <c r="B242" s="168" t="s">
        <v>356</v>
      </c>
      <c r="C242" s="169" t="s">
        <v>357</v>
      </c>
      <c r="D242" s="170" t="s">
        <v>143</v>
      </c>
      <c r="E242" s="171">
        <v>540.5</v>
      </c>
      <c r="F242" s="171">
        <v>0</v>
      </c>
      <c r="G242" s="172">
        <f>E242*F242</f>
        <v>0</v>
      </c>
      <c r="O242" s="166">
        <v>2</v>
      </c>
      <c r="AA242" s="142">
        <v>1</v>
      </c>
      <c r="AB242" s="142">
        <v>1</v>
      </c>
      <c r="AC242" s="142">
        <v>1</v>
      </c>
      <c r="AZ242" s="142">
        <v>1</v>
      </c>
      <c r="BA242" s="142">
        <f>IF(AZ242=1,G242,0)</f>
        <v>0</v>
      </c>
      <c r="BB242" s="142">
        <f>IF(AZ242=2,G242,0)</f>
        <v>0</v>
      </c>
      <c r="BC242" s="142">
        <f>IF(AZ242=3,G242,0)</f>
        <v>0</v>
      </c>
      <c r="BD242" s="142">
        <f>IF(AZ242=4,G242,0)</f>
        <v>0</v>
      </c>
      <c r="BE242" s="142">
        <f>IF(AZ242=5,G242,0)</f>
        <v>0</v>
      </c>
      <c r="CA242" s="173">
        <v>1</v>
      </c>
      <c r="CB242" s="173">
        <v>1</v>
      </c>
      <c r="CZ242" s="142">
        <v>8.6E-3</v>
      </c>
    </row>
    <row r="243" spans="1:104">
      <c r="A243" s="174"/>
      <c r="B243" s="176"/>
      <c r="C243" s="226" t="s">
        <v>345</v>
      </c>
      <c r="D243" s="227"/>
      <c r="E243" s="177">
        <v>0</v>
      </c>
      <c r="F243" s="178"/>
      <c r="G243" s="179"/>
      <c r="M243" s="175" t="s">
        <v>345</v>
      </c>
      <c r="O243" s="166"/>
    </row>
    <row r="244" spans="1:104" ht="22.5">
      <c r="A244" s="174"/>
      <c r="B244" s="176"/>
      <c r="C244" s="226" t="s">
        <v>358</v>
      </c>
      <c r="D244" s="227"/>
      <c r="E244" s="177">
        <v>540.5</v>
      </c>
      <c r="F244" s="178"/>
      <c r="G244" s="179"/>
      <c r="M244" s="175" t="s">
        <v>358</v>
      </c>
      <c r="O244" s="166"/>
    </row>
    <row r="245" spans="1:104" ht="22.5">
      <c r="A245" s="167">
        <v>65</v>
      </c>
      <c r="B245" s="168" t="s">
        <v>359</v>
      </c>
      <c r="C245" s="169" t="s">
        <v>360</v>
      </c>
      <c r="D245" s="170" t="s">
        <v>210</v>
      </c>
      <c r="E245" s="171">
        <v>1</v>
      </c>
      <c r="F245" s="171">
        <v>0</v>
      </c>
      <c r="G245" s="172">
        <f>E245*F245</f>
        <v>0</v>
      </c>
      <c r="O245" s="166">
        <v>2</v>
      </c>
      <c r="AA245" s="142">
        <v>1</v>
      </c>
      <c r="AB245" s="142">
        <v>1</v>
      </c>
      <c r="AC245" s="142">
        <v>1</v>
      </c>
      <c r="AZ245" s="142">
        <v>1</v>
      </c>
      <c r="BA245" s="142">
        <f>IF(AZ245=1,G245,0)</f>
        <v>0</v>
      </c>
      <c r="BB245" s="142">
        <f>IF(AZ245=2,G245,0)</f>
        <v>0</v>
      </c>
      <c r="BC245" s="142">
        <f>IF(AZ245=3,G245,0)</f>
        <v>0</v>
      </c>
      <c r="BD245" s="142">
        <f>IF(AZ245=4,G245,0)</f>
        <v>0</v>
      </c>
      <c r="BE245" s="142">
        <f>IF(AZ245=5,G245,0)</f>
        <v>0</v>
      </c>
      <c r="CA245" s="173">
        <v>1</v>
      </c>
      <c r="CB245" s="173">
        <v>1</v>
      </c>
      <c r="CZ245" s="142">
        <v>8.6E-3</v>
      </c>
    </row>
    <row r="246" spans="1:104">
      <c r="A246" s="167">
        <v>66</v>
      </c>
      <c r="B246" s="168" t="s">
        <v>361</v>
      </c>
      <c r="C246" s="169" t="s">
        <v>362</v>
      </c>
      <c r="D246" s="170" t="s">
        <v>143</v>
      </c>
      <c r="E246" s="171">
        <v>1278.0074999999999</v>
      </c>
      <c r="F246" s="171">
        <v>0</v>
      </c>
      <c r="G246" s="172">
        <f>E246*F246</f>
        <v>0</v>
      </c>
      <c r="O246" s="166">
        <v>2</v>
      </c>
      <c r="AA246" s="142">
        <v>1</v>
      </c>
      <c r="AB246" s="142">
        <v>7</v>
      </c>
      <c r="AC246" s="142">
        <v>7</v>
      </c>
      <c r="AZ246" s="142">
        <v>1</v>
      </c>
      <c r="BA246" s="142">
        <f>IF(AZ246=1,G246,0)</f>
        <v>0</v>
      </c>
      <c r="BB246" s="142">
        <f>IF(AZ246=2,G246,0)</f>
        <v>0</v>
      </c>
      <c r="BC246" s="142">
        <f>IF(AZ246=3,G246,0)</f>
        <v>0</v>
      </c>
      <c r="BD246" s="142">
        <f>IF(AZ246=4,G246,0)</f>
        <v>0</v>
      </c>
      <c r="BE246" s="142">
        <f>IF(AZ246=5,G246,0)</f>
        <v>0</v>
      </c>
      <c r="CA246" s="173">
        <v>1</v>
      </c>
      <c r="CB246" s="173">
        <v>7</v>
      </c>
      <c r="CZ246" s="142">
        <v>2.8800000000000002E-3</v>
      </c>
    </row>
    <row r="247" spans="1:104">
      <c r="A247" s="174"/>
      <c r="B247" s="176"/>
      <c r="C247" s="226" t="s">
        <v>363</v>
      </c>
      <c r="D247" s="227"/>
      <c r="E247" s="177">
        <v>1278.0074999999999</v>
      </c>
      <c r="F247" s="178"/>
      <c r="G247" s="179"/>
      <c r="M247" s="175" t="s">
        <v>363</v>
      </c>
      <c r="O247" s="166"/>
    </row>
    <row r="248" spans="1:104">
      <c r="A248" s="180"/>
      <c r="B248" s="181" t="s">
        <v>76</v>
      </c>
      <c r="C248" s="182" t="str">
        <f>CONCATENATE(B157," ",C157)</f>
        <v>311 Sádrokartonové konstrukce</v>
      </c>
      <c r="D248" s="183"/>
      <c r="E248" s="184"/>
      <c r="F248" s="185"/>
      <c r="G248" s="186">
        <f>SUM(G157:G247)</f>
        <v>0</v>
      </c>
      <c r="O248" s="166">
        <v>4</v>
      </c>
      <c r="BA248" s="187">
        <f>SUM(BA157:BA247)</f>
        <v>0</v>
      </c>
      <c r="BB248" s="187">
        <f>SUM(BB157:BB247)</f>
        <v>0</v>
      </c>
      <c r="BC248" s="187">
        <f>SUM(BC157:BC247)</f>
        <v>0</v>
      </c>
      <c r="BD248" s="187">
        <f>SUM(BD157:BD247)</f>
        <v>0</v>
      </c>
      <c r="BE248" s="187">
        <f>SUM(BE157:BE247)</f>
        <v>0</v>
      </c>
    </row>
    <row r="249" spans="1:104">
      <c r="A249" s="159" t="s">
        <v>72</v>
      </c>
      <c r="B249" s="160" t="s">
        <v>364</v>
      </c>
      <c r="C249" s="161" t="s">
        <v>365</v>
      </c>
      <c r="D249" s="162"/>
      <c r="E249" s="163"/>
      <c r="F249" s="163"/>
      <c r="G249" s="164"/>
      <c r="H249" s="165"/>
      <c r="I249" s="165"/>
      <c r="O249" s="166">
        <v>1</v>
      </c>
    </row>
    <row r="250" spans="1:104" ht="22.5">
      <c r="A250" s="167">
        <v>67</v>
      </c>
      <c r="B250" s="168" t="s">
        <v>366</v>
      </c>
      <c r="C250" s="169" t="s">
        <v>367</v>
      </c>
      <c r="D250" s="170" t="s">
        <v>85</v>
      </c>
      <c r="E250" s="171">
        <v>176.7</v>
      </c>
      <c r="F250" s="171">
        <v>0</v>
      </c>
      <c r="G250" s="172">
        <f>E250*F250</f>
        <v>0</v>
      </c>
      <c r="O250" s="166">
        <v>2</v>
      </c>
      <c r="AA250" s="142">
        <v>12</v>
      </c>
      <c r="AB250" s="142">
        <v>0</v>
      </c>
      <c r="AC250" s="142">
        <v>174</v>
      </c>
      <c r="AZ250" s="142">
        <v>1</v>
      </c>
      <c r="BA250" s="142">
        <f>IF(AZ250=1,G250,0)</f>
        <v>0</v>
      </c>
      <c r="BB250" s="142">
        <f>IF(AZ250=2,G250,0)</f>
        <v>0</v>
      </c>
      <c r="BC250" s="142">
        <f>IF(AZ250=3,G250,0)</f>
        <v>0</v>
      </c>
      <c r="BD250" s="142">
        <f>IF(AZ250=4,G250,0)</f>
        <v>0</v>
      </c>
      <c r="BE250" s="142">
        <f>IF(AZ250=5,G250,0)</f>
        <v>0</v>
      </c>
      <c r="CA250" s="173">
        <v>12</v>
      </c>
      <c r="CB250" s="173">
        <v>0</v>
      </c>
      <c r="CZ250" s="142">
        <v>2.4</v>
      </c>
    </row>
    <row r="251" spans="1:104">
      <c r="A251" s="174"/>
      <c r="B251" s="176"/>
      <c r="C251" s="226" t="s">
        <v>368</v>
      </c>
      <c r="D251" s="227"/>
      <c r="E251" s="177">
        <v>176.7</v>
      </c>
      <c r="F251" s="178"/>
      <c r="G251" s="179"/>
      <c r="M251" s="175" t="s">
        <v>368</v>
      </c>
      <c r="O251" s="166"/>
    </row>
    <row r="252" spans="1:104" ht="22.5">
      <c r="A252" s="167">
        <v>68</v>
      </c>
      <c r="B252" s="168" t="s">
        <v>369</v>
      </c>
      <c r="C252" s="169" t="s">
        <v>370</v>
      </c>
      <c r="D252" s="170" t="s">
        <v>85</v>
      </c>
      <c r="E252" s="171">
        <v>146.80000000000001</v>
      </c>
      <c r="F252" s="171">
        <v>0</v>
      </c>
      <c r="G252" s="172">
        <f>E252*F252</f>
        <v>0</v>
      </c>
      <c r="O252" s="166">
        <v>2</v>
      </c>
      <c r="AA252" s="142">
        <v>12</v>
      </c>
      <c r="AB252" s="142">
        <v>0</v>
      </c>
      <c r="AC252" s="142">
        <v>175</v>
      </c>
      <c r="AZ252" s="142">
        <v>1</v>
      </c>
      <c r="BA252" s="142">
        <f>IF(AZ252=1,G252,0)</f>
        <v>0</v>
      </c>
      <c r="BB252" s="142">
        <f>IF(AZ252=2,G252,0)</f>
        <v>0</v>
      </c>
      <c r="BC252" s="142">
        <f>IF(AZ252=3,G252,0)</f>
        <v>0</v>
      </c>
      <c r="BD252" s="142">
        <f>IF(AZ252=4,G252,0)</f>
        <v>0</v>
      </c>
      <c r="BE252" s="142">
        <f>IF(AZ252=5,G252,0)</f>
        <v>0</v>
      </c>
      <c r="CA252" s="173">
        <v>12</v>
      </c>
      <c r="CB252" s="173">
        <v>0</v>
      </c>
      <c r="CZ252" s="142">
        <v>2.4</v>
      </c>
    </row>
    <row r="253" spans="1:104">
      <c r="A253" s="174"/>
      <c r="B253" s="176"/>
      <c r="C253" s="226" t="s">
        <v>371</v>
      </c>
      <c r="D253" s="227"/>
      <c r="E253" s="177">
        <v>146.80000000000001</v>
      </c>
      <c r="F253" s="178"/>
      <c r="G253" s="179"/>
      <c r="M253" s="175" t="s">
        <v>371</v>
      </c>
      <c r="O253" s="166"/>
    </row>
    <row r="254" spans="1:104" ht="22.5">
      <c r="A254" s="167">
        <v>69</v>
      </c>
      <c r="B254" s="168" t="s">
        <v>372</v>
      </c>
      <c r="C254" s="169" t="s">
        <v>373</v>
      </c>
      <c r="D254" s="170" t="s">
        <v>85</v>
      </c>
      <c r="E254" s="171">
        <v>114.1</v>
      </c>
      <c r="F254" s="171">
        <v>0</v>
      </c>
      <c r="G254" s="172">
        <f>E254*F254</f>
        <v>0</v>
      </c>
      <c r="O254" s="166">
        <v>2</v>
      </c>
      <c r="AA254" s="142">
        <v>12</v>
      </c>
      <c r="AB254" s="142">
        <v>0</v>
      </c>
      <c r="AC254" s="142">
        <v>176</v>
      </c>
      <c r="AZ254" s="142">
        <v>1</v>
      </c>
      <c r="BA254" s="142">
        <f>IF(AZ254=1,G254,0)</f>
        <v>0</v>
      </c>
      <c r="BB254" s="142">
        <f>IF(AZ254=2,G254,0)</f>
        <v>0</v>
      </c>
      <c r="BC254" s="142">
        <f>IF(AZ254=3,G254,0)</f>
        <v>0</v>
      </c>
      <c r="BD254" s="142">
        <f>IF(AZ254=4,G254,0)</f>
        <v>0</v>
      </c>
      <c r="BE254" s="142">
        <f>IF(AZ254=5,G254,0)</f>
        <v>0</v>
      </c>
      <c r="CA254" s="173">
        <v>12</v>
      </c>
      <c r="CB254" s="173">
        <v>0</v>
      </c>
      <c r="CZ254" s="142">
        <v>2.4</v>
      </c>
    </row>
    <row r="255" spans="1:104">
      <c r="A255" s="174"/>
      <c r="B255" s="176"/>
      <c r="C255" s="226" t="s">
        <v>374</v>
      </c>
      <c r="D255" s="227"/>
      <c r="E255" s="177">
        <v>114.1</v>
      </c>
      <c r="F255" s="178"/>
      <c r="G255" s="179"/>
      <c r="M255" s="175" t="s">
        <v>374</v>
      </c>
      <c r="O255" s="166"/>
    </row>
    <row r="256" spans="1:104" ht="22.5">
      <c r="A256" s="167">
        <v>70</v>
      </c>
      <c r="B256" s="168" t="s">
        <v>375</v>
      </c>
      <c r="C256" s="169" t="s">
        <v>376</v>
      </c>
      <c r="D256" s="170" t="s">
        <v>85</v>
      </c>
      <c r="E256" s="171">
        <v>213</v>
      </c>
      <c r="F256" s="171">
        <v>0</v>
      </c>
      <c r="G256" s="172">
        <f>E256*F256</f>
        <v>0</v>
      </c>
      <c r="O256" s="166">
        <v>2</v>
      </c>
      <c r="AA256" s="142">
        <v>12</v>
      </c>
      <c r="AB256" s="142">
        <v>0</v>
      </c>
      <c r="AC256" s="142">
        <v>177</v>
      </c>
      <c r="AZ256" s="142">
        <v>1</v>
      </c>
      <c r="BA256" s="142">
        <f>IF(AZ256=1,G256,0)</f>
        <v>0</v>
      </c>
      <c r="BB256" s="142">
        <f>IF(AZ256=2,G256,0)</f>
        <v>0</v>
      </c>
      <c r="BC256" s="142">
        <f>IF(AZ256=3,G256,0)</f>
        <v>0</v>
      </c>
      <c r="BD256" s="142">
        <f>IF(AZ256=4,G256,0)</f>
        <v>0</v>
      </c>
      <c r="BE256" s="142">
        <f>IF(AZ256=5,G256,0)</f>
        <v>0</v>
      </c>
      <c r="CA256" s="173">
        <v>12</v>
      </c>
      <c r="CB256" s="173">
        <v>0</v>
      </c>
      <c r="CZ256" s="142">
        <v>2.4</v>
      </c>
    </row>
    <row r="257" spans="1:104">
      <c r="A257" s="174"/>
      <c r="B257" s="176"/>
      <c r="C257" s="226" t="s">
        <v>377</v>
      </c>
      <c r="D257" s="227"/>
      <c r="E257" s="177">
        <v>213</v>
      </c>
      <c r="F257" s="178"/>
      <c r="G257" s="179"/>
      <c r="M257" s="175" t="s">
        <v>377</v>
      </c>
      <c r="O257" s="166"/>
    </row>
    <row r="258" spans="1:104" ht="22.5">
      <c r="A258" s="167">
        <v>71</v>
      </c>
      <c r="B258" s="168" t="s">
        <v>378</v>
      </c>
      <c r="C258" s="169" t="s">
        <v>379</v>
      </c>
      <c r="D258" s="170" t="s">
        <v>85</v>
      </c>
      <c r="E258" s="171">
        <v>40.5</v>
      </c>
      <c r="F258" s="171">
        <v>0</v>
      </c>
      <c r="G258" s="172">
        <f>E258*F258</f>
        <v>0</v>
      </c>
      <c r="O258" s="166">
        <v>2</v>
      </c>
      <c r="AA258" s="142">
        <v>12</v>
      </c>
      <c r="AB258" s="142">
        <v>0</v>
      </c>
      <c r="AC258" s="142">
        <v>178</v>
      </c>
      <c r="AZ258" s="142">
        <v>1</v>
      </c>
      <c r="BA258" s="142">
        <f>IF(AZ258=1,G258,0)</f>
        <v>0</v>
      </c>
      <c r="BB258" s="142">
        <f>IF(AZ258=2,G258,0)</f>
        <v>0</v>
      </c>
      <c r="BC258" s="142">
        <f>IF(AZ258=3,G258,0)</f>
        <v>0</v>
      </c>
      <c r="BD258" s="142">
        <f>IF(AZ258=4,G258,0)</f>
        <v>0</v>
      </c>
      <c r="BE258" s="142">
        <f>IF(AZ258=5,G258,0)</f>
        <v>0</v>
      </c>
      <c r="CA258" s="173">
        <v>12</v>
      </c>
      <c r="CB258" s="173">
        <v>0</v>
      </c>
      <c r="CZ258" s="142">
        <v>2.4</v>
      </c>
    </row>
    <row r="259" spans="1:104">
      <c r="A259" s="174"/>
      <c r="B259" s="176"/>
      <c r="C259" s="226" t="s">
        <v>380</v>
      </c>
      <c r="D259" s="227"/>
      <c r="E259" s="177">
        <v>40.5</v>
      </c>
      <c r="F259" s="178"/>
      <c r="G259" s="179"/>
      <c r="M259" s="175" t="s">
        <v>380</v>
      </c>
      <c r="O259" s="166"/>
    </row>
    <row r="260" spans="1:104" ht="22.5">
      <c r="A260" s="167">
        <v>72</v>
      </c>
      <c r="B260" s="168" t="s">
        <v>381</v>
      </c>
      <c r="C260" s="169" t="s">
        <v>382</v>
      </c>
      <c r="D260" s="170" t="s">
        <v>85</v>
      </c>
      <c r="E260" s="171">
        <v>8.9</v>
      </c>
      <c r="F260" s="171">
        <v>0</v>
      </c>
      <c r="G260" s="172">
        <f>E260*F260</f>
        <v>0</v>
      </c>
      <c r="O260" s="166">
        <v>2</v>
      </c>
      <c r="AA260" s="142">
        <v>12</v>
      </c>
      <c r="AB260" s="142">
        <v>0</v>
      </c>
      <c r="AC260" s="142">
        <v>179</v>
      </c>
      <c r="AZ260" s="142">
        <v>1</v>
      </c>
      <c r="BA260" s="142">
        <f>IF(AZ260=1,G260,0)</f>
        <v>0</v>
      </c>
      <c r="BB260" s="142">
        <f>IF(AZ260=2,G260,0)</f>
        <v>0</v>
      </c>
      <c r="BC260" s="142">
        <f>IF(AZ260=3,G260,0)</f>
        <v>0</v>
      </c>
      <c r="BD260" s="142">
        <f>IF(AZ260=4,G260,0)</f>
        <v>0</v>
      </c>
      <c r="BE260" s="142">
        <f>IF(AZ260=5,G260,0)</f>
        <v>0</v>
      </c>
      <c r="CA260" s="173">
        <v>12</v>
      </c>
      <c r="CB260" s="173">
        <v>0</v>
      </c>
      <c r="CZ260" s="142">
        <v>2.4</v>
      </c>
    </row>
    <row r="261" spans="1:104">
      <c r="A261" s="174"/>
      <c r="B261" s="176"/>
      <c r="C261" s="226" t="s">
        <v>383</v>
      </c>
      <c r="D261" s="227"/>
      <c r="E261" s="177">
        <v>8.9</v>
      </c>
      <c r="F261" s="178"/>
      <c r="G261" s="179"/>
      <c r="M261" s="175" t="s">
        <v>383</v>
      </c>
      <c r="O261" s="166"/>
    </row>
    <row r="262" spans="1:104" ht="22.5">
      <c r="A262" s="167">
        <v>73</v>
      </c>
      <c r="B262" s="168" t="s">
        <v>384</v>
      </c>
      <c r="C262" s="169" t="s">
        <v>385</v>
      </c>
      <c r="D262" s="170" t="s">
        <v>85</v>
      </c>
      <c r="E262" s="171">
        <v>23.2</v>
      </c>
      <c r="F262" s="171">
        <v>0</v>
      </c>
      <c r="G262" s="172">
        <f>E262*F262</f>
        <v>0</v>
      </c>
      <c r="O262" s="166">
        <v>2</v>
      </c>
      <c r="AA262" s="142">
        <v>12</v>
      </c>
      <c r="AB262" s="142">
        <v>0</v>
      </c>
      <c r="AC262" s="142">
        <v>180</v>
      </c>
      <c r="AZ262" s="142">
        <v>1</v>
      </c>
      <c r="BA262" s="142">
        <f>IF(AZ262=1,G262,0)</f>
        <v>0</v>
      </c>
      <c r="BB262" s="142">
        <f>IF(AZ262=2,G262,0)</f>
        <v>0</v>
      </c>
      <c r="BC262" s="142">
        <f>IF(AZ262=3,G262,0)</f>
        <v>0</v>
      </c>
      <c r="BD262" s="142">
        <f>IF(AZ262=4,G262,0)</f>
        <v>0</v>
      </c>
      <c r="BE262" s="142">
        <f>IF(AZ262=5,G262,0)</f>
        <v>0</v>
      </c>
      <c r="CA262" s="173">
        <v>12</v>
      </c>
      <c r="CB262" s="173">
        <v>0</v>
      </c>
      <c r="CZ262" s="142">
        <v>2.4</v>
      </c>
    </row>
    <row r="263" spans="1:104">
      <c r="A263" s="174"/>
      <c r="B263" s="176"/>
      <c r="C263" s="226" t="s">
        <v>386</v>
      </c>
      <c r="D263" s="227"/>
      <c r="E263" s="177">
        <v>23.2</v>
      </c>
      <c r="F263" s="178"/>
      <c r="G263" s="179"/>
      <c r="M263" s="175" t="s">
        <v>386</v>
      </c>
      <c r="O263" s="166"/>
    </row>
    <row r="264" spans="1:104" ht="22.5">
      <c r="A264" s="167">
        <v>74</v>
      </c>
      <c r="B264" s="168" t="s">
        <v>387</v>
      </c>
      <c r="C264" s="169" t="s">
        <v>388</v>
      </c>
      <c r="D264" s="170" t="s">
        <v>85</v>
      </c>
      <c r="E264" s="171">
        <v>9.6999999999999993</v>
      </c>
      <c r="F264" s="171">
        <v>0</v>
      </c>
      <c r="G264" s="172">
        <f>E264*F264</f>
        <v>0</v>
      </c>
      <c r="O264" s="166">
        <v>2</v>
      </c>
      <c r="AA264" s="142">
        <v>12</v>
      </c>
      <c r="AB264" s="142">
        <v>0</v>
      </c>
      <c r="AC264" s="142">
        <v>181</v>
      </c>
      <c r="AZ264" s="142">
        <v>1</v>
      </c>
      <c r="BA264" s="142">
        <f>IF(AZ264=1,G264,0)</f>
        <v>0</v>
      </c>
      <c r="BB264" s="142">
        <f>IF(AZ264=2,G264,0)</f>
        <v>0</v>
      </c>
      <c r="BC264" s="142">
        <f>IF(AZ264=3,G264,0)</f>
        <v>0</v>
      </c>
      <c r="BD264" s="142">
        <f>IF(AZ264=4,G264,0)</f>
        <v>0</v>
      </c>
      <c r="BE264" s="142">
        <f>IF(AZ264=5,G264,0)</f>
        <v>0</v>
      </c>
      <c r="CA264" s="173">
        <v>12</v>
      </c>
      <c r="CB264" s="173">
        <v>0</v>
      </c>
      <c r="CZ264" s="142">
        <v>2.4</v>
      </c>
    </row>
    <row r="265" spans="1:104">
      <c r="A265" s="174"/>
      <c r="B265" s="176"/>
      <c r="C265" s="226" t="s">
        <v>389</v>
      </c>
      <c r="D265" s="227"/>
      <c r="E265" s="177">
        <v>9.6999999999999993</v>
      </c>
      <c r="F265" s="178"/>
      <c r="G265" s="179"/>
      <c r="M265" s="175" t="s">
        <v>389</v>
      </c>
      <c r="O265" s="166"/>
    </row>
    <row r="266" spans="1:104" ht="22.5">
      <c r="A266" s="167">
        <v>75</v>
      </c>
      <c r="B266" s="168" t="s">
        <v>390</v>
      </c>
      <c r="C266" s="169" t="s">
        <v>391</v>
      </c>
      <c r="D266" s="170" t="s">
        <v>85</v>
      </c>
      <c r="E266" s="171">
        <v>10.3</v>
      </c>
      <c r="F266" s="171">
        <v>0</v>
      </c>
      <c r="G266" s="172">
        <f>E266*F266</f>
        <v>0</v>
      </c>
      <c r="O266" s="166">
        <v>2</v>
      </c>
      <c r="AA266" s="142">
        <v>12</v>
      </c>
      <c r="AB266" s="142">
        <v>0</v>
      </c>
      <c r="AC266" s="142">
        <v>182</v>
      </c>
      <c r="AZ266" s="142">
        <v>1</v>
      </c>
      <c r="BA266" s="142">
        <f>IF(AZ266=1,G266,0)</f>
        <v>0</v>
      </c>
      <c r="BB266" s="142">
        <f>IF(AZ266=2,G266,0)</f>
        <v>0</v>
      </c>
      <c r="BC266" s="142">
        <f>IF(AZ266=3,G266,0)</f>
        <v>0</v>
      </c>
      <c r="BD266" s="142">
        <f>IF(AZ266=4,G266,0)</f>
        <v>0</v>
      </c>
      <c r="BE266" s="142">
        <f>IF(AZ266=5,G266,0)</f>
        <v>0</v>
      </c>
      <c r="CA266" s="173">
        <v>12</v>
      </c>
      <c r="CB266" s="173">
        <v>0</v>
      </c>
      <c r="CZ266" s="142">
        <v>2.4</v>
      </c>
    </row>
    <row r="267" spans="1:104">
      <c r="A267" s="174"/>
      <c r="B267" s="176"/>
      <c r="C267" s="226" t="s">
        <v>392</v>
      </c>
      <c r="D267" s="227"/>
      <c r="E267" s="177">
        <v>10.3</v>
      </c>
      <c r="F267" s="178"/>
      <c r="G267" s="179"/>
      <c r="M267" s="175" t="s">
        <v>392</v>
      </c>
      <c r="O267" s="166"/>
    </row>
    <row r="268" spans="1:104">
      <c r="A268" s="180"/>
      <c r="B268" s="181" t="s">
        <v>76</v>
      </c>
      <c r="C268" s="182" t="str">
        <f>CONCATENATE(B249," ",C249)</f>
        <v>38 Kompletní konstrukce</v>
      </c>
      <c r="D268" s="183"/>
      <c r="E268" s="184"/>
      <c r="F268" s="185"/>
      <c r="G268" s="186">
        <f>SUM(G249:G267)</f>
        <v>0</v>
      </c>
      <c r="O268" s="166">
        <v>4</v>
      </c>
      <c r="BA268" s="187">
        <f>SUM(BA249:BA267)</f>
        <v>0</v>
      </c>
      <c r="BB268" s="187">
        <f>SUM(BB249:BB267)</f>
        <v>0</v>
      </c>
      <c r="BC268" s="187">
        <f>SUM(BC249:BC267)</f>
        <v>0</v>
      </c>
      <c r="BD268" s="187">
        <f>SUM(BD249:BD267)</f>
        <v>0</v>
      </c>
      <c r="BE268" s="187">
        <f>SUM(BE249:BE267)</f>
        <v>0</v>
      </c>
    </row>
    <row r="269" spans="1:104">
      <c r="A269" s="159" t="s">
        <v>72</v>
      </c>
      <c r="B269" s="160" t="s">
        <v>393</v>
      </c>
      <c r="C269" s="161" t="s">
        <v>394</v>
      </c>
      <c r="D269" s="162"/>
      <c r="E269" s="163"/>
      <c r="F269" s="163"/>
      <c r="G269" s="164"/>
      <c r="H269" s="165"/>
      <c r="I269" s="165"/>
      <c r="O269" s="166">
        <v>1</v>
      </c>
    </row>
    <row r="270" spans="1:104">
      <c r="A270" s="167">
        <v>76</v>
      </c>
      <c r="B270" s="168" t="s">
        <v>395</v>
      </c>
      <c r="C270" s="169" t="s">
        <v>396</v>
      </c>
      <c r="D270" s="170" t="s">
        <v>254</v>
      </c>
      <c r="E270" s="171">
        <v>75404</v>
      </c>
      <c r="F270" s="171">
        <v>0</v>
      </c>
      <c r="G270" s="172">
        <f>E270*F270</f>
        <v>0</v>
      </c>
      <c r="O270" s="166">
        <v>2</v>
      </c>
      <c r="AA270" s="142">
        <v>1</v>
      </c>
      <c r="AB270" s="142">
        <v>1</v>
      </c>
      <c r="AC270" s="142">
        <v>1</v>
      </c>
      <c r="AZ270" s="142">
        <v>1</v>
      </c>
      <c r="BA270" s="142">
        <f>IF(AZ270=1,G270,0)</f>
        <v>0</v>
      </c>
      <c r="BB270" s="142">
        <f>IF(AZ270=2,G270,0)</f>
        <v>0</v>
      </c>
      <c r="BC270" s="142">
        <f>IF(AZ270=3,G270,0)</f>
        <v>0</v>
      </c>
      <c r="BD270" s="142">
        <f>IF(AZ270=4,G270,0)</f>
        <v>0</v>
      </c>
      <c r="BE270" s="142">
        <f>IF(AZ270=5,G270,0)</f>
        <v>0</v>
      </c>
      <c r="CA270" s="173">
        <v>1</v>
      </c>
      <c r="CB270" s="173">
        <v>1</v>
      </c>
      <c r="CZ270" s="142">
        <v>1E-3</v>
      </c>
    </row>
    <row r="271" spans="1:104">
      <c r="A271" s="174"/>
      <c r="B271" s="176"/>
      <c r="C271" s="226" t="s">
        <v>397</v>
      </c>
      <c r="D271" s="227"/>
      <c r="E271" s="177">
        <v>75404</v>
      </c>
      <c r="F271" s="178"/>
      <c r="G271" s="179"/>
      <c r="M271" s="175" t="s">
        <v>397</v>
      </c>
      <c r="O271" s="166"/>
    </row>
    <row r="272" spans="1:104">
      <c r="A272" s="167">
        <v>77</v>
      </c>
      <c r="B272" s="168" t="s">
        <v>398</v>
      </c>
      <c r="C272" s="169" t="s">
        <v>399</v>
      </c>
      <c r="D272" s="170" t="s">
        <v>254</v>
      </c>
      <c r="E272" s="171">
        <v>2080</v>
      </c>
      <c r="F272" s="171">
        <v>0</v>
      </c>
      <c r="G272" s="172">
        <f>E272*F272</f>
        <v>0</v>
      </c>
      <c r="O272" s="166">
        <v>2</v>
      </c>
      <c r="AA272" s="142">
        <v>1</v>
      </c>
      <c r="AB272" s="142">
        <v>1</v>
      </c>
      <c r="AC272" s="142">
        <v>1</v>
      </c>
      <c r="AZ272" s="142">
        <v>1</v>
      </c>
      <c r="BA272" s="142">
        <f>IF(AZ272=1,G272,0)</f>
        <v>0</v>
      </c>
      <c r="BB272" s="142">
        <f>IF(AZ272=2,G272,0)</f>
        <v>0</v>
      </c>
      <c r="BC272" s="142">
        <f>IF(AZ272=3,G272,0)</f>
        <v>0</v>
      </c>
      <c r="BD272" s="142">
        <f>IF(AZ272=4,G272,0)</f>
        <v>0</v>
      </c>
      <c r="BE272" s="142">
        <f>IF(AZ272=5,G272,0)</f>
        <v>0</v>
      </c>
      <c r="CA272" s="173">
        <v>1</v>
      </c>
      <c r="CB272" s="173">
        <v>1</v>
      </c>
      <c r="CZ272" s="142">
        <v>1E-3</v>
      </c>
    </row>
    <row r="273" spans="1:104">
      <c r="A273" s="174"/>
      <c r="B273" s="176"/>
      <c r="C273" s="226" t="s">
        <v>400</v>
      </c>
      <c r="D273" s="227"/>
      <c r="E273" s="177">
        <v>2080</v>
      </c>
      <c r="F273" s="178"/>
      <c r="G273" s="179"/>
      <c r="M273" s="175" t="s">
        <v>400</v>
      </c>
      <c r="O273" s="166"/>
    </row>
    <row r="274" spans="1:104" ht="22.5">
      <c r="A274" s="167">
        <v>78</v>
      </c>
      <c r="B274" s="168" t="s">
        <v>401</v>
      </c>
      <c r="C274" s="169" t="s">
        <v>402</v>
      </c>
      <c r="D274" s="170" t="s">
        <v>254</v>
      </c>
      <c r="E274" s="171">
        <v>9353</v>
      </c>
      <c r="F274" s="171">
        <v>0</v>
      </c>
      <c r="G274" s="172">
        <f>E274*F274</f>
        <v>0</v>
      </c>
      <c r="O274" s="166">
        <v>2</v>
      </c>
      <c r="AA274" s="142">
        <v>1</v>
      </c>
      <c r="AB274" s="142">
        <v>1</v>
      </c>
      <c r="AC274" s="142">
        <v>1</v>
      </c>
      <c r="AZ274" s="142">
        <v>1</v>
      </c>
      <c r="BA274" s="142">
        <f>IF(AZ274=1,G274,0)</f>
        <v>0</v>
      </c>
      <c r="BB274" s="142">
        <f>IF(AZ274=2,G274,0)</f>
        <v>0</v>
      </c>
      <c r="BC274" s="142">
        <f>IF(AZ274=3,G274,0)</f>
        <v>0</v>
      </c>
      <c r="BD274" s="142">
        <f>IF(AZ274=4,G274,0)</f>
        <v>0</v>
      </c>
      <c r="BE274" s="142">
        <f>IF(AZ274=5,G274,0)</f>
        <v>0</v>
      </c>
      <c r="CA274" s="173">
        <v>1</v>
      </c>
      <c r="CB274" s="173">
        <v>1</v>
      </c>
      <c r="CZ274" s="142">
        <v>1E-3</v>
      </c>
    </row>
    <row r="275" spans="1:104">
      <c r="A275" s="174"/>
      <c r="B275" s="176"/>
      <c r="C275" s="226" t="s">
        <v>403</v>
      </c>
      <c r="D275" s="227"/>
      <c r="E275" s="177">
        <v>9353</v>
      </c>
      <c r="F275" s="178"/>
      <c r="G275" s="179"/>
      <c r="M275" s="175" t="s">
        <v>403</v>
      </c>
      <c r="O275" s="166"/>
    </row>
    <row r="276" spans="1:104">
      <c r="A276" s="167">
        <v>79</v>
      </c>
      <c r="B276" s="168" t="s">
        <v>404</v>
      </c>
      <c r="C276" s="169" t="s">
        <v>405</v>
      </c>
      <c r="D276" s="170" t="s">
        <v>85</v>
      </c>
      <c r="E276" s="171">
        <v>19.9375</v>
      </c>
      <c r="F276" s="171">
        <v>0</v>
      </c>
      <c r="G276" s="172">
        <f>E276*F276</f>
        <v>0</v>
      </c>
      <c r="O276" s="166">
        <v>2</v>
      </c>
      <c r="AA276" s="142">
        <v>1</v>
      </c>
      <c r="AB276" s="142">
        <v>1</v>
      </c>
      <c r="AC276" s="142">
        <v>1</v>
      </c>
      <c r="AZ276" s="142">
        <v>1</v>
      </c>
      <c r="BA276" s="142">
        <f>IF(AZ276=1,G276,0)</f>
        <v>0</v>
      </c>
      <c r="BB276" s="142">
        <f>IF(AZ276=2,G276,0)</f>
        <v>0</v>
      </c>
      <c r="BC276" s="142">
        <f>IF(AZ276=3,G276,0)</f>
        <v>0</v>
      </c>
      <c r="BD276" s="142">
        <f>IF(AZ276=4,G276,0)</f>
        <v>0</v>
      </c>
      <c r="BE276" s="142">
        <f>IF(AZ276=5,G276,0)</f>
        <v>0</v>
      </c>
      <c r="CA276" s="173">
        <v>1</v>
      </c>
      <c r="CB276" s="173">
        <v>1</v>
      </c>
      <c r="CZ276" s="142">
        <v>2.5251100000000002</v>
      </c>
    </row>
    <row r="277" spans="1:104">
      <c r="A277" s="174"/>
      <c r="B277" s="176"/>
      <c r="C277" s="226" t="s">
        <v>406</v>
      </c>
      <c r="D277" s="227"/>
      <c r="E277" s="177">
        <v>0</v>
      </c>
      <c r="F277" s="178"/>
      <c r="G277" s="179"/>
      <c r="M277" s="175" t="s">
        <v>406</v>
      </c>
      <c r="O277" s="166"/>
    </row>
    <row r="278" spans="1:104">
      <c r="A278" s="174"/>
      <c r="B278" s="176"/>
      <c r="C278" s="226" t="s">
        <v>407</v>
      </c>
      <c r="D278" s="227"/>
      <c r="E278" s="177">
        <v>5.1749999999999998</v>
      </c>
      <c r="F278" s="178"/>
      <c r="G278" s="179"/>
      <c r="M278" s="175" t="s">
        <v>407</v>
      </c>
      <c r="O278" s="166"/>
    </row>
    <row r="279" spans="1:104">
      <c r="A279" s="174"/>
      <c r="B279" s="176"/>
      <c r="C279" s="226" t="s">
        <v>408</v>
      </c>
      <c r="D279" s="227"/>
      <c r="E279" s="177">
        <v>4.5999999999999996</v>
      </c>
      <c r="F279" s="178"/>
      <c r="G279" s="179"/>
      <c r="M279" s="175" t="s">
        <v>408</v>
      </c>
      <c r="O279" s="166"/>
    </row>
    <row r="280" spans="1:104">
      <c r="A280" s="174"/>
      <c r="B280" s="176"/>
      <c r="C280" s="226" t="s">
        <v>409</v>
      </c>
      <c r="D280" s="227"/>
      <c r="E280" s="177">
        <v>4.5999999999999996</v>
      </c>
      <c r="F280" s="178"/>
      <c r="G280" s="179"/>
      <c r="M280" s="175" t="s">
        <v>409</v>
      </c>
      <c r="O280" s="166"/>
    </row>
    <row r="281" spans="1:104">
      <c r="A281" s="174"/>
      <c r="B281" s="176"/>
      <c r="C281" s="226" t="s">
        <v>410</v>
      </c>
      <c r="D281" s="227"/>
      <c r="E281" s="177">
        <v>4.5999999999999996</v>
      </c>
      <c r="F281" s="178"/>
      <c r="G281" s="179"/>
      <c r="M281" s="175" t="s">
        <v>410</v>
      </c>
      <c r="O281" s="166"/>
    </row>
    <row r="282" spans="1:104">
      <c r="A282" s="174"/>
      <c r="B282" s="176"/>
      <c r="C282" s="226" t="s">
        <v>411</v>
      </c>
      <c r="D282" s="227"/>
      <c r="E282" s="177">
        <v>0.96250000000000002</v>
      </c>
      <c r="F282" s="178"/>
      <c r="G282" s="179"/>
      <c r="M282" s="175" t="s">
        <v>411</v>
      </c>
      <c r="O282" s="166"/>
    </row>
    <row r="283" spans="1:104">
      <c r="A283" s="167">
        <v>80</v>
      </c>
      <c r="B283" s="168" t="s">
        <v>412</v>
      </c>
      <c r="C283" s="169" t="s">
        <v>413</v>
      </c>
      <c r="D283" s="170" t="s">
        <v>143</v>
      </c>
      <c r="E283" s="171">
        <v>159.5</v>
      </c>
      <c r="F283" s="171">
        <v>0</v>
      </c>
      <c r="G283" s="172">
        <f>E283*F283</f>
        <v>0</v>
      </c>
      <c r="O283" s="166">
        <v>2</v>
      </c>
      <c r="AA283" s="142">
        <v>1</v>
      </c>
      <c r="AB283" s="142">
        <v>1</v>
      </c>
      <c r="AC283" s="142">
        <v>1</v>
      </c>
      <c r="AZ283" s="142">
        <v>1</v>
      </c>
      <c r="BA283" s="142">
        <f>IF(AZ283=1,G283,0)</f>
        <v>0</v>
      </c>
      <c r="BB283" s="142">
        <f>IF(AZ283=2,G283,0)</f>
        <v>0</v>
      </c>
      <c r="BC283" s="142">
        <f>IF(AZ283=3,G283,0)</f>
        <v>0</v>
      </c>
      <c r="BD283" s="142">
        <f>IF(AZ283=4,G283,0)</f>
        <v>0</v>
      </c>
      <c r="BE283" s="142">
        <f>IF(AZ283=5,G283,0)</f>
        <v>0</v>
      </c>
      <c r="CA283" s="173">
        <v>1</v>
      </c>
      <c r="CB283" s="173">
        <v>1</v>
      </c>
      <c r="CZ283" s="142">
        <v>7.8200000000000006E-3</v>
      </c>
    </row>
    <row r="284" spans="1:104">
      <c r="A284" s="174"/>
      <c r="B284" s="176"/>
      <c r="C284" s="226" t="s">
        <v>406</v>
      </c>
      <c r="D284" s="227"/>
      <c r="E284" s="177">
        <v>0</v>
      </c>
      <c r="F284" s="178"/>
      <c r="G284" s="179"/>
      <c r="M284" s="175" t="s">
        <v>406</v>
      </c>
      <c r="O284" s="166"/>
    </row>
    <row r="285" spans="1:104">
      <c r="A285" s="174"/>
      <c r="B285" s="176"/>
      <c r="C285" s="226" t="s">
        <v>414</v>
      </c>
      <c r="D285" s="227"/>
      <c r="E285" s="177">
        <v>41.4</v>
      </c>
      <c r="F285" s="178"/>
      <c r="G285" s="179"/>
      <c r="M285" s="175" t="s">
        <v>414</v>
      </c>
      <c r="O285" s="166"/>
    </row>
    <row r="286" spans="1:104">
      <c r="A286" s="174"/>
      <c r="B286" s="176"/>
      <c r="C286" s="226" t="s">
        <v>415</v>
      </c>
      <c r="D286" s="227"/>
      <c r="E286" s="177">
        <v>36.799999999999997</v>
      </c>
      <c r="F286" s="178"/>
      <c r="G286" s="179"/>
      <c r="M286" s="175" t="s">
        <v>415</v>
      </c>
      <c r="O286" s="166"/>
    </row>
    <row r="287" spans="1:104">
      <c r="A287" s="174"/>
      <c r="B287" s="176"/>
      <c r="C287" s="226" t="s">
        <v>416</v>
      </c>
      <c r="D287" s="227"/>
      <c r="E287" s="177">
        <v>36.799999999999997</v>
      </c>
      <c r="F287" s="178"/>
      <c r="G287" s="179"/>
      <c r="M287" s="175" t="s">
        <v>416</v>
      </c>
      <c r="O287" s="166"/>
    </row>
    <row r="288" spans="1:104">
      <c r="A288" s="174"/>
      <c r="B288" s="176"/>
      <c r="C288" s="226" t="s">
        <v>417</v>
      </c>
      <c r="D288" s="227"/>
      <c r="E288" s="177">
        <v>36.799999999999997</v>
      </c>
      <c r="F288" s="178"/>
      <c r="G288" s="179"/>
      <c r="M288" s="175" t="s">
        <v>417</v>
      </c>
      <c r="O288" s="166"/>
    </row>
    <row r="289" spans="1:104">
      <c r="A289" s="174"/>
      <c r="B289" s="176"/>
      <c r="C289" s="226" t="s">
        <v>418</v>
      </c>
      <c r="D289" s="227"/>
      <c r="E289" s="177">
        <v>7.7</v>
      </c>
      <c r="F289" s="178"/>
      <c r="G289" s="179"/>
      <c r="M289" s="175" t="s">
        <v>418</v>
      </c>
      <c r="O289" s="166"/>
    </row>
    <row r="290" spans="1:104">
      <c r="A290" s="167">
        <v>81</v>
      </c>
      <c r="B290" s="168" t="s">
        <v>419</v>
      </c>
      <c r="C290" s="169" t="s">
        <v>420</v>
      </c>
      <c r="D290" s="170" t="s">
        <v>143</v>
      </c>
      <c r="E290" s="171">
        <v>159.5</v>
      </c>
      <c r="F290" s="171">
        <v>0</v>
      </c>
      <c r="G290" s="172">
        <f>E290*F290</f>
        <v>0</v>
      </c>
      <c r="O290" s="166">
        <v>2</v>
      </c>
      <c r="AA290" s="142">
        <v>1</v>
      </c>
      <c r="AB290" s="142">
        <v>1</v>
      </c>
      <c r="AC290" s="142">
        <v>1</v>
      </c>
      <c r="AZ290" s="142">
        <v>1</v>
      </c>
      <c r="BA290" s="142">
        <f>IF(AZ290=1,G290,0)</f>
        <v>0</v>
      </c>
      <c r="BB290" s="142">
        <f>IF(AZ290=2,G290,0)</f>
        <v>0</v>
      </c>
      <c r="BC290" s="142">
        <f>IF(AZ290=3,G290,0)</f>
        <v>0</v>
      </c>
      <c r="BD290" s="142">
        <f>IF(AZ290=4,G290,0)</f>
        <v>0</v>
      </c>
      <c r="BE290" s="142">
        <f>IF(AZ290=5,G290,0)</f>
        <v>0</v>
      </c>
      <c r="CA290" s="173">
        <v>1</v>
      </c>
      <c r="CB290" s="173">
        <v>1</v>
      </c>
      <c r="CZ290" s="142">
        <v>0</v>
      </c>
    </row>
    <row r="291" spans="1:104">
      <c r="A291" s="174"/>
      <c r="B291" s="176"/>
      <c r="C291" s="226" t="s">
        <v>406</v>
      </c>
      <c r="D291" s="227"/>
      <c r="E291" s="177">
        <v>0</v>
      </c>
      <c r="F291" s="178"/>
      <c r="G291" s="179"/>
      <c r="M291" s="175" t="s">
        <v>406</v>
      </c>
      <c r="O291" s="166"/>
    </row>
    <row r="292" spans="1:104">
      <c r="A292" s="174"/>
      <c r="B292" s="176"/>
      <c r="C292" s="226" t="s">
        <v>414</v>
      </c>
      <c r="D292" s="227"/>
      <c r="E292" s="177">
        <v>41.4</v>
      </c>
      <c r="F292" s="178"/>
      <c r="G292" s="179"/>
      <c r="M292" s="175" t="s">
        <v>414</v>
      </c>
      <c r="O292" s="166"/>
    </row>
    <row r="293" spans="1:104">
      <c r="A293" s="174"/>
      <c r="B293" s="176"/>
      <c r="C293" s="226" t="s">
        <v>415</v>
      </c>
      <c r="D293" s="227"/>
      <c r="E293" s="177">
        <v>36.799999999999997</v>
      </c>
      <c r="F293" s="178"/>
      <c r="G293" s="179"/>
      <c r="M293" s="175" t="s">
        <v>415</v>
      </c>
      <c r="O293" s="166"/>
    </row>
    <row r="294" spans="1:104">
      <c r="A294" s="174"/>
      <c r="B294" s="176"/>
      <c r="C294" s="226" t="s">
        <v>416</v>
      </c>
      <c r="D294" s="227"/>
      <c r="E294" s="177">
        <v>36.799999999999997</v>
      </c>
      <c r="F294" s="178"/>
      <c r="G294" s="179"/>
      <c r="M294" s="175" t="s">
        <v>416</v>
      </c>
      <c r="O294" s="166"/>
    </row>
    <row r="295" spans="1:104">
      <c r="A295" s="174"/>
      <c r="B295" s="176"/>
      <c r="C295" s="226" t="s">
        <v>417</v>
      </c>
      <c r="D295" s="227"/>
      <c r="E295" s="177">
        <v>36.799999999999997</v>
      </c>
      <c r="F295" s="178"/>
      <c r="G295" s="179"/>
      <c r="M295" s="175" t="s">
        <v>417</v>
      </c>
      <c r="O295" s="166"/>
    </row>
    <row r="296" spans="1:104">
      <c r="A296" s="174"/>
      <c r="B296" s="176"/>
      <c r="C296" s="226" t="s">
        <v>418</v>
      </c>
      <c r="D296" s="227"/>
      <c r="E296" s="177">
        <v>7.7</v>
      </c>
      <c r="F296" s="178"/>
      <c r="G296" s="179"/>
      <c r="M296" s="175" t="s">
        <v>418</v>
      </c>
      <c r="O296" s="166"/>
    </row>
    <row r="297" spans="1:104">
      <c r="A297" s="167">
        <v>82</v>
      </c>
      <c r="B297" s="168" t="s">
        <v>421</v>
      </c>
      <c r="C297" s="169" t="s">
        <v>422</v>
      </c>
      <c r="D297" s="170" t="s">
        <v>175</v>
      </c>
      <c r="E297" s="171">
        <v>1.8172999999999999</v>
      </c>
      <c r="F297" s="171">
        <v>0</v>
      </c>
      <c r="G297" s="172">
        <f>E297*F297</f>
        <v>0</v>
      </c>
      <c r="O297" s="166">
        <v>2</v>
      </c>
      <c r="AA297" s="142">
        <v>1</v>
      </c>
      <c r="AB297" s="142">
        <v>1</v>
      </c>
      <c r="AC297" s="142">
        <v>1</v>
      </c>
      <c r="AZ297" s="142">
        <v>1</v>
      </c>
      <c r="BA297" s="142">
        <f>IF(AZ297=1,G297,0)</f>
        <v>0</v>
      </c>
      <c r="BB297" s="142">
        <f>IF(AZ297=2,G297,0)</f>
        <v>0</v>
      </c>
      <c r="BC297" s="142">
        <f>IF(AZ297=3,G297,0)</f>
        <v>0</v>
      </c>
      <c r="BD297" s="142">
        <f>IF(AZ297=4,G297,0)</f>
        <v>0</v>
      </c>
      <c r="BE297" s="142">
        <f>IF(AZ297=5,G297,0)</f>
        <v>0</v>
      </c>
      <c r="CA297" s="173">
        <v>1</v>
      </c>
      <c r="CB297" s="173">
        <v>1</v>
      </c>
      <c r="CZ297" s="142">
        <v>1.0166500000000001</v>
      </c>
    </row>
    <row r="298" spans="1:104">
      <c r="A298" s="174"/>
      <c r="B298" s="176"/>
      <c r="C298" s="226" t="s">
        <v>406</v>
      </c>
      <c r="D298" s="227"/>
      <c r="E298" s="177">
        <v>0</v>
      </c>
      <c r="F298" s="178"/>
      <c r="G298" s="179"/>
      <c r="M298" s="175" t="s">
        <v>406</v>
      </c>
      <c r="O298" s="166"/>
    </row>
    <row r="299" spans="1:104">
      <c r="A299" s="174"/>
      <c r="B299" s="176"/>
      <c r="C299" s="226" t="s">
        <v>423</v>
      </c>
      <c r="D299" s="227"/>
      <c r="E299" s="177">
        <v>1.8172999999999999</v>
      </c>
      <c r="F299" s="178"/>
      <c r="G299" s="179"/>
      <c r="M299" s="175" t="s">
        <v>423</v>
      </c>
      <c r="O299" s="166"/>
    </row>
    <row r="300" spans="1:104" ht="22.5">
      <c r="A300" s="167">
        <v>83</v>
      </c>
      <c r="B300" s="168" t="s">
        <v>424</v>
      </c>
      <c r="C300" s="169" t="s">
        <v>425</v>
      </c>
      <c r="D300" s="170" t="s">
        <v>152</v>
      </c>
      <c r="E300" s="171">
        <v>128</v>
      </c>
      <c r="F300" s="171">
        <v>0</v>
      </c>
      <c r="G300" s="172">
        <f>E300*F300</f>
        <v>0</v>
      </c>
      <c r="O300" s="166">
        <v>2</v>
      </c>
      <c r="AA300" s="142">
        <v>1</v>
      </c>
      <c r="AB300" s="142">
        <v>1</v>
      </c>
      <c r="AC300" s="142">
        <v>1</v>
      </c>
      <c r="AZ300" s="142">
        <v>1</v>
      </c>
      <c r="BA300" s="142">
        <f>IF(AZ300=1,G300,0)</f>
        <v>0</v>
      </c>
      <c r="BB300" s="142">
        <f>IF(AZ300=2,G300,0)</f>
        <v>0</v>
      </c>
      <c r="BC300" s="142">
        <f>IF(AZ300=3,G300,0)</f>
        <v>0</v>
      </c>
      <c r="BD300" s="142">
        <f>IF(AZ300=4,G300,0)</f>
        <v>0</v>
      </c>
      <c r="BE300" s="142">
        <f>IF(AZ300=5,G300,0)</f>
        <v>0</v>
      </c>
      <c r="CA300" s="173">
        <v>1</v>
      </c>
      <c r="CB300" s="173">
        <v>1</v>
      </c>
      <c r="CZ300" s="142">
        <v>0</v>
      </c>
    </row>
    <row r="301" spans="1:104">
      <c r="A301" s="174"/>
      <c r="B301" s="176"/>
      <c r="C301" s="226" t="s">
        <v>406</v>
      </c>
      <c r="D301" s="227"/>
      <c r="E301" s="177">
        <v>0</v>
      </c>
      <c r="F301" s="178"/>
      <c r="G301" s="179"/>
      <c r="M301" s="175" t="s">
        <v>406</v>
      </c>
      <c r="O301" s="166"/>
    </row>
    <row r="302" spans="1:104">
      <c r="A302" s="174"/>
      <c r="B302" s="176"/>
      <c r="C302" s="226" t="s">
        <v>426</v>
      </c>
      <c r="D302" s="227"/>
      <c r="E302" s="177">
        <v>128</v>
      </c>
      <c r="F302" s="178"/>
      <c r="G302" s="179"/>
      <c r="M302" s="175" t="s">
        <v>426</v>
      </c>
      <c r="O302" s="166"/>
    </row>
    <row r="303" spans="1:104" ht="22.5">
      <c r="A303" s="167">
        <v>84</v>
      </c>
      <c r="B303" s="168" t="s">
        <v>427</v>
      </c>
      <c r="C303" s="169" t="s">
        <v>428</v>
      </c>
      <c r="D303" s="170" t="s">
        <v>143</v>
      </c>
      <c r="E303" s="171">
        <v>1145.3</v>
      </c>
      <c r="F303" s="171">
        <v>0</v>
      </c>
      <c r="G303" s="172">
        <f>E303*F303</f>
        <v>0</v>
      </c>
      <c r="O303" s="166">
        <v>2</v>
      </c>
      <c r="AA303" s="142">
        <v>2</v>
      </c>
      <c r="AB303" s="142">
        <v>1</v>
      </c>
      <c r="AC303" s="142">
        <v>1</v>
      </c>
      <c r="AZ303" s="142">
        <v>1</v>
      </c>
      <c r="BA303" s="142">
        <f>IF(AZ303=1,G303,0)</f>
        <v>0</v>
      </c>
      <c r="BB303" s="142">
        <f>IF(AZ303=2,G303,0)</f>
        <v>0</v>
      </c>
      <c r="BC303" s="142">
        <f>IF(AZ303=3,G303,0)</f>
        <v>0</v>
      </c>
      <c r="BD303" s="142">
        <f>IF(AZ303=4,G303,0)</f>
        <v>0</v>
      </c>
      <c r="BE303" s="142">
        <f>IF(AZ303=5,G303,0)</f>
        <v>0</v>
      </c>
      <c r="CA303" s="173">
        <v>2</v>
      </c>
      <c r="CB303" s="173">
        <v>1</v>
      </c>
      <c r="CZ303" s="142">
        <v>0.42838999999999999</v>
      </c>
    </row>
    <row r="304" spans="1:104">
      <c r="A304" s="174"/>
      <c r="B304" s="176"/>
      <c r="C304" s="226" t="s">
        <v>429</v>
      </c>
      <c r="D304" s="227"/>
      <c r="E304" s="177">
        <v>1145.3</v>
      </c>
      <c r="F304" s="178"/>
      <c r="G304" s="179"/>
      <c r="M304" s="175" t="s">
        <v>429</v>
      </c>
      <c r="O304" s="166"/>
    </row>
    <row r="305" spans="1:104">
      <c r="A305" s="180"/>
      <c r="B305" s="181" t="s">
        <v>76</v>
      </c>
      <c r="C305" s="182" t="str">
        <f>CONCATENATE(B269," ",C269)</f>
        <v>4 Vodorovné konstrukce</v>
      </c>
      <c r="D305" s="183"/>
      <c r="E305" s="184"/>
      <c r="F305" s="185"/>
      <c r="G305" s="186">
        <f>SUM(G269:G304)</f>
        <v>0</v>
      </c>
      <c r="O305" s="166">
        <v>4</v>
      </c>
      <c r="BA305" s="187">
        <f>SUM(BA269:BA304)</f>
        <v>0</v>
      </c>
      <c r="BB305" s="187">
        <f>SUM(BB269:BB304)</f>
        <v>0</v>
      </c>
      <c r="BC305" s="187">
        <f>SUM(BC269:BC304)</f>
        <v>0</v>
      </c>
      <c r="BD305" s="187">
        <f>SUM(BD269:BD304)</f>
        <v>0</v>
      </c>
      <c r="BE305" s="187">
        <f>SUM(BE269:BE304)</f>
        <v>0</v>
      </c>
    </row>
    <row r="306" spans="1:104">
      <c r="A306" s="159" t="s">
        <v>72</v>
      </c>
      <c r="B306" s="160" t="s">
        <v>430</v>
      </c>
      <c r="C306" s="161" t="s">
        <v>431</v>
      </c>
      <c r="D306" s="162"/>
      <c r="E306" s="163"/>
      <c r="F306" s="163"/>
      <c r="G306" s="164"/>
      <c r="H306" s="165"/>
      <c r="I306" s="165"/>
      <c r="O306" s="166">
        <v>1</v>
      </c>
    </row>
    <row r="307" spans="1:104">
      <c r="A307" s="167">
        <v>85</v>
      </c>
      <c r="B307" s="168" t="s">
        <v>432</v>
      </c>
      <c r="C307" s="169" t="s">
        <v>433</v>
      </c>
      <c r="D307" s="170" t="s">
        <v>210</v>
      </c>
      <c r="E307" s="171">
        <v>1</v>
      </c>
      <c r="F307" s="171">
        <v>0</v>
      </c>
      <c r="G307" s="172">
        <f>E307*F307</f>
        <v>0</v>
      </c>
      <c r="O307" s="166">
        <v>2</v>
      </c>
      <c r="AA307" s="142">
        <v>12</v>
      </c>
      <c r="AB307" s="142">
        <v>0</v>
      </c>
      <c r="AC307" s="142">
        <v>167</v>
      </c>
      <c r="AZ307" s="142">
        <v>1</v>
      </c>
      <c r="BA307" s="142">
        <f>IF(AZ307=1,G307,0)</f>
        <v>0</v>
      </c>
      <c r="BB307" s="142">
        <f>IF(AZ307=2,G307,0)</f>
        <v>0</v>
      </c>
      <c r="BC307" s="142">
        <f>IF(AZ307=3,G307,0)</f>
        <v>0</v>
      </c>
      <c r="BD307" s="142">
        <f>IF(AZ307=4,G307,0)</f>
        <v>0</v>
      </c>
      <c r="BE307" s="142">
        <f>IF(AZ307=5,G307,0)</f>
        <v>0</v>
      </c>
      <c r="CA307" s="173">
        <v>12</v>
      </c>
      <c r="CB307" s="173">
        <v>0</v>
      </c>
      <c r="CZ307" s="142">
        <v>2.3000000000000001E-4</v>
      </c>
    </row>
    <row r="308" spans="1:104">
      <c r="A308" s="180"/>
      <c r="B308" s="181" t="s">
        <v>76</v>
      </c>
      <c r="C308" s="182" t="str">
        <f>CONCATENATE(B306," ",C306)</f>
        <v>5 Komunikace</v>
      </c>
      <c r="D308" s="183"/>
      <c r="E308" s="184"/>
      <c r="F308" s="185"/>
      <c r="G308" s="186">
        <f>SUM(G306:G307)</f>
        <v>0</v>
      </c>
      <c r="O308" s="166">
        <v>4</v>
      </c>
      <c r="BA308" s="187">
        <f>SUM(BA306:BA307)</f>
        <v>0</v>
      </c>
      <c r="BB308" s="187">
        <f>SUM(BB306:BB307)</f>
        <v>0</v>
      </c>
      <c r="BC308" s="187">
        <f>SUM(BC306:BC307)</f>
        <v>0</v>
      </c>
      <c r="BD308" s="187">
        <f>SUM(BD306:BD307)</f>
        <v>0</v>
      </c>
      <c r="BE308" s="187">
        <f>SUM(BE306:BE307)</f>
        <v>0</v>
      </c>
    </row>
    <row r="309" spans="1:104">
      <c r="A309" s="159" t="s">
        <v>72</v>
      </c>
      <c r="B309" s="160" t="s">
        <v>434</v>
      </c>
      <c r="C309" s="161" t="s">
        <v>435</v>
      </c>
      <c r="D309" s="162"/>
      <c r="E309" s="163"/>
      <c r="F309" s="163"/>
      <c r="G309" s="164"/>
      <c r="H309" s="165"/>
      <c r="I309" s="165"/>
      <c r="O309" s="166">
        <v>1</v>
      </c>
    </row>
    <row r="310" spans="1:104" ht="22.5">
      <c r="A310" s="167">
        <v>86</v>
      </c>
      <c r="B310" s="168" t="s">
        <v>436</v>
      </c>
      <c r="C310" s="169" t="s">
        <v>437</v>
      </c>
      <c r="D310" s="170" t="s">
        <v>143</v>
      </c>
      <c r="E310" s="171">
        <v>45.765000000000001</v>
      </c>
      <c r="F310" s="171">
        <v>0</v>
      </c>
      <c r="G310" s="172">
        <f>E310*F310</f>
        <v>0</v>
      </c>
      <c r="O310" s="166">
        <v>2</v>
      </c>
      <c r="AA310" s="142">
        <v>1</v>
      </c>
      <c r="AB310" s="142">
        <v>1</v>
      </c>
      <c r="AC310" s="142">
        <v>1</v>
      </c>
      <c r="AZ310" s="142">
        <v>1</v>
      </c>
      <c r="BA310" s="142">
        <f>IF(AZ310=1,G310,0)</f>
        <v>0</v>
      </c>
      <c r="BB310" s="142">
        <f>IF(AZ310=2,G310,0)</f>
        <v>0</v>
      </c>
      <c r="BC310" s="142">
        <f>IF(AZ310=3,G310,0)</f>
        <v>0</v>
      </c>
      <c r="BD310" s="142">
        <f>IF(AZ310=4,G310,0)</f>
        <v>0</v>
      </c>
      <c r="BE310" s="142">
        <f>IF(AZ310=5,G310,0)</f>
        <v>0</v>
      </c>
      <c r="CA310" s="173">
        <v>1</v>
      </c>
      <c r="CB310" s="173">
        <v>1</v>
      </c>
      <c r="CZ310" s="142">
        <v>3.7139999999999999E-2</v>
      </c>
    </row>
    <row r="311" spans="1:104">
      <c r="A311" s="174"/>
      <c r="B311" s="176"/>
      <c r="C311" s="226" t="s">
        <v>438</v>
      </c>
      <c r="D311" s="227"/>
      <c r="E311" s="177">
        <v>21.254999999999999</v>
      </c>
      <c r="F311" s="178"/>
      <c r="G311" s="179"/>
      <c r="M311" s="175" t="s">
        <v>438</v>
      </c>
      <c r="O311" s="166"/>
    </row>
    <row r="312" spans="1:104">
      <c r="A312" s="174"/>
      <c r="B312" s="176"/>
      <c r="C312" s="226" t="s">
        <v>439</v>
      </c>
      <c r="D312" s="227"/>
      <c r="E312" s="177">
        <v>24.51</v>
      </c>
      <c r="F312" s="178"/>
      <c r="G312" s="179"/>
      <c r="M312" s="175" t="s">
        <v>439</v>
      </c>
      <c r="O312" s="166"/>
    </row>
    <row r="313" spans="1:104">
      <c r="A313" s="167">
        <v>87</v>
      </c>
      <c r="B313" s="168" t="s">
        <v>440</v>
      </c>
      <c r="C313" s="169" t="s">
        <v>441</v>
      </c>
      <c r="D313" s="170" t="s">
        <v>143</v>
      </c>
      <c r="E313" s="171">
        <v>331.3544</v>
      </c>
      <c r="F313" s="171">
        <v>0</v>
      </c>
      <c r="G313" s="172">
        <f>E313*F313</f>
        <v>0</v>
      </c>
      <c r="O313" s="166">
        <v>2</v>
      </c>
      <c r="AA313" s="142">
        <v>1</v>
      </c>
      <c r="AB313" s="142">
        <v>1</v>
      </c>
      <c r="AC313" s="142">
        <v>1</v>
      </c>
      <c r="AZ313" s="142">
        <v>1</v>
      </c>
      <c r="BA313" s="142">
        <f>IF(AZ313=1,G313,0)</f>
        <v>0</v>
      </c>
      <c r="BB313" s="142">
        <f>IF(AZ313=2,G313,0)</f>
        <v>0</v>
      </c>
      <c r="BC313" s="142">
        <f>IF(AZ313=3,G313,0)</f>
        <v>0</v>
      </c>
      <c r="BD313" s="142">
        <f>IF(AZ313=4,G313,0)</f>
        <v>0</v>
      </c>
      <c r="BE313" s="142">
        <f>IF(AZ313=5,G313,0)</f>
        <v>0</v>
      </c>
      <c r="CA313" s="173">
        <v>1</v>
      </c>
      <c r="CB313" s="173">
        <v>1</v>
      </c>
      <c r="CZ313" s="142">
        <v>4.7660000000000001E-2</v>
      </c>
    </row>
    <row r="314" spans="1:104">
      <c r="A314" s="174"/>
      <c r="B314" s="176"/>
      <c r="C314" s="226" t="s">
        <v>442</v>
      </c>
      <c r="D314" s="227"/>
      <c r="E314" s="177">
        <v>0</v>
      </c>
      <c r="F314" s="178"/>
      <c r="G314" s="179"/>
      <c r="M314" s="175" t="s">
        <v>442</v>
      </c>
      <c r="O314" s="166"/>
    </row>
    <row r="315" spans="1:104">
      <c r="A315" s="174"/>
      <c r="B315" s="176"/>
      <c r="C315" s="226" t="s">
        <v>443</v>
      </c>
      <c r="D315" s="227"/>
      <c r="E315" s="177">
        <v>32.200000000000003</v>
      </c>
      <c r="F315" s="178"/>
      <c r="G315" s="179"/>
      <c r="M315" s="175" t="s">
        <v>443</v>
      </c>
      <c r="O315" s="166"/>
    </row>
    <row r="316" spans="1:104">
      <c r="A316" s="174"/>
      <c r="B316" s="176"/>
      <c r="C316" s="226" t="s">
        <v>444</v>
      </c>
      <c r="D316" s="227"/>
      <c r="E316" s="177">
        <v>50.231999999999999</v>
      </c>
      <c r="F316" s="178"/>
      <c r="G316" s="179"/>
      <c r="M316" s="175" t="s">
        <v>444</v>
      </c>
      <c r="O316" s="166"/>
    </row>
    <row r="317" spans="1:104">
      <c r="A317" s="174"/>
      <c r="B317" s="176"/>
      <c r="C317" s="226" t="s">
        <v>445</v>
      </c>
      <c r="D317" s="227"/>
      <c r="E317" s="177">
        <v>138.4624</v>
      </c>
      <c r="F317" s="178"/>
      <c r="G317" s="179"/>
      <c r="M317" s="175" t="s">
        <v>445</v>
      </c>
      <c r="O317" s="166"/>
    </row>
    <row r="318" spans="1:104">
      <c r="A318" s="174"/>
      <c r="B318" s="176"/>
      <c r="C318" s="226" t="s">
        <v>446</v>
      </c>
      <c r="D318" s="227"/>
      <c r="E318" s="177">
        <v>110.46</v>
      </c>
      <c r="F318" s="178"/>
      <c r="G318" s="179"/>
      <c r="M318" s="175" t="s">
        <v>446</v>
      </c>
      <c r="O318" s="166"/>
    </row>
    <row r="319" spans="1:104">
      <c r="A319" s="167">
        <v>88</v>
      </c>
      <c r="B319" s="168" t="s">
        <v>447</v>
      </c>
      <c r="C319" s="169" t="s">
        <v>448</v>
      </c>
      <c r="D319" s="170" t="s">
        <v>143</v>
      </c>
      <c r="E319" s="171">
        <v>178.72499999999999</v>
      </c>
      <c r="F319" s="171">
        <v>0</v>
      </c>
      <c r="G319" s="172">
        <f>E319*F319</f>
        <v>0</v>
      </c>
      <c r="O319" s="166">
        <v>2</v>
      </c>
      <c r="AA319" s="142">
        <v>1</v>
      </c>
      <c r="AB319" s="142">
        <v>1</v>
      </c>
      <c r="AC319" s="142">
        <v>1</v>
      </c>
      <c r="AZ319" s="142">
        <v>1</v>
      </c>
      <c r="BA319" s="142">
        <f>IF(AZ319=1,G319,0)</f>
        <v>0</v>
      </c>
      <c r="BB319" s="142">
        <f>IF(AZ319=2,G319,0)</f>
        <v>0</v>
      </c>
      <c r="BC319" s="142">
        <f>IF(AZ319=3,G319,0)</f>
        <v>0</v>
      </c>
      <c r="BD319" s="142">
        <f>IF(AZ319=4,G319,0)</f>
        <v>0</v>
      </c>
      <c r="BE319" s="142">
        <f>IF(AZ319=5,G319,0)</f>
        <v>0</v>
      </c>
      <c r="CA319" s="173">
        <v>1</v>
      </c>
      <c r="CB319" s="173">
        <v>1</v>
      </c>
      <c r="CZ319" s="142">
        <v>4.7660000000000001E-2</v>
      </c>
    </row>
    <row r="320" spans="1:104">
      <c r="A320" s="174"/>
      <c r="B320" s="176"/>
      <c r="C320" s="226" t="s">
        <v>449</v>
      </c>
      <c r="D320" s="227"/>
      <c r="E320" s="177">
        <v>147</v>
      </c>
      <c r="F320" s="178"/>
      <c r="G320" s="179"/>
      <c r="M320" s="175" t="s">
        <v>449</v>
      </c>
      <c r="O320" s="166"/>
    </row>
    <row r="321" spans="1:104">
      <c r="A321" s="174"/>
      <c r="B321" s="176"/>
      <c r="C321" s="226" t="s">
        <v>450</v>
      </c>
      <c r="D321" s="227"/>
      <c r="E321" s="177">
        <v>-15.475</v>
      </c>
      <c r="F321" s="178"/>
      <c r="G321" s="179"/>
      <c r="M321" s="175" t="s">
        <v>450</v>
      </c>
      <c r="O321" s="166"/>
    </row>
    <row r="322" spans="1:104">
      <c r="A322" s="174"/>
      <c r="B322" s="176"/>
      <c r="C322" s="226" t="s">
        <v>451</v>
      </c>
      <c r="D322" s="227"/>
      <c r="E322" s="177">
        <v>47.2</v>
      </c>
      <c r="F322" s="178"/>
      <c r="G322" s="179"/>
      <c r="M322" s="175" t="s">
        <v>451</v>
      </c>
      <c r="O322" s="166"/>
    </row>
    <row r="323" spans="1:104">
      <c r="A323" s="180"/>
      <c r="B323" s="181" t="s">
        <v>76</v>
      </c>
      <c r="C323" s="182" t="str">
        <f>CONCATENATE(B309," ",C309)</f>
        <v>61 Upravy povrchů vnitřní</v>
      </c>
      <c r="D323" s="183"/>
      <c r="E323" s="184"/>
      <c r="F323" s="185"/>
      <c r="G323" s="186">
        <f>SUM(G309:G322)</f>
        <v>0</v>
      </c>
      <c r="O323" s="166">
        <v>4</v>
      </c>
      <c r="BA323" s="187">
        <f>SUM(BA309:BA322)</f>
        <v>0</v>
      </c>
      <c r="BB323" s="187">
        <f>SUM(BB309:BB322)</f>
        <v>0</v>
      </c>
      <c r="BC323" s="187">
        <f>SUM(BC309:BC322)</f>
        <v>0</v>
      </c>
      <c r="BD323" s="187">
        <f>SUM(BD309:BD322)</f>
        <v>0</v>
      </c>
      <c r="BE323" s="187">
        <f>SUM(BE309:BE322)</f>
        <v>0</v>
      </c>
    </row>
    <row r="324" spans="1:104">
      <c r="A324" s="159" t="s">
        <v>72</v>
      </c>
      <c r="B324" s="160" t="s">
        <v>452</v>
      </c>
      <c r="C324" s="161" t="s">
        <v>453</v>
      </c>
      <c r="D324" s="162"/>
      <c r="E324" s="163"/>
      <c r="F324" s="163"/>
      <c r="G324" s="164"/>
      <c r="H324" s="165"/>
      <c r="I324" s="165"/>
      <c r="O324" s="166">
        <v>1</v>
      </c>
    </row>
    <row r="325" spans="1:104" ht="22.5">
      <c r="A325" s="167">
        <v>89</v>
      </c>
      <c r="B325" s="168" t="s">
        <v>454</v>
      </c>
      <c r="C325" s="169" t="s">
        <v>455</v>
      </c>
      <c r="D325" s="170" t="s">
        <v>85</v>
      </c>
      <c r="E325" s="171">
        <v>933.47239999999999</v>
      </c>
      <c r="F325" s="171">
        <v>0</v>
      </c>
      <c r="G325" s="172">
        <f>E325*F325</f>
        <v>0</v>
      </c>
      <c r="O325" s="166">
        <v>2</v>
      </c>
      <c r="AA325" s="142">
        <v>1</v>
      </c>
      <c r="AB325" s="142">
        <v>1</v>
      </c>
      <c r="AC325" s="142">
        <v>1</v>
      </c>
      <c r="AZ325" s="142">
        <v>1</v>
      </c>
      <c r="BA325" s="142">
        <f>IF(AZ325=1,G325,0)</f>
        <v>0</v>
      </c>
      <c r="BB325" s="142">
        <f>IF(AZ325=2,G325,0)</f>
        <v>0</v>
      </c>
      <c r="BC325" s="142">
        <f>IF(AZ325=3,G325,0)</f>
        <v>0</v>
      </c>
      <c r="BD325" s="142">
        <f>IF(AZ325=4,G325,0)</f>
        <v>0</v>
      </c>
      <c r="BE325" s="142">
        <f>IF(AZ325=5,G325,0)</f>
        <v>0</v>
      </c>
      <c r="CA325" s="173">
        <v>1</v>
      </c>
      <c r="CB325" s="173">
        <v>1</v>
      </c>
      <c r="CZ325" s="142">
        <v>2.5449999999999999</v>
      </c>
    </row>
    <row r="326" spans="1:104">
      <c r="A326" s="174"/>
      <c r="B326" s="176"/>
      <c r="C326" s="226" t="s">
        <v>456</v>
      </c>
      <c r="D326" s="227"/>
      <c r="E326" s="177">
        <v>915.79240000000004</v>
      </c>
      <c r="F326" s="178"/>
      <c r="G326" s="179"/>
      <c r="M326" s="175" t="s">
        <v>456</v>
      </c>
      <c r="O326" s="166"/>
    </row>
    <row r="327" spans="1:104">
      <c r="A327" s="174"/>
      <c r="B327" s="176"/>
      <c r="C327" s="226" t="s">
        <v>457</v>
      </c>
      <c r="D327" s="227"/>
      <c r="E327" s="177">
        <v>17.68</v>
      </c>
      <c r="F327" s="178"/>
      <c r="G327" s="179"/>
      <c r="M327" s="175" t="s">
        <v>457</v>
      </c>
      <c r="O327" s="166"/>
    </row>
    <row r="328" spans="1:104">
      <c r="A328" s="167">
        <v>90</v>
      </c>
      <c r="B328" s="168" t="s">
        <v>458</v>
      </c>
      <c r="C328" s="169" t="s">
        <v>459</v>
      </c>
      <c r="D328" s="170" t="s">
        <v>143</v>
      </c>
      <c r="E328" s="171">
        <v>4923.96</v>
      </c>
      <c r="F328" s="171">
        <v>0</v>
      </c>
      <c r="G328" s="172">
        <f>E328*F328</f>
        <v>0</v>
      </c>
      <c r="O328" s="166">
        <v>2</v>
      </c>
      <c r="AA328" s="142">
        <v>1</v>
      </c>
      <c r="AB328" s="142">
        <v>1</v>
      </c>
      <c r="AC328" s="142">
        <v>1</v>
      </c>
      <c r="AZ328" s="142">
        <v>1</v>
      </c>
      <c r="BA328" s="142">
        <f>IF(AZ328=1,G328,0)</f>
        <v>0</v>
      </c>
      <c r="BB328" s="142">
        <f>IF(AZ328=2,G328,0)</f>
        <v>0</v>
      </c>
      <c r="BC328" s="142">
        <f>IF(AZ328=3,G328,0)</f>
        <v>0</v>
      </c>
      <c r="BD328" s="142">
        <f>IF(AZ328=4,G328,0)</f>
        <v>0</v>
      </c>
      <c r="BE328" s="142">
        <f>IF(AZ328=5,G328,0)</f>
        <v>0</v>
      </c>
      <c r="CA328" s="173">
        <v>1</v>
      </c>
      <c r="CB328" s="173">
        <v>1</v>
      </c>
      <c r="CZ328" s="142">
        <v>5.0000000000000001E-3</v>
      </c>
    </row>
    <row r="329" spans="1:104">
      <c r="A329" s="174"/>
      <c r="B329" s="176"/>
      <c r="C329" s="226" t="s">
        <v>460</v>
      </c>
      <c r="D329" s="227"/>
      <c r="E329" s="177">
        <v>4819.96</v>
      </c>
      <c r="F329" s="178"/>
      <c r="G329" s="179"/>
      <c r="M329" s="175" t="s">
        <v>460</v>
      </c>
      <c r="O329" s="166"/>
    </row>
    <row r="330" spans="1:104">
      <c r="A330" s="174"/>
      <c r="B330" s="176"/>
      <c r="C330" s="226" t="s">
        <v>461</v>
      </c>
      <c r="D330" s="227"/>
      <c r="E330" s="177">
        <v>104</v>
      </c>
      <c r="F330" s="178"/>
      <c r="G330" s="179"/>
      <c r="M330" s="175" t="s">
        <v>461</v>
      </c>
      <c r="O330" s="166"/>
    </row>
    <row r="331" spans="1:104">
      <c r="A331" s="167">
        <v>91</v>
      </c>
      <c r="B331" s="168" t="s">
        <v>462</v>
      </c>
      <c r="C331" s="169" t="s">
        <v>463</v>
      </c>
      <c r="D331" s="170" t="s">
        <v>175</v>
      </c>
      <c r="E331" s="171">
        <v>1.9420999999999999</v>
      </c>
      <c r="F331" s="171">
        <v>0</v>
      </c>
      <c r="G331" s="172">
        <f>E331*F331</f>
        <v>0</v>
      </c>
      <c r="O331" s="166">
        <v>2</v>
      </c>
      <c r="AA331" s="142">
        <v>1</v>
      </c>
      <c r="AB331" s="142">
        <v>1</v>
      </c>
      <c r="AC331" s="142">
        <v>1</v>
      </c>
      <c r="AZ331" s="142">
        <v>1</v>
      </c>
      <c r="BA331" s="142">
        <f>IF(AZ331=1,G331,0)</f>
        <v>0</v>
      </c>
      <c r="BB331" s="142">
        <f>IF(AZ331=2,G331,0)</f>
        <v>0</v>
      </c>
      <c r="BC331" s="142">
        <f>IF(AZ331=3,G331,0)</f>
        <v>0</v>
      </c>
      <c r="BD331" s="142">
        <f>IF(AZ331=4,G331,0)</f>
        <v>0</v>
      </c>
      <c r="BE331" s="142">
        <f>IF(AZ331=5,G331,0)</f>
        <v>0</v>
      </c>
      <c r="CA331" s="173">
        <v>1</v>
      </c>
      <c r="CB331" s="173">
        <v>1</v>
      </c>
      <c r="CZ331" s="142">
        <v>1.0662499999999999</v>
      </c>
    </row>
    <row r="332" spans="1:104" ht="22.5">
      <c r="A332" s="174"/>
      <c r="B332" s="176"/>
      <c r="C332" s="226" t="s">
        <v>464</v>
      </c>
      <c r="D332" s="227"/>
      <c r="E332" s="177">
        <v>1.9420999999999999</v>
      </c>
      <c r="F332" s="178"/>
      <c r="G332" s="179"/>
      <c r="M332" s="175" t="s">
        <v>464</v>
      </c>
      <c r="O332" s="166"/>
    </row>
    <row r="333" spans="1:104" ht="22.5">
      <c r="A333" s="167">
        <v>92</v>
      </c>
      <c r="B333" s="168" t="s">
        <v>465</v>
      </c>
      <c r="C333" s="169" t="s">
        <v>466</v>
      </c>
      <c r="D333" s="170" t="s">
        <v>85</v>
      </c>
      <c r="E333" s="171">
        <v>87.761600000000001</v>
      </c>
      <c r="F333" s="171">
        <v>0</v>
      </c>
      <c r="G333" s="172">
        <f>E333*F333</f>
        <v>0</v>
      </c>
      <c r="O333" s="166">
        <v>2</v>
      </c>
      <c r="AA333" s="142">
        <v>1</v>
      </c>
      <c r="AB333" s="142">
        <v>1</v>
      </c>
      <c r="AC333" s="142">
        <v>1</v>
      </c>
      <c r="AZ333" s="142">
        <v>1</v>
      </c>
      <c r="BA333" s="142">
        <f>IF(AZ333=1,G333,0)</f>
        <v>0</v>
      </c>
      <c r="BB333" s="142">
        <f>IF(AZ333=2,G333,0)</f>
        <v>0</v>
      </c>
      <c r="BC333" s="142">
        <f>IF(AZ333=3,G333,0)</f>
        <v>0</v>
      </c>
      <c r="BD333" s="142">
        <f>IF(AZ333=4,G333,0)</f>
        <v>0</v>
      </c>
      <c r="BE333" s="142">
        <f>IF(AZ333=5,G333,0)</f>
        <v>0</v>
      </c>
      <c r="CA333" s="173">
        <v>1</v>
      </c>
      <c r="CB333" s="173">
        <v>1</v>
      </c>
      <c r="CZ333" s="142">
        <v>1.919</v>
      </c>
    </row>
    <row r="334" spans="1:104">
      <c r="A334" s="174"/>
      <c r="B334" s="176"/>
      <c r="C334" s="226" t="s">
        <v>467</v>
      </c>
      <c r="D334" s="227"/>
      <c r="E334" s="177">
        <v>87.761600000000001</v>
      </c>
      <c r="F334" s="178"/>
      <c r="G334" s="179"/>
      <c r="M334" s="175" t="s">
        <v>467</v>
      </c>
      <c r="O334" s="166"/>
    </row>
    <row r="335" spans="1:104">
      <c r="A335" s="167">
        <v>93</v>
      </c>
      <c r="B335" s="168" t="s">
        <v>468</v>
      </c>
      <c r="C335" s="169" t="s">
        <v>469</v>
      </c>
      <c r="D335" s="170" t="s">
        <v>143</v>
      </c>
      <c r="E335" s="171">
        <v>42.447000000000003</v>
      </c>
      <c r="F335" s="171">
        <v>0</v>
      </c>
      <c r="G335" s="172">
        <f>E335*F335</f>
        <v>0</v>
      </c>
      <c r="O335" s="166">
        <v>2</v>
      </c>
      <c r="AA335" s="142">
        <v>1</v>
      </c>
      <c r="AB335" s="142">
        <v>1</v>
      </c>
      <c r="AC335" s="142">
        <v>1</v>
      </c>
      <c r="AZ335" s="142">
        <v>1</v>
      </c>
      <c r="BA335" s="142">
        <f>IF(AZ335=1,G335,0)</f>
        <v>0</v>
      </c>
      <c r="BB335" s="142">
        <f>IF(AZ335=2,G335,0)</f>
        <v>0</v>
      </c>
      <c r="BC335" s="142">
        <f>IF(AZ335=3,G335,0)</f>
        <v>0</v>
      </c>
      <c r="BD335" s="142">
        <f>IF(AZ335=4,G335,0)</f>
        <v>0</v>
      </c>
      <c r="BE335" s="142">
        <f>IF(AZ335=5,G335,0)</f>
        <v>0</v>
      </c>
      <c r="CA335" s="173">
        <v>1</v>
      </c>
      <c r="CB335" s="173">
        <v>1</v>
      </c>
      <c r="CZ335" s="142">
        <v>6.5460000000000004E-2</v>
      </c>
    </row>
    <row r="336" spans="1:104">
      <c r="A336" s="174"/>
      <c r="B336" s="176"/>
      <c r="C336" s="226" t="s">
        <v>470</v>
      </c>
      <c r="D336" s="227"/>
      <c r="E336" s="177">
        <v>18.951000000000001</v>
      </c>
      <c r="F336" s="178"/>
      <c r="G336" s="179"/>
      <c r="M336" s="175" t="s">
        <v>470</v>
      </c>
      <c r="O336" s="166"/>
    </row>
    <row r="337" spans="1:104">
      <c r="A337" s="174"/>
      <c r="B337" s="176"/>
      <c r="C337" s="226" t="s">
        <v>471</v>
      </c>
      <c r="D337" s="227"/>
      <c r="E337" s="177">
        <v>23.495999999999999</v>
      </c>
      <c r="F337" s="178"/>
      <c r="G337" s="179"/>
      <c r="M337" s="175" t="s">
        <v>471</v>
      </c>
      <c r="O337" s="166"/>
    </row>
    <row r="338" spans="1:104">
      <c r="A338" s="167">
        <v>94</v>
      </c>
      <c r="B338" s="168" t="s">
        <v>472</v>
      </c>
      <c r="C338" s="169" t="s">
        <v>473</v>
      </c>
      <c r="D338" s="170" t="s">
        <v>143</v>
      </c>
      <c r="E338" s="171">
        <v>1253.7375</v>
      </c>
      <c r="F338" s="171">
        <v>0</v>
      </c>
      <c r="G338" s="172">
        <f>E338*F338</f>
        <v>0</v>
      </c>
      <c r="O338" s="166">
        <v>2</v>
      </c>
      <c r="AA338" s="142">
        <v>1</v>
      </c>
      <c r="AB338" s="142">
        <v>1</v>
      </c>
      <c r="AC338" s="142">
        <v>1</v>
      </c>
      <c r="AZ338" s="142">
        <v>1</v>
      </c>
      <c r="BA338" s="142">
        <f>IF(AZ338=1,G338,0)</f>
        <v>0</v>
      </c>
      <c r="BB338" s="142">
        <f>IF(AZ338=2,G338,0)</f>
        <v>0</v>
      </c>
      <c r="BC338" s="142">
        <f>IF(AZ338=3,G338,0)</f>
        <v>0</v>
      </c>
      <c r="BD338" s="142">
        <f>IF(AZ338=4,G338,0)</f>
        <v>0</v>
      </c>
      <c r="BE338" s="142">
        <f>IF(AZ338=5,G338,0)</f>
        <v>0</v>
      </c>
      <c r="CA338" s="173">
        <v>1</v>
      </c>
      <c r="CB338" s="173">
        <v>1</v>
      </c>
      <c r="CZ338" s="142">
        <v>9.8680000000000004E-2</v>
      </c>
    </row>
    <row r="339" spans="1:104">
      <c r="A339" s="174"/>
      <c r="B339" s="176"/>
      <c r="C339" s="226" t="s">
        <v>474</v>
      </c>
      <c r="D339" s="227"/>
      <c r="E339" s="177">
        <v>1253.7375</v>
      </c>
      <c r="F339" s="178"/>
      <c r="G339" s="179"/>
      <c r="M339" s="175" t="s">
        <v>474</v>
      </c>
      <c r="O339" s="166"/>
    </row>
    <row r="340" spans="1:104">
      <c r="A340" s="180"/>
      <c r="B340" s="181" t="s">
        <v>76</v>
      </c>
      <c r="C340" s="182" t="str">
        <f>CONCATENATE(B324," ",C324)</f>
        <v>63 Podlahy a podlahové konstrukce</v>
      </c>
      <c r="D340" s="183"/>
      <c r="E340" s="184"/>
      <c r="F340" s="185"/>
      <c r="G340" s="186">
        <f>SUM(G324:G339)</f>
        <v>0</v>
      </c>
      <c r="O340" s="166">
        <v>4</v>
      </c>
      <c r="BA340" s="187">
        <f>SUM(BA324:BA339)</f>
        <v>0</v>
      </c>
      <c r="BB340" s="187">
        <f>SUM(BB324:BB339)</f>
        <v>0</v>
      </c>
      <c r="BC340" s="187">
        <f>SUM(BC324:BC339)</f>
        <v>0</v>
      </c>
      <c r="BD340" s="187">
        <f>SUM(BD324:BD339)</f>
        <v>0</v>
      </c>
      <c r="BE340" s="187">
        <f>SUM(BE324:BE339)</f>
        <v>0</v>
      </c>
    </row>
    <row r="341" spans="1:104">
      <c r="A341" s="159" t="s">
        <v>72</v>
      </c>
      <c r="B341" s="160" t="s">
        <v>475</v>
      </c>
      <c r="C341" s="161" t="s">
        <v>476</v>
      </c>
      <c r="D341" s="162"/>
      <c r="E341" s="163"/>
      <c r="F341" s="163"/>
      <c r="G341" s="164"/>
      <c r="H341" s="165"/>
      <c r="I341" s="165"/>
      <c r="O341" s="166">
        <v>1</v>
      </c>
    </row>
    <row r="342" spans="1:104">
      <c r="A342" s="167">
        <v>95</v>
      </c>
      <c r="B342" s="168" t="s">
        <v>477</v>
      </c>
      <c r="C342" s="169" t="s">
        <v>478</v>
      </c>
      <c r="D342" s="170" t="s">
        <v>143</v>
      </c>
      <c r="E342" s="171">
        <v>1306.0999999999999</v>
      </c>
      <c r="F342" s="171">
        <v>0</v>
      </c>
      <c r="G342" s="172">
        <f>E342*F342</f>
        <v>0</v>
      </c>
      <c r="O342" s="166">
        <v>2</v>
      </c>
      <c r="AA342" s="142">
        <v>1</v>
      </c>
      <c r="AB342" s="142">
        <v>1</v>
      </c>
      <c r="AC342" s="142">
        <v>1</v>
      </c>
      <c r="AZ342" s="142">
        <v>1</v>
      </c>
      <c r="BA342" s="142">
        <f>IF(AZ342=1,G342,0)</f>
        <v>0</v>
      </c>
      <c r="BB342" s="142">
        <f>IF(AZ342=2,G342,0)</f>
        <v>0</v>
      </c>
      <c r="BC342" s="142">
        <f>IF(AZ342=3,G342,0)</f>
        <v>0</v>
      </c>
      <c r="BD342" s="142">
        <f>IF(AZ342=4,G342,0)</f>
        <v>0</v>
      </c>
      <c r="BE342" s="142">
        <f>IF(AZ342=5,G342,0)</f>
        <v>0</v>
      </c>
      <c r="CA342" s="173">
        <v>1</v>
      </c>
      <c r="CB342" s="173">
        <v>1</v>
      </c>
      <c r="CZ342" s="142">
        <v>5.9199999999999999E-3</v>
      </c>
    </row>
    <row r="343" spans="1:104">
      <c r="A343" s="174"/>
      <c r="B343" s="176"/>
      <c r="C343" s="226" t="s">
        <v>479</v>
      </c>
      <c r="D343" s="227"/>
      <c r="E343" s="177">
        <v>1306.0999999999999</v>
      </c>
      <c r="F343" s="178"/>
      <c r="G343" s="179"/>
      <c r="M343" s="175" t="s">
        <v>479</v>
      </c>
      <c r="O343" s="166"/>
    </row>
    <row r="344" spans="1:104">
      <c r="A344" s="180"/>
      <c r="B344" s="181" t="s">
        <v>76</v>
      </c>
      <c r="C344" s="182" t="str">
        <f>CONCATENATE(B341," ",C341)</f>
        <v>94 Lešení a stavební výtahy</v>
      </c>
      <c r="D344" s="183"/>
      <c r="E344" s="184"/>
      <c r="F344" s="185"/>
      <c r="G344" s="186">
        <f>SUM(G341:G343)</f>
        <v>0</v>
      </c>
      <c r="O344" s="166">
        <v>4</v>
      </c>
      <c r="BA344" s="187">
        <f>SUM(BA341:BA343)</f>
        <v>0</v>
      </c>
      <c r="BB344" s="187">
        <f>SUM(BB341:BB343)</f>
        <v>0</v>
      </c>
      <c r="BC344" s="187">
        <f>SUM(BC341:BC343)</f>
        <v>0</v>
      </c>
      <c r="BD344" s="187">
        <f>SUM(BD341:BD343)</f>
        <v>0</v>
      </c>
      <c r="BE344" s="187">
        <f>SUM(BE341:BE343)</f>
        <v>0</v>
      </c>
    </row>
    <row r="345" spans="1:104">
      <c r="A345" s="159" t="s">
        <v>72</v>
      </c>
      <c r="B345" s="160" t="s">
        <v>480</v>
      </c>
      <c r="C345" s="161" t="s">
        <v>481</v>
      </c>
      <c r="D345" s="162"/>
      <c r="E345" s="163"/>
      <c r="F345" s="163"/>
      <c r="G345" s="164"/>
      <c r="H345" s="165"/>
      <c r="I345" s="165"/>
      <c r="O345" s="166">
        <v>1</v>
      </c>
    </row>
    <row r="346" spans="1:104">
      <c r="A346" s="167">
        <v>96</v>
      </c>
      <c r="B346" s="168" t="s">
        <v>482</v>
      </c>
      <c r="C346" s="169" t="s">
        <v>483</v>
      </c>
      <c r="D346" s="170" t="s">
        <v>143</v>
      </c>
      <c r="E346" s="171">
        <v>6293.1949999999997</v>
      </c>
      <c r="F346" s="171">
        <v>0</v>
      </c>
      <c r="G346" s="172">
        <f>E346*F346</f>
        <v>0</v>
      </c>
      <c r="O346" s="166">
        <v>2</v>
      </c>
      <c r="AA346" s="142">
        <v>1</v>
      </c>
      <c r="AB346" s="142">
        <v>1</v>
      </c>
      <c r="AC346" s="142">
        <v>1</v>
      </c>
      <c r="AZ346" s="142">
        <v>1</v>
      </c>
      <c r="BA346" s="142">
        <f>IF(AZ346=1,G346,0)</f>
        <v>0</v>
      </c>
      <c r="BB346" s="142">
        <f>IF(AZ346=2,G346,0)</f>
        <v>0</v>
      </c>
      <c r="BC346" s="142">
        <f>IF(AZ346=3,G346,0)</f>
        <v>0</v>
      </c>
      <c r="BD346" s="142">
        <f>IF(AZ346=4,G346,0)</f>
        <v>0</v>
      </c>
      <c r="BE346" s="142">
        <f>IF(AZ346=5,G346,0)</f>
        <v>0</v>
      </c>
      <c r="CA346" s="173">
        <v>1</v>
      </c>
      <c r="CB346" s="173">
        <v>1</v>
      </c>
      <c r="CZ346" s="142">
        <v>4.0000000000000003E-5</v>
      </c>
    </row>
    <row r="347" spans="1:104">
      <c r="A347" s="174"/>
      <c r="B347" s="176"/>
      <c r="C347" s="226" t="s">
        <v>484</v>
      </c>
      <c r="D347" s="227"/>
      <c r="E347" s="177">
        <v>4982.3374999999996</v>
      </c>
      <c r="F347" s="178"/>
      <c r="G347" s="179"/>
      <c r="M347" s="175" t="s">
        <v>484</v>
      </c>
      <c r="O347" s="166"/>
    </row>
    <row r="348" spans="1:104">
      <c r="A348" s="174"/>
      <c r="B348" s="176"/>
      <c r="C348" s="226" t="s">
        <v>485</v>
      </c>
      <c r="D348" s="227"/>
      <c r="E348" s="177">
        <v>1310.8575000000001</v>
      </c>
      <c r="F348" s="178"/>
      <c r="G348" s="179"/>
      <c r="M348" s="175" t="s">
        <v>485</v>
      </c>
      <c r="O348" s="166"/>
    </row>
    <row r="349" spans="1:104" ht="22.5">
      <c r="A349" s="167">
        <v>97</v>
      </c>
      <c r="B349" s="168" t="s">
        <v>486</v>
      </c>
      <c r="C349" s="169" t="s">
        <v>487</v>
      </c>
      <c r="D349" s="170" t="s">
        <v>203</v>
      </c>
      <c r="E349" s="171">
        <v>147.75</v>
      </c>
      <c r="F349" s="171">
        <v>0</v>
      </c>
      <c r="G349" s="172">
        <f>E349*F349</f>
        <v>0</v>
      </c>
      <c r="O349" s="166">
        <v>2</v>
      </c>
      <c r="AA349" s="142">
        <v>12</v>
      </c>
      <c r="AB349" s="142">
        <v>0</v>
      </c>
      <c r="AC349" s="142">
        <v>232</v>
      </c>
      <c r="AZ349" s="142">
        <v>1</v>
      </c>
      <c r="BA349" s="142">
        <f>IF(AZ349=1,G349,0)</f>
        <v>0</v>
      </c>
      <c r="BB349" s="142">
        <f>IF(AZ349=2,G349,0)</f>
        <v>0</v>
      </c>
      <c r="BC349" s="142">
        <f>IF(AZ349=3,G349,0)</f>
        <v>0</v>
      </c>
      <c r="BD349" s="142">
        <f>IF(AZ349=4,G349,0)</f>
        <v>0</v>
      </c>
      <c r="BE349" s="142">
        <f>IF(AZ349=5,G349,0)</f>
        <v>0</v>
      </c>
      <c r="CA349" s="173">
        <v>12</v>
      </c>
      <c r="CB349" s="173">
        <v>0</v>
      </c>
      <c r="CZ349" s="142">
        <v>0.34977000000000003</v>
      </c>
    </row>
    <row r="350" spans="1:104">
      <c r="A350" s="174"/>
      <c r="B350" s="176"/>
      <c r="C350" s="226" t="s">
        <v>488</v>
      </c>
      <c r="D350" s="227"/>
      <c r="E350" s="177">
        <v>147.75</v>
      </c>
      <c r="F350" s="178"/>
      <c r="G350" s="179"/>
      <c r="M350" s="175" t="s">
        <v>488</v>
      </c>
      <c r="O350" s="166"/>
    </row>
    <row r="351" spans="1:104" ht="22.5">
      <c r="A351" s="167">
        <v>98</v>
      </c>
      <c r="B351" s="168" t="s">
        <v>489</v>
      </c>
      <c r="C351" s="169" t="s">
        <v>490</v>
      </c>
      <c r="D351" s="170" t="s">
        <v>210</v>
      </c>
      <c r="E351" s="171">
        <v>1</v>
      </c>
      <c r="F351" s="171">
        <v>0</v>
      </c>
      <c r="G351" s="172">
        <f>E351*F351</f>
        <v>0</v>
      </c>
      <c r="O351" s="166">
        <v>2</v>
      </c>
      <c r="AA351" s="142">
        <v>12</v>
      </c>
      <c r="AB351" s="142">
        <v>0</v>
      </c>
      <c r="AC351" s="142">
        <v>142</v>
      </c>
      <c r="AZ351" s="142">
        <v>1</v>
      </c>
      <c r="BA351" s="142">
        <f>IF(AZ351=1,G351,0)</f>
        <v>0</v>
      </c>
      <c r="BB351" s="142">
        <f>IF(AZ351=2,G351,0)</f>
        <v>0</v>
      </c>
      <c r="BC351" s="142">
        <f>IF(AZ351=3,G351,0)</f>
        <v>0</v>
      </c>
      <c r="BD351" s="142">
        <f>IF(AZ351=4,G351,0)</f>
        <v>0</v>
      </c>
      <c r="BE351" s="142">
        <f>IF(AZ351=5,G351,0)</f>
        <v>0</v>
      </c>
      <c r="CA351" s="173">
        <v>12</v>
      </c>
      <c r="CB351" s="173">
        <v>0</v>
      </c>
      <c r="CZ351" s="142">
        <v>0</v>
      </c>
    </row>
    <row r="352" spans="1:104">
      <c r="A352" s="180"/>
      <c r="B352" s="181" t="s">
        <v>76</v>
      </c>
      <c r="C352" s="182" t="str">
        <f>CONCATENATE(B345," ",C345)</f>
        <v>95 Dokončovací konstrukce na pozemních stavbách</v>
      </c>
      <c r="D352" s="183"/>
      <c r="E352" s="184"/>
      <c r="F352" s="185"/>
      <c r="G352" s="186">
        <f>SUM(G345:G351)</f>
        <v>0</v>
      </c>
      <c r="O352" s="166">
        <v>4</v>
      </c>
      <c r="BA352" s="187">
        <f>SUM(BA345:BA351)</f>
        <v>0</v>
      </c>
      <c r="BB352" s="187">
        <f>SUM(BB345:BB351)</f>
        <v>0</v>
      </c>
      <c r="BC352" s="187">
        <f>SUM(BC345:BC351)</f>
        <v>0</v>
      </c>
      <c r="BD352" s="187">
        <f>SUM(BD345:BD351)</f>
        <v>0</v>
      </c>
      <c r="BE352" s="187">
        <f>SUM(BE345:BE351)</f>
        <v>0</v>
      </c>
    </row>
    <row r="353" spans="1:104">
      <c r="A353" s="159" t="s">
        <v>72</v>
      </c>
      <c r="B353" s="160" t="s">
        <v>491</v>
      </c>
      <c r="C353" s="161" t="s">
        <v>492</v>
      </c>
      <c r="D353" s="162"/>
      <c r="E353" s="163"/>
      <c r="F353" s="163"/>
      <c r="G353" s="164"/>
      <c r="H353" s="165"/>
      <c r="I353" s="165"/>
      <c r="O353" s="166">
        <v>1</v>
      </c>
    </row>
    <row r="354" spans="1:104">
      <c r="A354" s="167">
        <v>99</v>
      </c>
      <c r="B354" s="168" t="s">
        <v>493</v>
      </c>
      <c r="C354" s="169" t="s">
        <v>494</v>
      </c>
      <c r="D354" s="170" t="s">
        <v>143</v>
      </c>
      <c r="E354" s="171">
        <v>345</v>
      </c>
      <c r="F354" s="171">
        <v>0</v>
      </c>
      <c r="G354" s="172">
        <f>E354*F354</f>
        <v>0</v>
      </c>
      <c r="O354" s="166">
        <v>2</v>
      </c>
      <c r="AA354" s="142">
        <v>1</v>
      </c>
      <c r="AB354" s="142">
        <v>1</v>
      </c>
      <c r="AC354" s="142">
        <v>1</v>
      </c>
      <c r="AZ354" s="142">
        <v>1</v>
      </c>
      <c r="BA354" s="142">
        <f>IF(AZ354=1,G354,0)</f>
        <v>0</v>
      </c>
      <c r="BB354" s="142">
        <f>IF(AZ354=2,G354,0)</f>
        <v>0</v>
      </c>
      <c r="BC354" s="142">
        <f>IF(AZ354=3,G354,0)</f>
        <v>0</v>
      </c>
      <c r="BD354" s="142">
        <f>IF(AZ354=4,G354,0)</f>
        <v>0</v>
      </c>
      <c r="BE354" s="142">
        <f>IF(AZ354=5,G354,0)</f>
        <v>0</v>
      </c>
      <c r="CA354" s="173">
        <v>1</v>
      </c>
      <c r="CB354" s="173">
        <v>1</v>
      </c>
      <c r="CZ354" s="142">
        <v>0</v>
      </c>
    </row>
    <row r="355" spans="1:104">
      <c r="A355" s="167">
        <v>100</v>
      </c>
      <c r="B355" s="168" t="s">
        <v>495</v>
      </c>
      <c r="C355" s="169" t="s">
        <v>496</v>
      </c>
      <c r="D355" s="170" t="s">
        <v>143</v>
      </c>
      <c r="E355" s="171">
        <v>975</v>
      </c>
      <c r="F355" s="171">
        <v>0</v>
      </c>
      <c r="G355" s="172">
        <f>E355*F355</f>
        <v>0</v>
      </c>
      <c r="O355" s="166">
        <v>2</v>
      </c>
      <c r="AA355" s="142">
        <v>1</v>
      </c>
      <c r="AB355" s="142">
        <v>1</v>
      </c>
      <c r="AC355" s="142">
        <v>1</v>
      </c>
      <c r="AZ355" s="142">
        <v>1</v>
      </c>
      <c r="BA355" s="142">
        <f>IF(AZ355=1,G355,0)</f>
        <v>0</v>
      </c>
      <c r="BB355" s="142">
        <f>IF(AZ355=2,G355,0)</f>
        <v>0</v>
      </c>
      <c r="BC355" s="142">
        <f>IF(AZ355=3,G355,0)</f>
        <v>0</v>
      </c>
      <c r="BD355" s="142">
        <f>IF(AZ355=4,G355,0)</f>
        <v>0</v>
      </c>
      <c r="BE355" s="142">
        <f>IF(AZ355=5,G355,0)</f>
        <v>0</v>
      </c>
      <c r="CA355" s="173">
        <v>1</v>
      </c>
      <c r="CB355" s="173">
        <v>1</v>
      </c>
      <c r="CZ355" s="142">
        <v>0</v>
      </c>
    </row>
    <row r="356" spans="1:104">
      <c r="A356" s="167">
        <v>101</v>
      </c>
      <c r="B356" s="168" t="s">
        <v>497</v>
      </c>
      <c r="C356" s="169" t="s">
        <v>498</v>
      </c>
      <c r="D356" s="170" t="s">
        <v>175</v>
      </c>
      <c r="E356" s="171">
        <v>5823.0249999999996</v>
      </c>
      <c r="F356" s="171">
        <v>0</v>
      </c>
      <c r="G356" s="172">
        <f>E356*F356</f>
        <v>0</v>
      </c>
      <c r="O356" s="166">
        <v>2</v>
      </c>
      <c r="AA356" s="142">
        <v>1</v>
      </c>
      <c r="AB356" s="142">
        <v>3</v>
      </c>
      <c r="AC356" s="142">
        <v>3</v>
      </c>
      <c r="AZ356" s="142">
        <v>1</v>
      </c>
      <c r="BA356" s="142">
        <f>IF(AZ356=1,G356,0)</f>
        <v>0</v>
      </c>
      <c r="BB356" s="142">
        <f>IF(AZ356=2,G356,0)</f>
        <v>0</v>
      </c>
      <c r="BC356" s="142">
        <f>IF(AZ356=3,G356,0)</f>
        <v>0</v>
      </c>
      <c r="BD356" s="142">
        <f>IF(AZ356=4,G356,0)</f>
        <v>0</v>
      </c>
      <c r="BE356" s="142">
        <f>IF(AZ356=5,G356,0)</f>
        <v>0</v>
      </c>
      <c r="CA356" s="173">
        <v>1</v>
      </c>
      <c r="CB356" s="173">
        <v>3</v>
      </c>
      <c r="CZ356" s="142">
        <v>0</v>
      </c>
    </row>
    <row r="357" spans="1:104">
      <c r="A357" s="174"/>
      <c r="B357" s="176"/>
      <c r="C357" s="226" t="s">
        <v>499</v>
      </c>
      <c r="D357" s="227"/>
      <c r="E357" s="177">
        <v>4699.125</v>
      </c>
      <c r="F357" s="178"/>
      <c r="G357" s="179"/>
      <c r="M357" s="175" t="s">
        <v>499</v>
      </c>
      <c r="O357" s="166"/>
    </row>
    <row r="358" spans="1:104">
      <c r="A358" s="174"/>
      <c r="B358" s="176"/>
      <c r="C358" s="226" t="s">
        <v>500</v>
      </c>
      <c r="D358" s="227"/>
      <c r="E358" s="177">
        <v>1048</v>
      </c>
      <c r="F358" s="178"/>
      <c r="G358" s="179"/>
      <c r="M358" s="175" t="s">
        <v>500</v>
      </c>
      <c r="O358" s="166"/>
    </row>
    <row r="359" spans="1:104">
      <c r="A359" s="174"/>
      <c r="B359" s="176"/>
      <c r="C359" s="226" t="s">
        <v>501</v>
      </c>
      <c r="D359" s="227"/>
      <c r="E359" s="177">
        <v>75.900000000000006</v>
      </c>
      <c r="F359" s="178"/>
      <c r="G359" s="179"/>
      <c r="M359" s="175" t="s">
        <v>501</v>
      </c>
      <c r="O359" s="166"/>
    </row>
    <row r="360" spans="1:104">
      <c r="A360" s="167">
        <v>102</v>
      </c>
      <c r="B360" s="168" t="s">
        <v>502</v>
      </c>
      <c r="C360" s="169" t="s">
        <v>503</v>
      </c>
      <c r="D360" s="170" t="s">
        <v>175</v>
      </c>
      <c r="E360" s="171">
        <v>87345.375</v>
      </c>
      <c r="F360" s="171">
        <v>0</v>
      </c>
      <c r="G360" s="172">
        <f>E360*F360</f>
        <v>0</v>
      </c>
      <c r="O360" s="166">
        <v>2</v>
      </c>
      <c r="AA360" s="142">
        <v>1</v>
      </c>
      <c r="AB360" s="142">
        <v>3</v>
      </c>
      <c r="AC360" s="142">
        <v>3</v>
      </c>
      <c r="AZ360" s="142">
        <v>1</v>
      </c>
      <c r="BA360" s="142">
        <f>IF(AZ360=1,G360,0)</f>
        <v>0</v>
      </c>
      <c r="BB360" s="142">
        <f>IF(AZ360=2,G360,0)</f>
        <v>0</v>
      </c>
      <c r="BC360" s="142">
        <f>IF(AZ360=3,G360,0)</f>
        <v>0</v>
      </c>
      <c r="BD360" s="142">
        <f>IF(AZ360=4,G360,0)</f>
        <v>0</v>
      </c>
      <c r="BE360" s="142">
        <f>IF(AZ360=5,G360,0)</f>
        <v>0</v>
      </c>
      <c r="CA360" s="173">
        <v>1</v>
      </c>
      <c r="CB360" s="173">
        <v>3</v>
      </c>
      <c r="CZ360" s="142">
        <v>0</v>
      </c>
    </row>
    <row r="361" spans="1:104">
      <c r="A361" s="174"/>
      <c r="B361" s="176"/>
      <c r="C361" s="226" t="s">
        <v>504</v>
      </c>
      <c r="D361" s="227"/>
      <c r="E361" s="177">
        <v>70486.875</v>
      </c>
      <c r="F361" s="178"/>
      <c r="G361" s="179"/>
      <c r="M361" s="175" t="s">
        <v>504</v>
      </c>
      <c r="O361" s="166"/>
    </row>
    <row r="362" spans="1:104">
      <c r="A362" s="174"/>
      <c r="B362" s="176"/>
      <c r="C362" s="226" t="s">
        <v>505</v>
      </c>
      <c r="D362" s="227"/>
      <c r="E362" s="177">
        <v>15720</v>
      </c>
      <c r="F362" s="178"/>
      <c r="G362" s="179"/>
      <c r="M362" s="175" t="s">
        <v>505</v>
      </c>
      <c r="O362" s="166"/>
    </row>
    <row r="363" spans="1:104">
      <c r="A363" s="174"/>
      <c r="B363" s="176"/>
      <c r="C363" s="226" t="s">
        <v>506</v>
      </c>
      <c r="D363" s="227"/>
      <c r="E363" s="177">
        <v>1138.5</v>
      </c>
      <c r="F363" s="178"/>
      <c r="G363" s="179"/>
      <c r="M363" s="175" t="s">
        <v>506</v>
      </c>
      <c r="O363" s="166"/>
    </row>
    <row r="364" spans="1:104">
      <c r="A364" s="167">
        <v>103</v>
      </c>
      <c r="B364" s="168" t="s">
        <v>507</v>
      </c>
      <c r="C364" s="169" t="s">
        <v>508</v>
      </c>
      <c r="D364" s="170" t="s">
        <v>175</v>
      </c>
      <c r="E364" s="171">
        <v>3390.25</v>
      </c>
      <c r="F364" s="171">
        <v>0</v>
      </c>
      <c r="G364" s="172">
        <f>E364*F364</f>
        <v>0</v>
      </c>
      <c r="O364" s="166">
        <v>2</v>
      </c>
      <c r="AA364" s="142">
        <v>1</v>
      </c>
      <c r="AB364" s="142">
        <v>3</v>
      </c>
      <c r="AC364" s="142">
        <v>3</v>
      </c>
      <c r="AZ364" s="142">
        <v>1</v>
      </c>
      <c r="BA364" s="142">
        <f>IF(AZ364=1,G364,0)</f>
        <v>0</v>
      </c>
      <c r="BB364" s="142">
        <f>IF(AZ364=2,G364,0)</f>
        <v>0</v>
      </c>
      <c r="BC364" s="142">
        <f>IF(AZ364=3,G364,0)</f>
        <v>0</v>
      </c>
      <c r="BD364" s="142">
        <f>IF(AZ364=4,G364,0)</f>
        <v>0</v>
      </c>
      <c r="BE364" s="142">
        <f>IF(AZ364=5,G364,0)</f>
        <v>0</v>
      </c>
      <c r="CA364" s="173">
        <v>1</v>
      </c>
      <c r="CB364" s="173">
        <v>3</v>
      </c>
      <c r="CZ364" s="142">
        <v>0</v>
      </c>
    </row>
    <row r="365" spans="1:104">
      <c r="A365" s="174"/>
      <c r="B365" s="176"/>
      <c r="C365" s="226" t="s">
        <v>509</v>
      </c>
      <c r="D365" s="227"/>
      <c r="E365" s="177">
        <v>0</v>
      </c>
      <c r="F365" s="178"/>
      <c r="G365" s="179"/>
      <c r="M365" s="175" t="s">
        <v>509</v>
      </c>
      <c r="O365" s="166"/>
    </row>
    <row r="366" spans="1:104">
      <c r="A366" s="174"/>
      <c r="B366" s="176"/>
      <c r="C366" s="226" t="s">
        <v>510</v>
      </c>
      <c r="D366" s="227"/>
      <c r="E366" s="177">
        <v>57.5</v>
      </c>
      <c r="F366" s="178"/>
      <c r="G366" s="179"/>
      <c r="M366" s="175" t="s">
        <v>510</v>
      </c>
      <c r="O366" s="166"/>
    </row>
    <row r="367" spans="1:104">
      <c r="A367" s="174"/>
      <c r="B367" s="176"/>
      <c r="C367" s="226" t="s">
        <v>511</v>
      </c>
      <c r="D367" s="227"/>
      <c r="E367" s="177">
        <v>468</v>
      </c>
      <c r="F367" s="178"/>
      <c r="G367" s="179"/>
      <c r="M367" s="175" t="s">
        <v>511</v>
      </c>
      <c r="O367" s="166"/>
    </row>
    <row r="368" spans="1:104">
      <c r="A368" s="174"/>
      <c r="B368" s="176"/>
      <c r="C368" s="226" t="s">
        <v>512</v>
      </c>
      <c r="D368" s="227"/>
      <c r="E368" s="177">
        <v>768.75</v>
      </c>
      <c r="F368" s="178"/>
      <c r="G368" s="179"/>
      <c r="M368" s="175" t="s">
        <v>512</v>
      </c>
      <c r="O368" s="166"/>
    </row>
    <row r="369" spans="1:104">
      <c r="A369" s="174"/>
      <c r="B369" s="176"/>
      <c r="C369" s="226" t="s">
        <v>513</v>
      </c>
      <c r="D369" s="227"/>
      <c r="E369" s="177">
        <v>2096</v>
      </c>
      <c r="F369" s="178"/>
      <c r="G369" s="179"/>
      <c r="M369" s="175" t="s">
        <v>513</v>
      </c>
      <c r="O369" s="166"/>
    </row>
    <row r="370" spans="1:104">
      <c r="A370" s="167">
        <v>104</v>
      </c>
      <c r="B370" s="168" t="s">
        <v>514</v>
      </c>
      <c r="C370" s="169" t="s">
        <v>515</v>
      </c>
      <c r="D370" s="170" t="s">
        <v>175</v>
      </c>
      <c r="E370" s="171">
        <v>3144</v>
      </c>
      <c r="F370" s="171">
        <v>0</v>
      </c>
      <c r="G370" s="172">
        <f>E370*F370</f>
        <v>0</v>
      </c>
      <c r="O370" s="166">
        <v>2</v>
      </c>
      <c r="AA370" s="142">
        <v>1</v>
      </c>
      <c r="AB370" s="142">
        <v>3</v>
      </c>
      <c r="AC370" s="142">
        <v>3</v>
      </c>
      <c r="AZ370" s="142">
        <v>1</v>
      </c>
      <c r="BA370" s="142">
        <f>IF(AZ370=1,G370,0)</f>
        <v>0</v>
      </c>
      <c r="BB370" s="142">
        <f>IF(AZ370=2,G370,0)</f>
        <v>0</v>
      </c>
      <c r="BC370" s="142">
        <f>IF(AZ370=3,G370,0)</f>
        <v>0</v>
      </c>
      <c r="BD370" s="142">
        <f>IF(AZ370=4,G370,0)</f>
        <v>0</v>
      </c>
      <c r="BE370" s="142">
        <f>IF(AZ370=5,G370,0)</f>
        <v>0</v>
      </c>
      <c r="CA370" s="173">
        <v>1</v>
      </c>
      <c r="CB370" s="173">
        <v>3</v>
      </c>
      <c r="CZ370" s="142">
        <v>0</v>
      </c>
    </row>
    <row r="371" spans="1:104">
      <c r="A371" s="174"/>
      <c r="B371" s="176"/>
      <c r="C371" s="226" t="s">
        <v>516</v>
      </c>
      <c r="D371" s="227"/>
      <c r="E371" s="177">
        <v>3144</v>
      </c>
      <c r="F371" s="178"/>
      <c r="G371" s="179"/>
      <c r="M371" s="175" t="s">
        <v>516</v>
      </c>
      <c r="O371" s="166"/>
    </row>
    <row r="372" spans="1:104">
      <c r="A372" s="167">
        <v>105</v>
      </c>
      <c r="B372" s="168" t="s">
        <v>517</v>
      </c>
      <c r="C372" s="169" t="s">
        <v>518</v>
      </c>
      <c r="D372" s="170" t="s">
        <v>175</v>
      </c>
      <c r="E372" s="171">
        <v>3390.25</v>
      </c>
      <c r="F372" s="171">
        <v>0</v>
      </c>
      <c r="G372" s="172">
        <f>E372*F372</f>
        <v>0</v>
      </c>
      <c r="O372" s="166">
        <v>2</v>
      </c>
      <c r="AA372" s="142">
        <v>1</v>
      </c>
      <c r="AB372" s="142">
        <v>0</v>
      </c>
      <c r="AC372" s="142">
        <v>0</v>
      </c>
      <c r="AZ372" s="142">
        <v>1</v>
      </c>
      <c r="BA372" s="142">
        <f>IF(AZ372=1,G372,0)</f>
        <v>0</v>
      </c>
      <c r="BB372" s="142">
        <f>IF(AZ372=2,G372,0)</f>
        <v>0</v>
      </c>
      <c r="BC372" s="142">
        <f>IF(AZ372=3,G372,0)</f>
        <v>0</v>
      </c>
      <c r="BD372" s="142">
        <f>IF(AZ372=4,G372,0)</f>
        <v>0</v>
      </c>
      <c r="BE372" s="142">
        <f>IF(AZ372=5,G372,0)</f>
        <v>0</v>
      </c>
      <c r="CA372" s="173">
        <v>1</v>
      </c>
      <c r="CB372" s="173">
        <v>0</v>
      </c>
      <c r="CZ372" s="142">
        <v>0</v>
      </c>
    </row>
    <row r="373" spans="1:104">
      <c r="A373" s="174"/>
      <c r="B373" s="176"/>
      <c r="C373" s="226" t="s">
        <v>509</v>
      </c>
      <c r="D373" s="227"/>
      <c r="E373" s="177">
        <v>0</v>
      </c>
      <c r="F373" s="178"/>
      <c r="G373" s="179"/>
      <c r="M373" s="175" t="s">
        <v>509</v>
      </c>
      <c r="O373" s="166"/>
    </row>
    <row r="374" spans="1:104">
      <c r="A374" s="174"/>
      <c r="B374" s="176"/>
      <c r="C374" s="226" t="s">
        <v>510</v>
      </c>
      <c r="D374" s="227"/>
      <c r="E374" s="177">
        <v>57.5</v>
      </c>
      <c r="F374" s="178"/>
      <c r="G374" s="179"/>
      <c r="M374" s="175" t="s">
        <v>510</v>
      </c>
      <c r="O374" s="166"/>
    </row>
    <row r="375" spans="1:104">
      <c r="A375" s="174"/>
      <c r="B375" s="176"/>
      <c r="C375" s="226" t="s">
        <v>511</v>
      </c>
      <c r="D375" s="227"/>
      <c r="E375" s="177">
        <v>468</v>
      </c>
      <c r="F375" s="178"/>
      <c r="G375" s="179"/>
      <c r="M375" s="175" t="s">
        <v>511</v>
      </c>
      <c r="O375" s="166"/>
    </row>
    <row r="376" spans="1:104">
      <c r="A376" s="174"/>
      <c r="B376" s="176"/>
      <c r="C376" s="226" t="s">
        <v>512</v>
      </c>
      <c r="D376" s="227"/>
      <c r="E376" s="177">
        <v>768.75</v>
      </c>
      <c r="F376" s="178"/>
      <c r="G376" s="179"/>
      <c r="M376" s="175" t="s">
        <v>512</v>
      </c>
      <c r="O376" s="166"/>
    </row>
    <row r="377" spans="1:104">
      <c r="A377" s="174"/>
      <c r="B377" s="176"/>
      <c r="C377" s="226" t="s">
        <v>513</v>
      </c>
      <c r="D377" s="227"/>
      <c r="E377" s="177">
        <v>2096</v>
      </c>
      <c r="F377" s="178"/>
      <c r="G377" s="179"/>
      <c r="M377" s="175" t="s">
        <v>513</v>
      </c>
      <c r="O377" s="166"/>
    </row>
    <row r="378" spans="1:104">
      <c r="A378" s="167">
        <v>106</v>
      </c>
      <c r="B378" s="168" t="s">
        <v>519</v>
      </c>
      <c r="C378" s="169" t="s">
        <v>520</v>
      </c>
      <c r="D378" s="170" t="s">
        <v>175</v>
      </c>
      <c r="E378" s="171">
        <v>5747.125</v>
      </c>
      <c r="F378" s="171">
        <v>0</v>
      </c>
      <c r="G378" s="172">
        <f>E378*F378</f>
        <v>0</v>
      </c>
      <c r="O378" s="166">
        <v>2</v>
      </c>
      <c r="AA378" s="142">
        <v>1</v>
      </c>
      <c r="AB378" s="142">
        <v>3</v>
      </c>
      <c r="AC378" s="142">
        <v>3</v>
      </c>
      <c r="AZ378" s="142">
        <v>1</v>
      </c>
      <c r="BA378" s="142">
        <f>IF(AZ378=1,G378,0)</f>
        <v>0</v>
      </c>
      <c r="BB378" s="142">
        <f>IF(AZ378=2,G378,0)</f>
        <v>0</v>
      </c>
      <c r="BC378" s="142">
        <f>IF(AZ378=3,G378,0)</f>
        <v>0</v>
      </c>
      <c r="BD378" s="142">
        <f>IF(AZ378=4,G378,0)</f>
        <v>0</v>
      </c>
      <c r="BE378" s="142">
        <f>IF(AZ378=5,G378,0)</f>
        <v>0</v>
      </c>
      <c r="CA378" s="173">
        <v>1</v>
      </c>
      <c r="CB378" s="173">
        <v>3</v>
      </c>
      <c r="CZ378" s="142">
        <v>0</v>
      </c>
    </row>
    <row r="379" spans="1:104">
      <c r="A379" s="174"/>
      <c r="B379" s="176"/>
      <c r="C379" s="226" t="s">
        <v>499</v>
      </c>
      <c r="D379" s="227"/>
      <c r="E379" s="177">
        <v>4699.125</v>
      </c>
      <c r="F379" s="178"/>
      <c r="G379" s="179"/>
      <c r="M379" s="175" t="s">
        <v>499</v>
      </c>
      <c r="O379" s="166"/>
    </row>
    <row r="380" spans="1:104">
      <c r="A380" s="174"/>
      <c r="B380" s="176"/>
      <c r="C380" s="226" t="s">
        <v>500</v>
      </c>
      <c r="D380" s="227"/>
      <c r="E380" s="177">
        <v>1048</v>
      </c>
      <c r="F380" s="178"/>
      <c r="G380" s="179"/>
      <c r="M380" s="175" t="s">
        <v>500</v>
      </c>
      <c r="O380" s="166"/>
    </row>
    <row r="381" spans="1:104">
      <c r="A381" s="167">
        <v>107</v>
      </c>
      <c r="B381" s="168" t="s">
        <v>521</v>
      </c>
      <c r="C381" s="169" t="s">
        <v>522</v>
      </c>
      <c r="D381" s="170" t="s">
        <v>175</v>
      </c>
      <c r="E381" s="171">
        <v>75.900000000000006</v>
      </c>
      <c r="F381" s="171">
        <v>0</v>
      </c>
      <c r="G381" s="172">
        <f>E381*F381</f>
        <v>0</v>
      </c>
      <c r="O381" s="166">
        <v>2</v>
      </c>
      <c r="AA381" s="142">
        <v>1</v>
      </c>
      <c r="AB381" s="142">
        <v>3</v>
      </c>
      <c r="AC381" s="142">
        <v>3</v>
      </c>
      <c r="AZ381" s="142">
        <v>1</v>
      </c>
      <c r="BA381" s="142">
        <f>IF(AZ381=1,G381,0)</f>
        <v>0</v>
      </c>
      <c r="BB381" s="142">
        <f>IF(AZ381=2,G381,0)</f>
        <v>0</v>
      </c>
      <c r="BC381" s="142">
        <f>IF(AZ381=3,G381,0)</f>
        <v>0</v>
      </c>
      <c r="BD381" s="142">
        <f>IF(AZ381=4,G381,0)</f>
        <v>0</v>
      </c>
      <c r="BE381" s="142">
        <f>IF(AZ381=5,G381,0)</f>
        <v>0</v>
      </c>
      <c r="CA381" s="173">
        <v>1</v>
      </c>
      <c r="CB381" s="173">
        <v>3</v>
      </c>
      <c r="CZ381" s="142">
        <v>0</v>
      </c>
    </row>
    <row r="382" spans="1:104">
      <c r="A382" s="174"/>
      <c r="B382" s="176"/>
      <c r="C382" s="226" t="s">
        <v>523</v>
      </c>
      <c r="D382" s="227"/>
      <c r="E382" s="177">
        <v>75.900000000000006</v>
      </c>
      <c r="F382" s="178"/>
      <c r="G382" s="179"/>
      <c r="M382" s="175" t="s">
        <v>523</v>
      </c>
      <c r="O382" s="166"/>
    </row>
    <row r="383" spans="1:104">
      <c r="A383" s="167">
        <v>108</v>
      </c>
      <c r="B383" s="168" t="s">
        <v>524</v>
      </c>
      <c r="C383" s="169" t="s">
        <v>525</v>
      </c>
      <c r="D383" s="170" t="s">
        <v>85</v>
      </c>
      <c r="E383" s="171">
        <v>19026.5</v>
      </c>
      <c r="F383" s="171">
        <v>0</v>
      </c>
      <c r="G383" s="172">
        <f>E383*F383</f>
        <v>0</v>
      </c>
      <c r="O383" s="166">
        <v>2</v>
      </c>
      <c r="AA383" s="142">
        <v>1</v>
      </c>
      <c r="AB383" s="142">
        <v>1</v>
      </c>
      <c r="AC383" s="142">
        <v>1</v>
      </c>
      <c r="AZ383" s="142">
        <v>1</v>
      </c>
      <c r="BA383" s="142">
        <f>IF(AZ383=1,G383,0)</f>
        <v>0</v>
      </c>
      <c r="BB383" s="142">
        <f>IF(AZ383=2,G383,0)</f>
        <v>0</v>
      </c>
      <c r="BC383" s="142">
        <f>IF(AZ383=3,G383,0)</f>
        <v>0</v>
      </c>
      <c r="BD383" s="142">
        <f>IF(AZ383=4,G383,0)</f>
        <v>0</v>
      </c>
      <c r="BE383" s="142">
        <f>IF(AZ383=5,G383,0)</f>
        <v>0</v>
      </c>
      <c r="CA383" s="173">
        <v>1</v>
      </c>
      <c r="CB383" s="173">
        <v>1</v>
      </c>
      <c r="CZ383" s="142">
        <v>0</v>
      </c>
    </row>
    <row r="384" spans="1:104">
      <c r="A384" s="174"/>
      <c r="B384" s="176"/>
      <c r="C384" s="226" t="s">
        <v>526</v>
      </c>
      <c r="D384" s="227"/>
      <c r="E384" s="177">
        <v>19026.5</v>
      </c>
      <c r="F384" s="178"/>
      <c r="G384" s="179"/>
      <c r="M384" s="175" t="s">
        <v>526</v>
      </c>
      <c r="O384" s="166"/>
    </row>
    <row r="385" spans="1:104">
      <c r="A385" s="167">
        <v>109</v>
      </c>
      <c r="B385" s="168" t="s">
        <v>527</v>
      </c>
      <c r="C385" s="169" t="s">
        <v>528</v>
      </c>
      <c r="D385" s="170" t="s">
        <v>85</v>
      </c>
      <c r="E385" s="171">
        <v>2562.5</v>
      </c>
      <c r="F385" s="171">
        <v>0</v>
      </c>
      <c r="G385" s="172">
        <f>E385*F385</f>
        <v>0</v>
      </c>
      <c r="O385" s="166">
        <v>2</v>
      </c>
      <c r="AA385" s="142">
        <v>1</v>
      </c>
      <c r="AB385" s="142">
        <v>1</v>
      </c>
      <c r="AC385" s="142">
        <v>1</v>
      </c>
      <c r="AZ385" s="142">
        <v>1</v>
      </c>
      <c r="BA385" s="142">
        <f>IF(AZ385=1,G385,0)</f>
        <v>0</v>
      </c>
      <c r="BB385" s="142">
        <f>IF(AZ385=2,G385,0)</f>
        <v>0</v>
      </c>
      <c r="BC385" s="142">
        <f>IF(AZ385=3,G385,0)</f>
        <v>0</v>
      </c>
      <c r="BD385" s="142">
        <f>IF(AZ385=4,G385,0)</f>
        <v>0</v>
      </c>
      <c r="BE385" s="142">
        <f>IF(AZ385=5,G385,0)</f>
        <v>0</v>
      </c>
      <c r="CA385" s="173">
        <v>1</v>
      </c>
      <c r="CB385" s="173">
        <v>1</v>
      </c>
      <c r="CZ385" s="142">
        <v>0</v>
      </c>
    </row>
    <row r="386" spans="1:104">
      <c r="A386" s="174"/>
      <c r="B386" s="176"/>
      <c r="C386" s="226" t="s">
        <v>529</v>
      </c>
      <c r="D386" s="227"/>
      <c r="E386" s="177">
        <v>2562.5</v>
      </c>
      <c r="F386" s="178"/>
      <c r="G386" s="179"/>
      <c r="M386" s="175" t="s">
        <v>529</v>
      </c>
      <c r="O386" s="166"/>
    </row>
    <row r="387" spans="1:104">
      <c r="A387" s="180"/>
      <c r="B387" s="181" t="s">
        <v>76</v>
      </c>
      <c r="C387" s="182" t="str">
        <f>CONCATENATE(B353," ",C353)</f>
        <v>98 Demolice</v>
      </c>
      <c r="D387" s="183"/>
      <c r="E387" s="184"/>
      <c r="F387" s="185"/>
      <c r="G387" s="186">
        <f>SUM(G353:G386)</f>
        <v>0</v>
      </c>
      <c r="O387" s="166">
        <v>4</v>
      </c>
      <c r="BA387" s="187">
        <f>SUM(BA353:BA386)</f>
        <v>0</v>
      </c>
      <c r="BB387" s="187">
        <f>SUM(BB353:BB386)</f>
        <v>0</v>
      </c>
      <c r="BC387" s="187">
        <f>SUM(BC353:BC386)</f>
        <v>0</v>
      </c>
      <c r="BD387" s="187">
        <f>SUM(BD353:BD386)</f>
        <v>0</v>
      </c>
      <c r="BE387" s="187">
        <f>SUM(BE353:BE386)</f>
        <v>0</v>
      </c>
    </row>
    <row r="388" spans="1:104">
      <c r="A388" s="159" t="s">
        <v>72</v>
      </c>
      <c r="B388" s="160" t="s">
        <v>530</v>
      </c>
      <c r="C388" s="161" t="s">
        <v>531</v>
      </c>
      <c r="D388" s="162"/>
      <c r="E388" s="163"/>
      <c r="F388" s="163"/>
      <c r="G388" s="164"/>
      <c r="H388" s="165"/>
      <c r="I388" s="165"/>
      <c r="O388" s="166">
        <v>1</v>
      </c>
    </row>
    <row r="389" spans="1:104">
      <c r="A389" s="167">
        <v>110</v>
      </c>
      <c r="B389" s="168" t="s">
        <v>532</v>
      </c>
      <c r="C389" s="169" t="s">
        <v>533</v>
      </c>
      <c r="D389" s="170" t="s">
        <v>175</v>
      </c>
      <c r="E389" s="171">
        <v>9134.3275993579991</v>
      </c>
      <c r="F389" s="171">
        <v>0</v>
      </c>
      <c r="G389" s="172">
        <f>E389*F389</f>
        <v>0</v>
      </c>
      <c r="O389" s="166">
        <v>2</v>
      </c>
      <c r="AA389" s="142">
        <v>7</v>
      </c>
      <c r="AB389" s="142">
        <v>1</v>
      </c>
      <c r="AC389" s="142">
        <v>2</v>
      </c>
      <c r="AZ389" s="142">
        <v>1</v>
      </c>
      <c r="BA389" s="142">
        <f>IF(AZ389=1,G389,0)</f>
        <v>0</v>
      </c>
      <c r="BB389" s="142">
        <f>IF(AZ389=2,G389,0)</f>
        <v>0</v>
      </c>
      <c r="BC389" s="142">
        <f>IF(AZ389=3,G389,0)</f>
        <v>0</v>
      </c>
      <c r="BD389" s="142">
        <f>IF(AZ389=4,G389,0)</f>
        <v>0</v>
      </c>
      <c r="BE389" s="142">
        <f>IF(AZ389=5,G389,0)</f>
        <v>0</v>
      </c>
      <c r="CA389" s="173">
        <v>7</v>
      </c>
      <c r="CB389" s="173">
        <v>1</v>
      </c>
      <c r="CZ389" s="142">
        <v>0</v>
      </c>
    </row>
    <row r="390" spans="1:104">
      <c r="A390" s="180"/>
      <c r="B390" s="181" t="s">
        <v>76</v>
      </c>
      <c r="C390" s="182" t="str">
        <f>CONCATENATE(B388," ",C388)</f>
        <v>99 Staveništní přesun hmot</v>
      </c>
      <c r="D390" s="183"/>
      <c r="E390" s="184"/>
      <c r="F390" s="185"/>
      <c r="G390" s="186">
        <f>SUM(G388:G389)</f>
        <v>0</v>
      </c>
      <c r="O390" s="166">
        <v>4</v>
      </c>
      <c r="BA390" s="187">
        <f>SUM(BA388:BA389)</f>
        <v>0</v>
      </c>
      <c r="BB390" s="187">
        <f>SUM(BB388:BB389)</f>
        <v>0</v>
      </c>
      <c r="BC390" s="187">
        <f>SUM(BC388:BC389)</f>
        <v>0</v>
      </c>
      <c r="BD390" s="187">
        <f>SUM(BD388:BD389)</f>
        <v>0</v>
      </c>
      <c r="BE390" s="187">
        <f>SUM(BE388:BE389)</f>
        <v>0</v>
      </c>
    </row>
    <row r="391" spans="1:104">
      <c r="A391" s="159" t="s">
        <v>72</v>
      </c>
      <c r="B391" s="160" t="s">
        <v>534</v>
      </c>
      <c r="C391" s="161" t="s">
        <v>535</v>
      </c>
      <c r="D391" s="162"/>
      <c r="E391" s="163"/>
      <c r="F391" s="163"/>
      <c r="G391" s="164"/>
      <c r="H391" s="165"/>
      <c r="I391" s="165"/>
      <c r="O391" s="166">
        <v>1</v>
      </c>
    </row>
    <row r="392" spans="1:104" ht="22.5">
      <c r="A392" s="167">
        <v>111</v>
      </c>
      <c r="B392" s="168" t="s">
        <v>536</v>
      </c>
      <c r="C392" s="169" t="s">
        <v>537</v>
      </c>
      <c r="D392" s="170" t="s">
        <v>143</v>
      </c>
      <c r="E392" s="171">
        <v>4982.3374999999996</v>
      </c>
      <c r="F392" s="171">
        <v>0</v>
      </c>
      <c r="G392" s="172">
        <f>E392*F392</f>
        <v>0</v>
      </c>
      <c r="O392" s="166">
        <v>2</v>
      </c>
      <c r="AA392" s="142">
        <v>1</v>
      </c>
      <c r="AB392" s="142">
        <v>7</v>
      </c>
      <c r="AC392" s="142">
        <v>7</v>
      </c>
      <c r="AZ392" s="142">
        <v>2</v>
      </c>
      <c r="BA392" s="142">
        <f>IF(AZ392=1,G392,0)</f>
        <v>0</v>
      </c>
      <c r="BB392" s="142">
        <f>IF(AZ392=2,G392,0)</f>
        <v>0</v>
      </c>
      <c r="BC392" s="142">
        <f>IF(AZ392=3,G392,0)</f>
        <v>0</v>
      </c>
      <c r="BD392" s="142">
        <f>IF(AZ392=4,G392,0)</f>
        <v>0</v>
      </c>
      <c r="BE392" s="142">
        <f>IF(AZ392=5,G392,0)</f>
        <v>0</v>
      </c>
      <c r="CA392" s="173">
        <v>1</v>
      </c>
      <c r="CB392" s="173">
        <v>7</v>
      </c>
      <c r="CZ392" s="142">
        <v>8.9999999999999998E-4</v>
      </c>
    </row>
    <row r="393" spans="1:104">
      <c r="A393" s="174"/>
      <c r="B393" s="176"/>
      <c r="C393" s="226" t="s">
        <v>538</v>
      </c>
      <c r="D393" s="227"/>
      <c r="E393" s="177">
        <v>4982.3374999999996</v>
      </c>
      <c r="F393" s="178"/>
      <c r="G393" s="179"/>
      <c r="M393" s="175" t="s">
        <v>538</v>
      </c>
      <c r="O393" s="166"/>
    </row>
    <row r="394" spans="1:104" ht="22.5">
      <c r="A394" s="167">
        <v>112</v>
      </c>
      <c r="B394" s="168" t="s">
        <v>539</v>
      </c>
      <c r="C394" s="169" t="s">
        <v>540</v>
      </c>
      <c r="D394" s="170" t="s">
        <v>143</v>
      </c>
      <c r="E394" s="171">
        <v>290.47500000000002</v>
      </c>
      <c r="F394" s="171">
        <v>0</v>
      </c>
      <c r="G394" s="172">
        <f>E394*F394</f>
        <v>0</v>
      </c>
      <c r="O394" s="166">
        <v>2</v>
      </c>
      <c r="AA394" s="142">
        <v>1</v>
      </c>
      <c r="AB394" s="142">
        <v>7</v>
      </c>
      <c r="AC394" s="142">
        <v>7</v>
      </c>
      <c r="AZ394" s="142">
        <v>2</v>
      </c>
      <c r="BA394" s="142">
        <f>IF(AZ394=1,G394,0)</f>
        <v>0</v>
      </c>
      <c r="BB394" s="142">
        <f>IF(AZ394=2,G394,0)</f>
        <v>0</v>
      </c>
      <c r="BC394" s="142">
        <f>IF(AZ394=3,G394,0)</f>
        <v>0</v>
      </c>
      <c r="BD394" s="142">
        <f>IF(AZ394=4,G394,0)</f>
        <v>0</v>
      </c>
      <c r="BE394" s="142">
        <f>IF(AZ394=5,G394,0)</f>
        <v>0</v>
      </c>
      <c r="CA394" s="173">
        <v>1</v>
      </c>
      <c r="CB394" s="173">
        <v>7</v>
      </c>
      <c r="CZ394" s="142">
        <v>9.3000000000000005E-4</v>
      </c>
    </row>
    <row r="395" spans="1:104">
      <c r="A395" s="174"/>
      <c r="B395" s="176"/>
      <c r="C395" s="226" t="s">
        <v>541</v>
      </c>
      <c r="D395" s="227"/>
      <c r="E395" s="177">
        <v>219.67500000000001</v>
      </c>
      <c r="F395" s="178"/>
      <c r="G395" s="179"/>
      <c r="M395" s="175" t="s">
        <v>541</v>
      </c>
      <c r="O395" s="166"/>
    </row>
    <row r="396" spans="1:104">
      <c r="A396" s="174"/>
      <c r="B396" s="176"/>
      <c r="C396" s="226" t="s">
        <v>542</v>
      </c>
      <c r="D396" s="227"/>
      <c r="E396" s="177">
        <v>70.8</v>
      </c>
      <c r="F396" s="178"/>
      <c r="G396" s="179"/>
      <c r="M396" s="175" t="s">
        <v>542</v>
      </c>
      <c r="O396" s="166"/>
    </row>
    <row r="397" spans="1:104" ht="22.5">
      <c r="A397" s="167">
        <v>113</v>
      </c>
      <c r="B397" s="168" t="s">
        <v>543</v>
      </c>
      <c r="C397" s="169" t="s">
        <v>544</v>
      </c>
      <c r="D397" s="170" t="s">
        <v>143</v>
      </c>
      <c r="E397" s="171">
        <v>4982.3374999999996</v>
      </c>
      <c r="F397" s="171">
        <v>0</v>
      </c>
      <c r="G397" s="172">
        <f>E397*F397</f>
        <v>0</v>
      </c>
      <c r="O397" s="166">
        <v>2</v>
      </c>
      <c r="AA397" s="142">
        <v>1</v>
      </c>
      <c r="AB397" s="142">
        <v>7</v>
      </c>
      <c r="AC397" s="142">
        <v>7</v>
      </c>
      <c r="AZ397" s="142">
        <v>2</v>
      </c>
      <c r="BA397" s="142">
        <f>IF(AZ397=1,G397,0)</f>
        <v>0</v>
      </c>
      <c r="BB397" s="142">
        <f>IF(AZ397=2,G397,0)</f>
        <v>0</v>
      </c>
      <c r="BC397" s="142">
        <f>IF(AZ397=3,G397,0)</f>
        <v>0</v>
      </c>
      <c r="BD397" s="142">
        <f>IF(AZ397=4,G397,0)</f>
        <v>0</v>
      </c>
      <c r="BE397" s="142">
        <f>IF(AZ397=5,G397,0)</f>
        <v>0</v>
      </c>
      <c r="CA397" s="173">
        <v>1</v>
      </c>
      <c r="CB397" s="173">
        <v>7</v>
      </c>
      <c r="CZ397" s="142">
        <v>3.2000000000000003E-4</v>
      </c>
    </row>
    <row r="398" spans="1:104">
      <c r="A398" s="174"/>
      <c r="B398" s="176"/>
      <c r="C398" s="226" t="s">
        <v>538</v>
      </c>
      <c r="D398" s="227"/>
      <c r="E398" s="177">
        <v>4982.3374999999996</v>
      </c>
      <c r="F398" s="178"/>
      <c r="G398" s="179"/>
      <c r="M398" s="175" t="s">
        <v>538</v>
      </c>
      <c r="O398" s="166"/>
    </row>
    <row r="399" spans="1:104" ht="22.5">
      <c r="A399" s="167">
        <v>114</v>
      </c>
      <c r="B399" s="168" t="s">
        <v>545</v>
      </c>
      <c r="C399" s="169" t="s">
        <v>546</v>
      </c>
      <c r="D399" s="170" t="s">
        <v>143</v>
      </c>
      <c r="E399" s="171">
        <v>4982.3374999999996</v>
      </c>
      <c r="F399" s="171">
        <v>0</v>
      </c>
      <c r="G399" s="172">
        <f>E399*F399</f>
        <v>0</v>
      </c>
      <c r="O399" s="166">
        <v>2</v>
      </c>
      <c r="AA399" s="142">
        <v>1</v>
      </c>
      <c r="AB399" s="142">
        <v>7</v>
      </c>
      <c r="AC399" s="142">
        <v>7</v>
      </c>
      <c r="AZ399" s="142">
        <v>2</v>
      </c>
      <c r="BA399" s="142">
        <f>IF(AZ399=1,G399,0)</f>
        <v>0</v>
      </c>
      <c r="BB399" s="142">
        <f>IF(AZ399=2,G399,0)</f>
        <v>0</v>
      </c>
      <c r="BC399" s="142">
        <f>IF(AZ399=3,G399,0)</f>
        <v>0</v>
      </c>
      <c r="BD399" s="142">
        <f>IF(AZ399=4,G399,0)</f>
        <v>0</v>
      </c>
      <c r="BE399" s="142">
        <f>IF(AZ399=5,G399,0)</f>
        <v>0</v>
      </c>
      <c r="CA399" s="173">
        <v>1</v>
      </c>
      <c r="CB399" s="173">
        <v>7</v>
      </c>
      <c r="CZ399" s="142">
        <v>3.2000000000000003E-4</v>
      </c>
    </row>
    <row r="400" spans="1:104">
      <c r="A400" s="174"/>
      <c r="B400" s="176"/>
      <c r="C400" s="226" t="s">
        <v>538</v>
      </c>
      <c r="D400" s="227"/>
      <c r="E400" s="177">
        <v>4982.3374999999996</v>
      </c>
      <c r="F400" s="178"/>
      <c r="G400" s="179"/>
      <c r="M400" s="175" t="s">
        <v>538</v>
      </c>
      <c r="O400" s="166"/>
    </row>
    <row r="401" spans="1:104" ht="22.5">
      <c r="A401" s="167">
        <v>115</v>
      </c>
      <c r="B401" s="168" t="s">
        <v>547</v>
      </c>
      <c r="C401" s="169" t="s">
        <v>548</v>
      </c>
      <c r="D401" s="170" t="s">
        <v>143</v>
      </c>
      <c r="E401" s="171">
        <v>290.47500000000002</v>
      </c>
      <c r="F401" s="171">
        <v>0</v>
      </c>
      <c r="G401" s="172">
        <f>E401*F401</f>
        <v>0</v>
      </c>
      <c r="O401" s="166">
        <v>2</v>
      </c>
      <c r="AA401" s="142">
        <v>1</v>
      </c>
      <c r="AB401" s="142">
        <v>7</v>
      </c>
      <c r="AC401" s="142">
        <v>7</v>
      </c>
      <c r="AZ401" s="142">
        <v>2</v>
      </c>
      <c r="BA401" s="142">
        <f>IF(AZ401=1,G401,0)</f>
        <v>0</v>
      </c>
      <c r="BB401" s="142">
        <f>IF(AZ401=2,G401,0)</f>
        <v>0</v>
      </c>
      <c r="BC401" s="142">
        <f>IF(AZ401=3,G401,0)</f>
        <v>0</v>
      </c>
      <c r="BD401" s="142">
        <f>IF(AZ401=4,G401,0)</f>
        <v>0</v>
      </c>
      <c r="BE401" s="142">
        <f>IF(AZ401=5,G401,0)</f>
        <v>0</v>
      </c>
      <c r="CA401" s="173">
        <v>1</v>
      </c>
      <c r="CB401" s="173">
        <v>7</v>
      </c>
      <c r="CZ401" s="142">
        <v>3.2000000000000003E-4</v>
      </c>
    </row>
    <row r="402" spans="1:104">
      <c r="A402" s="174"/>
      <c r="B402" s="176"/>
      <c r="C402" s="226" t="s">
        <v>541</v>
      </c>
      <c r="D402" s="227"/>
      <c r="E402" s="177">
        <v>219.67500000000001</v>
      </c>
      <c r="F402" s="178"/>
      <c r="G402" s="179"/>
      <c r="M402" s="175" t="s">
        <v>541</v>
      </c>
      <c r="O402" s="166"/>
    </row>
    <row r="403" spans="1:104">
      <c r="A403" s="174"/>
      <c r="B403" s="176"/>
      <c r="C403" s="226" t="s">
        <v>542</v>
      </c>
      <c r="D403" s="227"/>
      <c r="E403" s="177">
        <v>70.8</v>
      </c>
      <c r="F403" s="178"/>
      <c r="G403" s="179"/>
      <c r="M403" s="175" t="s">
        <v>542</v>
      </c>
      <c r="O403" s="166"/>
    </row>
    <row r="404" spans="1:104" ht="22.5">
      <c r="A404" s="167">
        <v>116</v>
      </c>
      <c r="B404" s="168" t="s">
        <v>549</v>
      </c>
      <c r="C404" s="169" t="s">
        <v>550</v>
      </c>
      <c r="D404" s="170" t="s">
        <v>143</v>
      </c>
      <c r="E404" s="171">
        <v>290.47500000000002</v>
      </c>
      <c r="F404" s="171">
        <v>0</v>
      </c>
      <c r="G404" s="172">
        <f>E404*F404</f>
        <v>0</v>
      </c>
      <c r="O404" s="166">
        <v>2</v>
      </c>
      <c r="AA404" s="142">
        <v>1</v>
      </c>
      <c r="AB404" s="142">
        <v>7</v>
      </c>
      <c r="AC404" s="142">
        <v>7</v>
      </c>
      <c r="AZ404" s="142">
        <v>2</v>
      </c>
      <c r="BA404" s="142">
        <f>IF(AZ404=1,G404,0)</f>
        <v>0</v>
      </c>
      <c r="BB404" s="142">
        <f>IF(AZ404=2,G404,0)</f>
        <v>0</v>
      </c>
      <c r="BC404" s="142">
        <f>IF(AZ404=3,G404,0)</f>
        <v>0</v>
      </c>
      <c r="BD404" s="142">
        <f>IF(AZ404=4,G404,0)</f>
        <v>0</v>
      </c>
      <c r="BE404" s="142">
        <f>IF(AZ404=5,G404,0)</f>
        <v>0</v>
      </c>
      <c r="CA404" s="173">
        <v>1</v>
      </c>
      <c r="CB404" s="173">
        <v>7</v>
      </c>
      <c r="CZ404" s="142">
        <v>3.2000000000000003E-4</v>
      </c>
    </row>
    <row r="405" spans="1:104">
      <c r="A405" s="174"/>
      <c r="B405" s="176"/>
      <c r="C405" s="226" t="s">
        <v>541</v>
      </c>
      <c r="D405" s="227"/>
      <c r="E405" s="177">
        <v>219.67500000000001</v>
      </c>
      <c r="F405" s="178"/>
      <c r="G405" s="179"/>
      <c r="M405" s="175" t="s">
        <v>541</v>
      </c>
      <c r="O405" s="166"/>
    </row>
    <row r="406" spans="1:104">
      <c r="A406" s="174"/>
      <c r="B406" s="176"/>
      <c r="C406" s="226" t="s">
        <v>542</v>
      </c>
      <c r="D406" s="227"/>
      <c r="E406" s="177">
        <v>70.8</v>
      </c>
      <c r="F406" s="178"/>
      <c r="G406" s="179"/>
      <c r="M406" s="175" t="s">
        <v>542</v>
      </c>
      <c r="O406" s="166"/>
    </row>
    <row r="407" spans="1:104">
      <c r="A407" s="167">
        <v>117</v>
      </c>
      <c r="B407" s="168" t="s">
        <v>551</v>
      </c>
      <c r="C407" s="169" t="s">
        <v>552</v>
      </c>
      <c r="D407" s="170" t="s">
        <v>143</v>
      </c>
      <c r="E407" s="171">
        <v>1984.925</v>
      </c>
      <c r="F407" s="171">
        <v>0</v>
      </c>
      <c r="G407" s="172">
        <f>E407*F407</f>
        <v>0</v>
      </c>
      <c r="O407" s="166">
        <v>2</v>
      </c>
      <c r="AA407" s="142">
        <v>1</v>
      </c>
      <c r="AB407" s="142">
        <v>7</v>
      </c>
      <c r="AC407" s="142">
        <v>7</v>
      </c>
      <c r="AZ407" s="142">
        <v>2</v>
      </c>
      <c r="BA407" s="142">
        <f>IF(AZ407=1,G407,0)</f>
        <v>0</v>
      </c>
      <c r="BB407" s="142">
        <f>IF(AZ407=2,G407,0)</f>
        <v>0</v>
      </c>
      <c r="BC407" s="142">
        <f>IF(AZ407=3,G407,0)</f>
        <v>0</v>
      </c>
      <c r="BD407" s="142">
        <f>IF(AZ407=4,G407,0)</f>
        <v>0</v>
      </c>
      <c r="BE407" s="142">
        <f>IF(AZ407=5,G407,0)</f>
        <v>0</v>
      </c>
      <c r="CA407" s="173">
        <v>1</v>
      </c>
      <c r="CB407" s="173">
        <v>7</v>
      </c>
      <c r="CZ407" s="142">
        <v>3.6800000000000001E-3</v>
      </c>
    </row>
    <row r="408" spans="1:104">
      <c r="A408" s="174"/>
      <c r="B408" s="176"/>
      <c r="C408" s="226" t="s">
        <v>553</v>
      </c>
      <c r="D408" s="227"/>
      <c r="E408" s="177">
        <v>735</v>
      </c>
      <c r="F408" s="178"/>
      <c r="G408" s="179"/>
      <c r="M408" s="175" t="s">
        <v>553</v>
      </c>
      <c r="O408" s="166"/>
    </row>
    <row r="409" spans="1:104">
      <c r="A409" s="174"/>
      <c r="B409" s="176"/>
      <c r="C409" s="226" t="s">
        <v>554</v>
      </c>
      <c r="D409" s="227"/>
      <c r="E409" s="177">
        <v>1249.925</v>
      </c>
      <c r="F409" s="178"/>
      <c r="G409" s="179"/>
      <c r="M409" s="175" t="s">
        <v>554</v>
      </c>
      <c r="O409" s="166"/>
    </row>
    <row r="410" spans="1:104">
      <c r="A410" s="167">
        <v>118</v>
      </c>
      <c r="B410" s="168" t="s">
        <v>555</v>
      </c>
      <c r="C410" s="169" t="s">
        <v>556</v>
      </c>
      <c r="D410" s="170" t="s">
        <v>61</v>
      </c>
      <c r="E410" s="171"/>
      <c r="F410" s="171">
        <v>0</v>
      </c>
      <c r="G410" s="172">
        <f>E410*F410</f>
        <v>0</v>
      </c>
      <c r="O410" s="166">
        <v>2</v>
      </c>
      <c r="AA410" s="142">
        <v>7</v>
      </c>
      <c r="AB410" s="142">
        <v>1002</v>
      </c>
      <c r="AC410" s="142">
        <v>5</v>
      </c>
      <c r="AZ410" s="142">
        <v>2</v>
      </c>
      <c r="BA410" s="142">
        <f>IF(AZ410=1,G410,0)</f>
        <v>0</v>
      </c>
      <c r="BB410" s="142">
        <f>IF(AZ410=2,G410,0)</f>
        <v>0</v>
      </c>
      <c r="BC410" s="142">
        <f>IF(AZ410=3,G410,0)</f>
        <v>0</v>
      </c>
      <c r="BD410" s="142">
        <f>IF(AZ410=4,G410,0)</f>
        <v>0</v>
      </c>
      <c r="BE410" s="142">
        <f>IF(AZ410=5,G410,0)</f>
        <v>0</v>
      </c>
      <c r="CA410" s="173">
        <v>7</v>
      </c>
      <c r="CB410" s="173">
        <v>1002</v>
      </c>
      <c r="CZ410" s="142">
        <v>0</v>
      </c>
    </row>
    <row r="411" spans="1:104">
      <c r="A411" s="180"/>
      <c r="B411" s="181" t="s">
        <v>76</v>
      </c>
      <c r="C411" s="182" t="str">
        <f>CONCATENATE(B391," ",C391)</f>
        <v>711 Izolace proti vodě</v>
      </c>
      <c r="D411" s="183"/>
      <c r="E411" s="184"/>
      <c r="F411" s="185"/>
      <c r="G411" s="186">
        <f>SUM(G391:G410)</f>
        <v>0</v>
      </c>
      <c r="O411" s="166">
        <v>4</v>
      </c>
      <c r="BA411" s="187">
        <f>SUM(BA391:BA410)</f>
        <v>0</v>
      </c>
      <c r="BB411" s="187">
        <f>SUM(BB391:BB410)</f>
        <v>0</v>
      </c>
      <c r="BC411" s="187">
        <f>SUM(BC391:BC410)</f>
        <v>0</v>
      </c>
      <c r="BD411" s="187">
        <f>SUM(BD391:BD410)</f>
        <v>0</v>
      </c>
      <c r="BE411" s="187">
        <f>SUM(BE391:BE410)</f>
        <v>0</v>
      </c>
    </row>
    <row r="412" spans="1:104">
      <c r="A412" s="159" t="s">
        <v>72</v>
      </c>
      <c r="B412" s="160" t="s">
        <v>557</v>
      </c>
      <c r="C412" s="161" t="s">
        <v>558</v>
      </c>
      <c r="D412" s="162"/>
      <c r="E412" s="163"/>
      <c r="F412" s="163"/>
      <c r="G412" s="164"/>
      <c r="H412" s="165"/>
      <c r="I412" s="165"/>
      <c r="O412" s="166">
        <v>1</v>
      </c>
    </row>
    <row r="413" spans="1:104" ht="22.5">
      <c r="A413" s="167">
        <v>119</v>
      </c>
      <c r="B413" s="168" t="s">
        <v>559</v>
      </c>
      <c r="C413" s="169" t="s">
        <v>560</v>
      </c>
      <c r="D413" s="170" t="s">
        <v>143</v>
      </c>
      <c r="E413" s="171">
        <v>4982.3374999999996</v>
      </c>
      <c r="F413" s="171">
        <v>0</v>
      </c>
      <c r="G413" s="172">
        <f>E413*F413</f>
        <v>0</v>
      </c>
      <c r="O413" s="166">
        <v>2</v>
      </c>
      <c r="AA413" s="142">
        <v>1</v>
      </c>
      <c r="AB413" s="142">
        <v>7</v>
      </c>
      <c r="AC413" s="142">
        <v>7</v>
      </c>
      <c r="AZ413" s="142">
        <v>2</v>
      </c>
      <c r="BA413" s="142">
        <f>IF(AZ413=1,G413,0)</f>
        <v>0</v>
      </c>
      <c r="BB413" s="142">
        <f>IF(AZ413=2,G413,0)</f>
        <v>0</v>
      </c>
      <c r="BC413" s="142">
        <f>IF(AZ413=3,G413,0)</f>
        <v>0</v>
      </c>
      <c r="BD413" s="142">
        <f>IF(AZ413=4,G413,0)</f>
        <v>0</v>
      </c>
      <c r="BE413" s="142">
        <f>IF(AZ413=5,G413,0)</f>
        <v>0</v>
      </c>
      <c r="CA413" s="173">
        <v>1</v>
      </c>
      <c r="CB413" s="173">
        <v>7</v>
      </c>
      <c r="CZ413" s="142">
        <v>3.6800000000000001E-3</v>
      </c>
    </row>
    <row r="414" spans="1:104">
      <c r="A414" s="174"/>
      <c r="B414" s="176"/>
      <c r="C414" s="226" t="s">
        <v>561</v>
      </c>
      <c r="D414" s="227"/>
      <c r="E414" s="177">
        <v>4982.3374999999996</v>
      </c>
      <c r="F414" s="178"/>
      <c r="G414" s="179"/>
      <c r="M414" s="175" t="s">
        <v>561</v>
      </c>
      <c r="O414" s="166"/>
    </row>
    <row r="415" spans="1:104" ht="22.5">
      <c r="A415" s="167">
        <v>120</v>
      </c>
      <c r="B415" s="168" t="s">
        <v>562</v>
      </c>
      <c r="C415" s="169" t="s">
        <v>563</v>
      </c>
      <c r="D415" s="170" t="s">
        <v>143</v>
      </c>
      <c r="E415" s="171">
        <v>5398.8575000000001</v>
      </c>
      <c r="F415" s="171">
        <v>0</v>
      </c>
      <c r="G415" s="172">
        <f>E415*F415</f>
        <v>0</v>
      </c>
      <c r="O415" s="166">
        <v>2</v>
      </c>
      <c r="AA415" s="142">
        <v>1</v>
      </c>
      <c r="AB415" s="142">
        <v>7</v>
      </c>
      <c r="AC415" s="142">
        <v>7</v>
      </c>
      <c r="AZ415" s="142">
        <v>2</v>
      </c>
      <c r="BA415" s="142">
        <f>IF(AZ415=1,G415,0)</f>
        <v>0</v>
      </c>
      <c r="BB415" s="142">
        <f>IF(AZ415=2,G415,0)</f>
        <v>0</v>
      </c>
      <c r="BC415" s="142">
        <f>IF(AZ415=3,G415,0)</f>
        <v>0</v>
      </c>
      <c r="BD415" s="142">
        <f>IF(AZ415=4,G415,0)</f>
        <v>0</v>
      </c>
      <c r="BE415" s="142">
        <f>IF(AZ415=5,G415,0)</f>
        <v>0</v>
      </c>
      <c r="CA415" s="173">
        <v>1</v>
      </c>
      <c r="CB415" s="173">
        <v>7</v>
      </c>
      <c r="CZ415" s="142">
        <v>2.2000000000000001E-3</v>
      </c>
    </row>
    <row r="416" spans="1:104">
      <c r="A416" s="174"/>
      <c r="B416" s="176"/>
      <c r="C416" s="226" t="s">
        <v>564</v>
      </c>
      <c r="D416" s="227"/>
      <c r="E416" s="177">
        <v>4982.3374999999996</v>
      </c>
      <c r="F416" s="178"/>
      <c r="G416" s="179"/>
      <c r="M416" s="175" t="s">
        <v>564</v>
      </c>
      <c r="O416" s="166"/>
    </row>
    <row r="417" spans="1:104">
      <c r="A417" s="174"/>
      <c r="B417" s="176"/>
      <c r="C417" s="226" t="s">
        <v>565</v>
      </c>
      <c r="D417" s="227"/>
      <c r="E417" s="177">
        <v>59.52</v>
      </c>
      <c r="F417" s="178"/>
      <c r="G417" s="179"/>
      <c r="M417" s="175" t="s">
        <v>565</v>
      </c>
      <c r="O417" s="166"/>
    </row>
    <row r="418" spans="1:104">
      <c r="A418" s="174"/>
      <c r="B418" s="176"/>
      <c r="C418" s="226" t="s">
        <v>566</v>
      </c>
      <c r="D418" s="227"/>
      <c r="E418" s="177">
        <v>25.44</v>
      </c>
      <c r="F418" s="178"/>
      <c r="G418" s="179"/>
      <c r="M418" s="175" t="s">
        <v>566</v>
      </c>
      <c r="O418" s="166"/>
    </row>
    <row r="419" spans="1:104">
      <c r="A419" s="174"/>
      <c r="B419" s="176"/>
      <c r="C419" s="226" t="s">
        <v>567</v>
      </c>
      <c r="D419" s="227"/>
      <c r="E419" s="177">
        <v>223.56</v>
      </c>
      <c r="F419" s="178"/>
      <c r="G419" s="179"/>
      <c r="M419" s="175" t="s">
        <v>567</v>
      </c>
      <c r="O419" s="166"/>
    </row>
    <row r="420" spans="1:104">
      <c r="A420" s="174"/>
      <c r="B420" s="176"/>
      <c r="C420" s="226" t="s">
        <v>568</v>
      </c>
      <c r="D420" s="227"/>
      <c r="E420" s="177">
        <v>108</v>
      </c>
      <c r="F420" s="178"/>
      <c r="G420" s="179"/>
      <c r="M420" s="175" t="s">
        <v>568</v>
      </c>
      <c r="O420" s="166"/>
    </row>
    <row r="421" spans="1:104" ht="22.5">
      <c r="A421" s="167">
        <v>121</v>
      </c>
      <c r="B421" s="168" t="s">
        <v>569</v>
      </c>
      <c r="C421" s="169" t="s">
        <v>570</v>
      </c>
      <c r="D421" s="170" t="s">
        <v>143</v>
      </c>
      <c r="E421" s="171">
        <v>5398.8575000000001</v>
      </c>
      <c r="F421" s="171">
        <v>0</v>
      </c>
      <c r="G421" s="172">
        <f>E421*F421</f>
        <v>0</v>
      </c>
      <c r="O421" s="166">
        <v>2</v>
      </c>
      <c r="AA421" s="142">
        <v>1</v>
      </c>
      <c r="AB421" s="142">
        <v>7</v>
      </c>
      <c r="AC421" s="142">
        <v>7</v>
      </c>
      <c r="AZ421" s="142">
        <v>2</v>
      </c>
      <c r="BA421" s="142">
        <f>IF(AZ421=1,G421,0)</f>
        <v>0</v>
      </c>
      <c r="BB421" s="142">
        <f>IF(AZ421=2,G421,0)</f>
        <v>0</v>
      </c>
      <c r="BC421" s="142">
        <f>IF(AZ421=3,G421,0)</f>
        <v>0</v>
      </c>
      <c r="BD421" s="142">
        <f>IF(AZ421=4,G421,0)</f>
        <v>0</v>
      </c>
      <c r="BE421" s="142">
        <f>IF(AZ421=5,G421,0)</f>
        <v>0</v>
      </c>
      <c r="CA421" s="173">
        <v>1</v>
      </c>
      <c r="CB421" s="173">
        <v>7</v>
      </c>
      <c r="CZ421" s="142">
        <v>2.3000000000000001E-4</v>
      </c>
    </row>
    <row r="422" spans="1:104">
      <c r="A422" s="174"/>
      <c r="B422" s="176"/>
      <c r="C422" s="226" t="s">
        <v>564</v>
      </c>
      <c r="D422" s="227"/>
      <c r="E422" s="177">
        <v>4982.3374999999996</v>
      </c>
      <c r="F422" s="178"/>
      <c r="G422" s="179"/>
      <c r="M422" s="175" t="s">
        <v>564</v>
      </c>
      <c r="O422" s="166"/>
    </row>
    <row r="423" spans="1:104">
      <c r="A423" s="174"/>
      <c r="B423" s="176"/>
      <c r="C423" s="226" t="s">
        <v>565</v>
      </c>
      <c r="D423" s="227"/>
      <c r="E423" s="177">
        <v>59.52</v>
      </c>
      <c r="F423" s="178"/>
      <c r="G423" s="179"/>
      <c r="M423" s="175" t="s">
        <v>565</v>
      </c>
      <c r="O423" s="166"/>
    </row>
    <row r="424" spans="1:104">
      <c r="A424" s="174"/>
      <c r="B424" s="176"/>
      <c r="C424" s="226" t="s">
        <v>566</v>
      </c>
      <c r="D424" s="227"/>
      <c r="E424" s="177">
        <v>25.44</v>
      </c>
      <c r="F424" s="178"/>
      <c r="G424" s="179"/>
      <c r="M424" s="175" t="s">
        <v>566</v>
      </c>
      <c r="O424" s="166"/>
    </row>
    <row r="425" spans="1:104">
      <c r="A425" s="174"/>
      <c r="B425" s="176"/>
      <c r="C425" s="226" t="s">
        <v>567</v>
      </c>
      <c r="D425" s="227"/>
      <c r="E425" s="177">
        <v>223.56</v>
      </c>
      <c r="F425" s="178"/>
      <c r="G425" s="179"/>
      <c r="M425" s="175" t="s">
        <v>567</v>
      </c>
      <c r="O425" s="166"/>
    </row>
    <row r="426" spans="1:104">
      <c r="A426" s="174"/>
      <c r="B426" s="176"/>
      <c r="C426" s="226" t="s">
        <v>568</v>
      </c>
      <c r="D426" s="227"/>
      <c r="E426" s="177">
        <v>108</v>
      </c>
      <c r="F426" s="178"/>
      <c r="G426" s="179"/>
      <c r="M426" s="175" t="s">
        <v>568</v>
      </c>
      <c r="O426" s="166"/>
    </row>
    <row r="427" spans="1:104">
      <c r="A427" s="167">
        <v>122</v>
      </c>
      <c r="B427" s="168" t="s">
        <v>571</v>
      </c>
      <c r="C427" s="169" t="s">
        <v>572</v>
      </c>
      <c r="D427" s="170" t="s">
        <v>61</v>
      </c>
      <c r="E427" s="171"/>
      <c r="F427" s="171">
        <v>0</v>
      </c>
      <c r="G427" s="172">
        <f>E427*F427</f>
        <v>0</v>
      </c>
      <c r="O427" s="166">
        <v>2</v>
      </c>
      <c r="AA427" s="142">
        <v>7</v>
      </c>
      <c r="AB427" s="142">
        <v>1002</v>
      </c>
      <c r="AC427" s="142">
        <v>5</v>
      </c>
      <c r="AZ427" s="142">
        <v>2</v>
      </c>
      <c r="BA427" s="142">
        <f>IF(AZ427=1,G427,0)</f>
        <v>0</v>
      </c>
      <c r="BB427" s="142">
        <f>IF(AZ427=2,G427,0)</f>
        <v>0</v>
      </c>
      <c r="BC427" s="142">
        <f>IF(AZ427=3,G427,0)</f>
        <v>0</v>
      </c>
      <c r="BD427" s="142">
        <f>IF(AZ427=4,G427,0)</f>
        <v>0</v>
      </c>
      <c r="BE427" s="142">
        <f>IF(AZ427=5,G427,0)</f>
        <v>0</v>
      </c>
      <c r="CA427" s="173">
        <v>7</v>
      </c>
      <c r="CB427" s="173">
        <v>1002</v>
      </c>
      <c r="CZ427" s="142">
        <v>0</v>
      </c>
    </row>
    <row r="428" spans="1:104">
      <c r="A428" s="180"/>
      <c r="B428" s="181" t="s">
        <v>76</v>
      </c>
      <c r="C428" s="182" t="str">
        <f>CONCATENATE(B412," ",C412)</f>
        <v>712 Živičné krytiny</v>
      </c>
      <c r="D428" s="183"/>
      <c r="E428" s="184"/>
      <c r="F428" s="185"/>
      <c r="G428" s="186">
        <f>SUM(G412:G427)</f>
        <v>0</v>
      </c>
      <c r="O428" s="166">
        <v>4</v>
      </c>
      <c r="BA428" s="187">
        <f>SUM(BA412:BA427)</f>
        <v>0</v>
      </c>
      <c r="BB428" s="187">
        <f>SUM(BB412:BB427)</f>
        <v>0</v>
      </c>
      <c r="BC428" s="187">
        <f>SUM(BC412:BC427)</f>
        <v>0</v>
      </c>
      <c r="BD428" s="187">
        <f>SUM(BD412:BD427)</f>
        <v>0</v>
      </c>
      <c r="BE428" s="187">
        <f>SUM(BE412:BE427)</f>
        <v>0</v>
      </c>
    </row>
    <row r="429" spans="1:104">
      <c r="A429" s="159" t="s">
        <v>72</v>
      </c>
      <c r="B429" s="160" t="s">
        <v>573</v>
      </c>
      <c r="C429" s="161" t="s">
        <v>574</v>
      </c>
      <c r="D429" s="162"/>
      <c r="E429" s="163"/>
      <c r="F429" s="163"/>
      <c r="G429" s="164"/>
      <c r="H429" s="165"/>
      <c r="I429" s="165"/>
      <c r="O429" s="166">
        <v>1</v>
      </c>
    </row>
    <row r="430" spans="1:104" ht="22.5">
      <c r="A430" s="167">
        <v>123</v>
      </c>
      <c r="B430" s="168" t="s">
        <v>575</v>
      </c>
      <c r="C430" s="169" t="s">
        <v>576</v>
      </c>
      <c r="D430" s="170" t="s">
        <v>143</v>
      </c>
      <c r="E430" s="171">
        <v>540.5</v>
      </c>
      <c r="F430" s="171">
        <v>0</v>
      </c>
      <c r="G430" s="172">
        <f>E430*F430</f>
        <v>0</v>
      </c>
      <c r="O430" s="166">
        <v>2</v>
      </c>
      <c r="AA430" s="142">
        <v>1</v>
      </c>
      <c r="AB430" s="142">
        <v>7</v>
      </c>
      <c r="AC430" s="142">
        <v>7</v>
      </c>
      <c r="AZ430" s="142">
        <v>2</v>
      </c>
      <c r="BA430" s="142">
        <f>IF(AZ430=1,G430,0)</f>
        <v>0</v>
      </c>
      <c r="BB430" s="142">
        <f>IF(AZ430=2,G430,0)</f>
        <v>0</v>
      </c>
      <c r="BC430" s="142">
        <f>IF(AZ430=3,G430,0)</f>
        <v>0</v>
      </c>
      <c r="BD430" s="142">
        <f>IF(AZ430=4,G430,0)</f>
        <v>0</v>
      </c>
      <c r="BE430" s="142">
        <f>IF(AZ430=5,G430,0)</f>
        <v>0</v>
      </c>
      <c r="CA430" s="173">
        <v>1</v>
      </c>
      <c r="CB430" s="173">
        <v>7</v>
      </c>
      <c r="CZ430" s="142">
        <v>5.2999999999999998E-4</v>
      </c>
    </row>
    <row r="431" spans="1:104">
      <c r="A431" s="174"/>
      <c r="B431" s="176"/>
      <c r="C431" s="226" t="s">
        <v>577</v>
      </c>
      <c r="D431" s="227"/>
      <c r="E431" s="177">
        <v>0</v>
      </c>
      <c r="F431" s="178"/>
      <c r="G431" s="179"/>
      <c r="M431" s="175" t="s">
        <v>577</v>
      </c>
      <c r="O431" s="166"/>
    </row>
    <row r="432" spans="1:104" ht="22.5">
      <c r="A432" s="174"/>
      <c r="B432" s="176"/>
      <c r="C432" s="226" t="s">
        <v>358</v>
      </c>
      <c r="D432" s="227"/>
      <c r="E432" s="177">
        <v>540.5</v>
      </c>
      <c r="F432" s="178"/>
      <c r="G432" s="179"/>
      <c r="M432" s="175" t="s">
        <v>358</v>
      </c>
      <c r="O432" s="166"/>
    </row>
    <row r="433" spans="1:104" ht="22.5">
      <c r="A433" s="167">
        <v>124</v>
      </c>
      <c r="B433" s="168" t="s">
        <v>578</v>
      </c>
      <c r="C433" s="169" t="s">
        <v>579</v>
      </c>
      <c r="D433" s="170" t="s">
        <v>143</v>
      </c>
      <c r="E433" s="171">
        <v>211.1</v>
      </c>
      <c r="F433" s="171">
        <v>0</v>
      </c>
      <c r="G433" s="172">
        <f>E433*F433</f>
        <v>0</v>
      </c>
      <c r="O433" s="166">
        <v>2</v>
      </c>
      <c r="AA433" s="142">
        <v>1</v>
      </c>
      <c r="AB433" s="142">
        <v>7</v>
      </c>
      <c r="AC433" s="142">
        <v>7</v>
      </c>
      <c r="AZ433" s="142">
        <v>2</v>
      </c>
      <c r="BA433" s="142">
        <f>IF(AZ433=1,G433,0)</f>
        <v>0</v>
      </c>
      <c r="BB433" s="142">
        <f>IF(AZ433=2,G433,0)</f>
        <v>0</v>
      </c>
      <c r="BC433" s="142">
        <f>IF(AZ433=3,G433,0)</f>
        <v>0</v>
      </c>
      <c r="BD433" s="142">
        <f>IF(AZ433=4,G433,0)</f>
        <v>0</v>
      </c>
      <c r="BE433" s="142">
        <f>IF(AZ433=5,G433,0)</f>
        <v>0</v>
      </c>
      <c r="CA433" s="173">
        <v>1</v>
      </c>
      <c r="CB433" s="173">
        <v>7</v>
      </c>
      <c r="CZ433" s="142">
        <v>1.9000000000000001E-4</v>
      </c>
    </row>
    <row r="434" spans="1:104">
      <c r="A434" s="174"/>
      <c r="B434" s="176"/>
      <c r="C434" s="226" t="s">
        <v>580</v>
      </c>
      <c r="D434" s="227"/>
      <c r="E434" s="177">
        <v>0</v>
      </c>
      <c r="F434" s="178"/>
      <c r="G434" s="179"/>
      <c r="M434" s="175" t="s">
        <v>580</v>
      </c>
      <c r="O434" s="166"/>
    </row>
    <row r="435" spans="1:104">
      <c r="A435" s="174"/>
      <c r="B435" s="176"/>
      <c r="C435" s="226" t="s">
        <v>342</v>
      </c>
      <c r="D435" s="227"/>
      <c r="E435" s="177">
        <v>0</v>
      </c>
      <c r="F435" s="178"/>
      <c r="G435" s="179"/>
      <c r="M435" s="175" t="s">
        <v>342</v>
      </c>
      <c r="O435" s="166"/>
    </row>
    <row r="436" spans="1:104">
      <c r="A436" s="174"/>
      <c r="B436" s="176"/>
      <c r="C436" s="226" t="s">
        <v>343</v>
      </c>
      <c r="D436" s="227"/>
      <c r="E436" s="177">
        <v>14.3</v>
      </c>
      <c r="F436" s="178"/>
      <c r="G436" s="179"/>
      <c r="M436" s="175" t="s">
        <v>343</v>
      </c>
      <c r="O436" s="166"/>
    </row>
    <row r="437" spans="1:104">
      <c r="A437" s="174"/>
      <c r="B437" s="176"/>
      <c r="C437" s="226" t="s">
        <v>344</v>
      </c>
      <c r="D437" s="227"/>
      <c r="E437" s="177">
        <v>23.5</v>
      </c>
      <c r="F437" s="178"/>
      <c r="G437" s="179"/>
      <c r="M437" s="175" t="s">
        <v>344</v>
      </c>
      <c r="O437" s="166"/>
    </row>
    <row r="438" spans="1:104">
      <c r="A438" s="174"/>
      <c r="B438" s="176"/>
      <c r="C438" s="226" t="s">
        <v>345</v>
      </c>
      <c r="D438" s="227"/>
      <c r="E438" s="177">
        <v>0</v>
      </c>
      <c r="F438" s="178"/>
      <c r="G438" s="179"/>
      <c r="M438" s="175" t="s">
        <v>345</v>
      </c>
      <c r="O438" s="166"/>
    </row>
    <row r="439" spans="1:104" ht="33.75">
      <c r="A439" s="174"/>
      <c r="B439" s="176"/>
      <c r="C439" s="226" t="s">
        <v>346</v>
      </c>
      <c r="D439" s="227"/>
      <c r="E439" s="177">
        <v>63.8</v>
      </c>
      <c r="F439" s="178"/>
      <c r="G439" s="179"/>
      <c r="M439" s="175" t="s">
        <v>346</v>
      </c>
      <c r="O439" s="166"/>
    </row>
    <row r="440" spans="1:104">
      <c r="A440" s="174"/>
      <c r="B440" s="176"/>
      <c r="C440" s="226" t="s">
        <v>347</v>
      </c>
      <c r="D440" s="227"/>
      <c r="E440" s="177">
        <v>109.5</v>
      </c>
      <c r="F440" s="178"/>
      <c r="G440" s="179"/>
      <c r="M440" s="175" t="s">
        <v>347</v>
      </c>
      <c r="O440" s="166"/>
    </row>
    <row r="441" spans="1:104" ht="22.5">
      <c r="A441" s="167">
        <v>125</v>
      </c>
      <c r="B441" s="168" t="s">
        <v>581</v>
      </c>
      <c r="C441" s="169" t="s">
        <v>582</v>
      </c>
      <c r="D441" s="170" t="s">
        <v>143</v>
      </c>
      <c r="E441" s="171">
        <v>1253.7375</v>
      </c>
      <c r="F441" s="171">
        <v>0</v>
      </c>
      <c r="G441" s="172">
        <f>E441*F441</f>
        <v>0</v>
      </c>
      <c r="O441" s="166">
        <v>2</v>
      </c>
      <c r="AA441" s="142">
        <v>1</v>
      </c>
      <c r="AB441" s="142">
        <v>7</v>
      </c>
      <c r="AC441" s="142">
        <v>7</v>
      </c>
      <c r="AZ441" s="142">
        <v>2</v>
      </c>
      <c r="BA441" s="142">
        <f>IF(AZ441=1,G441,0)</f>
        <v>0</v>
      </c>
      <c r="BB441" s="142">
        <f>IF(AZ441=2,G441,0)</f>
        <v>0</v>
      </c>
      <c r="BC441" s="142">
        <f>IF(AZ441=3,G441,0)</f>
        <v>0</v>
      </c>
      <c r="BD441" s="142">
        <f>IF(AZ441=4,G441,0)</f>
        <v>0</v>
      </c>
      <c r="BE441" s="142">
        <f>IF(AZ441=5,G441,0)</f>
        <v>0</v>
      </c>
      <c r="CA441" s="173">
        <v>1</v>
      </c>
      <c r="CB441" s="173">
        <v>7</v>
      </c>
      <c r="CZ441" s="142">
        <v>0</v>
      </c>
    </row>
    <row r="442" spans="1:104">
      <c r="A442" s="174"/>
      <c r="B442" s="176"/>
      <c r="C442" s="226" t="s">
        <v>474</v>
      </c>
      <c r="D442" s="227"/>
      <c r="E442" s="177">
        <v>1253.7375</v>
      </c>
      <c r="F442" s="178"/>
      <c r="G442" s="179"/>
      <c r="M442" s="175" t="s">
        <v>474</v>
      </c>
      <c r="O442" s="166"/>
    </row>
    <row r="443" spans="1:104">
      <c r="A443" s="167">
        <v>126</v>
      </c>
      <c r="B443" s="168" t="s">
        <v>583</v>
      </c>
      <c r="C443" s="169" t="s">
        <v>584</v>
      </c>
      <c r="D443" s="170" t="s">
        <v>143</v>
      </c>
      <c r="E443" s="171">
        <v>5107.9875000000002</v>
      </c>
      <c r="F443" s="171">
        <v>0</v>
      </c>
      <c r="G443" s="172">
        <f>E443*F443</f>
        <v>0</v>
      </c>
      <c r="O443" s="166">
        <v>2</v>
      </c>
      <c r="AA443" s="142">
        <v>1</v>
      </c>
      <c r="AB443" s="142">
        <v>7</v>
      </c>
      <c r="AC443" s="142">
        <v>7</v>
      </c>
      <c r="AZ443" s="142">
        <v>2</v>
      </c>
      <c r="BA443" s="142">
        <f>IF(AZ443=1,G443,0)</f>
        <v>0</v>
      </c>
      <c r="BB443" s="142">
        <f>IF(AZ443=2,G443,0)</f>
        <v>0</v>
      </c>
      <c r="BC443" s="142">
        <f>IF(AZ443=3,G443,0)</f>
        <v>0</v>
      </c>
      <c r="BD443" s="142">
        <f>IF(AZ443=4,G443,0)</f>
        <v>0</v>
      </c>
      <c r="BE443" s="142">
        <f>IF(AZ443=5,G443,0)</f>
        <v>0</v>
      </c>
      <c r="CA443" s="173">
        <v>1</v>
      </c>
      <c r="CB443" s="173">
        <v>7</v>
      </c>
      <c r="CZ443" s="142">
        <v>2E-3</v>
      </c>
    </row>
    <row r="444" spans="1:104">
      <c r="A444" s="174"/>
      <c r="B444" s="176"/>
      <c r="C444" s="226" t="s">
        <v>585</v>
      </c>
      <c r="D444" s="227"/>
      <c r="E444" s="177">
        <v>1100.0775000000001</v>
      </c>
      <c r="F444" s="178"/>
      <c r="G444" s="179"/>
      <c r="M444" s="175" t="s">
        <v>585</v>
      </c>
      <c r="O444" s="166"/>
    </row>
    <row r="445" spans="1:104" ht="22.5">
      <c r="A445" s="174"/>
      <c r="B445" s="176"/>
      <c r="C445" s="226" t="s">
        <v>586</v>
      </c>
      <c r="D445" s="227"/>
      <c r="E445" s="177">
        <v>3806.65</v>
      </c>
      <c r="F445" s="178"/>
      <c r="G445" s="179"/>
      <c r="M445" s="175" t="s">
        <v>586</v>
      </c>
      <c r="O445" s="166"/>
    </row>
    <row r="446" spans="1:104" ht="22.5">
      <c r="A446" s="174"/>
      <c r="B446" s="176"/>
      <c r="C446" s="226" t="s">
        <v>587</v>
      </c>
      <c r="D446" s="227"/>
      <c r="E446" s="177">
        <v>-201.26</v>
      </c>
      <c r="F446" s="178"/>
      <c r="G446" s="179"/>
      <c r="M446" s="175" t="s">
        <v>587</v>
      </c>
      <c r="O446" s="166"/>
    </row>
    <row r="447" spans="1:104">
      <c r="A447" s="174"/>
      <c r="B447" s="176"/>
      <c r="C447" s="226" t="s">
        <v>588</v>
      </c>
      <c r="D447" s="227"/>
      <c r="E447" s="177">
        <v>161.16</v>
      </c>
      <c r="F447" s="178"/>
      <c r="G447" s="179"/>
      <c r="M447" s="175" t="s">
        <v>588</v>
      </c>
      <c r="O447" s="166"/>
    </row>
    <row r="448" spans="1:104">
      <c r="A448" s="174"/>
      <c r="B448" s="176"/>
      <c r="C448" s="226" t="s">
        <v>589</v>
      </c>
      <c r="D448" s="227"/>
      <c r="E448" s="177">
        <v>241.36</v>
      </c>
      <c r="F448" s="178"/>
      <c r="G448" s="179"/>
      <c r="M448" s="175" t="s">
        <v>589</v>
      </c>
      <c r="O448" s="166"/>
    </row>
    <row r="449" spans="1:104" ht="22.5">
      <c r="A449" s="167">
        <v>127</v>
      </c>
      <c r="B449" s="168" t="s">
        <v>590</v>
      </c>
      <c r="C449" s="169" t="s">
        <v>591</v>
      </c>
      <c r="D449" s="170" t="s">
        <v>143</v>
      </c>
      <c r="E449" s="171">
        <v>1719.155</v>
      </c>
      <c r="F449" s="171">
        <v>0</v>
      </c>
      <c r="G449" s="172">
        <f>E449*F449</f>
        <v>0</v>
      </c>
      <c r="O449" s="166">
        <v>2</v>
      </c>
      <c r="AA449" s="142">
        <v>1</v>
      </c>
      <c r="AB449" s="142">
        <v>7</v>
      </c>
      <c r="AC449" s="142">
        <v>7</v>
      </c>
      <c r="AZ449" s="142">
        <v>2</v>
      </c>
      <c r="BA449" s="142">
        <f>IF(AZ449=1,G449,0)</f>
        <v>0</v>
      </c>
      <c r="BB449" s="142">
        <f>IF(AZ449=2,G449,0)</f>
        <v>0</v>
      </c>
      <c r="BC449" s="142">
        <f>IF(AZ449=3,G449,0)</f>
        <v>0</v>
      </c>
      <c r="BD449" s="142">
        <f>IF(AZ449=4,G449,0)</f>
        <v>0</v>
      </c>
      <c r="BE449" s="142">
        <f>IF(AZ449=5,G449,0)</f>
        <v>0</v>
      </c>
      <c r="CA449" s="173">
        <v>1</v>
      </c>
      <c r="CB449" s="173">
        <v>7</v>
      </c>
      <c r="CZ449" s="142">
        <v>3.3E-4</v>
      </c>
    </row>
    <row r="450" spans="1:104">
      <c r="A450" s="174"/>
      <c r="B450" s="176"/>
      <c r="C450" s="226" t="s">
        <v>592</v>
      </c>
      <c r="D450" s="227"/>
      <c r="E450" s="177">
        <v>943.95500000000004</v>
      </c>
      <c r="F450" s="178"/>
      <c r="G450" s="179"/>
      <c r="M450" s="175" t="s">
        <v>592</v>
      </c>
      <c r="O450" s="166"/>
    </row>
    <row r="451" spans="1:104">
      <c r="A451" s="174"/>
      <c r="B451" s="176"/>
      <c r="C451" s="226" t="s">
        <v>593</v>
      </c>
      <c r="D451" s="227"/>
      <c r="E451" s="177">
        <v>775.2</v>
      </c>
      <c r="F451" s="178"/>
      <c r="G451" s="179"/>
      <c r="M451" s="175" t="s">
        <v>593</v>
      </c>
      <c r="O451" s="166"/>
    </row>
    <row r="452" spans="1:104">
      <c r="A452" s="167">
        <v>128</v>
      </c>
      <c r="B452" s="168" t="s">
        <v>594</v>
      </c>
      <c r="C452" s="169" t="s">
        <v>595</v>
      </c>
      <c r="D452" s="170" t="s">
        <v>143</v>
      </c>
      <c r="E452" s="171">
        <v>1253.7375</v>
      </c>
      <c r="F452" s="171">
        <v>0</v>
      </c>
      <c r="G452" s="172">
        <f>E452*F452</f>
        <v>0</v>
      </c>
      <c r="O452" s="166">
        <v>2</v>
      </c>
      <c r="AA452" s="142">
        <v>1</v>
      </c>
      <c r="AB452" s="142">
        <v>7</v>
      </c>
      <c r="AC452" s="142">
        <v>7</v>
      </c>
      <c r="AZ452" s="142">
        <v>2</v>
      </c>
      <c r="BA452" s="142">
        <f>IF(AZ452=1,G452,0)</f>
        <v>0</v>
      </c>
      <c r="BB452" s="142">
        <f>IF(AZ452=2,G452,0)</f>
        <v>0</v>
      </c>
      <c r="BC452" s="142">
        <f>IF(AZ452=3,G452,0)</f>
        <v>0</v>
      </c>
      <c r="BD452" s="142">
        <f>IF(AZ452=4,G452,0)</f>
        <v>0</v>
      </c>
      <c r="BE452" s="142">
        <f>IF(AZ452=5,G452,0)</f>
        <v>0</v>
      </c>
      <c r="CA452" s="173">
        <v>1</v>
      </c>
      <c r="CB452" s="173">
        <v>7</v>
      </c>
      <c r="CZ452" s="142">
        <v>1.0000000000000001E-5</v>
      </c>
    </row>
    <row r="453" spans="1:104">
      <c r="A453" s="174"/>
      <c r="B453" s="176"/>
      <c r="C453" s="226" t="s">
        <v>474</v>
      </c>
      <c r="D453" s="227"/>
      <c r="E453" s="177">
        <v>1253.7375</v>
      </c>
      <c r="F453" s="178"/>
      <c r="G453" s="179"/>
      <c r="M453" s="175" t="s">
        <v>474</v>
      </c>
      <c r="O453" s="166"/>
    </row>
    <row r="454" spans="1:104">
      <c r="A454" s="167">
        <v>129</v>
      </c>
      <c r="B454" s="168" t="s">
        <v>596</v>
      </c>
      <c r="C454" s="169" t="s">
        <v>597</v>
      </c>
      <c r="D454" s="170" t="s">
        <v>143</v>
      </c>
      <c r="E454" s="171">
        <v>1316.4244000000001</v>
      </c>
      <c r="F454" s="171">
        <v>0</v>
      </c>
      <c r="G454" s="172">
        <f>E454*F454</f>
        <v>0</v>
      </c>
      <c r="O454" s="166">
        <v>2</v>
      </c>
      <c r="AA454" s="142">
        <v>3</v>
      </c>
      <c r="AB454" s="142">
        <v>7</v>
      </c>
      <c r="AC454" s="142">
        <v>28375611</v>
      </c>
      <c r="AZ454" s="142">
        <v>2</v>
      </c>
      <c r="BA454" s="142">
        <f>IF(AZ454=1,G454,0)</f>
        <v>0</v>
      </c>
      <c r="BB454" s="142">
        <f>IF(AZ454=2,G454,0)</f>
        <v>0</v>
      </c>
      <c r="BC454" s="142">
        <f>IF(AZ454=3,G454,0)</f>
        <v>0</v>
      </c>
      <c r="BD454" s="142">
        <f>IF(AZ454=4,G454,0)</f>
        <v>0</v>
      </c>
      <c r="BE454" s="142">
        <f>IF(AZ454=5,G454,0)</f>
        <v>0</v>
      </c>
      <c r="CA454" s="173">
        <v>3</v>
      </c>
      <c r="CB454" s="173">
        <v>7</v>
      </c>
      <c r="CZ454" s="142">
        <v>5.9999999999999995E-4</v>
      </c>
    </row>
    <row r="455" spans="1:104">
      <c r="A455" s="174"/>
      <c r="B455" s="176"/>
      <c r="C455" s="226" t="s">
        <v>598</v>
      </c>
      <c r="D455" s="227"/>
      <c r="E455" s="177">
        <v>1316.4244000000001</v>
      </c>
      <c r="F455" s="178"/>
      <c r="G455" s="179"/>
      <c r="M455" s="175" t="s">
        <v>598</v>
      </c>
      <c r="O455" s="166"/>
    </row>
    <row r="456" spans="1:104">
      <c r="A456" s="167">
        <v>130</v>
      </c>
      <c r="B456" s="168" t="s">
        <v>599</v>
      </c>
      <c r="C456" s="169" t="s">
        <v>600</v>
      </c>
      <c r="D456" s="170" t="s">
        <v>85</v>
      </c>
      <c r="E456" s="171">
        <v>150.36240000000001</v>
      </c>
      <c r="F456" s="171">
        <v>0</v>
      </c>
      <c r="G456" s="172">
        <f>E456*F456</f>
        <v>0</v>
      </c>
      <c r="O456" s="166">
        <v>2</v>
      </c>
      <c r="AA456" s="142">
        <v>3</v>
      </c>
      <c r="AB456" s="142">
        <v>7</v>
      </c>
      <c r="AC456" s="142">
        <v>28375971</v>
      </c>
      <c r="AZ456" s="142">
        <v>2</v>
      </c>
      <c r="BA456" s="142">
        <f>IF(AZ456=1,G456,0)</f>
        <v>0</v>
      </c>
      <c r="BB456" s="142">
        <f>IF(AZ456=2,G456,0)</f>
        <v>0</v>
      </c>
      <c r="BC456" s="142">
        <f>IF(AZ456=3,G456,0)</f>
        <v>0</v>
      </c>
      <c r="BD456" s="142">
        <f>IF(AZ456=4,G456,0)</f>
        <v>0</v>
      </c>
      <c r="BE456" s="142">
        <f>IF(AZ456=5,G456,0)</f>
        <v>0</v>
      </c>
      <c r="CA456" s="173">
        <v>3</v>
      </c>
      <c r="CB456" s="173">
        <v>7</v>
      </c>
      <c r="CZ456" s="142">
        <v>0.02</v>
      </c>
    </row>
    <row r="457" spans="1:104">
      <c r="A457" s="174"/>
      <c r="B457" s="176"/>
      <c r="C457" s="226" t="s">
        <v>601</v>
      </c>
      <c r="D457" s="227"/>
      <c r="E457" s="177">
        <v>88.156199999999998</v>
      </c>
      <c r="F457" s="178"/>
      <c r="G457" s="179"/>
      <c r="M457" s="175" t="s">
        <v>601</v>
      </c>
      <c r="O457" s="166"/>
    </row>
    <row r="458" spans="1:104">
      <c r="A458" s="174"/>
      <c r="B458" s="176"/>
      <c r="C458" s="226" t="s">
        <v>602</v>
      </c>
      <c r="D458" s="227"/>
      <c r="E458" s="177">
        <v>6.4659000000000004</v>
      </c>
      <c r="F458" s="178"/>
      <c r="G458" s="179"/>
      <c r="M458" s="175" t="s">
        <v>602</v>
      </c>
      <c r="O458" s="166"/>
    </row>
    <row r="459" spans="1:104">
      <c r="A459" s="174"/>
      <c r="B459" s="176"/>
      <c r="C459" s="226" t="s">
        <v>603</v>
      </c>
      <c r="D459" s="227"/>
      <c r="E459" s="177">
        <v>55.740299999999998</v>
      </c>
      <c r="F459" s="178"/>
      <c r="G459" s="179"/>
      <c r="M459" s="175" t="s">
        <v>603</v>
      </c>
      <c r="O459" s="166"/>
    </row>
    <row r="460" spans="1:104">
      <c r="A460" s="167">
        <v>131</v>
      </c>
      <c r="B460" s="168" t="s">
        <v>604</v>
      </c>
      <c r="C460" s="169" t="s">
        <v>605</v>
      </c>
      <c r="D460" s="170" t="s">
        <v>143</v>
      </c>
      <c r="E460" s="171">
        <v>567.52499999999998</v>
      </c>
      <c r="F460" s="171">
        <v>0</v>
      </c>
      <c r="G460" s="172">
        <f>E460*F460</f>
        <v>0</v>
      </c>
      <c r="O460" s="166">
        <v>2</v>
      </c>
      <c r="AA460" s="142">
        <v>3</v>
      </c>
      <c r="AB460" s="142">
        <v>7</v>
      </c>
      <c r="AC460" s="142">
        <v>6315085921</v>
      </c>
      <c r="AZ460" s="142">
        <v>2</v>
      </c>
      <c r="BA460" s="142">
        <f>IF(AZ460=1,G460,0)</f>
        <v>0</v>
      </c>
      <c r="BB460" s="142">
        <f>IF(AZ460=2,G460,0)</f>
        <v>0</v>
      </c>
      <c r="BC460" s="142">
        <f>IF(AZ460=3,G460,0)</f>
        <v>0</v>
      </c>
      <c r="BD460" s="142">
        <f>IF(AZ460=4,G460,0)</f>
        <v>0</v>
      </c>
      <c r="BE460" s="142">
        <f>IF(AZ460=5,G460,0)</f>
        <v>0</v>
      </c>
      <c r="CA460" s="173">
        <v>3</v>
      </c>
      <c r="CB460" s="173">
        <v>7</v>
      </c>
      <c r="CZ460" s="142">
        <v>7.2000000000000005E-4</v>
      </c>
    </row>
    <row r="461" spans="1:104">
      <c r="A461" s="174"/>
      <c r="B461" s="176"/>
      <c r="C461" s="226" t="s">
        <v>606</v>
      </c>
      <c r="D461" s="227"/>
      <c r="E461" s="177">
        <v>567.52499999999998</v>
      </c>
      <c r="F461" s="178"/>
      <c r="G461" s="179"/>
      <c r="M461" s="175" t="s">
        <v>606</v>
      </c>
      <c r="O461" s="166"/>
    </row>
    <row r="462" spans="1:104">
      <c r="A462" s="167">
        <v>132</v>
      </c>
      <c r="B462" s="168" t="s">
        <v>607</v>
      </c>
      <c r="C462" s="169" t="s">
        <v>608</v>
      </c>
      <c r="D462" s="170" t="s">
        <v>85</v>
      </c>
      <c r="E462" s="171">
        <v>29.289300000000001</v>
      </c>
      <c r="F462" s="171">
        <v>0</v>
      </c>
      <c r="G462" s="172">
        <f>E462*F462</f>
        <v>0</v>
      </c>
      <c r="O462" s="166">
        <v>2</v>
      </c>
      <c r="AA462" s="142">
        <v>3</v>
      </c>
      <c r="AB462" s="142">
        <v>7</v>
      </c>
      <c r="AC462" s="142">
        <v>63151369</v>
      </c>
      <c r="AZ462" s="142">
        <v>2</v>
      </c>
      <c r="BA462" s="142">
        <f>IF(AZ462=1,G462,0)</f>
        <v>0</v>
      </c>
      <c r="BB462" s="142">
        <f>IF(AZ462=2,G462,0)</f>
        <v>0</v>
      </c>
      <c r="BC462" s="142">
        <f>IF(AZ462=3,G462,0)</f>
        <v>0</v>
      </c>
      <c r="BD462" s="142">
        <f>IF(AZ462=4,G462,0)</f>
        <v>0</v>
      </c>
      <c r="BE462" s="142">
        <f>IF(AZ462=5,G462,0)</f>
        <v>0</v>
      </c>
      <c r="CA462" s="173">
        <v>3</v>
      </c>
      <c r="CB462" s="173">
        <v>7</v>
      </c>
      <c r="CZ462" s="142">
        <v>1.4999999999999999E-2</v>
      </c>
    </row>
    <row r="463" spans="1:104">
      <c r="A463" s="174"/>
      <c r="B463" s="176"/>
      <c r="C463" s="226" t="s">
        <v>609</v>
      </c>
      <c r="D463" s="227"/>
      <c r="E463" s="177">
        <v>4.0212000000000003</v>
      </c>
      <c r="F463" s="178"/>
      <c r="G463" s="179"/>
      <c r="M463" s="175" t="s">
        <v>609</v>
      </c>
      <c r="O463" s="166"/>
    </row>
    <row r="464" spans="1:104">
      <c r="A464" s="174"/>
      <c r="B464" s="176"/>
      <c r="C464" s="226" t="s">
        <v>610</v>
      </c>
      <c r="D464" s="227"/>
      <c r="E464" s="177">
        <v>25.2681</v>
      </c>
      <c r="F464" s="178"/>
      <c r="G464" s="179"/>
      <c r="M464" s="175" t="s">
        <v>610</v>
      </c>
      <c r="O464" s="166"/>
    </row>
    <row r="465" spans="1:104">
      <c r="A465" s="167">
        <v>133</v>
      </c>
      <c r="B465" s="168" t="s">
        <v>611</v>
      </c>
      <c r="C465" s="169" t="s">
        <v>612</v>
      </c>
      <c r="D465" s="170" t="s">
        <v>143</v>
      </c>
      <c r="E465" s="171">
        <v>126.714</v>
      </c>
      <c r="F465" s="171">
        <v>0</v>
      </c>
      <c r="G465" s="172">
        <f>E465*F465</f>
        <v>0</v>
      </c>
      <c r="O465" s="166">
        <v>2</v>
      </c>
      <c r="AA465" s="142">
        <v>3</v>
      </c>
      <c r="AB465" s="142">
        <v>7</v>
      </c>
      <c r="AC465" s="142">
        <v>631514801</v>
      </c>
      <c r="AZ465" s="142">
        <v>2</v>
      </c>
      <c r="BA465" s="142">
        <f>IF(AZ465=1,G465,0)</f>
        <v>0</v>
      </c>
      <c r="BB465" s="142">
        <f>IF(AZ465=2,G465,0)</f>
        <v>0</v>
      </c>
      <c r="BC465" s="142">
        <f>IF(AZ465=3,G465,0)</f>
        <v>0</v>
      </c>
      <c r="BD465" s="142">
        <f>IF(AZ465=4,G465,0)</f>
        <v>0</v>
      </c>
      <c r="BE465" s="142">
        <f>IF(AZ465=5,G465,0)</f>
        <v>0</v>
      </c>
      <c r="CA465" s="173">
        <v>3</v>
      </c>
      <c r="CB465" s="173">
        <v>7</v>
      </c>
      <c r="CZ465" s="142">
        <v>8.9999999999999993E-3</v>
      </c>
    </row>
    <row r="466" spans="1:104">
      <c r="A466" s="174"/>
      <c r="B466" s="176"/>
      <c r="C466" s="226" t="s">
        <v>613</v>
      </c>
      <c r="D466" s="227"/>
      <c r="E466" s="177">
        <v>126.714</v>
      </c>
      <c r="F466" s="178"/>
      <c r="G466" s="179"/>
      <c r="M466" s="175" t="s">
        <v>613</v>
      </c>
      <c r="O466" s="166"/>
    </row>
    <row r="467" spans="1:104">
      <c r="A467" s="167">
        <v>134</v>
      </c>
      <c r="B467" s="168" t="s">
        <v>614</v>
      </c>
      <c r="C467" s="169" t="s">
        <v>615</v>
      </c>
      <c r="D467" s="170" t="s">
        <v>143</v>
      </c>
      <c r="E467" s="171">
        <v>84.608999999999995</v>
      </c>
      <c r="F467" s="171">
        <v>0</v>
      </c>
      <c r="G467" s="172">
        <f>E467*F467</f>
        <v>0</v>
      </c>
      <c r="O467" s="166">
        <v>2</v>
      </c>
      <c r="AA467" s="142">
        <v>3</v>
      </c>
      <c r="AB467" s="142">
        <v>7</v>
      </c>
      <c r="AC467" s="142">
        <v>631514804</v>
      </c>
      <c r="AZ467" s="142">
        <v>2</v>
      </c>
      <c r="BA467" s="142">
        <f>IF(AZ467=1,G467,0)</f>
        <v>0</v>
      </c>
      <c r="BB467" s="142">
        <f>IF(AZ467=2,G467,0)</f>
        <v>0</v>
      </c>
      <c r="BC467" s="142">
        <f>IF(AZ467=3,G467,0)</f>
        <v>0</v>
      </c>
      <c r="BD467" s="142">
        <f>IF(AZ467=4,G467,0)</f>
        <v>0</v>
      </c>
      <c r="BE467" s="142">
        <f>IF(AZ467=5,G467,0)</f>
        <v>0</v>
      </c>
      <c r="CA467" s="173">
        <v>3</v>
      </c>
      <c r="CB467" s="173">
        <v>7</v>
      </c>
      <c r="CZ467" s="142">
        <v>1.7999999999999999E-2</v>
      </c>
    </row>
    <row r="468" spans="1:104">
      <c r="A468" s="174"/>
      <c r="B468" s="176"/>
      <c r="C468" s="226" t="s">
        <v>616</v>
      </c>
      <c r="D468" s="227"/>
      <c r="E468" s="177">
        <v>84.608999999999995</v>
      </c>
      <c r="F468" s="178"/>
      <c r="G468" s="179"/>
      <c r="M468" s="175" t="s">
        <v>616</v>
      </c>
      <c r="O468" s="166"/>
    </row>
    <row r="469" spans="1:104">
      <c r="A469" s="167">
        <v>135</v>
      </c>
      <c r="B469" s="168" t="s">
        <v>617</v>
      </c>
      <c r="C469" s="169" t="s">
        <v>618</v>
      </c>
      <c r="D469" s="170" t="s">
        <v>143</v>
      </c>
      <c r="E469" s="171">
        <v>211.32300000000001</v>
      </c>
      <c r="F469" s="171">
        <v>0</v>
      </c>
      <c r="G469" s="172">
        <f>E469*F469</f>
        <v>0</v>
      </c>
      <c r="O469" s="166">
        <v>2</v>
      </c>
      <c r="AA469" s="142">
        <v>3</v>
      </c>
      <c r="AB469" s="142">
        <v>7</v>
      </c>
      <c r="AC469" s="142">
        <v>63151500</v>
      </c>
      <c r="AZ469" s="142">
        <v>2</v>
      </c>
      <c r="BA469" s="142">
        <f>IF(AZ469=1,G469,0)</f>
        <v>0</v>
      </c>
      <c r="BB469" s="142">
        <f>IF(AZ469=2,G469,0)</f>
        <v>0</v>
      </c>
      <c r="BC469" s="142">
        <f>IF(AZ469=3,G469,0)</f>
        <v>0</v>
      </c>
      <c r="BD469" s="142">
        <f>IF(AZ469=4,G469,0)</f>
        <v>0</v>
      </c>
      <c r="BE469" s="142">
        <f>IF(AZ469=5,G469,0)</f>
        <v>0</v>
      </c>
      <c r="CA469" s="173">
        <v>3</v>
      </c>
      <c r="CB469" s="173">
        <v>7</v>
      </c>
      <c r="CZ469" s="142">
        <v>1.4E-2</v>
      </c>
    </row>
    <row r="470" spans="1:104">
      <c r="A470" s="174"/>
      <c r="B470" s="176"/>
      <c r="C470" s="226" t="s">
        <v>619</v>
      </c>
      <c r="D470" s="227"/>
      <c r="E470" s="177">
        <v>84.608999999999995</v>
      </c>
      <c r="F470" s="178"/>
      <c r="G470" s="179"/>
      <c r="M470" s="175" t="s">
        <v>619</v>
      </c>
      <c r="O470" s="166"/>
    </row>
    <row r="471" spans="1:104">
      <c r="A471" s="174"/>
      <c r="B471" s="176"/>
      <c r="C471" s="226" t="s">
        <v>620</v>
      </c>
      <c r="D471" s="227"/>
      <c r="E471" s="177">
        <v>126.714</v>
      </c>
      <c r="F471" s="178"/>
      <c r="G471" s="179"/>
      <c r="M471" s="175" t="s">
        <v>620</v>
      </c>
      <c r="O471" s="166"/>
    </row>
    <row r="472" spans="1:104" ht="22.5">
      <c r="A472" s="167">
        <v>136</v>
      </c>
      <c r="B472" s="168" t="s">
        <v>621</v>
      </c>
      <c r="C472" s="169" t="s">
        <v>622</v>
      </c>
      <c r="D472" s="170" t="s">
        <v>143</v>
      </c>
      <c r="E472" s="171">
        <v>3870.2685000000001</v>
      </c>
      <c r="F472" s="171">
        <v>0</v>
      </c>
      <c r="G472" s="172">
        <f>E472*F472</f>
        <v>0</v>
      </c>
      <c r="O472" s="166">
        <v>2</v>
      </c>
      <c r="AA472" s="142">
        <v>3</v>
      </c>
      <c r="AB472" s="142">
        <v>7</v>
      </c>
      <c r="AC472" s="142">
        <v>63151603</v>
      </c>
      <c r="AZ472" s="142">
        <v>2</v>
      </c>
      <c r="BA472" s="142">
        <f>IF(AZ472=1,G472,0)</f>
        <v>0</v>
      </c>
      <c r="BB472" s="142">
        <f>IF(AZ472=2,G472,0)</f>
        <v>0</v>
      </c>
      <c r="BC472" s="142">
        <f>IF(AZ472=3,G472,0)</f>
        <v>0</v>
      </c>
      <c r="BD472" s="142">
        <f>IF(AZ472=4,G472,0)</f>
        <v>0</v>
      </c>
      <c r="BE472" s="142">
        <f>IF(AZ472=5,G472,0)</f>
        <v>0</v>
      </c>
      <c r="CA472" s="173">
        <v>3</v>
      </c>
      <c r="CB472" s="173">
        <v>7</v>
      </c>
      <c r="CZ472" s="142">
        <v>7.0000000000000001E-3</v>
      </c>
    </row>
    <row r="473" spans="1:104" ht="22.5">
      <c r="A473" s="174"/>
      <c r="B473" s="176"/>
      <c r="C473" s="226" t="s">
        <v>623</v>
      </c>
      <c r="D473" s="227"/>
      <c r="E473" s="177">
        <v>3996.9825000000001</v>
      </c>
      <c r="F473" s="178"/>
      <c r="G473" s="179"/>
      <c r="M473" s="175" t="s">
        <v>623</v>
      </c>
      <c r="O473" s="166"/>
    </row>
    <row r="474" spans="1:104" ht="22.5">
      <c r="A474" s="174"/>
      <c r="B474" s="176"/>
      <c r="C474" s="226" t="s">
        <v>624</v>
      </c>
      <c r="D474" s="227"/>
      <c r="E474" s="177">
        <v>-126.714</v>
      </c>
      <c r="F474" s="178"/>
      <c r="G474" s="179"/>
      <c r="M474" s="175" t="s">
        <v>624</v>
      </c>
      <c r="O474" s="166"/>
    </row>
    <row r="475" spans="1:104" ht="22.5">
      <c r="A475" s="167">
        <v>137</v>
      </c>
      <c r="B475" s="168" t="s">
        <v>625</v>
      </c>
      <c r="C475" s="169" t="s">
        <v>626</v>
      </c>
      <c r="D475" s="170" t="s">
        <v>143</v>
      </c>
      <c r="E475" s="171">
        <v>1070.4724000000001</v>
      </c>
      <c r="F475" s="171">
        <v>0</v>
      </c>
      <c r="G475" s="172">
        <f>E475*F475</f>
        <v>0</v>
      </c>
      <c r="O475" s="166">
        <v>2</v>
      </c>
      <c r="AA475" s="142">
        <v>3</v>
      </c>
      <c r="AB475" s="142">
        <v>7</v>
      </c>
      <c r="AC475" s="142">
        <v>63151606</v>
      </c>
      <c r="AZ475" s="142">
        <v>2</v>
      </c>
      <c r="BA475" s="142">
        <f>IF(AZ475=1,G475,0)</f>
        <v>0</v>
      </c>
      <c r="BB475" s="142">
        <f>IF(AZ475=2,G475,0)</f>
        <v>0</v>
      </c>
      <c r="BC475" s="142">
        <f>IF(AZ475=3,G475,0)</f>
        <v>0</v>
      </c>
      <c r="BD475" s="142">
        <f>IF(AZ475=4,G475,0)</f>
        <v>0</v>
      </c>
      <c r="BE475" s="142">
        <f>IF(AZ475=5,G475,0)</f>
        <v>0</v>
      </c>
      <c r="CA475" s="173">
        <v>3</v>
      </c>
      <c r="CB475" s="173">
        <v>7</v>
      </c>
      <c r="CZ475" s="142">
        <v>0.01</v>
      </c>
    </row>
    <row r="476" spans="1:104">
      <c r="A476" s="174"/>
      <c r="B476" s="176"/>
      <c r="C476" s="226" t="s">
        <v>627</v>
      </c>
      <c r="D476" s="227"/>
      <c r="E476" s="177">
        <v>1155.0814</v>
      </c>
      <c r="F476" s="178"/>
      <c r="G476" s="179"/>
      <c r="M476" s="175" t="s">
        <v>627</v>
      </c>
      <c r="O476" s="166"/>
    </row>
    <row r="477" spans="1:104">
      <c r="A477" s="174"/>
      <c r="B477" s="176"/>
      <c r="C477" s="226" t="s">
        <v>628</v>
      </c>
      <c r="D477" s="227"/>
      <c r="E477" s="177">
        <v>-84.608999999999995</v>
      </c>
      <c r="F477" s="178"/>
      <c r="G477" s="179"/>
      <c r="M477" s="175" t="s">
        <v>628</v>
      </c>
      <c r="O477" s="166"/>
    </row>
    <row r="478" spans="1:104">
      <c r="A478" s="167">
        <v>138</v>
      </c>
      <c r="B478" s="168" t="s">
        <v>629</v>
      </c>
      <c r="C478" s="169" t="s">
        <v>630</v>
      </c>
      <c r="D478" s="170" t="s">
        <v>61</v>
      </c>
      <c r="E478" s="171"/>
      <c r="F478" s="171">
        <v>0</v>
      </c>
      <c r="G478" s="172">
        <f>E478*F478</f>
        <v>0</v>
      </c>
      <c r="O478" s="166">
        <v>2</v>
      </c>
      <c r="AA478" s="142">
        <v>7</v>
      </c>
      <c r="AB478" s="142">
        <v>1002</v>
      </c>
      <c r="AC478" s="142">
        <v>5</v>
      </c>
      <c r="AZ478" s="142">
        <v>2</v>
      </c>
      <c r="BA478" s="142">
        <f>IF(AZ478=1,G478,0)</f>
        <v>0</v>
      </c>
      <c r="BB478" s="142">
        <f>IF(AZ478=2,G478,0)</f>
        <v>0</v>
      </c>
      <c r="BC478" s="142">
        <f>IF(AZ478=3,G478,0)</f>
        <v>0</v>
      </c>
      <c r="BD478" s="142">
        <f>IF(AZ478=4,G478,0)</f>
        <v>0</v>
      </c>
      <c r="BE478" s="142">
        <f>IF(AZ478=5,G478,0)</f>
        <v>0</v>
      </c>
      <c r="CA478" s="173">
        <v>7</v>
      </c>
      <c r="CB478" s="173">
        <v>1002</v>
      </c>
      <c r="CZ478" s="142">
        <v>0</v>
      </c>
    </row>
    <row r="479" spans="1:104">
      <c r="A479" s="180"/>
      <c r="B479" s="181" t="s">
        <v>76</v>
      </c>
      <c r="C479" s="182" t="str">
        <f>CONCATENATE(B429," ",C429)</f>
        <v>713 Izolace tepelné</v>
      </c>
      <c r="D479" s="183"/>
      <c r="E479" s="184"/>
      <c r="F479" s="185"/>
      <c r="G479" s="186">
        <f>SUM(G429:G478)</f>
        <v>0</v>
      </c>
      <c r="O479" s="166">
        <v>4</v>
      </c>
      <c r="BA479" s="187">
        <f>SUM(BA429:BA478)</f>
        <v>0</v>
      </c>
      <c r="BB479" s="187">
        <f>SUM(BB429:BB478)</f>
        <v>0</v>
      </c>
      <c r="BC479" s="187">
        <f>SUM(BC429:BC478)</f>
        <v>0</v>
      </c>
      <c r="BD479" s="187">
        <f>SUM(BD429:BD478)</f>
        <v>0</v>
      </c>
      <c r="BE479" s="187">
        <f>SUM(BE429:BE478)</f>
        <v>0</v>
      </c>
    </row>
    <row r="480" spans="1:104">
      <c r="A480" s="159" t="s">
        <v>72</v>
      </c>
      <c r="B480" s="160" t="s">
        <v>631</v>
      </c>
      <c r="C480" s="161" t="s">
        <v>632</v>
      </c>
      <c r="D480" s="162"/>
      <c r="E480" s="163"/>
      <c r="F480" s="163"/>
      <c r="G480" s="164"/>
      <c r="H480" s="165"/>
      <c r="I480" s="165"/>
      <c r="O480" s="166">
        <v>1</v>
      </c>
    </row>
    <row r="481" spans="1:104">
      <c r="A481" s="167">
        <v>139</v>
      </c>
      <c r="B481" s="168" t="s">
        <v>631</v>
      </c>
      <c r="C481" s="169" t="s">
        <v>633</v>
      </c>
      <c r="D481" s="170" t="s">
        <v>210</v>
      </c>
      <c r="E481" s="171">
        <v>1</v>
      </c>
      <c r="F481" s="171">
        <v>0</v>
      </c>
      <c r="G481" s="172">
        <f>E481*F481</f>
        <v>0</v>
      </c>
      <c r="O481" s="166">
        <v>2</v>
      </c>
      <c r="AA481" s="142">
        <v>12</v>
      </c>
      <c r="AB481" s="142">
        <v>0</v>
      </c>
      <c r="AC481" s="142">
        <v>164</v>
      </c>
      <c r="AZ481" s="142">
        <v>2</v>
      </c>
      <c r="BA481" s="142">
        <f>IF(AZ481=1,G481,0)</f>
        <v>0</v>
      </c>
      <c r="BB481" s="142">
        <f>IF(AZ481=2,G481,0)</f>
        <v>0</v>
      </c>
      <c r="BC481" s="142">
        <f>IF(AZ481=3,G481,0)</f>
        <v>0</v>
      </c>
      <c r="BD481" s="142">
        <f>IF(AZ481=4,G481,0)</f>
        <v>0</v>
      </c>
      <c r="BE481" s="142">
        <f>IF(AZ481=5,G481,0)</f>
        <v>0</v>
      </c>
      <c r="CA481" s="173">
        <v>12</v>
      </c>
      <c r="CB481" s="173">
        <v>0</v>
      </c>
      <c r="CZ481" s="142">
        <v>2.3000000000000001E-4</v>
      </c>
    </row>
    <row r="482" spans="1:104">
      <c r="A482" s="167">
        <v>140</v>
      </c>
      <c r="B482" s="168" t="s">
        <v>634</v>
      </c>
      <c r="C482" s="169" t="s">
        <v>635</v>
      </c>
      <c r="D482" s="170" t="s">
        <v>210</v>
      </c>
      <c r="E482" s="171">
        <v>1</v>
      </c>
      <c r="F482" s="171">
        <v>0</v>
      </c>
      <c r="G482" s="172">
        <f>E482*F482</f>
        <v>0</v>
      </c>
      <c r="O482" s="166">
        <v>2</v>
      </c>
      <c r="AA482" s="142">
        <v>12</v>
      </c>
      <c r="AB482" s="142">
        <v>0</v>
      </c>
      <c r="AC482" s="142">
        <v>166</v>
      </c>
      <c r="AZ482" s="142">
        <v>2</v>
      </c>
      <c r="BA482" s="142">
        <f>IF(AZ482=1,G482,0)</f>
        <v>0</v>
      </c>
      <c r="BB482" s="142">
        <f>IF(AZ482=2,G482,0)</f>
        <v>0</v>
      </c>
      <c r="BC482" s="142">
        <f>IF(AZ482=3,G482,0)</f>
        <v>0</v>
      </c>
      <c r="BD482" s="142">
        <f>IF(AZ482=4,G482,0)</f>
        <v>0</v>
      </c>
      <c r="BE482" s="142">
        <f>IF(AZ482=5,G482,0)</f>
        <v>0</v>
      </c>
      <c r="CA482" s="173">
        <v>12</v>
      </c>
      <c r="CB482" s="173">
        <v>0</v>
      </c>
      <c r="CZ482" s="142">
        <v>2.3000000000000001E-4</v>
      </c>
    </row>
    <row r="483" spans="1:104">
      <c r="A483" s="180"/>
      <c r="B483" s="181" t="s">
        <v>76</v>
      </c>
      <c r="C483" s="182" t="str">
        <f>CONCATENATE(B480," ",C480)</f>
        <v>720 Zdravotechnická instalace</v>
      </c>
      <c r="D483" s="183"/>
      <c r="E483" s="184"/>
      <c r="F483" s="185"/>
      <c r="G483" s="186">
        <f>SUM(G480:G482)</f>
        <v>0</v>
      </c>
      <c r="O483" s="166">
        <v>4</v>
      </c>
      <c r="BA483" s="187">
        <f>SUM(BA480:BA482)</f>
        <v>0</v>
      </c>
      <c r="BB483" s="187">
        <f>SUM(BB480:BB482)</f>
        <v>0</v>
      </c>
      <c r="BC483" s="187">
        <f>SUM(BC480:BC482)</f>
        <v>0</v>
      </c>
      <c r="BD483" s="187">
        <f>SUM(BD480:BD482)</f>
        <v>0</v>
      </c>
      <c r="BE483" s="187">
        <f>SUM(BE480:BE482)</f>
        <v>0</v>
      </c>
    </row>
    <row r="484" spans="1:104">
      <c r="A484" s="159" t="s">
        <v>72</v>
      </c>
      <c r="B484" s="160" t="s">
        <v>636</v>
      </c>
      <c r="C484" s="161" t="s">
        <v>637</v>
      </c>
      <c r="D484" s="162"/>
      <c r="E484" s="163"/>
      <c r="F484" s="163"/>
      <c r="G484" s="164"/>
      <c r="H484" s="165"/>
      <c r="I484" s="165"/>
      <c r="O484" s="166">
        <v>1</v>
      </c>
    </row>
    <row r="485" spans="1:104">
      <c r="A485" s="167">
        <v>141</v>
      </c>
      <c r="B485" s="168" t="s">
        <v>631</v>
      </c>
      <c r="C485" s="169" t="s">
        <v>638</v>
      </c>
      <c r="D485" s="170" t="s">
        <v>210</v>
      </c>
      <c r="E485" s="171">
        <v>1</v>
      </c>
      <c r="F485" s="171">
        <v>0</v>
      </c>
      <c r="G485" s="172">
        <f>E485*F485</f>
        <v>0</v>
      </c>
      <c r="O485" s="166">
        <v>2</v>
      </c>
      <c r="AA485" s="142">
        <v>12</v>
      </c>
      <c r="AB485" s="142">
        <v>0</v>
      </c>
      <c r="AC485" s="142">
        <v>165</v>
      </c>
      <c r="AZ485" s="142">
        <v>2</v>
      </c>
      <c r="BA485" s="142">
        <f>IF(AZ485=1,G485,0)</f>
        <v>0</v>
      </c>
      <c r="BB485" s="142">
        <f>IF(AZ485=2,G485,0)</f>
        <v>0</v>
      </c>
      <c r="BC485" s="142">
        <f>IF(AZ485=3,G485,0)</f>
        <v>0</v>
      </c>
      <c r="BD485" s="142">
        <f>IF(AZ485=4,G485,0)</f>
        <v>0</v>
      </c>
      <c r="BE485" s="142">
        <f>IF(AZ485=5,G485,0)</f>
        <v>0</v>
      </c>
      <c r="CA485" s="173">
        <v>12</v>
      </c>
      <c r="CB485" s="173">
        <v>0</v>
      </c>
      <c r="CZ485" s="142">
        <v>2.3000000000000001E-4</v>
      </c>
    </row>
    <row r="486" spans="1:104">
      <c r="A486" s="180"/>
      <c r="B486" s="181" t="s">
        <v>76</v>
      </c>
      <c r="C486" s="182" t="str">
        <f>CONCATENATE(B484," ",C484)</f>
        <v>730 Ústřední vytápění</v>
      </c>
      <c r="D486" s="183"/>
      <c r="E486" s="184"/>
      <c r="F486" s="185"/>
      <c r="G486" s="186">
        <f>SUM(G484:G485)</f>
        <v>0</v>
      </c>
      <c r="O486" s="166">
        <v>4</v>
      </c>
      <c r="BA486" s="187">
        <f>SUM(BA484:BA485)</f>
        <v>0</v>
      </c>
      <c r="BB486" s="187">
        <f>SUM(BB484:BB485)</f>
        <v>0</v>
      </c>
      <c r="BC486" s="187">
        <f>SUM(BC484:BC485)</f>
        <v>0</v>
      </c>
      <c r="BD486" s="187">
        <f>SUM(BD484:BD485)</f>
        <v>0</v>
      </c>
      <c r="BE486" s="187">
        <f>SUM(BE484:BE485)</f>
        <v>0</v>
      </c>
    </row>
    <row r="487" spans="1:104">
      <c r="A487" s="159" t="s">
        <v>72</v>
      </c>
      <c r="B487" s="160" t="s">
        <v>639</v>
      </c>
      <c r="C487" s="161" t="s">
        <v>640</v>
      </c>
      <c r="D487" s="162"/>
      <c r="E487" s="163"/>
      <c r="F487" s="163"/>
      <c r="G487" s="164"/>
      <c r="H487" s="165"/>
      <c r="I487" s="165"/>
      <c r="O487" s="166">
        <v>1</v>
      </c>
    </row>
    <row r="488" spans="1:104">
      <c r="A488" s="167">
        <v>142</v>
      </c>
      <c r="B488" s="168" t="s">
        <v>641</v>
      </c>
      <c r="C488" s="169" t="s">
        <v>642</v>
      </c>
      <c r="D488" s="170" t="s">
        <v>203</v>
      </c>
      <c r="E488" s="171">
        <v>31.2</v>
      </c>
      <c r="F488" s="171">
        <v>0</v>
      </c>
      <c r="G488" s="172">
        <f>E488*F488</f>
        <v>0</v>
      </c>
      <c r="O488" s="166">
        <v>2</v>
      </c>
      <c r="AA488" s="142">
        <v>1</v>
      </c>
      <c r="AB488" s="142">
        <v>7</v>
      </c>
      <c r="AC488" s="142">
        <v>7</v>
      </c>
      <c r="AZ488" s="142">
        <v>2</v>
      </c>
      <c r="BA488" s="142">
        <f>IF(AZ488=1,G488,0)</f>
        <v>0</v>
      </c>
      <c r="BB488" s="142">
        <f>IF(AZ488=2,G488,0)</f>
        <v>0</v>
      </c>
      <c r="BC488" s="142">
        <f>IF(AZ488=3,G488,0)</f>
        <v>0</v>
      </c>
      <c r="BD488" s="142">
        <f>IF(AZ488=4,G488,0)</f>
        <v>0</v>
      </c>
      <c r="BE488" s="142">
        <f>IF(AZ488=5,G488,0)</f>
        <v>0</v>
      </c>
      <c r="CA488" s="173">
        <v>1</v>
      </c>
      <c r="CB488" s="173">
        <v>7</v>
      </c>
      <c r="CZ488" s="142">
        <v>6.3099999999999996E-3</v>
      </c>
    </row>
    <row r="489" spans="1:104">
      <c r="A489" s="174"/>
      <c r="B489" s="176"/>
      <c r="C489" s="226" t="s">
        <v>643</v>
      </c>
      <c r="D489" s="227"/>
      <c r="E489" s="177">
        <v>31.2</v>
      </c>
      <c r="F489" s="178"/>
      <c r="G489" s="179"/>
      <c r="M489" s="175" t="s">
        <v>643</v>
      </c>
      <c r="O489" s="166"/>
    </row>
    <row r="490" spans="1:104">
      <c r="A490" s="167">
        <v>143</v>
      </c>
      <c r="B490" s="168" t="s">
        <v>644</v>
      </c>
      <c r="C490" s="169" t="s">
        <v>645</v>
      </c>
      <c r="D490" s="170" t="s">
        <v>203</v>
      </c>
      <c r="E490" s="171">
        <v>39.200000000000003</v>
      </c>
      <c r="F490" s="171">
        <v>0</v>
      </c>
      <c r="G490" s="172">
        <f>E490*F490</f>
        <v>0</v>
      </c>
      <c r="O490" s="166">
        <v>2</v>
      </c>
      <c r="AA490" s="142">
        <v>1</v>
      </c>
      <c r="AB490" s="142">
        <v>7</v>
      </c>
      <c r="AC490" s="142">
        <v>7</v>
      </c>
      <c r="AZ490" s="142">
        <v>2</v>
      </c>
      <c r="BA490" s="142">
        <f>IF(AZ490=1,G490,0)</f>
        <v>0</v>
      </c>
      <c r="BB490" s="142">
        <f>IF(AZ490=2,G490,0)</f>
        <v>0</v>
      </c>
      <c r="BC490" s="142">
        <f>IF(AZ490=3,G490,0)</f>
        <v>0</v>
      </c>
      <c r="BD490" s="142">
        <f>IF(AZ490=4,G490,0)</f>
        <v>0</v>
      </c>
      <c r="BE490" s="142">
        <f>IF(AZ490=5,G490,0)</f>
        <v>0</v>
      </c>
      <c r="CA490" s="173">
        <v>1</v>
      </c>
      <c r="CB490" s="173">
        <v>7</v>
      </c>
      <c r="CZ490" s="142">
        <v>7.0600000000000003E-3</v>
      </c>
    </row>
    <row r="491" spans="1:104">
      <c r="A491" s="174"/>
      <c r="B491" s="176"/>
      <c r="C491" s="226" t="s">
        <v>646</v>
      </c>
      <c r="D491" s="227"/>
      <c r="E491" s="177">
        <v>39.200000000000003</v>
      </c>
      <c r="F491" s="178"/>
      <c r="G491" s="179"/>
      <c r="M491" s="175" t="s">
        <v>646</v>
      </c>
      <c r="O491" s="166"/>
    </row>
    <row r="492" spans="1:104">
      <c r="A492" s="167">
        <v>144</v>
      </c>
      <c r="B492" s="168" t="s">
        <v>647</v>
      </c>
      <c r="C492" s="169" t="s">
        <v>648</v>
      </c>
      <c r="D492" s="170" t="s">
        <v>203</v>
      </c>
      <c r="E492" s="171">
        <v>52</v>
      </c>
      <c r="F492" s="171">
        <v>0</v>
      </c>
      <c r="G492" s="172">
        <f>E492*F492</f>
        <v>0</v>
      </c>
      <c r="O492" s="166">
        <v>2</v>
      </c>
      <c r="AA492" s="142">
        <v>1</v>
      </c>
      <c r="AB492" s="142">
        <v>7</v>
      </c>
      <c r="AC492" s="142">
        <v>7</v>
      </c>
      <c r="AZ492" s="142">
        <v>2</v>
      </c>
      <c r="BA492" s="142">
        <f>IF(AZ492=1,G492,0)</f>
        <v>0</v>
      </c>
      <c r="BB492" s="142">
        <f>IF(AZ492=2,G492,0)</f>
        <v>0</v>
      </c>
      <c r="BC492" s="142">
        <f>IF(AZ492=3,G492,0)</f>
        <v>0</v>
      </c>
      <c r="BD492" s="142">
        <f>IF(AZ492=4,G492,0)</f>
        <v>0</v>
      </c>
      <c r="BE492" s="142">
        <f>IF(AZ492=5,G492,0)</f>
        <v>0</v>
      </c>
      <c r="CA492" s="173">
        <v>1</v>
      </c>
      <c r="CB492" s="173">
        <v>7</v>
      </c>
      <c r="CZ492" s="142">
        <v>3.46E-3</v>
      </c>
    </row>
    <row r="493" spans="1:104">
      <c r="A493" s="174"/>
      <c r="B493" s="176"/>
      <c r="C493" s="226" t="s">
        <v>649</v>
      </c>
      <c r="D493" s="227"/>
      <c r="E493" s="177">
        <v>25</v>
      </c>
      <c r="F493" s="178"/>
      <c r="G493" s="179"/>
      <c r="M493" s="175" t="s">
        <v>649</v>
      </c>
      <c r="O493" s="166"/>
    </row>
    <row r="494" spans="1:104">
      <c r="A494" s="174"/>
      <c r="B494" s="176"/>
      <c r="C494" s="226" t="s">
        <v>650</v>
      </c>
      <c r="D494" s="227"/>
      <c r="E494" s="177">
        <v>27</v>
      </c>
      <c r="F494" s="178"/>
      <c r="G494" s="179"/>
      <c r="M494" s="175" t="s">
        <v>650</v>
      </c>
      <c r="O494" s="166"/>
    </row>
    <row r="495" spans="1:104">
      <c r="A495" s="167">
        <v>145</v>
      </c>
      <c r="B495" s="168" t="s">
        <v>651</v>
      </c>
      <c r="C495" s="169" t="s">
        <v>652</v>
      </c>
      <c r="D495" s="170" t="s">
        <v>152</v>
      </c>
      <c r="E495" s="171">
        <v>10</v>
      </c>
      <c r="F495" s="171">
        <v>0</v>
      </c>
      <c r="G495" s="172">
        <f>E495*F495</f>
        <v>0</v>
      </c>
      <c r="O495" s="166">
        <v>2</v>
      </c>
      <c r="AA495" s="142">
        <v>1</v>
      </c>
      <c r="AB495" s="142">
        <v>7</v>
      </c>
      <c r="AC495" s="142">
        <v>7</v>
      </c>
      <c r="AZ495" s="142">
        <v>2</v>
      </c>
      <c r="BA495" s="142">
        <f>IF(AZ495=1,G495,0)</f>
        <v>0</v>
      </c>
      <c r="BB495" s="142">
        <f>IF(AZ495=2,G495,0)</f>
        <v>0</v>
      </c>
      <c r="BC495" s="142">
        <f>IF(AZ495=3,G495,0)</f>
        <v>0</v>
      </c>
      <c r="BD495" s="142">
        <f>IF(AZ495=4,G495,0)</f>
        <v>0</v>
      </c>
      <c r="BE495" s="142">
        <f>IF(AZ495=5,G495,0)</f>
        <v>0</v>
      </c>
      <c r="CA495" s="173">
        <v>1</v>
      </c>
      <c r="CB495" s="173">
        <v>7</v>
      </c>
      <c r="CZ495" s="142">
        <v>3.0000000000000001E-3</v>
      </c>
    </row>
    <row r="496" spans="1:104">
      <c r="A496" s="174"/>
      <c r="B496" s="176"/>
      <c r="C496" s="226" t="s">
        <v>653</v>
      </c>
      <c r="D496" s="227"/>
      <c r="E496" s="177">
        <v>4</v>
      </c>
      <c r="F496" s="178"/>
      <c r="G496" s="179"/>
      <c r="M496" s="175" t="s">
        <v>653</v>
      </c>
      <c r="O496" s="166"/>
    </row>
    <row r="497" spans="1:104">
      <c r="A497" s="174"/>
      <c r="B497" s="176"/>
      <c r="C497" s="226" t="s">
        <v>654</v>
      </c>
      <c r="D497" s="227"/>
      <c r="E497" s="177">
        <v>2</v>
      </c>
      <c r="F497" s="178"/>
      <c r="G497" s="179"/>
      <c r="M497" s="175" t="s">
        <v>654</v>
      </c>
      <c r="O497" s="166"/>
    </row>
    <row r="498" spans="1:104">
      <c r="A498" s="174"/>
      <c r="B498" s="176"/>
      <c r="C498" s="226" t="s">
        <v>655</v>
      </c>
      <c r="D498" s="227"/>
      <c r="E498" s="177">
        <v>4</v>
      </c>
      <c r="F498" s="178"/>
      <c r="G498" s="179"/>
      <c r="M498" s="175" t="s">
        <v>655</v>
      </c>
      <c r="O498" s="166"/>
    </row>
    <row r="499" spans="1:104">
      <c r="A499" s="167">
        <v>146</v>
      </c>
      <c r="B499" s="168" t="s">
        <v>656</v>
      </c>
      <c r="C499" s="169" t="s">
        <v>657</v>
      </c>
      <c r="D499" s="170" t="s">
        <v>203</v>
      </c>
      <c r="E499" s="171">
        <v>73</v>
      </c>
      <c r="F499" s="171">
        <v>0</v>
      </c>
      <c r="G499" s="172">
        <f>E499*F499</f>
        <v>0</v>
      </c>
      <c r="O499" s="166">
        <v>2</v>
      </c>
      <c r="AA499" s="142">
        <v>1</v>
      </c>
      <c r="AB499" s="142">
        <v>7</v>
      </c>
      <c r="AC499" s="142">
        <v>7</v>
      </c>
      <c r="AZ499" s="142">
        <v>2</v>
      </c>
      <c r="BA499" s="142">
        <f>IF(AZ499=1,G499,0)</f>
        <v>0</v>
      </c>
      <c r="BB499" s="142">
        <f>IF(AZ499=2,G499,0)</f>
        <v>0</v>
      </c>
      <c r="BC499" s="142">
        <f>IF(AZ499=3,G499,0)</f>
        <v>0</v>
      </c>
      <c r="BD499" s="142">
        <f>IF(AZ499=4,G499,0)</f>
        <v>0</v>
      </c>
      <c r="BE499" s="142">
        <f>IF(AZ499=5,G499,0)</f>
        <v>0</v>
      </c>
      <c r="CA499" s="173">
        <v>1</v>
      </c>
      <c r="CB499" s="173">
        <v>7</v>
      </c>
      <c r="CZ499" s="142">
        <v>3.3700000000000002E-3</v>
      </c>
    </row>
    <row r="500" spans="1:104">
      <c r="A500" s="174"/>
      <c r="B500" s="176"/>
      <c r="C500" s="226" t="s">
        <v>658</v>
      </c>
      <c r="D500" s="227"/>
      <c r="E500" s="177">
        <v>73</v>
      </c>
      <c r="F500" s="178"/>
      <c r="G500" s="179"/>
      <c r="M500" s="175" t="s">
        <v>658</v>
      </c>
      <c r="O500" s="166"/>
    </row>
    <row r="501" spans="1:104">
      <c r="A501" s="167">
        <v>147</v>
      </c>
      <c r="B501" s="168" t="s">
        <v>659</v>
      </c>
      <c r="C501" s="169" t="s">
        <v>660</v>
      </c>
      <c r="D501" s="170" t="s">
        <v>203</v>
      </c>
      <c r="E501" s="171">
        <v>101</v>
      </c>
      <c r="F501" s="171">
        <v>0</v>
      </c>
      <c r="G501" s="172">
        <f>E501*F501</f>
        <v>0</v>
      </c>
      <c r="O501" s="166">
        <v>2</v>
      </c>
      <c r="AA501" s="142">
        <v>1</v>
      </c>
      <c r="AB501" s="142">
        <v>7</v>
      </c>
      <c r="AC501" s="142">
        <v>7</v>
      </c>
      <c r="AZ501" s="142">
        <v>2</v>
      </c>
      <c r="BA501" s="142">
        <f>IF(AZ501=1,G501,0)</f>
        <v>0</v>
      </c>
      <c r="BB501" s="142">
        <f>IF(AZ501=2,G501,0)</f>
        <v>0</v>
      </c>
      <c r="BC501" s="142">
        <f>IF(AZ501=3,G501,0)</f>
        <v>0</v>
      </c>
      <c r="BD501" s="142">
        <f>IF(AZ501=4,G501,0)</f>
        <v>0</v>
      </c>
      <c r="BE501" s="142">
        <f>IF(AZ501=5,G501,0)</f>
        <v>0</v>
      </c>
      <c r="CA501" s="173">
        <v>1</v>
      </c>
      <c r="CB501" s="173">
        <v>7</v>
      </c>
      <c r="CZ501" s="142">
        <v>3.7299999999999998E-3</v>
      </c>
    </row>
    <row r="502" spans="1:104">
      <c r="A502" s="174"/>
      <c r="B502" s="176"/>
      <c r="C502" s="226" t="s">
        <v>661</v>
      </c>
      <c r="D502" s="227"/>
      <c r="E502" s="177">
        <v>56</v>
      </c>
      <c r="F502" s="178"/>
      <c r="G502" s="179"/>
      <c r="M502" s="175" t="s">
        <v>661</v>
      </c>
      <c r="O502" s="166"/>
    </row>
    <row r="503" spans="1:104">
      <c r="A503" s="174"/>
      <c r="B503" s="176"/>
      <c r="C503" s="226" t="s">
        <v>662</v>
      </c>
      <c r="D503" s="227"/>
      <c r="E503" s="177">
        <v>15</v>
      </c>
      <c r="F503" s="178"/>
      <c r="G503" s="179"/>
      <c r="M503" s="175" t="s">
        <v>662</v>
      </c>
      <c r="O503" s="166"/>
    </row>
    <row r="504" spans="1:104">
      <c r="A504" s="174"/>
      <c r="B504" s="176"/>
      <c r="C504" s="226" t="s">
        <v>663</v>
      </c>
      <c r="D504" s="227"/>
      <c r="E504" s="177">
        <v>30</v>
      </c>
      <c r="F504" s="178"/>
      <c r="G504" s="179"/>
      <c r="M504" s="175" t="s">
        <v>663</v>
      </c>
      <c r="O504" s="166"/>
    </row>
    <row r="505" spans="1:104">
      <c r="A505" s="167">
        <v>148</v>
      </c>
      <c r="B505" s="168" t="s">
        <v>664</v>
      </c>
      <c r="C505" s="169" t="s">
        <v>665</v>
      </c>
      <c r="D505" s="170" t="s">
        <v>61</v>
      </c>
      <c r="E505" s="171"/>
      <c r="F505" s="171">
        <v>0</v>
      </c>
      <c r="G505" s="172">
        <f>E505*F505</f>
        <v>0</v>
      </c>
      <c r="O505" s="166">
        <v>2</v>
      </c>
      <c r="AA505" s="142">
        <v>7</v>
      </c>
      <c r="AB505" s="142">
        <v>1002</v>
      </c>
      <c r="AC505" s="142">
        <v>5</v>
      </c>
      <c r="AZ505" s="142">
        <v>2</v>
      </c>
      <c r="BA505" s="142">
        <f>IF(AZ505=1,G505,0)</f>
        <v>0</v>
      </c>
      <c r="BB505" s="142">
        <f>IF(AZ505=2,G505,0)</f>
        <v>0</v>
      </c>
      <c r="BC505" s="142">
        <f>IF(AZ505=3,G505,0)</f>
        <v>0</v>
      </c>
      <c r="BD505" s="142">
        <f>IF(AZ505=4,G505,0)</f>
        <v>0</v>
      </c>
      <c r="BE505" s="142">
        <f>IF(AZ505=5,G505,0)</f>
        <v>0</v>
      </c>
      <c r="CA505" s="173">
        <v>7</v>
      </c>
      <c r="CB505" s="173">
        <v>1002</v>
      </c>
      <c r="CZ505" s="142">
        <v>0</v>
      </c>
    </row>
    <row r="506" spans="1:104">
      <c r="A506" s="180"/>
      <c r="B506" s="181" t="s">
        <v>76</v>
      </c>
      <c r="C506" s="182" t="str">
        <f>CONCATENATE(B487," ",C487)</f>
        <v>764 Konstrukce klempířské</v>
      </c>
      <c r="D506" s="183"/>
      <c r="E506" s="184"/>
      <c r="F506" s="185"/>
      <c r="G506" s="186">
        <f>SUM(G487:G505)</f>
        <v>0</v>
      </c>
      <c r="O506" s="166">
        <v>4</v>
      </c>
      <c r="BA506" s="187">
        <f>SUM(BA487:BA505)</f>
        <v>0</v>
      </c>
      <c r="BB506" s="187">
        <f>SUM(BB487:BB505)</f>
        <v>0</v>
      </c>
      <c r="BC506" s="187">
        <f>SUM(BC487:BC505)</f>
        <v>0</v>
      </c>
      <c r="BD506" s="187">
        <f>SUM(BD487:BD505)</f>
        <v>0</v>
      </c>
      <c r="BE506" s="187">
        <f>SUM(BE487:BE505)</f>
        <v>0</v>
      </c>
    </row>
    <row r="507" spans="1:104">
      <c r="A507" s="159" t="s">
        <v>72</v>
      </c>
      <c r="B507" s="160" t="s">
        <v>666</v>
      </c>
      <c r="C507" s="161" t="s">
        <v>667</v>
      </c>
      <c r="D507" s="162"/>
      <c r="E507" s="163"/>
      <c r="F507" s="163"/>
      <c r="G507" s="164"/>
      <c r="H507" s="165"/>
      <c r="I507" s="165"/>
      <c r="O507" s="166">
        <v>1</v>
      </c>
    </row>
    <row r="508" spans="1:104" ht="22.5">
      <c r="A508" s="167">
        <v>149</v>
      </c>
      <c r="B508" s="168" t="s">
        <v>668</v>
      </c>
      <c r="C508" s="169" t="s">
        <v>669</v>
      </c>
      <c r="D508" s="170" t="s">
        <v>75</v>
      </c>
      <c r="E508" s="171">
        <v>10</v>
      </c>
      <c r="F508" s="171">
        <v>0</v>
      </c>
      <c r="G508" s="172">
        <f t="shared" ref="G508:G517" si="0">E508*F508</f>
        <v>0</v>
      </c>
      <c r="O508" s="166">
        <v>2</v>
      </c>
      <c r="AA508" s="142">
        <v>12</v>
      </c>
      <c r="AB508" s="142">
        <v>0</v>
      </c>
      <c r="AC508" s="142">
        <v>36</v>
      </c>
      <c r="AZ508" s="142">
        <v>2</v>
      </c>
      <c r="BA508" s="142">
        <f t="shared" ref="BA508:BA517" si="1">IF(AZ508=1,G508,0)</f>
        <v>0</v>
      </c>
      <c r="BB508" s="142">
        <f t="shared" ref="BB508:BB517" si="2">IF(AZ508=2,G508,0)</f>
        <v>0</v>
      </c>
      <c r="BC508" s="142">
        <f t="shared" ref="BC508:BC517" si="3">IF(AZ508=3,G508,0)</f>
        <v>0</v>
      </c>
      <c r="BD508" s="142">
        <f t="shared" ref="BD508:BD517" si="4">IF(AZ508=4,G508,0)</f>
        <v>0</v>
      </c>
      <c r="BE508" s="142">
        <f t="shared" ref="BE508:BE517" si="5">IF(AZ508=5,G508,0)</f>
        <v>0</v>
      </c>
      <c r="CA508" s="173">
        <v>12</v>
      </c>
      <c r="CB508" s="173">
        <v>0</v>
      </c>
      <c r="CZ508" s="142">
        <v>0</v>
      </c>
    </row>
    <row r="509" spans="1:104" ht="22.5">
      <c r="A509" s="167">
        <v>150</v>
      </c>
      <c r="B509" s="168" t="s">
        <v>670</v>
      </c>
      <c r="C509" s="169" t="s">
        <v>671</v>
      </c>
      <c r="D509" s="170" t="s">
        <v>75</v>
      </c>
      <c r="E509" s="171">
        <v>3</v>
      </c>
      <c r="F509" s="171">
        <v>0</v>
      </c>
      <c r="G509" s="172">
        <f t="shared" si="0"/>
        <v>0</v>
      </c>
      <c r="O509" s="166">
        <v>2</v>
      </c>
      <c r="AA509" s="142">
        <v>12</v>
      </c>
      <c r="AB509" s="142">
        <v>0</v>
      </c>
      <c r="AC509" s="142">
        <v>38</v>
      </c>
      <c r="AZ509" s="142">
        <v>2</v>
      </c>
      <c r="BA509" s="142">
        <f t="shared" si="1"/>
        <v>0</v>
      </c>
      <c r="BB509" s="142">
        <f t="shared" si="2"/>
        <v>0</v>
      </c>
      <c r="BC509" s="142">
        <f t="shared" si="3"/>
        <v>0</v>
      </c>
      <c r="BD509" s="142">
        <f t="shared" si="4"/>
        <v>0</v>
      </c>
      <c r="BE509" s="142">
        <f t="shared" si="5"/>
        <v>0</v>
      </c>
      <c r="CA509" s="173">
        <v>12</v>
      </c>
      <c r="CB509" s="173">
        <v>0</v>
      </c>
      <c r="CZ509" s="142">
        <v>0</v>
      </c>
    </row>
    <row r="510" spans="1:104" ht="22.5">
      <c r="A510" s="167">
        <v>151</v>
      </c>
      <c r="B510" s="168" t="s">
        <v>672</v>
      </c>
      <c r="C510" s="169" t="s">
        <v>673</v>
      </c>
      <c r="D510" s="170" t="s">
        <v>75</v>
      </c>
      <c r="E510" s="171">
        <v>15</v>
      </c>
      <c r="F510" s="171">
        <v>0</v>
      </c>
      <c r="G510" s="172">
        <f t="shared" si="0"/>
        <v>0</v>
      </c>
      <c r="O510" s="166">
        <v>2</v>
      </c>
      <c r="AA510" s="142">
        <v>12</v>
      </c>
      <c r="AB510" s="142">
        <v>0</v>
      </c>
      <c r="AC510" s="142">
        <v>39</v>
      </c>
      <c r="AZ510" s="142">
        <v>2</v>
      </c>
      <c r="BA510" s="142">
        <f t="shared" si="1"/>
        <v>0</v>
      </c>
      <c r="BB510" s="142">
        <f t="shared" si="2"/>
        <v>0</v>
      </c>
      <c r="BC510" s="142">
        <f t="shared" si="3"/>
        <v>0</v>
      </c>
      <c r="BD510" s="142">
        <f t="shared" si="4"/>
        <v>0</v>
      </c>
      <c r="BE510" s="142">
        <f t="shared" si="5"/>
        <v>0</v>
      </c>
      <c r="CA510" s="173">
        <v>12</v>
      </c>
      <c r="CB510" s="173">
        <v>0</v>
      </c>
      <c r="CZ510" s="142">
        <v>0</v>
      </c>
    </row>
    <row r="511" spans="1:104" ht="22.5">
      <c r="A511" s="167">
        <v>152</v>
      </c>
      <c r="B511" s="168" t="s">
        <v>674</v>
      </c>
      <c r="C511" s="169" t="s">
        <v>675</v>
      </c>
      <c r="D511" s="170" t="s">
        <v>75</v>
      </c>
      <c r="E511" s="171">
        <v>1</v>
      </c>
      <c r="F511" s="171">
        <v>0</v>
      </c>
      <c r="G511" s="172">
        <f t="shared" si="0"/>
        <v>0</v>
      </c>
      <c r="O511" s="166">
        <v>2</v>
      </c>
      <c r="AA511" s="142">
        <v>12</v>
      </c>
      <c r="AB511" s="142">
        <v>0</v>
      </c>
      <c r="AC511" s="142">
        <v>40</v>
      </c>
      <c r="AZ511" s="142">
        <v>2</v>
      </c>
      <c r="BA511" s="142">
        <f t="shared" si="1"/>
        <v>0</v>
      </c>
      <c r="BB511" s="142">
        <f t="shared" si="2"/>
        <v>0</v>
      </c>
      <c r="BC511" s="142">
        <f t="shared" si="3"/>
        <v>0</v>
      </c>
      <c r="BD511" s="142">
        <f t="shared" si="4"/>
        <v>0</v>
      </c>
      <c r="BE511" s="142">
        <f t="shared" si="5"/>
        <v>0</v>
      </c>
      <c r="CA511" s="173">
        <v>12</v>
      </c>
      <c r="CB511" s="173">
        <v>0</v>
      </c>
      <c r="CZ511" s="142">
        <v>0</v>
      </c>
    </row>
    <row r="512" spans="1:104" ht="22.5">
      <c r="A512" s="167">
        <v>153</v>
      </c>
      <c r="B512" s="168" t="s">
        <v>676</v>
      </c>
      <c r="C512" s="169" t="s">
        <v>677</v>
      </c>
      <c r="D512" s="170" t="s">
        <v>75</v>
      </c>
      <c r="E512" s="171">
        <v>4</v>
      </c>
      <c r="F512" s="171">
        <v>0</v>
      </c>
      <c r="G512" s="172">
        <f t="shared" si="0"/>
        <v>0</v>
      </c>
      <c r="O512" s="166">
        <v>2</v>
      </c>
      <c r="AA512" s="142">
        <v>12</v>
      </c>
      <c r="AB512" s="142">
        <v>0</v>
      </c>
      <c r="AC512" s="142">
        <v>41</v>
      </c>
      <c r="AZ512" s="142">
        <v>2</v>
      </c>
      <c r="BA512" s="142">
        <f t="shared" si="1"/>
        <v>0</v>
      </c>
      <c r="BB512" s="142">
        <f t="shared" si="2"/>
        <v>0</v>
      </c>
      <c r="BC512" s="142">
        <f t="shared" si="3"/>
        <v>0</v>
      </c>
      <c r="BD512" s="142">
        <f t="shared" si="4"/>
        <v>0</v>
      </c>
      <c r="BE512" s="142">
        <f t="shared" si="5"/>
        <v>0</v>
      </c>
      <c r="CA512" s="173">
        <v>12</v>
      </c>
      <c r="CB512" s="173">
        <v>0</v>
      </c>
      <c r="CZ512" s="142">
        <v>0</v>
      </c>
    </row>
    <row r="513" spans="1:104" ht="22.5">
      <c r="A513" s="167">
        <v>154</v>
      </c>
      <c r="B513" s="168" t="s">
        <v>678</v>
      </c>
      <c r="C513" s="169" t="s">
        <v>679</v>
      </c>
      <c r="D513" s="170" t="s">
        <v>75</v>
      </c>
      <c r="E513" s="171">
        <v>1</v>
      </c>
      <c r="F513" s="171">
        <v>0</v>
      </c>
      <c r="G513" s="172">
        <f t="shared" si="0"/>
        <v>0</v>
      </c>
      <c r="O513" s="166">
        <v>2</v>
      </c>
      <c r="AA513" s="142">
        <v>12</v>
      </c>
      <c r="AB513" s="142">
        <v>0</v>
      </c>
      <c r="AC513" s="142">
        <v>42</v>
      </c>
      <c r="AZ513" s="142">
        <v>2</v>
      </c>
      <c r="BA513" s="142">
        <f t="shared" si="1"/>
        <v>0</v>
      </c>
      <c r="BB513" s="142">
        <f t="shared" si="2"/>
        <v>0</v>
      </c>
      <c r="BC513" s="142">
        <f t="shared" si="3"/>
        <v>0</v>
      </c>
      <c r="BD513" s="142">
        <f t="shared" si="4"/>
        <v>0</v>
      </c>
      <c r="BE513" s="142">
        <f t="shared" si="5"/>
        <v>0</v>
      </c>
      <c r="CA513" s="173">
        <v>12</v>
      </c>
      <c r="CB513" s="173">
        <v>0</v>
      </c>
      <c r="CZ513" s="142">
        <v>0</v>
      </c>
    </row>
    <row r="514" spans="1:104" ht="22.5">
      <c r="A514" s="167">
        <v>155</v>
      </c>
      <c r="B514" s="168" t="s">
        <v>680</v>
      </c>
      <c r="C514" s="169" t="s">
        <v>681</v>
      </c>
      <c r="D514" s="170" t="s">
        <v>75</v>
      </c>
      <c r="E514" s="171">
        <v>2</v>
      </c>
      <c r="F514" s="171">
        <v>0</v>
      </c>
      <c r="G514" s="172">
        <f t="shared" si="0"/>
        <v>0</v>
      </c>
      <c r="O514" s="166">
        <v>2</v>
      </c>
      <c r="AA514" s="142">
        <v>12</v>
      </c>
      <c r="AB514" s="142">
        <v>0</v>
      </c>
      <c r="AC514" s="142">
        <v>43</v>
      </c>
      <c r="AZ514" s="142">
        <v>2</v>
      </c>
      <c r="BA514" s="142">
        <f t="shared" si="1"/>
        <v>0</v>
      </c>
      <c r="BB514" s="142">
        <f t="shared" si="2"/>
        <v>0</v>
      </c>
      <c r="BC514" s="142">
        <f t="shared" si="3"/>
        <v>0</v>
      </c>
      <c r="BD514" s="142">
        <f t="shared" si="4"/>
        <v>0</v>
      </c>
      <c r="BE514" s="142">
        <f t="shared" si="5"/>
        <v>0</v>
      </c>
      <c r="CA514" s="173">
        <v>12</v>
      </c>
      <c r="CB514" s="173">
        <v>0</v>
      </c>
      <c r="CZ514" s="142">
        <v>0</v>
      </c>
    </row>
    <row r="515" spans="1:104" ht="22.5">
      <c r="A515" s="167">
        <v>156</v>
      </c>
      <c r="B515" s="168" t="s">
        <v>682</v>
      </c>
      <c r="C515" s="169" t="s">
        <v>683</v>
      </c>
      <c r="D515" s="170" t="s">
        <v>75</v>
      </c>
      <c r="E515" s="171">
        <v>1</v>
      </c>
      <c r="F515" s="171">
        <v>0</v>
      </c>
      <c r="G515" s="172">
        <f t="shared" si="0"/>
        <v>0</v>
      </c>
      <c r="O515" s="166">
        <v>2</v>
      </c>
      <c r="AA515" s="142">
        <v>12</v>
      </c>
      <c r="AB515" s="142">
        <v>0</v>
      </c>
      <c r="AC515" s="142">
        <v>44</v>
      </c>
      <c r="AZ515" s="142">
        <v>2</v>
      </c>
      <c r="BA515" s="142">
        <f t="shared" si="1"/>
        <v>0</v>
      </c>
      <c r="BB515" s="142">
        <f t="shared" si="2"/>
        <v>0</v>
      </c>
      <c r="BC515" s="142">
        <f t="shared" si="3"/>
        <v>0</v>
      </c>
      <c r="BD515" s="142">
        <f t="shared" si="4"/>
        <v>0</v>
      </c>
      <c r="BE515" s="142">
        <f t="shared" si="5"/>
        <v>0</v>
      </c>
      <c r="CA515" s="173">
        <v>12</v>
      </c>
      <c r="CB515" s="173">
        <v>0</v>
      </c>
      <c r="CZ515" s="142">
        <v>0</v>
      </c>
    </row>
    <row r="516" spans="1:104" ht="22.5">
      <c r="A516" s="167">
        <v>157</v>
      </c>
      <c r="B516" s="168" t="s">
        <v>684</v>
      </c>
      <c r="C516" s="169" t="s">
        <v>685</v>
      </c>
      <c r="D516" s="170" t="s">
        <v>75</v>
      </c>
      <c r="E516" s="171">
        <v>1</v>
      </c>
      <c r="F516" s="171">
        <v>0</v>
      </c>
      <c r="G516" s="172">
        <f t="shared" si="0"/>
        <v>0</v>
      </c>
      <c r="O516" s="166">
        <v>2</v>
      </c>
      <c r="AA516" s="142">
        <v>12</v>
      </c>
      <c r="AB516" s="142">
        <v>0</v>
      </c>
      <c r="AC516" s="142">
        <v>45</v>
      </c>
      <c r="AZ516" s="142">
        <v>2</v>
      </c>
      <c r="BA516" s="142">
        <f t="shared" si="1"/>
        <v>0</v>
      </c>
      <c r="BB516" s="142">
        <f t="shared" si="2"/>
        <v>0</v>
      </c>
      <c r="BC516" s="142">
        <f t="shared" si="3"/>
        <v>0</v>
      </c>
      <c r="BD516" s="142">
        <f t="shared" si="4"/>
        <v>0</v>
      </c>
      <c r="BE516" s="142">
        <f t="shared" si="5"/>
        <v>0</v>
      </c>
      <c r="CA516" s="173">
        <v>12</v>
      </c>
      <c r="CB516" s="173">
        <v>0</v>
      </c>
      <c r="CZ516" s="142">
        <v>0</v>
      </c>
    </row>
    <row r="517" spans="1:104">
      <c r="A517" s="167">
        <v>158</v>
      </c>
      <c r="B517" s="168" t="s">
        <v>686</v>
      </c>
      <c r="C517" s="169" t="s">
        <v>687</v>
      </c>
      <c r="D517" s="170" t="s">
        <v>61</v>
      </c>
      <c r="E517" s="171"/>
      <c r="F517" s="171">
        <v>0</v>
      </c>
      <c r="G517" s="172">
        <f t="shared" si="0"/>
        <v>0</v>
      </c>
      <c r="O517" s="166">
        <v>2</v>
      </c>
      <c r="AA517" s="142">
        <v>7</v>
      </c>
      <c r="AB517" s="142">
        <v>1002</v>
      </c>
      <c r="AC517" s="142">
        <v>5</v>
      </c>
      <c r="AZ517" s="142">
        <v>2</v>
      </c>
      <c r="BA517" s="142">
        <f t="shared" si="1"/>
        <v>0</v>
      </c>
      <c r="BB517" s="142">
        <f t="shared" si="2"/>
        <v>0</v>
      </c>
      <c r="BC517" s="142">
        <f t="shared" si="3"/>
        <v>0</v>
      </c>
      <c r="BD517" s="142">
        <f t="shared" si="4"/>
        <v>0</v>
      </c>
      <c r="BE517" s="142">
        <f t="shared" si="5"/>
        <v>0</v>
      </c>
      <c r="CA517" s="173">
        <v>7</v>
      </c>
      <c r="CB517" s="173">
        <v>1002</v>
      </c>
      <c r="CZ517" s="142">
        <v>0</v>
      </c>
    </row>
    <row r="518" spans="1:104">
      <c r="A518" s="180"/>
      <c r="B518" s="181" t="s">
        <v>76</v>
      </c>
      <c r="C518" s="182" t="str">
        <f>CONCATENATE(B507," ",C507)</f>
        <v>766 Konstrukce truhlářské</v>
      </c>
      <c r="D518" s="183"/>
      <c r="E518" s="184"/>
      <c r="F518" s="185"/>
      <c r="G518" s="186">
        <f>SUM(G507:G517)</f>
        <v>0</v>
      </c>
      <c r="O518" s="166">
        <v>4</v>
      </c>
      <c r="BA518" s="187">
        <f>SUM(BA507:BA517)</f>
        <v>0</v>
      </c>
      <c r="BB518" s="187">
        <f>SUM(BB507:BB517)</f>
        <v>0</v>
      </c>
      <c r="BC518" s="187">
        <f>SUM(BC507:BC517)</f>
        <v>0</v>
      </c>
      <c r="BD518" s="187">
        <f>SUM(BD507:BD517)</f>
        <v>0</v>
      </c>
      <c r="BE518" s="187">
        <f>SUM(BE507:BE517)</f>
        <v>0</v>
      </c>
    </row>
    <row r="519" spans="1:104">
      <c r="A519" s="159" t="s">
        <v>72</v>
      </c>
      <c r="B519" s="160" t="s">
        <v>688</v>
      </c>
      <c r="C519" s="161" t="s">
        <v>689</v>
      </c>
      <c r="D519" s="162"/>
      <c r="E519" s="163"/>
      <c r="F519" s="163"/>
      <c r="G519" s="164"/>
      <c r="H519" s="165"/>
      <c r="I519" s="165"/>
      <c r="O519" s="166">
        <v>1</v>
      </c>
    </row>
    <row r="520" spans="1:104" ht="22.5">
      <c r="A520" s="167">
        <v>159</v>
      </c>
      <c r="B520" s="168" t="s">
        <v>690</v>
      </c>
      <c r="C520" s="169" t="s">
        <v>691</v>
      </c>
      <c r="D520" s="170" t="s">
        <v>75</v>
      </c>
      <c r="E520" s="171">
        <v>2</v>
      </c>
      <c r="F520" s="171">
        <v>0</v>
      </c>
      <c r="G520" s="172">
        <f t="shared" ref="G520:G551" si="6">E520*F520</f>
        <v>0</v>
      </c>
      <c r="O520" s="166">
        <v>2</v>
      </c>
      <c r="AA520" s="142">
        <v>12</v>
      </c>
      <c r="AB520" s="142">
        <v>0</v>
      </c>
      <c r="AC520" s="142">
        <v>50</v>
      </c>
      <c r="AZ520" s="142">
        <v>2</v>
      </c>
      <c r="BA520" s="142">
        <f t="shared" ref="BA520:BA551" si="7">IF(AZ520=1,G520,0)</f>
        <v>0</v>
      </c>
      <c r="BB520" s="142">
        <f t="shared" ref="BB520:BB551" si="8">IF(AZ520=2,G520,0)</f>
        <v>0</v>
      </c>
      <c r="BC520" s="142">
        <f t="shared" ref="BC520:BC551" si="9">IF(AZ520=3,G520,0)</f>
        <v>0</v>
      </c>
      <c r="BD520" s="142">
        <f t="shared" ref="BD520:BD551" si="10">IF(AZ520=4,G520,0)</f>
        <v>0</v>
      </c>
      <c r="BE520" s="142">
        <f t="shared" ref="BE520:BE551" si="11">IF(AZ520=5,G520,0)</f>
        <v>0</v>
      </c>
      <c r="CA520" s="173">
        <v>12</v>
      </c>
      <c r="CB520" s="173">
        <v>0</v>
      </c>
      <c r="CZ520" s="142">
        <v>0</v>
      </c>
    </row>
    <row r="521" spans="1:104" ht="22.5">
      <c r="A521" s="167">
        <v>160</v>
      </c>
      <c r="B521" s="168" t="s">
        <v>692</v>
      </c>
      <c r="C521" s="169" t="s">
        <v>693</v>
      </c>
      <c r="D521" s="170" t="s">
        <v>75</v>
      </c>
      <c r="E521" s="171">
        <v>3</v>
      </c>
      <c r="F521" s="171">
        <v>0</v>
      </c>
      <c r="G521" s="172">
        <f t="shared" si="6"/>
        <v>0</v>
      </c>
      <c r="O521" s="166">
        <v>2</v>
      </c>
      <c r="AA521" s="142">
        <v>12</v>
      </c>
      <c r="AB521" s="142">
        <v>0</v>
      </c>
      <c r="AC521" s="142">
        <v>51</v>
      </c>
      <c r="AZ521" s="142">
        <v>2</v>
      </c>
      <c r="BA521" s="142">
        <f t="shared" si="7"/>
        <v>0</v>
      </c>
      <c r="BB521" s="142">
        <f t="shared" si="8"/>
        <v>0</v>
      </c>
      <c r="BC521" s="142">
        <f t="shared" si="9"/>
        <v>0</v>
      </c>
      <c r="BD521" s="142">
        <f t="shared" si="10"/>
        <v>0</v>
      </c>
      <c r="BE521" s="142">
        <f t="shared" si="11"/>
        <v>0</v>
      </c>
      <c r="CA521" s="173">
        <v>12</v>
      </c>
      <c r="CB521" s="173">
        <v>0</v>
      </c>
      <c r="CZ521" s="142">
        <v>0</v>
      </c>
    </row>
    <row r="522" spans="1:104" ht="22.5">
      <c r="A522" s="167">
        <v>161</v>
      </c>
      <c r="B522" s="168" t="s">
        <v>694</v>
      </c>
      <c r="C522" s="169" t="s">
        <v>695</v>
      </c>
      <c r="D522" s="170" t="s">
        <v>75</v>
      </c>
      <c r="E522" s="171">
        <v>1</v>
      </c>
      <c r="F522" s="171">
        <v>0</v>
      </c>
      <c r="G522" s="172">
        <f t="shared" si="6"/>
        <v>0</v>
      </c>
      <c r="O522" s="166">
        <v>2</v>
      </c>
      <c r="AA522" s="142">
        <v>12</v>
      </c>
      <c r="AB522" s="142">
        <v>0</v>
      </c>
      <c r="AC522" s="142">
        <v>53</v>
      </c>
      <c r="AZ522" s="142">
        <v>2</v>
      </c>
      <c r="BA522" s="142">
        <f t="shared" si="7"/>
        <v>0</v>
      </c>
      <c r="BB522" s="142">
        <f t="shared" si="8"/>
        <v>0</v>
      </c>
      <c r="BC522" s="142">
        <f t="shared" si="9"/>
        <v>0</v>
      </c>
      <c r="BD522" s="142">
        <f t="shared" si="10"/>
        <v>0</v>
      </c>
      <c r="BE522" s="142">
        <f t="shared" si="11"/>
        <v>0</v>
      </c>
      <c r="CA522" s="173">
        <v>12</v>
      </c>
      <c r="CB522" s="173">
        <v>0</v>
      </c>
      <c r="CZ522" s="142">
        <v>0</v>
      </c>
    </row>
    <row r="523" spans="1:104" ht="22.5">
      <c r="A523" s="167">
        <v>162</v>
      </c>
      <c r="B523" s="168" t="s">
        <v>696</v>
      </c>
      <c r="C523" s="169" t="s">
        <v>697</v>
      </c>
      <c r="D523" s="170" t="s">
        <v>75</v>
      </c>
      <c r="E523" s="171">
        <v>4</v>
      </c>
      <c r="F523" s="171">
        <v>0</v>
      </c>
      <c r="G523" s="172">
        <f t="shared" si="6"/>
        <v>0</v>
      </c>
      <c r="O523" s="166">
        <v>2</v>
      </c>
      <c r="AA523" s="142">
        <v>12</v>
      </c>
      <c r="AB523" s="142">
        <v>0</v>
      </c>
      <c r="AC523" s="142">
        <v>54</v>
      </c>
      <c r="AZ523" s="142">
        <v>2</v>
      </c>
      <c r="BA523" s="142">
        <f t="shared" si="7"/>
        <v>0</v>
      </c>
      <c r="BB523" s="142">
        <f t="shared" si="8"/>
        <v>0</v>
      </c>
      <c r="BC523" s="142">
        <f t="shared" si="9"/>
        <v>0</v>
      </c>
      <c r="BD523" s="142">
        <f t="shared" si="10"/>
        <v>0</v>
      </c>
      <c r="BE523" s="142">
        <f t="shared" si="11"/>
        <v>0</v>
      </c>
      <c r="CA523" s="173">
        <v>12</v>
      </c>
      <c r="CB523" s="173">
        <v>0</v>
      </c>
      <c r="CZ523" s="142">
        <v>0</v>
      </c>
    </row>
    <row r="524" spans="1:104" ht="22.5">
      <c r="A524" s="167">
        <v>163</v>
      </c>
      <c r="B524" s="168" t="s">
        <v>698</v>
      </c>
      <c r="C524" s="169" t="s">
        <v>699</v>
      </c>
      <c r="D524" s="170" t="s">
        <v>75</v>
      </c>
      <c r="E524" s="171">
        <v>4</v>
      </c>
      <c r="F524" s="171">
        <v>0</v>
      </c>
      <c r="G524" s="172">
        <f t="shared" si="6"/>
        <v>0</v>
      </c>
      <c r="O524" s="166">
        <v>2</v>
      </c>
      <c r="AA524" s="142">
        <v>12</v>
      </c>
      <c r="AB524" s="142">
        <v>0</v>
      </c>
      <c r="AC524" s="142">
        <v>55</v>
      </c>
      <c r="AZ524" s="142">
        <v>2</v>
      </c>
      <c r="BA524" s="142">
        <f t="shared" si="7"/>
        <v>0</v>
      </c>
      <c r="BB524" s="142">
        <f t="shared" si="8"/>
        <v>0</v>
      </c>
      <c r="BC524" s="142">
        <f t="shared" si="9"/>
        <v>0</v>
      </c>
      <c r="BD524" s="142">
        <f t="shared" si="10"/>
        <v>0</v>
      </c>
      <c r="BE524" s="142">
        <f t="shared" si="11"/>
        <v>0</v>
      </c>
      <c r="CA524" s="173">
        <v>12</v>
      </c>
      <c r="CB524" s="173">
        <v>0</v>
      </c>
      <c r="CZ524" s="142">
        <v>0</v>
      </c>
    </row>
    <row r="525" spans="1:104">
      <c r="A525" s="167">
        <v>164</v>
      </c>
      <c r="B525" s="168" t="s">
        <v>700</v>
      </c>
      <c r="C525" s="169" t="s">
        <v>701</v>
      </c>
      <c r="D525" s="170" t="s">
        <v>210</v>
      </c>
      <c r="E525" s="171">
        <v>1</v>
      </c>
      <c r="F525" s="171">
        <v>0</v>
      </c>
      <c r="G525" s="172">
        <f t="shared" si="6"/>
        <v>0</v>
      </c>
      <c r="O525" s="166">
        <v>2</v>
      </c>
      <c r="AA525" s="142">
        <v>12</v>
      </c>
      <c r="AB525" s="142">
        <v>0</v>
      </c>
      <c r="AC525" s="142">
        <v>56</v>
      </c>
      <c r="AZ525" s="142">
        <v>2</v>
      </c>
      <c r="BA525" s="142">
        <f t="shared" si="7"/>
        <v>0</v>
      </c>
      <c r="BB525" s="142">
        <f t="shared" si="8"/>
        <v>0</v>
      </c>
      <c r="BC525" s="142">
        <f t="shared" si="9"/>
        <v>0</v>
      </c>
      <c r="BD525" s="142">
        <f t="shared" si="10"/>
        <v>0</v>
      </c>
      <c r="BE525" s="142">
        <f t="shared" si="11"/>
        <v>0</v>
      </c>
      <c r="CA525" s="173">
        <v>12</v>
      </c>
      <c r="CB525" s="173">
        <v>0</v>
      </c>
      <c r="CZ525" s="142">
        <v>0</v>
      </c>
    </row>
    <row r="526" spans="1:104" ht="22.5">
      <c r="A526" s="167">
        <v>165</v>
      </c>
      <c r="B526" s="168" t="s">
        <v>702</v>
      </c>
      <c r="C526" s="169" t="s">
        <v>703</v>
      </c>
      <c r="D526" s="170" t="s">
        <v>75</v>
      </c>
      <c r="E526" s="171">
        <v>6</v>
      </c>
      <c r="F526" s="171">
        <v>0</v>
      </c>
      <c r="G526" s="172">
        <f t="shared" si="6"/>
        <v>0</v>
      </c>
      <c r="O526" s="166">
        <v>2</v>
      </c>
      <c r="AA526" s="142">
        <v>12</v>
      </c>
      <c r="AB526" s="142">
        <v>0</v>
      </c>
      <c r="AC526" s="142">
        <v>57</v>
      </c>
      <c r="AZ526" s="142">
        <v>2</v>
      </c>
      <c r="BA526" s="142">
        <f t="shared" si="7"/>
        <v>0</v>
      </c>
      <c r="BB526" s="142">
        <f t="shared" si="8"/>
        <v>0</v>
      </c>
      <c r="BC526" s="142">
        <f t="shared" si="9"/>
        <v>0</v>
      </c>
      <c r="BD526" s="142">
        <f t="shared" si="10"/>
        <v>0</v>
      </c>
      <c r="BE526" s="142">
        <f t="shared" si="11"/>
        <v>0</v>
      </c>
      <c r="CA526" s="173">
        <v>12</v>
      </c>
      <c r="CB526" s="173">
        <v>0</v>
      </c>
      <c r="CZ526" s="142">
        <v>0</v>
      </c>
    </row>
    <row r="527" spans="1:104" ht="22.5">
      <c r="A527" s="167">
        <v>166</v>
      </c>
      <c r="B527" s="168" t="s">
        <v>704</v>
      </c>
      <c r="C527" s="169" t="s">
        <v>705</v>
      </c>
      <c r="D527" s="170" t="s">
        <v>75</v>
      </c>
      <c r="E527" s="171">
        <v>6</v>
      </c>
      <c r="F527" s="171">
        <v>0</v>
      </c>
      <c r="G527" s="172">
        <f t="shared" si="6"/>
        <v>0</v>
      </c>
      <c r="O527" s="166">
        <v>2</v>
      </c>
      <c r="AA527" s="142">
        <v>12</v>
      </c>
      <c r="AB527" s="142">
        <v>0</v>
      </c>
      <c r="AC527" s="142">
        <v>58</v>
      </c>
      <c r="AZ527" s="142">
        <v>2</v>
      </c>
      <c r="BA527" s="142">
        <f t="shared" si="7"/>
        <v>0</v>
      </c>
      <c r="BB527" s="142">
        <f t="shared" si="8"/>
        <v>0</v>
      </c>
      <c r="BC527" s="142">
        <f t="shared" si="9"/>
        <v>0</v>
      </c>
      <c r="BD527" s="142">
        <f t="shared" si="10"/>
        <v>0</v>
      </c>
      <c r="BE527" s="142">
        <f t="shared" si="11"/>
        <v>0</v>
      </c>
      <c r="CA527" s="173">
        <v>12</v>
      </c>
      <c r="CB527" s="173">
        <v>0</v>
      </c>
      <c r="CZ527" s="142">
        <v>0</v>
      </c>
    </row>
    <row r="528" spans="1:104" ht="22.5">
      <c r="A528" s="167">
        <v>167</v>
      </c>
      <c r="B528" s="168" t="s">
        <v>706</v>
      </c>
      <c r="C528" s="169" t="s">
        <v>707</v>
      </c>
      <c r="D528" s="170" t="s">
        <v>75</v>
      </c>
      <c r="E528" s="171">
        <v>1</v>
      </c>
      <c r="F528" s="171">
        <v>0</v>
      </c>
      <c r="G528" s="172">
        <f t="shared" si="6"/>
        <v>0</v>
      </c>
      <c r="O528" s="166">
        <v>2</v>
      </c>
      <c r="AA528" s="142">
        <v>12</v>
      </c>
      <c r="AB528" s="142">
        <v>0</v>
      </c>
      <c r="AC528" s="142">
        <v>60</v>
      </c>
      <c r="AZ528" s="142">
        <v>2</v>
      </c>
      <c r="BA528" s="142">
        <f t="shared" si="7"/>
        <v>0</v>
      </c>
      <c r="BB528" s="142">
        <f t="shared" si="8"/>
        <v>0</v>
      </c>
      <c r="BC528" s="142">
        <f t="shared" si="9"/>
        <v>0</v>
      </c>
      <c r="BD528" s="142">
        <f t="shared" si="10"/>
        <v>0</v>
      </c>
      <c r="BE528" s="142">
        <f t="shared" si="11"/>
        <v>0</v>
      </c>
      <c r="CA528" s="173">
        <v>12</v>
      </c>
      <c r="CB528" s="173">
        <v>0</v>
      </c>
      <c r="CZ528" s="142">
        <v>0</v>
      </c>
    </row>
    <row r="529" spans="1:104" ht="22.5">
      <c r="A529" s="167">
        <v>168</v>
      </c>
      <c r="B529" s="168" t="s">
        <v>708</v>
      </c>
      <c r="C529" s="169" t="s">
        <v>709</v>
      </c>
      <c r="D529" s="170" t="s">
        <v>75</v>
      </c>
      <c r="E529" s="171">
        <v>1</v>
      </c>
      <c r="F529" s="171">
        <v>0</v>
      </c>
      <c r="G529" s="172">
        <f t="shared" si="6"/>
        <v>0</v>
      </c>
      <c r="O529" s="166">
        <v>2</v>
      </c>
      <c r="AA529" s="142">
        <v>12</v>
      </c>
      <c r="AB529" s="142">
        <v>0</v>
      </c>
      <c r="AC529" s="142">
        <v>61</v>
      </c>
      <c r="AZ529" s="142">
        <v>2</v>
      </c>
      <c r="BA529" s="142">
        <f t="shared" si="7"/>
        <v>0</v>
      </c>
      <c r="BB529" s="142">
        <f t="shared" si="8"/>
        <v>0</v>
      </c>
      <c r="BC529" s="142">
        <f t="shared" si="9"/>
        <v>0</v>
      </c>
      <c r="BD529" s="142">
        <f t="shared" si="10"/>
        <v>0</v>
      </c>
      <c r="BE529" s="142">
        <f t="shared" si="11"/>
        <v>0</v>
      </c>
      <c r="CA529" s="173">
        <v>12</v>
      </c>
      <c r="CB529" s="173">
        <v>0</v>
      </c>
      <c r="CZ529" s="142">
        <v>0</v>
      </c>
    </row>
    <row r="530" spans="1:104" ht="22.5">
      <c r="A530" s="167">
        <v>169</v>
      </c>
      <c r="B530" s="168" t="s">
        <v>710</v>
      </c>
      <c r="C530" s="169" t="s">
        <v>711</v>
      </c>
      <c r="D530" s="170" t="s">
        <v>210</v>
      </c>
      <c r="E530" s="171">
        <v>2</v>
      </c>
      <c r="F530" s="171">
        <v>0</v>
      </c>
      <c r="G530" s="172">
        <f t="shared" si="6"/>
        <v>0</v>
      </c>
      <c r="O530" s="166">
        <v>2</v>
      </c>
      <c r="AA530" s="142">
        <v>12</v>
      </c>
      <c r="AB530" s="142">
        <v>0</v>
      </c>
      <c r="AC530" s="142">
        <v>62</v>
      </c>
      <c r="AZ530" s="142">
        <v>2</v>
      </c>
      <c r="BA530" s="142">
        <f t="shared" si="7"/>
        <v>0</v>
      </c>
      <c r="BB530" s="142">
        <f t="shared" si="8"/>
        <v>0</v>
      </c>
      <c r="BC530" s="142">
        <f t="shared" si="9"/>
        <v>0</v>
      </c>
      <c r="BD530" s="142">
        <f t="shared" si="10"/>
        <v>0</v>
      </c>
      <c r="BE530" s="142">
        <f t="shared" si="11"/>
        <v>0</v>
      </c>
      <c r="CA530" s="173">
        <v>12</v>
      </c>
      <c r="CB530" s="173">
        <v>0</v>
      </c>
      <c r="CZ530" s="142">
        <v>0</v>
      </c>
    </row>
    <row r="531" spans="1:104" ht="22.5">
      <c r="A531" s="167">
        <v>170</v>
      </c>
      <c r="B531" s="168" t="s">
        <v>712</v>
      </c>
      <c r="C531" s="169" t="s">
        <v>713</v>
      </c>
      <c r="D531" s="170" t="s">
        <v>75</v>
      </c>
      <c r="E531" s="171">
        <v>2</v>
      </c>
      <c r="F531" s="171">
        <v>0</v>
      </c>
      <c r="G531" s="172">
        <f t="shared" si="6"/>
        <v>0</v>
      </c>
      <c r="O531" s="166">
        <v>2</v>
      </c>
      <c r="AA531" s="142">
        <v>12</v>
      </c>
      <c r="AB531" s="142">
        <v>0</v>
      </c>
      <c r="AC531" s="142">
        <v>63</v>
      </c>
      <c r="AZ531" s="142">
        <v>2</v>
      </c>
      <c r="BA531" s="142">
        <f t="shared" si="7"/>
        <v>0</v>
      </c>
      <c r="BB531" s="142">
        <f t="shared" si="8"/>
        <v>0</v>
      </c>
      <c r="BC531" s="142">
        <f t="shared" si="9"/>
        <v>0</v>
      </c>
      <c r="BD531" s="142">
        <f t="shared" si="10"/>
        <v>0</v>
      </c>
      <c r="BE531" s="142">
        <f t="shared" si="11"/>
        <v>0</v>
      </c>
      <c r="CA531" s="173">
        <v>12</v>
      </c>
      <c r="CB531" s="173">
        <v>0</v>
      </c>
      <c r="CZ531" s="142">
        <v>0</v>
      </c>
    </row>
    <row r="532" spans="1:104" ht="22.5">
      <c r="A532" s="167">
        <v>171</v>
      </c>
      <c r="B532" s="168" t="s">
        <v>714</v>
      </c>
      <c r="C532" s="169" t="s">
        <v>715</v>
      </c>
      <c r="D532" s="170" t="s">
        <v>75</v>
      </c>
      <c r="E532" s="171">
        <v>2</v>
      </c>
      <c r="F532" s="171">
        <v>0</v>
      </c>
      <c r="G532" s="172">
        <f t="shared" si="6"/>
        <v>0</v>
      </c>
      <c r="O532" s="166">
        <v>2</v>
      </c>
      <c r="AA532" s="142">
        <v>12</v>
      </c>
      <c r="AB532" s="142">
        <v>0</v>
      </c>
      <c r="AC532" s="142">
        <v>64</v>
      </c>
      <c r="AZ532" s="142">
        <v>2</v>
      </c>
      <c r="BA532" s="142">
        <f t="shared" si="7"/>
        <v>0</v>
      </c>
      <c r="BB532" s="142">
        <f t="shared" si="8"/>
        <v>0</v>
      </c>
      <c r="BC532" s="142">
        <f t="shared" si="9"/>
        <v>0</v>
      </c>
      <c r="BD532" s="142">
        <f t="shared" si="10"/>
        <v>0</v>
      </c>
      <c r="BE532" s="142">
        <f t="shared" si="11"/>
        <v>0</v>
      </c>
      <c r="CA532" s="173">
        <v>12</v>
      </c>
      <c r="CB532" s="173">
        <v>0</v>
      </c>
      <c r="CZ532" s="142">
        <v>0</v>
      </c>
    </row>
    <row r="533" spans="1:104" ht="22.5">
      <c r="A533" s="167">
        <v>172</v>
      </c>
      <c r="B533" s="168" t="s">
        <v>716</v>
      </c>
      <c r="C533" s="169" t="s">
        <v>717</v>
      </c>
      <c r="D533" s="170" t="s">
        <v>75</v>
      </c>
      <c r="E533" s="171">
        <v>16</v>
      </c>
      <c r="F533" s="171">
        <v>0</v>
      </c>
      <c r="G533" s="172">
        <f t="shared" si="6"/>
        <v>0</v>
      </c>
      <c r="O533" s="166">
        <v>2</v>
      </c>
      <c r="AA533" s="142">
        <v>12</v>
      </c>
      <c r="AB533" s="142">
        <v>0</v>
      </c>
      <c r="AC533" s="142">
        <v>65</v>
      </c>
      <c r="AZ533" s="142">
        <v>2</v>
      </c>
      <c r="BA533" s="142">
        <f t="shared" si="7"/>
        <v>0</v>
      </c>
      <c r="BB533" s="142">
        <f t="shared" si="8"/>
        <v>0</v>
      </c>
      <c r="BC533" s="142">
        <f t="shared" si="9"/>
        <v>0</v>
      </c>
      <c r="BD533" s="142">
        <f t="shared" si="10"/>
        <v>0</v>
      </c>
      <c r="BE533" s="142">
        <f t="shared" si="11"/>
        <v>0</v>
      </c>
      <c r="CA533" s="173">
        <v>12</v>
      </c>
      <c r="CB533" s="173">
        <v>0</v>
      </c>
      <c r="CZ533" s="142">
        <v>0</v>
      </c>
    </row>
    <row r="534" spans="1:104" ht="22.5">
      <c r="A534" s="167">
        <v>173</v>
      </c>
      <c r="B534" s="168" t="s">
        <v>718</v>
      </c>
      <c r="C534" s="169" t="s">
        <v>719</v>
      </c>
      <c r="D534" s="170" t="s">
        <v>75</v>
      </c>
      <c r="E534" s="171">
        <v>4</v>
      </c>
      <c r="F534" s="171">
        <v>0</v>
      </c>
      <c r="G534" s="172">
        <f t="shared" si="6"/>
        <v>0</v>
      </c>
      <c r="O534" s="166">
        <v>2</v>
      </c>
      <c r="AA534" s="142">
        <v>12</v>
      </c>
      <c r="AB534" s="142">
        <v>0</v>
      </c>
      <c r="AC534" s="142">
        <v>66</v>
      </c>
      <c r="AZ534" s="142">
        <v>2</v>
      </c>
      <c r="BA534" s="142">
        <f t="shared" si="7"/>
        <v>0</v>
      </c>
      <c r="BB534" s="142">
        <f t="shared" si="8"/>
        <v>0</v>
      </c>
      <c r="BC534" s="142">
        <f t="shared" si="9"/>
        <v>0</v>
      </c>
      <c r="BD534" s="142">
        <f t="shared" si="10"/>
        <v>0</v>
      </c>
      <c r="BE534" s="142">
        <f t="shared" si="11"/>
        <v>0</v>
      </c>
      <c r="CA534" s="173">
        <v>12</v>
      </c>
      <c r="CB534" s="173">
        <v>0</v>
      </c>
      <c r="CZ534" s="142">
        <v>0</v>
      </c>
    </row>
    <row r="535" spans="1:104" ht="22.5">
      <c r="A535" s="167">
        <v>174</v>
      </c>
      <c r="B535" s="168" t="s">
        <v>720</v>
      </c>
      <c r="C535" s="169" t="s">
        <v>721</v>
      </c>
      <c r="D535" s="170" t="s">
        <v>210</v>
      </c>
      <c r="E535" s="171">
        <v>1</v>
      </c>
      <c r="F535" s="171">
        <v>0</v>
      </c>
      <c r="G535" s="172">
        <f t="shared" si="6"/>
        <v>0</v>
      </c>
      <c r="O535" s="166">
        <v>2</v>
      </c>
      <c r="AA535" s="142">
        <v>12</v>
      </c>
      <c r="AB535" s="142">
        <v>0</v>
      </c>
      <c r="AC535" s="142">
        <v>67</v>
      </c>
      <c r="AZ535" s="142">
        <v>2</v>
      </c>
      <c r="BA535" s="142">
        <f t="shared" si="7"/>
        <v>0</v>
      </c>
      <c r="BB535" s="142">
        <f t="shared" si="8"/>
        <v>0</v>
      </c>
      <c r="BC535" s="142">
        <f t="shared" si="9"/>
        <v>0</v>
      </c>
      <c r="BD535" s="142">
        <f t="shared" si="10"/>
        <v>0</v>
      </c>
      <c r="BE535" s="142">
        <f t="shared" si="11"/>
        <v>0</v>
      </c>
      <c r="CA535" s="173">
        <v>12</v>
      </c>
      <c r="CB535" s="173">
        <v>0</v>
      </c>
      <c r="CZ535" s="142">
        <v>0</v>
      </c>
    </row>
    <row r="536" spans="1:104" ht="22.5">
      <c r="A536" s="167">
        <v>175</v>
      </c>
      <c r="B536" s="168" t="s">
        <v>722</v>
      </c>
      <c r="C536" s="169" t="s">
        <v>723</v>
      </c>
      <c r="D536" s="170" t="s">
        <v>210</v>
      </c>
      <c r="E536" s="171">
        <v>1</v>
      </c>
      <c r="F536" s="171">
        <v>0</v>
      </c>
      <c r="G536" s="172">
        <f t="shared" si="6"/>
        <v>0</v>
      </c>
      <c r="O536" s="166">
        <v>2</v>
      </c>
      <c r="AA536" s="142">
        <v>12</v>
      </c>
      <c r="AB536" s="142">
        <v>0</v>
      </c>
      <c r="AC536" s="142">
        <v>68</v>
      </c>
      <c r="AZ536" s="142">
        <v>2</v>
      </c>
      <c r="BA536" s="142">
        <f t="shared" si="7"/>
        <v>0</v>
      </c>
      <c r="BB536" s="142">
        <f t="shared" si="8"/>
        <v>0</v>
      </c>
      <c r="BC536" s="142">
        <f t="shared" si="9"/>
        <v>0</v>
      </c>
      <c r="BD536" s="142">
        <f t="shared" si="10"/>
        <v>0</v>
      </c>
      <c r="BE536" s="142">
        <f t="shared" si="11"/>
        <v>0</v>
      </c>
      <c r="CA536" s="173">
        <v>12</v>
      </c>
      <c r="CB536" s="173">
        <v>0</v>
      </c>
      <c r="CZ536" s="142">
        <v>0</v>
      </c>
    </row>
    <row r="537" spans="1:104" ht="22.5">
      <c r="A537" s="167">
        <v>176</v>
      </c>
      <c r="B537" s="168" t="s">
        <v>724</v>
      </c>
      <c r="C537" s="169" t="s">
        <v>725</v>
      </c>
      <c r="D537" s="170" t="s">
        <v>75</v>
      </c>
      <c r="E537" s="171">
        <v>1</v>
      </c>
      <c r="F537" s="171">
        <v>0</v>
      </c>
      <c r="G537" s="172">
        <f t="shared" si="6"/>
        <v>0</v>
      </c>
      <c r="O537" s="166">
        <v>2</v>
      </c>
      <c r="AA537" s="142">
        <v>12</v>
      </c>
      <c r="AB537" s="142">
        <v>0</v>
      </c>
      <c r="AC537" s="142">
        <v>59</v>
      </c>
      <c r="AZ537" s="142">
        <v>2</v>
      </c>
      <c r="BA537" s="142">
        <f t="shared" si="7"/>
        <v>0</v>
      </c>
      <c r="BB537" s="142">
        <f t="shared" si="8"/>
        <v>0</v>
      </c>
      <c r="BC537" s="142">
        <f t="shared" si="9"/>
        <v>0</v>
      </c>
      <c r="BD537" s="142">
        <f t="shared" si="10"/>
        <v>0</v>
      </c>
      <c r="BE537" s="142">
        <f t="shared" si="11"/>
        <v>0</v>
      </c>
      <c r="CA537" s="173">
        <v>12</v>
      </c>
      <c r="CB537" s="173">
        <v>0</v>
      </c>
      <c r="CZ537" s="142">
        <v>0</v>
      </c>
    </row>
    <row r="538" spans="1:104" ht="22.5">
      <c r="A538" s="167">
        <v>177</v>
      </c>
      <c r="B538" s="168" t="s">
        <v>726</v>
      </c>
      <c r="C538" s="169" t="s">
        <v>727</v>
      </c>
      <c r="D538" s="170" t="s">
        <v>203</v>
      </c>
      <c r="E538" s="171">
        <v>10.5</v>
      </c>
      <c r="F538" s="171">
        <v>0</v>
      </c>
      <c r="G538" s="172">
        <f t="shared" si="6"/>
        <v>0</v>
      </c>
      <c r="O538" s="166">
        <v>2</v>
      </c>
      <c r="AA538" s="142">
        <v>12</v>
      </c>
      <c r="AB538" s="142">
        <v>0</v>
      </c>
      <c r="AC538" s="142">
        <v>69</v>
      </c>
      <c r="AZ538" s="142">
        <v>2</v>
      </c>
      <c r="BA538" s="142">
        <f t="shared" si="7"/>
        <v>0</v>
      </c>
      <c r="BB538" s="142">
        <f t="shared" si="8"/>
        <v>0</v>
      </c>
      <c r="BC538" s="142">
        <f t="shared" si="9"/>
        <v>0</v>
      </c>
      <c r="BD538" s="142">
        <f t="shared" si="10"/>
        <v>0</v>
      </c>
      <c r="BE538" s="142">
        <f t="shared" si="11"/>
        <v>0</v>
      </c>
      <c r="CA538" s="173">
        <v>12</v>
      </c>
      <c r="CB538" s="173">
        <v>0</v>
      </c>
      <c r="CZ538" s="142">
        <v>0</v>
      </c>
    </row>
    <row r="539" spans="1:104" ht="22.5">
      <c r="A539" s="167">
        <v>178</v>
      </c>
      <c r="B539" s="168" t="s">
        <v>728</v>
      </c>
      <c r="C539" s="169" t="s">
        <v>729</v>
      </c>
      <c r="D539" s="170" t="s">
        <v>210</v>
      </c>
      <c r="E539" s="171">
        <v>1</v>
      </c>
      <c r="F539" s="171">
        <v>0</v>
      </c>
      <c r="G539" s="172">
        <f t="shared" si="6"/>
        <v>0</v>
      </c>
      <c r="O539" s="166">
        <v>2</v>
      </c>
      <c r="AA539" s="142">
        <v>12</v>
      </c>
      <c r="AB539" s="142">
        <v>0</v>
      </c>
      <c r="AC539" s="142">
        <v>71</v>
      </c>
      <c r="AZ539" s="142">
        <v>2</v>
      </c>
      <c r="BA539" s="142">
        <f t="shared" si="7"/>
        <v>0</v>
      </c>
      <c r="BB539" s="142">
        <f t="shared" si="8"/>
        <v>0</v>
      </c>
      <c r="BC539" s="142">
        <f t="shared" si="9"/>
        <v>0</v>
      </c>
      <c r="BD539" s="142">
        <f t="shared" si="10"/>
        <v>0</v>
      </c>
      <c r="BE539" s="142">
        <f t="shared" si="11"/>
        <v>0</v>
      </c>
      <c r="CA539" s="173">
        <v>12</v>
      </c>
      <c r="CB539" s="173">
        <v>0</v>
      </c>
      <c r="CZ539" s="142">
        <v>0</v>
      </c>
    </row>
    <row r="540" spans="1:104" ht="22.5">
      <c r="A540" s="167">
        <v>179</v>
      </c>
      <c r="B540" s="168" t="s">
        <v>730</v>
      </c>
      <c r="C540" s="169" t="s">
        <v>731</v>
      </c>
      <c r="D540" s="170" t="s">
        <v>210</v>
      </c>
      <c r="E540" s="171">
        <v>1</v>
      </c>
      <c r="F540" s="171">
        <v>0</v>
      </c>
      <c r="G540" s="172">
        <f t="shared" si="6"/>
        <v>0</v>
      </c>
      <c r="O540" s="166">
        <v>2</v>
      </c>
      <c r="AA540" s="142">
        <v>12</v>
      </c>
      <c r="AB540" s="142">
        <v>0</v>
      </c>
      <c r="AC540" s="142">
        <v>72</v>
      </c>
      <c r="AZ540" s="142">
        <v>2</v>
      </c>
      <c r="BA540" s="142">
        <f t="shared" si="7"/>
        <v>0</v>
      </c>
      <c r="BB540" s="142">
        <f t="shared" si="8"/>
        <v>0</v>
      </c>
      <c r="BC540" s="142">
        <f t="shared" si="9"/>
        <v>0</v>
      </c>
      <c r="BD540" s="142">
        <f t="shared" si="10"/>
        <v>0</v>
      </c>
      <c r="BE540" s="142">
        <f t="shared" si="11"/>
        <v>0</v>
      </c>
      <c r="CA540" s="173">
        <v>12</v>
      </c>
      <c r="CB540" s="173">
        <v>0</v>
      </c>
      <c r="CZ540" s="142">
        <v>0</v>
      </c>
    </row>
    <row r="541" spans="1:104" ht="22.5">
      <c r="A541" s="167">
        <v>180</v>
      </c>
      <c r="B541" s="168" t="s">
        <v>732</v>
      </c>
      <c r="C541" s="169" t="s">
        <v>733</v>
      </c>
      <c r="D541" s="170" t="s">
        <v>203</v>
      </c>
      <c r="E541" s="171">
        <v>265</v>
      </c>
      <c r="F541" s="171">
        <v>0</v>
      </c>
      <c r="G541" s="172">
        <f t="shared" si="6"/>
        <v>0</v>
      </c>
      <c r="O541" s="166">
        <v>2</v>
      </c>
      <c r="AA541" s="142">
        <v>12</v>
      </c>
      <c r="AB541" s="142">
        <v>0</v>
      </c>
      <c r="AC541" s="142">
        <v>70</v>
      </c>
      <c r="AZ541" s="142">
        <v>2</v>
      </c>
      <c r="BA541" s="142">
        <f t="shared" si="7"/>
        <v>0</v>
      </c>
      <c r="BB541" s="142">
        <f t="shared" si="8"/>
        <v>0</v>
      </c>
      <c r="BC541" s="142">
        <f t="shared" si="9"/>
        <v>0</v>
      </c>
      <c r="BD541" s="142">
        <f t="shared" si="10"/>
        <v>0</v>
      </c>
      <c r="BE541" s="142">
        <f t="shared" si="11"/>
        <v>0</v>
      </c>
      <c r="CA541" s="173">
        <v>12</v>
      </c>
      <c r="CB541" s="173">
        <v>0</v>
      </c>
      <c r="CZ541" s="142">
        <v>0</v>
      </c>
    </row>
    <row r="542" spans="1:104">
      <c r="A542" s="167">
        <v>181</v>
      </c>
      <c r="B542" s="168" t="s">
        <v>734</v>
      </c>
      <c r="C542" s="169" t="s">
        <v>735</v>
      </c>
      <c r="D542" s="170" t="s">
        <v>75</v>
      </c>
      <c r="E542" s="171">
        <v>35</v>
      </c>
      <c r="F542" s="171">
        <v>0</v>
      </c>
      <c r="G542" s="172">
        <f t="shared" si="6"/>
        <v>0</v>
      </c>
      <c r="O542" s="166">
        <v>2</v>
      </c>
      <c r="AA542" s="142">
        <v>12</v>
      </c>
      <c r="AB542" s="142">
        <v>0</v>
      </c>
      <c r="AC542" s="142">
        <v>73</v>
      </c>
      <c r="AZ542" s="142">
        <v>2</v>
      </c>
      <c r="BA542" s="142">
        <f t="shared" si="7"/>
        <v>0</v>
      </c>
      <c r="BB542" s="142">
        <f t="shared" si="8"/>
        <v>0</v>
      </c>
      <c r="BC542" s="142">
        <f t="shared" si="9"/>
        <v>0</v>
      </c>
      <c r="BD542" s="142">
        <f t="shared" si="10"/>
        <v>0</v>
      </c>
      <c r="BE542" s="142">
        <f t="shared" si="11"/>
        <v>0</v>
      </c>
      <c r="CA542" s="173">
        <v>12</v>
      </c>
      <c r="CB542" s="173">
        <v>0</v>
      </c>
      <c r="CZ542" s="142">
        <v>0</v>
      </c>
    </row>
    <row r="543" spans="1:104">
      <c r="A543" s="167">
        <v>182</v>
      </c>
      <c r="B543" s="168" t="s">
        <v>736</v>
      </c>
      <c r="C543" s="169" t="s">
        <v>737</v>
      </c>
      <c r="D543" s="170" t="s">
        <v>75</v>
      </c>
      <c r="E543" s="171">
        <v>5</v>
      </c>
      <c r="F543" s="171">
        <v>0</v>
      </c>
      <c r="G543" s="172">
        <f t="shared" si="6"/>
        <v>0</v>
      </c>
      <c r="O543" s="166">
        <v>2</v>
      </c>
      <c r="AA543" s="142">
        <v>12</v>
      </c>
      <c r="AB543" s="142">
        <v>0</v>
      </c>
      <c r="AC543" s="142">
        <v>74</v>
      </c>
      <c r="AZ543" s="142">
        <v>2</v>
      </c>
      <c r="BA543" s="142">
        <f t="shared" si="7"/>
        <v>0</v>
      </c>
      <c r="BB543" s="142">
        <f t="shared" si="8"/>
        <v>0</v>
      </c>
      <c r="BC543" s="142">
        <f t="shared" si="9"/>
        <v>0</v>
      </c>
      <c r="BD543" s="142">
        <f t="shared" si="10"/>
        <v>0</v>
      </c>
      <c r="BE543" s="142">
        <f t="shared" si="11"/>
        <v>0</v>
      </c>
      <c r="CA543" s="173">
        <v>12</v>
      </c>
      <c r="CB543" s="173">
        <v>0</v>
      </c>
      <c r="CZ543" s="142">
        <v>0</v>
      </c>
    </row>
    <row r="544" spans="1:104" ht="22.5">
      <c r="A544" s="167">
        <v>183</v>
      </c>
      <c r="B544" s="168" t="s">
        <v>738</v>
      </c>
      <c r="C544" s="169" t="s">
        <v>739</v>
      </c>
      <c r="D544" s="170" t="s">
        <v>203</v>
      </c>
      <c r="E544" s="171">
        <v>90</v>
      </c>
      <c r="F544" s="171">
        <v>0</v>
      </c>
      <c r="G544" s="172">
        <f t="shared" si="6"/>
        <v>0</v>
      </c>
      <c r="O544" s="166">
        <v>2</v>
      </c>
      <c r="AA544" s="142">
        <v>12</v>
      </c>
      <c r="AB544" s="142">
        <v>0</v>
      </c>
      <c r="AC544" s="142">
        <v>75</v>
      </c>
      <c r="AZ544" s="142">
        <v>2</v>
      </c>
      <c r="BA544" s="142">
        <f t="shared" si="7"/>
        <v>0</v>
      </c>
      <c r="BB544" s="142">
        <f t="shared" si="8"/>
        <v>0</v>
      </c>
      <c r="BC544" s="142">
        <f t="shared" si="9"/>
        <v>0</v>
      </c>
      <c r="BD544" s="142">
        <f t="shared" si="10"/>
        <v>0</v>
      </c>
      <c r="BE544" s="142">
        <f t="shared" si="11"/>
        <v>0</v>
      </c>
      <c r="CA544" s="173">
        <v>12</v>
      </c>
      <c r="CB544" s="173">
        <v>0</v>
      </c>
      <c r="CZ544" s="142">
        <v>0</v>
      </c>
    </row>
    <row r="545" spans="1:104" ht="22.5">
      <c r="A545" s="167">
        <v>184</v>
      </c>
      <c r="B545" s="168" t="s">
        <v>740</v>
      </c>
      <c r="C545" s="169" t="s">
        <v>741</v>
      </c>
      <c r="D545" s="170" t="s">
        <v>210</v>
      </c>
      <c r="E545" s="171">
        <v>3</v>
      </c>
      <c r="F545" s="171">
        <v>0</v>
      </c>
      <c r="G545" s="172">
        <f t="shared" si="6"/>
        <v>0</v>
      </c>
      <c r="O545" s="166">
        <v>2</v>
      </c>
      <c r="AA545" s="142">
        <v>12</v>
      </c>
      <c r="AB545" s="142">
        <v>0</v>
      </c>
      <c r="AC545" s="142">
        <v>76</v>
      </c>
      <c r="AZ545" s="142">
        <v>2</v>
      </c>
      <c r="BA545" s="142">
        <f t="shared" si="7"/>
        <v>0</v>
      </c>
      <c r="BB545" s="142">
        <f t="shared" si="8"/>
        <v>0</v>
      </c>
      <c r="BC545" s="142">
        <f t="shared" si="9"/>
        <v>0</v>
      </c>
      <c r="BD545" s="142">
        <f t="shared" si="10"/>
        <v>0</v>
      </c>
      <c r="BE545" s="142">
        <f t="shared" si="11"/>
        <v>0</v>
      </c>
      <c r="CA545" s="173">
        <v>12</v>
      </c>
      <c r="CB545" s="173">
        <v>0</v>
      </c>
      <c r="CZ545" s="142">
        <v>0</v>
      </c>
    </row>
    <row r="546" spans="1:104" ht="22.5">
      <c r="A546" s="167">
        <v>185</v>
      </c>
      <c r="B546" s="168" t="s">
        <v>742</v>
      </c>
      <c r="C546" s="169" t="s">
        <v>743</v>
      </c>
      <c r="D546" s="170" t="s">
        <v>75</v>
      </c>
      <c r="E546" s="171">
        <v>1</v>
      </c>
      <c r="F546" s="171">
        <v>0</v>
      </c>
      <c r="G546" s="172">
        <f t="shared" si="6"/>
        <v>0</v>
      </c>
      <c r="O546" s="166">
        <v>2</v>
      </c>
      <c r="AA546" s="142">
        <v>12</v>
      </c>
      <c r="AB546" s="142">
        <v>0</v>
      </c>
      <c r="AC546" s="142">
        <v>77</v>
      </c>
      <c r="AZ546" s="142">
        <v>2</v>
      </c>
      <c r="BA546" s="142">
        <f t="shared" si="7"/>
        <v>0</v>
      </c>
      <c r="BB546" s="142">
        <f t="shared" si="8"/>
        <v>0</v>
      </c>
      <c r="BC546" s="142">
        <f t="shared" si="9"/>
        <v>0</v>
      </c>
      <c r="BD546" s="142">
        <f t="shared" si="10"/>
        <v>0</v>
      </c>
      <c r="BE546" s="142">
        <f t="shared" si="11"/>
        <v>0</v>
      </c>
      <c r="CA546" s="173">
        <v>12</v>
      </c>
      <c r="CB546" s="173">
        <v>0</v>
      </c>
      <c r="CZ546" s="142">
        <v>0</v>
      </c>
    </row>
    <row r="547" spans="1:104" ht="22.5">
      <c r="A547" s="167">
        <v>186</v>
      </c>
      <c r="B547" s="168" t="s">
        <v>744</v>
      </c>
      <c r="C547" s="169" t="s">
        <v>745</v>
      </c>
      <c r="D547" s="170" t="s">
        <v>75</v>
      </c>
      <c r="E547" s="171">
        <v>1</v>
      </c>
      <c r="F547" s="171">
        <v>0</v>
      </c>
      <c r="G547" s="172">
        <f t="shared" si="6"/>
        <v>0</v>
      </c>
      <c r="O547" s="166">
        <v>2</v>
      </c>
      <c r="AA547" s="142">
        <v>12</v>
      </c>
      <c r="AB547" s="142">
        <v>0</v>
      </c>
      <c r="AC547" s="142">
        <v>78</v>
      </c>
      <c r="AZ547" s="142">
        <v>2</v>
      </c>
      <c r="BA547" s="142">
        <f t="shared" si="7"/>
        <v>0</v>
      </c>
      <c r="BB547" s="142">
        <f t="shared" si="8"/>
        <v>0</v>
      </c>
      <c r="BC547" s="142">
        <f t="shared" si="9"/>
        <v>0</v>
      </c>
      <c r="BD547" s="142">
        <f t="shared" si="10"/>
        <v>0</v>
      </c>
      <c r="BE547" s="142">
        <f t="shared" si="11"/>
        <v>0</v>
      </c>
      <c r="CA547" s="173">
        <v>12</v>
      </c>
      <c r="CB547" s="173">
        <v>0</v>
      </c>
      <c r="CZ547" s="142">
        <v>0</v>
      </c>
    </row>
    <row r="548" spans="1:104" ht="22.5">
      <c r="A548" s="167">
        <v>187</v>
      </c>
      <c r="B548" s="168" t="s">
        <v>746</v>
      </c>
      <c r="C548" s="169" t="s">
        <v>747</v>
      </c>
      <c r="D548" s="170" t="s">
        <v>75</v>
      </c>
      <c r="E548" s="171">
        <v>1</v>
      </c>
      <c r="F548" s="171">
        <v>0</v>
      </c>
      <c r="G548" s="172">
        <f t="shared" si="6"/>
        <v>0</v>
      </c>
      <c r="O548" s="166">
        <v>2</v>
      </c>
      <c r="AA548" s="142">
        <v>12</v>
      </c>
      <c r="AB548" s="142">
        <v>0</v>
      </c>
      <c r="AC548" s="142">
        <v>79</v>
      </c>
      <c r="AZ548" s="142">
        <v>2</v>
      </c>
      <c r="BA548" s="142">
        <f t="shared" si="7"/>
        <v>0</v>
      </c>
      <c r="BB548" s="142">
        <f t="shared" si="8"/>
        <v>0</v>
      </c>
      <c r="BC548" s="142">
        <f t="shared" si="9"/>
        <v>0</v>
      </c>
      <c r="BD548" s="142">
        <f t="shared" si="10"/>
        <v>0</v>
      </c>
      <c r="BE548" s="142">
        <f t="shared" si="11"/>
        <v>0</v>
      </c>
      <c r="CA548" s="173">
        <v>12</v>
      </c>
      <c r="CB548" s="173">
        <v>0</v>
      </c>
      <c r="CZ548" s="142">
        <v>0</v>
      </c>
    </row>
    <row r="549" spans="1:104" ht="22.5">
      <c r="A549" s="167">
        <v>188</v>
      </c>
      <c r="B549" s="168" t="s">
        <v>748</v>
      </c>
      <c r="C549" s="169" t="s">
        <v>749</v>
      </c>
      <c r="D549" s="170" t="s">
        <v>210</v>
      </c>
      <c r="E549" s="171">
        <v>1</v>
      </c>
      <c r="F549" s="171">
        <v>0</v>
      </c>
      <c r="G549" s="172">
        <f t="shared" si="6"/>
        <v>0</v>
      </c>
      <c r="O549" s="166">
        <v>2</v>
      </c>
      <c r="AA549" s="142">
        <v>12</v>
      </c>
      <c r="AB549" s="142">
        <v>0</v>
      </c>
      <c r="AC549" s="142">
        <v>80</v>
      </c>
      <c r="AZ549" s="142">
        <v>2</v>
      </c>
      <c r="BA549" s="142">
        <f t="shared" si="7"/>
        <v>0</v>
      </c>
      <c r="BB549" s="142">
        <f t="shared" si="8"/>
        <v>0</v>
      </c>
      <c r="BC549" s="142">
        <f t="shared" si="9"/>
        <v>0</v>
      </c>
      <c r="BD549" s="142">
        <f t="shared" si="10"/>
        <v>0</v>
      </c>
      <c r="BE549" s="142">
        <f t="shared" si="11"/>
        <v>0</v>
      </c>
      <c r="CA549" s="173">
        <v>12</v>
      </c>
      <c r="CB549" s="173">
        <v>0</v>
      </c>
      <c r="CZ549" s="142">
        <v>0</v>
      </c>
    </row>
    <row r="550" spans="1:104" ht="22.5">
      <c r="A550" s="167">
        <v>189</v>
      </c>
      <c r="B550" s="168" t="s">
        <v>750</v>
      </c>
      <c r="C550" s="169" t="s">
        <v>751</v>
      </c>
      <c r="D550" s="170" t="s">
        <v>75</v>
      </c>
      <c r="E550" s="171">
        <v>37</v>
      </c>
      <c r="F550" s="171">
        <v>0</v>
      </c>
      <c r="G550" s="172">
        <f t="shared" si="6"/>
        <v>0</v>
      </c>
      <c r="O550" s="166">
        <v>2</v>
      </c>
      <c r="AA550" s="142">
        <v>12</v>
      </c>
      <c r="AB550" s="142">
        <v>0</v>
      </c>
      <c r="AC550" s="142">
        <v>81</v>
      </c>
      <c r="AZ550" s="142">
        <v>2</v>
      </c>
      <c r="BA550" s="142">
        <f t="shared" si="7"/>
        <v>0</v>
      </c>
      <c r="BB550" s="142">
        <f t="shared" si="8"/>
        <v>0</v>
      </c>
      <c r="BC550" s="142">
        <f t="shared" si="9"/>
        <v>0</v>
      </c>
      <c r="BD550" s="142">
        <f t="shared" si="10"/>
        <v>0</v>
      </c>
      <c r="BE550" s="142">
        <f t="shared" si="11"/>
        <v>0</v>
      </c>
      <c r="CA550" s="173">
        <v>12</v>
      </c>
      <c r="CB550" s="173">
        <v>0</v>
      </c>
      <c r="CZ550" s="142">
        <v>0</v>
      </c>
    </row>
    <row r="551" spans="1:104" ht="22.5">
      <c r="A551" s="167">
        <v>190</v>
      </c>
      <c r="B551" s="168" t="s">
        <v>752</v>
      </c>
      <c r="C551" s="169" t="s">
        <v>753</v>
      </c>
      <c r="D551" s="170" t="s">
        <v>203</v>
      </c>
      <c r="E551" s="171">
        <v>20</v>
      </c>
      <c r="F551" s="171">
        <v>0</v>
      </c>
      <c r="G551" s="172">
        <f t="shared" si="6"/>
        <v>0</v>
      </c>
      <c r="O551" s="166">
        <v>2</v>
      </c>
      <c r="AA551" s="142">
        <v>12</v>
      </c>
      <c r="AB551" s="142">
        <v>0</v>
      </c>
      <c r="AC551" s="142">
        <v>82</v>
      </c>
      <c r="AZ551" s="142">
        <v>2</v>
      </c>
      <c r="BA551" s="142">
        <f t="shared" si="7"/>
        <v>0</v>
      </c>
      <c r="BB551" s="142">
        <f t="shared" si="8"/>
        <v>0</v>
      </c>
      <c r="BC551" s="142">
        <f t="shared" si="9"/>
        <v>0</v>
      </c>
      <c r="BD551" s="142">
        <f t="shared" si="10"/>
        <v>0</v>
      </c>
      <c r="BE551" s="142">
        <f t="shared" si="11"/>
        <v>0</v>
      </c>
      <c r="CA551" s="173">
        <v>12</v>
      </c>
      <c r="CB551" s="173">
        <v>0</v>
      </c>
      <c r="CZ551" s="142">
        <v>0</v>
      </c>
    </row>
    <row r="552" spans="1:104">
      <c r="A552" s="174"/>
      <c r="B552" s="176"/>
      <c r="C552" s="226" t="s">
        <v>754</v>
      </c>
      <c r="D552" s="227"/>
      <c r="E552" s="177">
        <v>20</v>
      </c>
      <c r="F552" s="178"/>
      <c r="G552" s="179"/>
      <c r="M552" s="175" t="s">
        <v>754</v>
      </c>
      <c r="O552" s="166"/>
    </row>
    <row r="553" spans="1:104" ht="22.5">
      <c r="A553" s="167">
        <v>191</v>
      </c>
      <c r="B553" s="168" t="s">
        <v>755</v>
      </c>
      <c r="C553" s="169" t="s">
        <v>756</v>
      </c>
      <c r="D553" s="170" t="s">
        <v>75</v>
      </c>
      <c r="E553" s="171">
        <v>2</v>
      </c>
      <c r="F553" s="171">
        <v>0</v>
      </c>
      <c r="G553" s="172">
        <f t="shared" ref="G553:G560" si="12">E553*F553</f>
        <v>0</v>
      </c>
      <c r="O553" s="166">
        <v>2</v>
      </c>
      <c r="AA553" s="142">
        <v>12</v>
      </c>
      <c r="AB553" s="142">
        <v>0</v>
      </c>
      <c r="AC553" s="142">
        <v>83</v>
      </c>
      <c r="AZ553" s="142">
        <v>2</v>
      </c>
      <c r="BA553" s="142">
        <f t="shared" ref="BA553:BA560" si="13">IF(AZ553=1,G553,0)</f>
        <v>0</v>
      </c>
      <c r="BB553" s="142">
        <f t="shared" ref="BB553:BB560" si="14">IF(AZ553=2,G553,0)</f>
        <v>0</v>
      </c>
      <c r="BC553" s="142">
        <f t="shared" ref="BC553:BC560" si="15">IF(AZ553=3,G553,0)</f>
        <v>0</v>
      </c>
      <c r="BD553" s="142">
        <f t="shared" ref="BD553:BD560" si="16">IF(AZ553=4,G553,0)</f>
        <v>0</v>
      </c>
      <c r="BE553" s="142">
        <f t="shared" ref="BE553:BE560" si="17">IF(AZ553=5,G553,0)</f>
        <v>0</v>
      </c>
      <c r="CA553" s="173">
        <v>12</v>
      </c>
      <c r="CB553" s="173">
        <v>0</v>
      </c>
      <c r="CZ553" s="142">
        <v>0</v>
      </c>
    </row>
    <row r="554" spans="1:104" ht="22.5">
      <c r="A554" s="167">
        <v>192</v>
      </c>
      <c r="B554" s="168" t="s">
        <v>757</v>
      </c>
      <c r="C554" s="169" t="s">
        <v>758</v>
      </c>
      <c r="D554" s="170" t="s">
        <v>75</v>
      </c>
      <c r="E554" s="171">
        <v>2</v>
      </c>
      <c r="F554" s="171">
        <v>0</v>
      </c>
      <c r="G554" s="172">
        <f t="shared" si="12"/>
        <v>0</v>
      </c>
      <c r="O554" s="166">
        <v>2</v>
      </c>
      <c r="AA554" s="142">
        <v>12</v>
      </c>
      <c r="AB554" s="142">
        <v>0</v>
      </c>
      <c r="AC554" s="142">
        <v>84</v>
      </c>
      <c r="AZ554" s="142">
        <v>2</v>
      </c>
      <c r="BA554" s="142">
        <f t="shared" si="13"/>
        <v>0</v>
      </c>
      <c r="BB554" s="142">
        <f t="shared" si="14"/>
        <v>0</v>
      </c>
      <c r="BC554" s="142">
        <f t="shared" si="15"/>
        <v>0</v>
      </c>
      <c r="BD554" s="142">
        <f t="shared" si="16"/>
        <v>0</v>
      </c>
      <c r="BE554" s="142">
        <f t="shared" si="17"/>
        <v>0</v>
      </c>
      <c r="CA554" s="173">
        <v>12</v>
      </c>
      <c r="CB554" s="173">
        <v>0</v>
      </c>
      <c r="CZ554" s="142">
        <v>0</v>
      </c>
    </row>
    <row r="555" spans="1:104" ht="22.5">
      <c r="A555" s="167">
        <v>193</v>
      </c>
      <c r="B555" s="168" t="s">
        <v>759</v>
      </c>
      <c r="C555" s="169" t="s">
        <v>760</v>
      </c>
      <c r="D555" s="170" t="s">
        <v>210</v>
      </c>
      <c r="E555" s="171">
        <v>1</v>
      </c>
      <c r="F555" s="171">
        <v>0</v>
      </c>
      <c r="G555" s="172">
        <f t="shared" si="12"/>
        <v>0</v>
      </c>
      <c r="O555" s="166">
        <v>2</v>
      </c>
      <c r="AA555" s="142">
        <v>12</v>
      </c>
      <c r="AB555" s="142">
        <v>0</v>
      </c>
      <c r="AC555" s="142">
        <v>85</v>
      </c>
      <c r="AZ555" s="142">
        <v>2</v>
      </c>
      <c r="BA555" s="142">
        <f t="shared" si="13"/>
        <v>0</v>
      </c>
      <c r="BB555" s="142">
        <f t="shared" si="14"/>
        <v>0</v>
      </c>
      <c r="BC555" s="142">
        <f t="shared" si="15"/>
        <v>0</v>
      </c>
      <c r="BD555" s="142">
        <f t="shared" si="16"/>
        <v>0</v>
      </c>
      <c r="BE555" s="142">
        <f t="shared" si="17"/>
        <v>0</v>
      </c>
      <c r="CA555" s="173">
        <v>12</v>
      </c>
      <c r="CB555" s="173">
        <v>0</v>
      </c>
      <c r="CZ555" s="142">
        <v>0</v>
      </c>
    </row>
    <row r="556" spans="1:104" ht="22.5">
      <c r="A556" s="167">
        <v>194</v>
      </c>
      <c r="B556" s="168" t="s">
        <v>761</v>
      </c>
      <c r="C556" s="169" t="s">
        <v>762</v>
      </c>
      <c r="D556" s="170" t="s">
        <v>75</v>
      </c>
      <c r="E556" s="171">
        <v>1</v>
      </c>
      <c r="F556" s="171">
        <v>0</v>
      </c>
      <c r="G556" s="172">
        <f t="shared" si="12"/>
        <v>0</v>
      </c>
      <c r="O556" s="166">
        <v>2</v>
      </c>
      <c r="AA556" s="142">
        <v>12</v>
      </c>
      <c r="AB556" s="142">
        <v>0</v>
      </c>
      <c r="AC556" s="142">
        <v>86</v>
      </c>
      <c r="AZ556" s="142">
        <v>2</v>
      </c>
      <c r="BA556" s="142">
        <f t="shared" si="13"/>
        <v>0</v>
      </c>
      <c r="BB556" s="142">
        <f t="shared" si="14"/>
        <v>0</v>
      </c>
      <c r="BC556" s="142">
        <f t="shared" si="15"/>
        <v>0</v>
      </c>
      <c r="BD556" s="142">
        <f t="shared" si="16"/>
        <v>0</v>
      </c>
      <c r="BE556" s="142">
        <f t="shared" si="17"/>
        <v>0</v>
      </c>
      <c r="CA556" s="173">
        <v>12</v>
      </c>
      <c r="CB556" s="173">
        <v>0</v>
      </c>
      <c r="CZ556" s="142">
        <v>0</v>
      </c>
    </row>
    <row r="557" spans="1:104" ht="22.5">
      <c r="A557" s="167">
        <v>195</v>
      </c>
      <c r="B557" s="168" t="s">
        <v>763</v>
      </c>
      <c r="C557" s="169" t="s">
        <v>764</v>
      </c>
      <c r="D557" s="170" t="s">
        <v>75</v>
      </c>
      <c r="E557" s="171">
        <v>6</v>
      </c>
      <c r="F557" s="171">
        <v>0</v>
      </c>
      <c r="G557" s="172">
        <f t="shared" si="12"/>
        <v>0</v>
      </c>
      <c r="O557" s="166">
        <v>2</v>
      </c>
      <c r="AA557" s="142">
        <v>12</v>
      </c>
      <c r="AB557" s="142">
        <v>0</v>
      </c>
      <c r="AC557" s="142">
        <v>87</v>
      </c>
      <c r="AZ557" s="142">
        <v>2</v>
      </c>
      <c r="BA557" s="142">
        <f t="shared" si="13"/>
        <v>0</v>
      </c>
      <c r="BB557" s="142">
        <f t="shared" si="14"/>
        <v>0</v>
      </c>
      <c r="BC557" s="142">
        <f t="shared" si="15"/>
        <v>0</v>
      </c>
      <c r="BD557" s="142">
        <f t="shared" si="16"/>
        <v>0</v>
      </c>
      <c r="BE557" s="142">
        <f t="shared" si="17"/>
        <v>0</v>
      </c>
      <c r="CA557" s="173">
        <v>12</v>
      </c>
      <c r="CB557" s="173">
        <v>0</v>
      </c>
      <c r="CZ557" s="142">
        <v>0</v>
      </c>
    </row>
    <row r="558" spans="1:104" ht="22.5">
      <c r="A558" s="167">
        <v>196</v>
      </c>
      <c r="B558" s="168" t="s">
        <v>765</v>
      </c>
      <c r="C558" s="169" t="s">
        <v>766</v>
      </c>
      <c r="D558" s="170" t="s">
        <v>203</v>
      </c>
      <c r="E558" s="171">
        <v>18.7</v>
      </c>
      <c r="F558" s="171">
        <v>0</v>
      </c>
      <c r="G558" s="172">
        <f t="shared" si="12"/>
        <v>0</v>
      </c>
      <c r="O558" s="166">
        <v>2</v>
      </c>
      <c r="AA558" s="142">
        <v>12</v>
      </c>
      <c r="AB558" s="142">
        <v>0</v>
      </c>
      <c r="AC558" s="142">
        <v>272</v>
      </c>
      <c r="AZ558" s="142">
        <v>2</v>
      </c>
      <c r="BA558" s="142">
        <f t="shared" si="13"/>
        <v>0</v>
      </c>
      <c r="BB558" s="142">
        <f t="shared" si="14"/>
        <v>0</v>
      </c>
      <c r="BC558" s="142">
        <f t="shared" si="15"/>
        <v>0</v>
      </c>
      <c r="BD558" s="142">
        <f t="shared" si="16"/>
        <v>0</v>
      </c>
      <c r="BE558" s="142">
        <f t="shared" si="17"/>
        <v>0</v>
      </c>
      <c r="CA558" s="173">
        <v>12</v>
      </c>
      <c r="CB558" s="173">
        <v>0</v>
      </c>
      <c r="CZ558" s="142">
        <v>0</v>
      </c>
    </row>
    <row r="559" spans="1:104" ht="22.5">
      <c r="A559" s="167">
        <v>197</v>
      </c>
      <c r="B559" s="168" t="s">
        <v>767</v>
      </c>
      <c r="C559" s="169" t="s">
        <v>768</v>
      </c>
      <c r="D559" s="170" t="s">
        <v>152</v>
      </c>
      <c r="E559" s="171">
        <v>1</v>
      </c>
      <c r="F559" s="171">
        <v>0</v>
      </c>
      <c r="G559" s="172">
        <f t="shared" si="12"/>
        <v>0</v>
      </c>
      <c r="O559" s="166">
        <v>2</v>
      </c>
      <c r="AA559" s="142">
        <v>12</v>
      </c>
      <c r="AB559" s="142">
        <v>0</v>
      </c>
      <c r="AC559" s="142">
        <v>273</v>
      </c>
      <c r="AZ559" s="142">
        <v>2</v>
      </c>
      <c r="BA559" s="142">
        <f t="shared" si="13"/>
        <v>0</v>
      </c>
      <c r="BB559" s="142">
        <f t="shared" si="14"/>
        <v>0</v>
      </c>
      <c r="BC559" s="142">
        <f t="shared" si="15"/>
        <v>0</v>
      </c>
      <c r="BD559" s="142">
        <f t="shared" si="16"/>
        <v>0</v>
      </c>
      <c r="BE559" s="142">
        <f t="shared" si="17"/>
        <v>0</v>
      </c>
      <c r="CA559" s="173">
        <v>12</v>
      </c>
      <c r="CB559" s="173">
        <v>0</v>
      </c>
      <c r="CZ559" s="142">
        <v>0</v>
      </c>
    </row>
    <row r="560" spans="1:104">
      <c r="A560" s="167">
        <v>198</v>
      </c>
      <c r="B560" s="168" t="s">
        <v>769</v>
      </c>
      <c r="C560" s="169" t="s">
        <v>770</v>
      </c>
      <c r="D560" s="170" t="s">
        <v>61</v>
      </c>
      <c r="E560" s="171"/>
      <c r="F560" s="171">
        <v>0</v>
      </c>
      <c r="G560" s="172">
        <f t="shared" si="12"/>
        <v>0</v>
      </c>
      <c r="O560" s="166">
        <v>2</v>
      </c>
      <c r="AA560" s="142">
        <v>7</v>
      </c>
      <c r="AB560" s="142">
        <v>1002</v>
      </c>
      <c r="AC560" s="142">
        <v>5</v>
      </c>
      <c r="AZ560" s="142">
        <v>2</v>
      </c>
      <c r="BA560" s="142">
        <f t="shared" si="13"/>
        <v>0</v>
      </c>
      <c r="BB560" s="142">
        <f t="shared" si="14"/>
        <v>0</v>
      </c>
      <c r="BC560" s="142">
        <f t="shared" si="15"/>
        <v>0</v>
      </c>
      <c r="BD560" s="142">
        <f t="shared" si="16"/>
        <v>0</v>
      </c>
      <c r="BE560" s="142">
        <f t="shared" si="17"/>
        <v>0</v>
      </c>
      <c r="CA560" s="173">
        <v>7</v>
      </c>
      <c r="CB560" s="173">
        <v>1002</v>
      </c>
      <c r="CZ560" s="142">
        <v>0</v>
      </c>
    </row>
    <row r="561" spans="1:104">
      <c r="A561" s="180"/>
      <c r="B561" s="181" t="s">
        <v>76</v>
      </c>
      <c r="C561" s="182" t="str">
        <f>CONCATENATE(B519," ",C519)</f>
        <v>767 Konstrukce zámečnické</v>
      </c>
      <c r="D561" s="183"/>
      <c r="E561" s="184"/>
      <c r="F561" s="185"/>
      <c r="G561" s="186">
        <f>SUM(G519:G560)</f>
        <v>0</v>
      </c>
      <c r="O561" s="166">
        <v>4</v>
      </c>
      <c r="BA561" s="187">
        <f>SUM(BA519:BA560)</f>
        <v>0</v>
      </c>
      <c r="BB561" s="187">
        <f>SUM(BB519:BB560)</f>
        <v>0</v>
      </c>
      <c r="BC561" s="187">
        <f>SUM(BC519:BC560)</f>
        <v>0</v>
      </c>
      <c r="BD561" s="187">
        <f>SUM(BD519:BD560)</f>
        <v>0</v>
      </c>
      <c r="BE561" s="187">
        <f>SUM(BE519:BE560)</f>
        <v>0</v>
      </c>
    </row>
    <row r="562" spans="1:104">
      <c r="A562" s="159" t="s">
        <v>72</v>
      </c>
      <c r="B562" s="160" t="s">
        <v>771</v>
      </c>
      <c r="C562" s="161" t="s">
        <v>772</v>
      </c>
      <c r="D562" s="162"/>
      <c r="E562" s="163"/>
      <c r="F562" s="163"/>
      <c r="G562" s="164"/>
      <c r="H562" s="165"/>
      <c r="I562" s="165"/>
      <c r="O562" s="166">
        <v>1</v>
      </c>
    </row>
    <row r="563" spans="1:104" ht="22.5">
      <c r="A563" s="167">
        <v>199</v>
      </c>
      <c r="B563" s="168" t="s">
        <v>773</v>
      </c>
      <c r="C563" s="169" t="s">
        <v>774</v>
      </c>
      <c r="D563" s="170" t="s">
        <v>75</v>
      </c>
      <c r="E563" s="171">
        <v>4</v>
      </c>
      <c r="F563" s="171">
        <v>0</v>
      </c>
      <c r="G563" s="172">
        <f t="shared" ref="G563:G592" si="18">E563*F563</f>
        <v>0</v>
      </c>
      <c r="O563" s="166">
        <v>2</v>
      </c>
      <c r="AA563" s="142">
        <v>12</v>
      </c>
      <c r="AB563" s="142">
        <v>0</v>
      </c>
      <c r="AC563" s="142">
        <v>88</v>
      </c>
      <c r="AZ563" s="142">
        <v>2</v>
      </c>
      <c r="BA563" s="142">
        <f t="shared" ref="BA563:BA592" si="19">IF(AZ563=1,G563,0)</f>
        <v>0</v>
      </c>
      <c r="BB563" s="142">
        <f t="shared" ref="BB563:BB592" si="20">IF(AZ563=2,G563,0)</f>
        <v>0</v>
      </c>
      <c r="BC563" s="142">
        <f t="shared" ref="BC563:BC592" si="21">IF(AZ563=3,G563,0)</f>
        <v>0</v>
      </c>
      <c r="BD563" s="142">
        <f t="shared" ref="BD563:BD592" si="22">IF(AZ563=4,G563,0)</f>
        <v>0</v>
      </c>
      <c r="BE563" s="142">
        <f t="shared" ref="BE563:BE592" si="23">IF(AZ563=5,G563,0)</f>
        <v>0</v>
      </c>
      <c r="CA563" s="173">
        <v>12</v>
      </c>
      <c r="CB563" s="173">
        <v>0</v>
      </c>
      <c r="CZ563" s="142">
        <v>0</v>
      </c>
    </row>
    <row r="564" spans="1:104" ht="22.5">
      <c r="A564" s="167">
        <v>200</v>
      </c>
      <c r="B564" s="168" t="s">
        <v>775</v>
      </c>
      <c r="C564" s="169" t="s">
        <v>776</v>
      </c>
      <c r="D564" s="170" t="s">
        <v>75</v>
      </c>
      <c r="E564" s="171">
        <v>4</v>
      </c>
      <c r="F564" s="171">
        <v>0</v>
      </c>
      <c r="G564" s="172">
        <f t="shared" si="18"/>
        <v>0</v>
      </c>
      <c r="O564" s="166">
        <v>2</v>
      </c>
      <c r="AA564" s="142">
        <v>12</v>
      </c>
      <c r="AB564" s="142">
        <v>0</v>
      </c>
      <c r="AC564" s="142">
        <v>90</v>
      </c>
      <c r="AZ564" s="142">
        <v>2</v>
      </c>
      <c r="BA564" s="142">
        <f t="shared" si="19"/>
        <v>0</v>
      </c>
      <c r="BB564" s="142">
        <f t="shared" si="20"/>
        <v>0</v>
      </c>
      <c r="BC564" s="142">
        <f t="shared" si="21"/>
        <v>0</v>
      </c>
      <c r="BD564" s="142">
        <f t="shared" si="22"/>
        <v>0</v>
      </c>
      <c r="BE564" s="142">
        <f t="shared" si="23"/>
        <v>0</v>
      </c>
      <c r="CA564" s="173">
        <v>12</v>
      </c>
      <c r="CB564" s="173">
        <v>0</v>
      </c>
      <c r="CZ564" s="142">
        <v>0</v>
      </c>
    </row>
    <row r="565" spans="1:104" ht="22.5">
      <c r="A565" s="167">
        <v>201</v>
      </c>
      <c r="B565" s="168" t="s">
        <v>777</v>
      </c>
      <c r="C565" s="169" t="s">
        <v>778</v>
      </c>
      <c r="D565" s="170" t="s">
        <v>75</v>
      </c>
      <c r="E565" s="171">
        <v>5</v>
      </c>
      <c r="F565" s="171">
        <v>0</v>
      </c>
      <c r="G565" s="172">
        <f t="shared" si="18"/>
        <v>0</v>
      </c>
      <c r="O565" s="166">
        <v>2</v>
      </c>
      <c r="AA565" s="142">
        <v>12</v>
      </c>
      <c r="AB565" s="142">
        <v>0</v>
      </c>
      <c r="AC565" s="142">
        <v>91</v>
      </c>
      <c r="AZ565" s="142">
        <v>2</v>
      </c>
      <c r="BA565" s="142">
        <f t="shared" si="19"/>
        <v>0</v>
      </c>
      <c r="BB565" s="142">
        <f t="shared" si="20"/>
        <v>0</v>
      </c>
      <c r="BC565" s="142">
        <f t="shared" si="21"/>
        <v>0</v>
      </c>
      <c r="BD565" s="142">
        <f t="shared" si="22"/>
        <v>0</v>
      </c>
      <c r="BE565" s="142">
        <f t="shared" si="23"/>
        <v>0</v>
      </c>
      <c r="CA565" s="173">
        <v>12</v>
      </c>
      <c r="CB565" s="173">
        <v>0</v>
      </c>
      <c r="CZ565" s="142">
        <v>0</v>
      </c>
    </row>
    <row r="566" spans="1:104" ht="22.5">
      <c r="A566" s="167">
        <v>202</v>
      </c>
      <c r="B566" s="168" t="s">
        <v>779</v>
      </c>
      <c r="C566" s="169" t="s">
        <v>780</v>
      </c>
      <c r="D566" s="170" t="s">
        <v>75</v>
      </c>
      <c r="E566" s="171">
        <v>2</v>
      </c>
      <c r="F566" s="171">
        <v>0</v>
      </c>
      <c r="G566" s="172">
        <f t="shared" si="18"/>
        <v>0</v>
      </c>
      <c r="O566" s="166">
        <v>2</v>
      </c>
      <c r="AA566" s="142">
        <v>12</v>
      </c>
      <c r="AB566" s="142">
        <v>0</v>
      </c>
      <c r="AC566" s="142">
        <v>92</v>
      </c>
      <c r="AZ566" s="142">
        <v>2</v>
      </c>
      <c r="BA566" s="142">
        <f t="shared" si="19"/>
        <v>0</v>
      </c>
      <c r="BB566" s="142">
        <f t="shared" si="20"/>
        <v>0</v>
      </c>
      <c r="BC566" s="142">
        <f t="shared" si="21"/>
        <v>0</v>
      </c>
      <c r="BD566" s="142">
        <f t="shared" si="22"/>
        <v>0</v>
      </c>
      <c r="BE566" s="142">
        <f t="shared" si="23"/>
        <v>0</v>
      </c>
      <c r="CA566" s="173">
        <v>12</v>
      </c>
      <c r="CB566" s="173">
        <v>0</v>
      </c>
      <c r="CZ566" s="142">
        <v>0</v>
      </c>
    </row>
    <row r="567" spans="1:104" ht="22.5">
      <c r="A567" s="167">
        <v>203</v>
      </c>
      <c r="B567" s="168" t="s">
        <v>781</v>
      </c>
      <c r="C567" s="169" t="s">
        <v>782</v>
      </c>
      <c r="D567" s="170" t="s">
        <v>75</v>
      </c>
      <c r="E567" s="171">
        <v>2</v>
      </c>
      <c r="F567" s="171">
        <v>0</v>
      </c>
      <c r="G567" s="172">
        <f t="shared" si="18"/>
        <v>0</v>
      </c>
      <c r="O567" s="166">
        <v>2</v>
      </c>
      <c r="AA567" s="142">
        <v>12</v>
      </c>
      <c r="AB567" s="142">
        <v>0</v>
      </c>
      <c r="AC567" s="142">
        <v>93</v>
      </c>
      <c r="AZ567" s="142">
        <v>2</v>
      </c>
      <c r="BA567" s="142">
        <f t="shared" si="19"/>
        <v>0</v>
      </c>
      <c r="BB567" s="142">
        <f t="shared" si="20"/>
        <v>0</v>
      </c>
      <c r="BC567" s="142">
        <f t="shared" si="21"/>
        <v>0</v>
      </c>
      <c r="BD567" s="142">
        <f t="shared" si="22"/>
        <v>0</v>
      </c>
      <c r="BE567" s="142">
        <f t="shared" si="23"/>
        <v>0</v>
      </c>
      <c r="CA567" s="173">
        <v>12</v>
      </c>
      <c r="CB567" s="173">
        <v>0</v>
      </c>
      <c r="CZ567" s="142">
        <v>0</v>
      </c>
    </row>
    <row r="568" spans="1:104" ht="22.5">
      <c r="A568" s="167">
        <v>204</v>
      </c>
      <c r="B568" s="168" t="s">
        <v>783</v>
      </c>
      <c r="C568" s="169" t="s">
        <v>784</v>
      </c>
      <c r="D568" s="170" t="s">
        <v>75</v>
      </c>
      <c r="E568" s="171">
        <v>1</v>
      </c>
      <c r="F568" s="171">
        <v>0</v>
      </c>
      <c r="G568" s="172">
        <f t="shared" si="18"/>
        <v>0</v>
      </c>
      <c r="O568" s="166">
        <v>2</v>
      </c>
      <c r="AA568" s="142">
        <v>12</v>
      </c>
      <c r="AB568" s="142">
        <v>0</v>
      </c>
      <c r="AC568" s="142">
        <v>94</v>
      </c>
      <c r="AZ568" s="142">
        <v>2</v>
      </c>
      <c r="BA568" s="142">
        <f t="shared" si="19"/>
        <v>0</v>
      </c>
      <c r="BB568" s="142">
        <f t="shared" si="20"/>
        <v>0</v>
      </c>
      <c r="BC568" s="142">
        <f t="shared" si="21"/>
        <v>0</v>
      </c>
      <c r="BD568" s="142">
        <f t="shared" si="22"/>
        <v>0</v>
      </c>
      <c r="BE568" s="142">
        <f t="shared" si="23"/>
        <v>0</v>
      </c>
      <c r="CA568" s="173">
        <v>12</v>
      </c>
      <c r="CB568" s="173">
        <v>0</v>
      </c>
      <c r="CZ568" s="142">
        <v>0</v>
      </c>
    </row>
    <row r="569" spans="1:104" ht="22.5">
      <c r="A569" s="167">
        <v>205</v>
      </c>
      <c r="B569" s="168" t="s">
        <v>785</v>
      </c>
      <c r="C569" s="169" t="s">
        <v>786</v>
      </c>
      <c r="D569" s="170" t="s">
        <v>75</v>
      </c>
      <c r="E569" s="171">
        <v>1</v>
      </c>
      <c r="F569" s="171">
        <v>0</v>
      </c>
      <c r="G569" s="172">
        <f t="shared" si="18"/>
        <v>0</v>
      </c>
      <c r="O569" s="166">
        <v>2</v>
      </c>
      <c r="AA569" s="142">
        <v>12</v>
      </c>
      <c r="AB569" s="142">
        <v>0</v>
      </c>
      <c r="AC569" s="142">
        <v>95</v>
      </c>
      <c r="AZ569" s="142">
        <v>2</v>
      </c>
      <c r="BA569" s="142">
        <f t="shared" si="19"/>
        <v>0</v>
      </c>
      <c r="BB569" s="142">
        <f t="shared" si="20"/>
        <v>0</v>
      </c>
      <c r="BC569" s="142">
        <f t="shared" si="21"/>
        <v>0</v>
      </c>
      <c r="BD569" s="142">
        <f t="shared" si="22"/>
        <v>0</v>
      </c>
      <c r="BE569" s="142">
        <f t="shared" si="23"/>
        <v>0</v>
      </c>
      <c r="CA569" s="173">
        <v>12</v>
      </c>
      <c r="CB569" s="173">
        <v>0</v>
      </c>
      <c r="CZ569" s="142">
        <v>0</v>
      </c>
    </row>
    <row r="570" spans="1:104" ht="22.5">
      <c r="A570" s="167">
        <v>206</v>
      </c>
      <c r="B570" s="168" t="s">
        <v>787</v>
      </c>
      <c r="C570" s="169" t="s">
        <v>788</v>
      </c>
      <c r="D570" s="170" t="s">
        <v>75</v>
      </c>
      <c r="E570" s="171">
        <v>5</v>
      </c>
      <c r="F570" s="171">
        <v>0</v>
      </c>
      <c r="G570" s="172">
        <f t="shared" si="18"/>
        <v>0</v>
      </c>
      <c r="O570" s="166">
        <v>2</v>
      </c>
      <c r="AA570" s="142">
        <v>12</v>
      </c>
      <c r="AB570" s="142">
        <v>0</v>
      </c>
      <c r="AC570" s="142">
        <v>96</v>
      </c>
      <c r="AZ570" s="142">
        <v>2</v>
      </c>
      <c r="BA570" s="142">
        <f t="shared" si="19"/>
        <v>0</v>
      </c>
      <c r="BB570" s="142">
        <f t="shared" si="20"/>
        <v>0</v>
      </c>
      <c r="BC570" s="142">
        <f t="shared" si="21"/>
        <v>0</v>
      </c>
      <c r="BD570" s="142">
        <f t="shared" si="22"/>
        <v>0</v>
      </c>
      <c r="BE570" s="142">
        <f t="shared" si="23"/>
        <v>0</v>
      </c>
      <c r="CA570" s="173">
        <v>12</v>
      </c>
      <c r="CB570" s="173">
        <v>0</v>
      </c>
      <c r="CZ570" s="142">
        <v>0</v>
      </c>
    </row>
    <row r="571" spans="1:104" ht="22.5">
      <c r="A571" s="167">
        <v>207</v>
      </c>
      <c r="B571" s="168" t="s">
        <v>789</v>
      </c>
      <c r="C571" s="169" t="s">
        <v>790</v>
      </c>
      <c r="D571" s="170" t="s">
        <v>75</v>
      </c>
      <c r="E571" s="171">
        <v>9</v>
      </c>
      <c r="F571" s="171">
        <v>0</v>
      </c>
      <c r="G571" s="172">
        <f t="shared" si="18"/>
        <v>0</v>
      </c>
      <c r="O571" s="166">
        <v>2</v>
      </c>
      <c r="AA571" s="142">
        <v>12</v>
      </c>
      <c r="AB571" s="142">
        <v>0</v>
      </c>
      <c r="AC571" s="142">
        <v>97</v>
      </c>
      <c r="AZ571" s="142">
        <v>2</v>
      </c>
      <c r="BA571" s="142">
        <f t="shared" si="19"/>
        <v>0</v>
      </c>
      <c r="BB571" s="142">
        <f t="shared" si="20"/>
        <v>0</v>
      </c>
      <c r="BC571" s="142">
        <f t="shared" si="21"/>
        <v>0</v>
      </c>
      <c r="BD571" s="142">
        <f t="shared" si="22"/>
        <v>0</v>
      </c>
      <c r="BE571" s="142">
        <f t="shared" si="23"/>
        <v>0</v>
      </c>
      <c r="CA571" s="173">
        <v>12</v>
      </c>
      <c r="CB571" s="173">
        <v>0</v>
      </c>
      <c r="CZ571" s="142">
        <v>0</v>
      </c>
    </row>
    <row r="572" spans="1:104" ht="22.5">
      <c r="A572" s="167">
        <v>208</v>
      </c>
      <c r="B572" s="168" t="s">
        <v>791</v>
      </c>
      <c r="C572" s="169" t="s">
        <v>792</v>
      </c>
      <c r="D572" s="170" t="s">
        <v>75</v>
      </c>
      <c r="E572" s="171">
        <v>2</v>
      </c>
      <c r="F572" s="171">
        <v>0</v>
      </c>
      <c r="G572" s="172">
        <f t="shared" si="18"/>
        <v>0</v>
      </c>
      <c r="O572" s="166">
        <v>2</v>
      </c>
      <c r="AA572" s="142">
        <v>12</v>
      </c>
      <c r="AB572" s="142">
        <v>0</v>
      </c>
      <c r="AC572" s="142">
        <v>98</v>
      </c>
      <c r="AZ572" s="142">
        <v>2</v>
      </c>
      <c r="BA572" s="142">
        <f t="shared" si="19"/>
        <v>0</v>
      </c>
      <c r="BB572" s="142">
        <f t="shared" si="20"/>
        <v>0</v>
      </c>
      <c r="BC572" s="142">
        <f t="shared" si="21"/>
        <v>0</v>
      </c>
      <c r="BD572" s="142">
        <f t="shared" si="22"/>
        <v>0</v>
      </c>
      <c r="BE572" s="142">
        <f t="shared" si="23"/>
        <v>0</v>
      </c>
      <c r="CA572" s="173">
        <v>12</v>
      </c>
      <c r="CB572" s="173">
        <v>0</v>
      </c>
      <c r="CZ572" s="142">
        <v>0</v>
      </c>
    </row>
    <row r="573" spans="1:104" ht="22.5">
      <c r="A573" s="167">
        <v>209</v>
      </c>
      <c r="B573" s="168" t="s">
        <v>793</v>
      </c>
      <c r="C573" s="169" t="s">
        <v>794</v>
      </c>
      <c r="D573" s="170" t="s">
        <v>75</v>
      </c>
      <c r="E573" s="171">
        <v>1</v>
      </c>
      <c r="F573" s="171">
        <v>0</v>
      </c>
      <c r="G573" s="172">
        <f t="shared" si="18"/>
        <v>0</v>
      </c>
      <c r="O573" s="166">
        <v>2</v>
      </c>
      <c r="AA573" s="142">
        <v>12</v>
      </c>
      <c r="AB573" s="142">
        <v>0</v>
      </c>
      <c r="AC573" s="142">
        <v>99</v>
      </c>
      <c r="AZ573" s="142">
        <v>2</v>
      </c>
      <c r="BA573" s="142">
        <f t="shared" si="19"/>
        <v>0</v>
      </c>
      <c r="BB573" s="142">
        <f t="shared" si="20"/>
        <v>0</v>
      </c>
      <c r="BC573" s="142">
        <f t="shared" si="21"/>
        <v>0</v>
      </c>
      <c r="BD573" s="142">
        <f t="shared" si="22"/>
        <v>0</v>
      </c>
      <c r="BE573" s="142">
        <f t="shared" si="23"/>
        <v>0</v>
      </c>
      <c r="CA573" s="173">
        <v>12</v>
      </c>
      <c r="CB573" s="173">
        <v>0</v>
      </c>
      <c r="CZ573" s="142">
        <v>0</v>
      </c>
    </row>
    <row r="574" spans="1:104" ht="22.5">
      <c r="A574" s="167">
        <v>210</v>
      </c>
      <c r="B574" s="168" t="s">
        <v>795</v>
      </c>
      <c r="C574" s="169" t="s">
        <v>796</v>
      </c>
      <c r="D574" s="170" t="s">
        <v>75</v>
      </c>
      <c r="E574" s="171">
        <v>2</v>
      </c>
      <c r="F574" s="171">
        <v>0</v>
      </c>
      <c r="G574" s="172">
        <f t="shared" si="18"/>
        <v>0</v>
      </c>
      <c r="O574" s="166">
        <v>2</v>
      </c>
      <c r="AA574" s="142">
        <v>12</v>
      </c>
      <c r="AB574" s="142">
        <v>0</v>
      </c>
      <c r="AC574" s="142">
        <v>100</v>
      </c>
      <c r="AZ574" s="142">
        <v>2</v>
      </c>
      <c r="BA574" s="142">
        <f t="shared" si="19"/>
        <v>0</v>
      </c>
      <c r="BB574" s="142">
        <f t="shared" si="20"/>
        <v>0</v>
      </c>
      <c r="BC574" s="142">
        <f t="shared" si="21"/>
        <v>0</v>
      </c>
      <c r="BD574" s="142">
        <f t="shared" si="22"/>
        <v>0</v>
      </c>
      <c r="BE574" s="142">
        <f t="shared" si="23"/>
        <v>0</v>
      </c>
      <c r="CA574" s="173">
        <v>12</v>
      </c>
      <c r="CB574" s="173">
        <v>0</v>
      </c>
      <c r="CZ574" s="142">
        <v>0</v>
      </c>
    </row>
    <row r="575" spans="1:104" ht="22.5">
      <c r="A575" s="167">
        <v>211</v>
      </c>
      <c r="B575" s="168" t="s">
        <v>797</v>
      </c>
      <c r="C575" s="169" t="s">
        <v>798</v>
      </c>
      <c r="D575" s="170" t="s">
        <v>75</v>
      </c>
      <c r="E575" s="171">
        <v>1</v>
      </c>
      <c r="F575" s="171">
        <v>0</v>
      </c>
      <c r="G575" s="172">
        <f t="shared" si="18"/>
        <v>0</v>
      </c>
      <c r="O575" s="166">
        <v>2</v>
      </c>
      <c r="AA575" s="142">
        <v>12</v>
      </c>
      <c r="AB575" s="142">
        <v>0</v>
      </c>
      <c r="AC575" s="142">
        <v>101</v>
      </c>
      <c r="AZ575" s="142">
        <v>2</v>
      </c>
      <c r="BA575" s="142">
        <f t="shared" si="19"/>
        <v>0</v>
      </c>
      <c r="BB575" s="142">
        <f t="shared" si="20"/>
        <v>0</v>
      </c>
      <c r="BC575" s="142">
        <f t="shared" si="21"/>
        <v>0</v>
      </c>
      <c r="BD575" s="142">
        <f t="shared" si="22"/>
        <v>0</v>
      </c>
      <c r="BE575" s="142">
        <f t="shared" si="23"/>
        <v>0</v>
      </c>
      <c r="CA575" s="173">
        <v>12</v>
      </c>
      <c r="CB575" s="173">
        <v>0</v>
      </c>
      <c r="CZ575" s="142">
        <v>0</v>
      </c>
    </row>
    <row r="576" spans="1:104" ht="22.5">
      <c r="A576" s="167">
        <v>212</v>
      </c>
      <c r="B576" s="168" t="s">
        <v>799</v>
      </c>
      <c r="C576" s="169" t="s">
        <v>800</v>
      </c>
      <c r="D576" s="170" t="s">
        <v>75</v>
      </c>
      <c r="E576" s="171">
        <v>2</v>
      </c>
      <c r="F576" s="171">
        <v>0</v>
      </c>
      <c r="G576" s="172">
        <f t="shared" si="18"/>
        <v>0</v>
      </c>
      <c r="O576" s="166">
        <v>2</v>
      </c>
      <c r="AA576" s="142">
        <v>12</v>
      </c>
      <c r="AB576" s="142">
        <v>0</v>
      </c>
      <c r="AC576" s="142">
        <v>102</v>
      </c>
      <c r="AZ576" s="142">
        <v>2</v>
      </c>
      <c r="BA576" s="142">
        <f t="shared" si="19"/>
        <v>0</v>
      </c>
      <c r="BB576" s="142">
        <f t="shared" si="20"/>
        <v>0</v>
      </c>
      <c r="BC576" s="142">
        <f t="shared" si="21"/>
        <v>0</v>
      </c>
      <c r="BD576" s="142">
        <f t="shared" si="22"/>
        <v>0</v>
      </c>
      <c r="BE576" s="142">
        <f t="shared" si="23"/>
        <v>0</v>
      </c>
      <c r="CA576" s="173">
        <v>12</v>
      </c>
      <c r="CB576" s="173">
        <v>0</v>
      </c>
      <c r="CZ576" s="142">
        <v>0</v>
      </c>
    </row>
    <row r="577" spans="1:104" ht="22.5">
      <c r="A577" s="167">
        <v>213</v>
      </c>
      <c r="B577" s="168" t="s">
        <v>801</v>
      </c>
      <c r="C577" s="169" t="s">
        <v>802</v>
      </c>
      <c r="D577" s="170" t="s">
        <v>75</v>
      </c>
      <c r="E577" s="171">
        <v>1</v>
      </c>
      <c r="F577" s="171">
        <v>0</v>
      </c>
      <c r="G577" s="172">
        <f t="shared" si="18"/>
        <v>0</v>
      </c>
      <c r="O577" s="166">
        <v>2</v>
      </c>
      <c r="AA577" s="142">
        <v>12</v>
      </c>
      <c r="AB577" s="142">
        <v>0</v>
      </c>
      <c r="AC577" s="142">
        <v>103</v>
      </c>
      <c r="AZ577" s="142">
        <v>2</v>
      </c>
      <c r="BA577" s="142">
        <f t="shared" si="19"/>
        <v>0</v>
      </c>
      <c r="BB577" s="142">
        <f t="shared" si="20"/>
        <v>0</v>
      </c>
      <c r="BC577" s="142">
        <f t="shared" si="21"/>
        <v>0</v>
      </c>
      <c r="BD577" s="142">
        <f t="shared" si="22"/>
        <v>0</v>
      </c>
      <c r="BE577" s="142">
        <f t="shared" si="23"/>
        <v>0</v>
      </c>
      <c r="CA577" s="173">
        <v>12</v>
      </c>
      <c r="CB577" s="173">
        <v>0</v>
      </c>
      <c r="CZ577" s="142">
        <v>0</v>
      </c>
    </row>
    <row r="578" spans="1:104" ht="22.5">
      <c r="A578" s="167">
        <v>214</v>
      </c>
      <c r="B578" s="168" t="s">
        <v>803</v>
      </c>
      <c r="C578" s="169" t="s">
        <v>804</v>
      </c>
      <c r="D578" s="170" t="s">
        <v>75</v>
      </c>
      <c r="E578" s="171">
        <v>1</v>
      </c>
      <c r="F578" s="171">
        <v>0</v>
      </c>
      <c r="G578" s="172">
        <f t="shared" si="18"/>
        <v>0</v>
      </c>
      <c r="O578" s="166">
        <v>2</v>
      </c>
      <c r="AA578" s="142">
        <v>12</v>
      </c>
      <c r="AB578" s="142">
        <v>0</v>
      </c>
      <c r="AC578" s="142">
        <v>104</v>
      </c>
      <c r="AZ578" s="142">
        <v>2</v>
      </c>
      <c r="BA578" s="142">
        <f t="shared" si="19"/>
        <v>0</v>
      </c>
      <c r="BB578" s="142">
        <f t="shared" si="20"/>
        <v>0</v>
      </c>
      <c r="BC578" s="142">
        <f t="shared" si="21"/>
        <v>0</v>
      </c>
      <c r="BD578" s="142">
        <f t="shared" si="22"/>
        <v>0</v>
      </c>
      <c r="BE578" s="142">
        <f t="shared" si="23"/>
        <v>0</v>
      </c>
      <c r="CA578" s="173">
        <v>12</v>
      </c>
      <c r="CB578" s="173">
        <v>0</v>
      </c>
      <c r="CZ578" s="142">
        <v>0</v>
      </c>
    </row>
    <row r="579" spans="1:104" ht="22.5">
      <c r="A579" s="167">
        <v>215</v>
      </c>
      <c r="B579" s="168" t="s">
        <v>805</v>
      </c>
      <c r="C579" s="169" t="s">
        <v>806</v>
      </c>
      <c r="D579" s="170" t="s">
        <v>75</v>
      </c>
      <c r="E579" s="171">
        <v>1</v>
      </c>
      <c r="F579" s="171">
        <v>0</v>
      </c>
      <c r="G579" s="172">
        <f t="shared" si="18"/>
        <v>0</v>
      </c>
      <c r="O579" s="166">
        <v>2</v>
      </c>
      <c r="AA579" s="142">
        <v>12</v>
      </c>
      <c r="AB579" s="142">
        <v>0</v>
      </c>
      <c r="AC579" s="142">
        <v>105</v>
      </c>
      <c r="AZ579" s="142">
        <v>2</v>
      </c>
      <c r="BA579" s="142">
        <f t="shared" si="19"/>
        <v>0</v>
      </c>
      <c r="BB579" s="142">
        <f t="shared" si="20"/>
        <v>0</v>
      </c>
      <c r="BC579" s="142">
        <f t="shared" si="21"/>
        <v>0</v>
      </c>
      <c r="BD579" s="142">
        <f t="shared" si="22"/>
        <v>0</v>
      </c>
      <c r="BE579" s="142">
        <f t="shared" si="23"/>
        <v>0</v>
      </c>
      <c r="CA579" s="173">
        <v>12</v>
      </c>
      <c r="CB579" s="173">
        <v>0</v>
      </c>
      <c r="CZ579" s="142">
        <v>0</v>
      </c>
    </row>
    <row r="580" spans="1:104" ht="22.5">
      <c r="A580" s="167">
        <v>216</v>
      </c>
      <c r="B580" s="168" t="s">
        <v>807</v>
      </c>
      <c r="C580" s="169" t="s">
        <v>808</v>
      </c>
      <c r="D580" s="170" t="s">
        <v>75</v>
      </c>
      <c r="E580" s="171">
        <v>1</v>
      </c>
      <c r="F580" s="171">
        <v>0</v>
      </c>
      <c r="G580" s="172">
        <f t="shared" si="18"/>
        <v>0</v>
      </c>
      <c r="O580" s="166">
        <v>2</v>
      </c>
      <c r="AA580" s="142">
        <v>12</v>
      </c>
      <c r="AB580" s="142">
        <v>0</v>
      </c>
      <c r="AC580" s="142">
        <v>106</v>
      </c>
      <c r="AZ580" s="142">
        <v>2</v>
      </c>
      <c r="BA580" s="142">
        <f t="shared" si="19"/>
        <v>0</v>
      </c>
      <c r="BB580" s="142">
        <f t="shared" si="20"/>
        <v>0</v>
      </c>
      <c r="BC580" s="142">
        <f t="shared" si="21"/>
        <v>0</v>
      </c>
      <c r="BD580" s="142">
        <f t="shared" si="22"/>
        <v>0</v>
      </c>
      <c r="BE580" s="142">
        <f t="shared" si="23"/>
        <v>0</v>
      </c>
      <c r="CA580" s="173">
        <v>12</v>
      </c>
      <c r="CB580" s="173">
        <v>0</v>
      </c>
      <c r="CZ580" s="142">
        <v>0</v>
      </c>
    </row>
    <row r="581" spans="1:104" ht="22.5">
      <c r="A581" s="167">
        <v>217</v>
      </c>
      <c r="B581" s="168" t="s">
        <v>809</v>
      </c>
      <c r="C581" s="169" t="s">
        <v>810</v>
      </c>
      <c r="D581" s="170" t="s">
        <v>75</v>
      </c>
      <c r="E581" s="171">
        <v>1</v>
      </c>
      <c r="F581" s="171">
        <v>0</v>
      </c>
      <c r="G581" s="172">
        <f t="shared" si="18"/>
        <v>0</v>
      </c>
      <c r="O581" s="166">
        <v>2</v>
      </c>
      <c r="AA581" s="142">
        <v>12</v>
      </c>
      <c r="AB581" s="142">
        <v>0</v>
      </c>
      <c r="AC581" s="142">
        <v>107</v>
      </c>
      <c r="AZ581" s="142">
        <v>2</v>
      </c>
      <c r="BA581" s="142">
        <f t="shared" si="19"/>
        <v>0</v>
      </c>
      <c r="BB581" s="142">
        <f t="shared" si="20"/>
        <v>0</v>
      </c>
      <c r="BC581" s="142">
        <f t="shared" si="21"/>
        <v>0</v>
      </c>
      <c r="BD581" s="142">
        <f t="shared" si="22"/>
        <v>0</v>
      </c>
      <c r="BE581" s="142">
        <f t="shared" si="23"/>
        <v>0</v>
      </c>
      <c r="CA581" s="173">
        <v>12</v>
      </c>
      <c r="CB581" s="173">
        <v>0</v>
      </c>
      <c r="CZ581" s="142">
        <v>0</v>
      </c>
    </row>
    <row r="582" spans="1:104" ht="22.5">
      <c r="A582" s="167">
        <v>218</v>
      </c>
      <c r="B582" s="168" t="s">
        <v>811</v>
      </c>
      <c r="C582" s="169" t="s">
        <v>812</v>
      </c>
      <c r="D582" s="170" t="s">
        <v>75</v>
      </c>
      <c r="E582" s="171">
        <v>1</v>
      </c>
      <c r="F582" s="171">
        <v>0</v>
      </c>
      <c r="G582" s="172">
        <f t="shared" si="18"/>
        <v>0</v>
      </c>
      <c r="O582" s="166">
        <v>2</v>
      </c>
      <c r="AA582" s="142">
        <v>12</v>
      </c>
      <c r="AB582" s="142">
        <v>0</v>
      </c>
      <c r="AC582" s="142">
        <v>108</v>
      </c>
      <c r="AZ582" s="142">
        <v>2</v>
      </c>
      <c r="BA582" s="142">
        <f t="shared" si="19"/>
        <v>0</v>
      </c>
      <c r="BB582" s="142">
        <f t="shared" si="20"/>
        <v>0</v>
      </c>
      <c r="BC582" s="142">
        <f t="shared" si="21"/>
        <v>0</v>
      </c>
      <c r="BD582" s="142">
        <f t="shared" si="22"/>
        <v>0</v>
      </c>
      <c r="BE582" s="142">
        <f t="shared" si="23"/>
        <v>0</v>
      </c>
      <c r="CA582" s="173">
        <v>12</v>
      </c>
      <c r="CB582" s="173">
        <v>0</v>
      </c>
      <c r="CZ582" s="142">
        <v>0</v>
      </c>
    </row>
    <row r="583" spans="1:104" ht="22.5">
      <c r="A583" s="167">
        <v>219</v>
      </c>
      <c r="B583" s="168" t="s">
        <v>813</v>
      </c>
      <c r="C583" s="169" t="s">
        <v>814</v>
      </c>
      <c r="D583" s="170" t="s">
        <v>75</v>
      </c>
      <c r="E583" s="171">
        <v>1</v>
      </c>
      <c r="F583" s="171">
        <v>0</v>
      </c>
      <c r="G583" s="172">
        <f t="shared" si="18"/>
        <v>0</v>
      </c>
      <c r="O583" s="166">
        <v>2</v>
      </c>
      <c r="AA583" s="142">
        <v>12</v>
      </c>
      <c r="AB583" s="142">
        <v>0</v>
      </c>
      <c r="AC583" s="142">
        <v>109</v>
      </c>
      <c r="AZ583" s="142">
        <v>2</v>
      </c>
      <c r="BA583" s="142">
        <f t="shared" si="19"/>
        <v>0</v>
      </c>
      <c r="BB583" s="142">
        <f t="shared" si="20"/>
        <v>0</v>
      </c>
      <c r="BC583" s="142">
        <f t="shared" si="21"/>
        <v>0</v>
      </c>
      <c r="BD583" s="142">
        <f t="shared" si="22"/>
        <v>0</v>
      </c>
      <c r="BE583" s="142">
        <f t="shared" si="23"/>
        <v>0</v>
      </c>
      <c r="CA583" s="173">
        <v>12</v>
      </c>
      <c r="CB583" s="173">
        <v>0</v>
      </c>
      <c r="CZ583" s="142">
        <v>0</v>
      </c>
    </row>
    <row r="584" spans="1:104" ht="22.5">
      <c r="A584" s="167">
        <v>220</v>
      </c>
      <c r="B584" s="168" t="s">
        <v>815</v>
      </c>
      <c r="C584" s="169" t="s">
        <v>816</v>
      </c>
      <c r="D584" s="170" t="s">
        <v>75</v>
      </c>
      <c r="E584" s="171">
        <v>1</v>
      </c>
      <c r="F584" s="171">
        <v>0</v>
      </c>
      <c r="G584" s="172">
        <f t="shared" si="18"/>
        <v>0</v>
      </c>
      <c r="O584" s="166">
        <v>2</v>
      </c>
      <c r="AA584" s="142">
        <v>12</v>
      </c>
      <c r="AB584" s="142">
        <v>0</v>
      </c>
      <c r="AC584" s="142">
        <v>110</v>
      </c>
      <c r="AZ584" s="142">
        <v>2</v>
      </c>
      <c r="BA584" s="142">
        <f t="shared" si="19"/>
        <v>0</v>
      </c>
      <c r="BB584" s="142">
        <f t="shared" si="20"/>
        <v>0</v>
      </c>
      <c r="BC584" s="142">
        <f t="shared" si="21"/>
        <v>0</v>
      </c>
      <c r="BD584" s="142">
        <f t="shared" si="22"/>
        <v>0</v>
      </c>
      <c r="BE584" s="142">
        <f t="shared" si="23"/>
        <v>0</v>
      </c>
      <c r="CA584" s="173">
        <v>12</v>
      </c>
      <c r="CB584" s="173">
        <v>0</v>
      </c>
      <c r="CZ584" s="142">
        <v>0</v>
      </c>
    </row>
    <row r="585" spans="1:104" ht="22.5">
      <c r="A585" s="167">
        <v>221</v>
      </c>
      <c r="B585" s="168" t="s">
        <v>817</v>
      </c>
      <c r="C585" s="169" t="s">
        <v>818</v>
      </c>
      <c r="D585" s="170" t="s">
        <v>75</v>
      </c>
      <c r="E585" s="171">
        <v>1</v>
      </c>
      <c r="F585" s="171">
        <v>0</v>
      </c>
      <c r="G585" s="172">
        <f t="shared" si="18"/>
        <v>0</v>
      </c>
      <c r="O585" s="166">
        <v>2</v>
      </c>
      <c r="AA585" s="142">
        <v>12</v>
      </c>
      <c r="AB585" s="142">
        <v>0</v>
      </c>
      <c r="AC585" s="142">
        <v>111</v>
      </c>
      <c r="AZ585" s="142">
        <v>2</v>
      </c>
      <c r="BA585" s="142">
        <f t="shared" si="19"/>
        <v>0</v>
      </c>
      <c r="BB585" s="142">
        <f t="shared" si="20"/>
        <v>0</v>
      </c>
      <c r="BC585" s="142">
        <f t="shared" si="21"/>
        <v>0</v>
      </c>
      <c r="BD585" s="142">
        <f t="shared" si="22"/>
        <v>0</v>
      </c>
      <c r="BE585" s="142">
        <f t="shared" si="23"/>
        <v>0</v>
      </c>
      <c r="CA585" s="173">
        <v>12</v>
      </c>
      <c r="CB585" s="173">
        <v>0</v>
      </c>
      <c r="CZ585" s="142">
        <v>0</v>
      </c>
    </row>
    <row r="586" spans="1:104" ht="22.5">
      <c r="A586" s="167">
        <v>222</v>
      </c>
      <c r="B586" s="168" t="s">
        <v>819</v>
      </c>
      <c r="C586" s="169" t="s">
        <v>820</v>
      </c>
      <c r="D586" s="170" t="s">
        <v>75</v>
      </c>
      <c r="E586" s="171">
        <v>1</v>
      </c>
      <c r="F586" s="171">
        <v>0</v>
      </c>
      <c r="G586" s="172">
        <f t="shared" si="18"/>
        <v>0</v>
      </c>
      <c r="O586" s="166">
        <v>2</v>
      </c>
      <c r="AA586" s="142">
        <v>12</v>
      </c>
      <c r="AB586" s="142">
        <v>0</v>
      </c>
      <c r="AC586" s="142">
        <v>112</v>
      </c>
      <c r="AZ586" s="142">
        <v>2</v>
      </c>
      <c r="BA586" s="142">
        <f t="shared" si="19"/>
        <v>0</v>
      </c>
      <c r="BB586" s="142">
        <f t="shared" si="20"/>
        <v>0</v>
      </c>
      <c r="BC586" s="142">
        <f t="shared" si="21"/>
        <v>0</v>
      </c>
      <c r="BD586" s="142">
        <f t="shared" si="22"/>
        <v>0</v>
      </c>
      <c r="BE586" s="142">
        <f t="shared" si="23"/>
        <v>0</v>
      </c>
      <c r="CA586" s="173">
        <v>12</v>
      </c>
      <c r="CB586" s="173">
        <v>0</v>
      </c>
      <c r="CZ586" s="142">
        <v>0</v>
      </c>
    </row>
    <row r="587" spans="1:104" ht="22.5">
      <c r="A587" s="167">
        <v>223</v>
      </c>
      <c r="B587" s="168" t="s">
        <v>821</v>
      </c>
      <c r="C587" s="169" t="s">
        <v>822</v>
      </c>
      <c r="D587" s="170" t="s">
        <v>75</v>
      </c>
      <c r="E587" s="171">
        <v>5</v>
      </c>
      <c r="F587" s="171">
        <v>0</v>
      </c>
      <c r="G587" s="172">
        <f t="shared" si="18"/>
        <v>0</v>
      </c>
      <c r="O587" s="166">
        <v>2</v>
      </c>
      <c r="AA587" s="142">
        <v>12</v>
      </c>
      <c r="AB587" s="142">
        <v>0</v>
      </c>
      <c r="AC587" s="142">
        <v>113</v>
      </c>
      <c r="AZ587" s="142">
        <v>2</v>
      </c>
      <c r="BA587" s="142">
        <f t="shared" si="19"/>
        <v>0</v>
      </c>
      <c r="BB587" s="142">
        <f t="shared" si="20"/>
        <v>0</v>
      </c>
      <c r="BC587" s="142">
        <f t="shared" si="21"/>
        <v>0</v>
      </c>
      <c r="BD587" s="142">
        <f t="shared" si="22"/>
        <v>0</v>
      </c>
      <c r="BE587" s="142">
        <f t="shared" si="23"/>
        <v>0</v>
      </c>
      <c r="CA587" s="173">
        <v>12</v>
      </c>
      <c r="CB587" s="173">
        <v>0</v>
      </c>
      <c r="CZ587" s="142">
        <v>0</v>
      </c>
    </row>
    <row r="588" spans="1:104" ht="22.5">
      <c r="A588" s="167">
        <v>224</v>
      </c>
      <c r="B588" s="168" t="s">
        <v>823</v>
      </c>
      <c r="C588" s="169" t="s">
        <v>824</v>
      </c>
      <c r="D588" s="170" t="s">
        <v>75</v>
      </c>
      <c r="E588" s="171">
        <v>1</v>
      </c>
      <c r="F588" s="171">
        <v>0</v>
      </c>
      <c r="G588" s="172">
        <f t="shared" si="18"/>
        <v>0</v>
      </c>
      <c r="O588" s="166">
        <v>2</v>
      </c>
      <c r="AA588" s="142">
        <v>12</v>
      </c>
      <c r="AB588" s="142">
        <v>0</v>
      </c>
      <c r="AC588" s="142">
        <v>114</v>
      </c>
      <c r="AZ588" s="142">
        <v>2</v>
      </c>
      <c r="BA588" s="142">
        <f t="shared" si="19"/>
        <v>0</v>
      </c>
      <c r="BB588" s="142">
        <f t="shared" si="20"/>
        <v>0</v>
      </c>
      <c r="BC588" s="142">
        <f t="shared" si="21"/>
        <v>0</v>
      </c>
      <c r="BD588" s="142">
        <f t="shared" si="22"/>
        <v>0</v>
      </c>
      <c r="BE588" s="142">
        <f t="shared" si="23"/>
        <v>0</v>
      </c>
      <c r="CA588" s="173">
        <v>12</v>
      </c>
      <c r="CB588" s="173">
        <v>0</v>
      </c>
      <c r="CZ588" s="142">
        <v>0</v>
      </c>
    </row>
    <row r="589" spans="1:104" ht="22.5">
      <c r="A589" s="167">
        <v>225</v>
      </c>
      <c r="B589" s="168" t="s">
        <v>825</v>
      </c>
      <c r="C589" s="169" t="s">
        <v>826</v>
      </c>
      <c r="D589" s="170" t="s">
        <v>75</v>
      </c>
      <c r="E589" s="171">
        <v>3</v>
      </c>
      <c r="F589" s="171">
        <v>0</v>
      </c>
      <c r="G589" s="172">
        <f t="shared" si="18"/>
        <v>0</v>
      </c>
      <c r="O589" s="166">
        <v>2</v>
      </c>
      <c r="AA589" s="142">
        <v>12</v>
      </c>
      <c r="AB589" s="142">
        <v>0</v>
      </c>
      <c r="AC589" s="142">
        <v>115</v>
      </c>
      <c r="AZ589" s="142">
        <v>2</v>
      </c>
      <c r="BA589" s="142">
        <f t="shared" si="19"/>
        <v>0</v>
      </c>
      <c r="BB589" s="142">
        <f t="shared" si="20"/>
        <v>0</v>
      </c>
      <c r="BC589" s="142">
        <f t="shared" si="21"/>
        <v>0</v>
      </c>
      <c r="BD589" s="142">
        <f t="shared" si="22"/>
        <v>0</v>
      </c>
      <c r="BE589" s="142">
        <f t="shared" si="23"/>
        <v>0</v>
      </c>
      <c r="CA589" s="173">
        <v>12</v>
      </c>
      <c r="CB589" s="173">
        <v>0</v>
      </c>
      <c r="CZ589" s="142">
        <v>0</v>
      </c>
    </row>
    <row r="590" spans="1:104" ht="22.5">
      <c r="A590" s="167">
        <v>226</v>
      </c>
      <c r="B590" s="168" t="s">
        <v>827</v>
      </c>
      <c r="C590" s="169" t="s">
        <v>828</v>
      </c>
      <c r="D590" s="170" t="s">
        <v>75</v>
      </c>
      <c r="E590" s="171">
        <v>1</v>
      </c>
      <c r="F590" s="171">
        <v>0</v>
      </c>
      <c r="G590" s="172">
        <f t="shared" si="18"/>
        <v>0</v>
      </c>
      <c r="O590" s="166">
        <v>2</v>
      </c>
      <c r="AA590" s="142">
        <v>12</v>
      </c>
      <c r="AB590" s="142">
        <v>0</v>
      </c>
      <c r="AC590" s="142">
        <v>116</v>
      </c>
      <c r="AZ590" s="142">
        <v>2</v>
      </c>
      <c r="BA590" s="142">
        <f t="shared" si="19"/>
        <v>0</v>
      </c>
      <c r="BB590" s="142">
        <f t="shared" si="20"/>
        <v>0</v>
      </c>
      <c r="BC590" s="142">
        <f t="shared" si="21"/>
        <v>0</v>
      </c>
      <c r="BD590" s="142">
        <f t="shared" si="22"/>
        <v>0</v>
      </c>
      <c r="BE590" s="142">
        <f t="shared" si="23"/>
        <v>0</v>
      </c>
      <c r="CA590" s="173">
        <v>12</v>
      </c>
      <c r="CB590" s="173">
        <v>0</v>
      </c>
      <c r="CZ590" s="142">
        <v>0</v>
      </c>
    </row>
    <row r="591" spans="1:104" ht="22.5">
      <c r="A591" s="167">
        <v>227</v>
      </c>
      <c r="B591" s="168" t="s">
        <v>829</v>
      </c>
      <c r="C591" s="169" t="s">
        <v>830</v>
      </c>
      <c r="D591" s="170" t="s">
        <v>75</v>
      </c>
      <c r="E591" s="171">
        <v>1</v>
      </c>
      <c r="F591" s="171">
        <v>0</v>
      </c>
      <c r="G591" s="172">
        <f t="shared" si="18"/>
        <v>0</v>
      </c>
      <c r="O591" s="166">
        <v>2</v>
      </c>
      <c r="AA591" s="142">
        <v>12</v>
      </c>
      <c r="AB591" s="142">
        <v>0</v>
      </c>
      <c r="AC591" s="142">
        <v>117</v>
      </c>
      <c r="AZ591" s="142">
        <v>2</v>
      </c>
      <c r="BA591" s="142">
        <f t="shared" si="19"/>
        <v>0</v>
      </c>
      <c r="BB591" s="142">
        <f t="shared" si="20"/>
        <v>0</v>
      </c>
      <c r="BC591" s="142">
        <f t="shared" si="21"/>
        <v>0</v>
      </c>
      <c r="BD591" s="142">
        <f t="shared" si="22"/>
        <v>0</v>
      </c>
      <c r="BE591" s="142">
        <f t="shared" si="23"/>
        <v>0</v>
      </c>
      <c r="CA591" s="173">
        <v>12</v>
      </c>
      <c r="CB591" s="173">
        <v>0</v>
      </c>
      <c r="CZ591" s="142">
        <v>0</v>
      </c>
    </row>
    <row r="592" spans="1:104">
      <c r="A592" s="167">
        <v>228</v>
      </c>
      <c r="B592" s="168" t="s">
        <v>831</v>
      </c>
      <c r="C592" s="169" t="s">
        <v>832</v>
      </c>
      <c r="D592" s="170" t="s">
        <v>61</v>
      </c>
      <c r="E592" s="171"/>
      <c r="F592" s="171">
        <v>0</v>
      </c>
      <c r="G592" s="172">
        <f t="shared" si="18"/>
        <v>0</v>
      </c>
      <c r="O592" s="166">
        <v>2</v>
      </c>
      <c r="AA592" s="142">
        <v>7</v>
      </c>
      <c r="AB592" s="142">
        <v>1002</v>
      </c>
      <c r="AC592" s="142">
        <v>5</v>
      </c>
      <c r="AZ592" s="142">
        <v>2</v>
      </c>
      <c r="BA592" s="142">
        <f t="shared" si="19"/>
        <v>0</v>
      </c>
      <c r="BB592" s="142">
        <f t="shared" si="20"/>
        <v>0</v>
      </c>
      <c r="BC592" s="142">
        <f t="shared" si="21"/>
        <v>0</v>
      </c>
      <c r="BD592" s="142">
        <f t="shared" si="22"/>
        <v>0</v>
      </c>
      <c r="BE592" s="142">
        <f t="shared" si="23"/>
        <v>0</v>
      </c>
      <c r="CA592" s="173">
        <v>7</v>
      </c>
      <c r="CB592" s="173">
        <v>1002</v>
      </c>
      <c r="CZ592" s="142">
        <v>0</v>
      </c>
    </row>
    <row r="593" spans="1:104">
      <c r="A593" s="180"/>
      <c r="B593" s="181" t="s">
        <v>76</v>
      </c>
      <c r="C593" s="182" t="str">
        <f>CONCATENATE(B562," ",C562)</f>
        <v>769 Otvorové prvky z plastu</v>
      </c>
      <c r="D593" s="183"/>
      <c r="E593" s="184"/>
      <c r="F593" s="185"/>
      <c r="G593" s="186">
        <f>SUM(G562:G592)</f>
        <v>0</v>
      </c>
      <c r="O593" s="166">
        <v>4</v>
      </c>
      <c r="BA593" s="187">
        <f>SUM(BA562:BA592)</f>
        <v>0</v>
      </c>
      <c r="BB593" s="187">
        <f>SUM(BB562:BB592)</f>
        <v>0</v>
      </c>
      <c r="BC593" s="187">
        <f>SUM(BC562:BC592)</f>
        <v>0</v>
      </c>
      <c r="BD593" s="187">
        <f>SUM(BD562:BD592)</f>
        <v>0</v>
      </c>
      <c r="BE593" s="187">
        <f>SUM(BE562:BE592)</f>
        <v>0</v>
      </c>
    </row>
    <row r="594" spans="1:104">
      <c r="A594" s="159" t="s">
        <v>72</v>
      </c>
      <c r="B594" s="160" t="s">
        <v>833</v>
      </c>
      <c r="C594" s="161" t="s">
        <v>834</v>
      </c>
      <c r="D594" s="162"/>
      <c r="E594" s="163"/>
      <c r="F594" s="163"/>
      <c r="G594" s="164"/>
      <c r="H594" s="165"/>
      <c r="I594" s="165"/>
      <c r="O594" s="166">
        <v>1</v>
      </c>
    </row>
    <row r="595" spans="1:104" ht="22.5">
      <c r="A595" s="167">
        <v>229</v>
      </c>
      <c r="B595" s="168" t="s">
        <v>835</v>
      </c>
      <c r="C595" s="169" t="s">
        <v>836</v>
      </c>
      <c r="D595" s="170" t="s">
        <v>143</v>
      </c>
      <c r="E595" s="171">
        <v>746.6</v>
      </c>
      <c r="F595" s="171">
        <v>0</v>
      </c>
      <c r="G595" s="172">
        <f>E595*F595</f>
        <v>0</v>
      </c>
      <c r="O595" s="166">
        <v>2</v>
      </c>
      <c r="AA595" s="142">
        <v>12</v>
      </c>
      <c r="AB595" s="142">
        <v>0</v>
      </c>
      <c r="AC595" s="142">
        <v>243</v>
      </c>
      <c r="AZ595" s="142">
        <v>2</v>
      </c>
      <c r="BA595" s="142">
        <f>IF(AZ595=1,G595,0)</f>
        <v>0</v>
      </c>
      <c r="BB595" s="142">
        <f>IF(AZ595=2,G595,0)</f>
        <v>0</v>
      </c>
      <c r="BC595" s="142">
        <f>IF(AZ595=3,G595,0)</f>
        <v>0</v>
      </c>
      <c r="BD595" s="142">
        <f>IF(AZ595=4,G595,0)</f>
        <v>0</v>
      </c>
      <c r="BE595" s="142">
        <f>IF(AZ595=5,G595,0)</f>
        <v>0</v>
      </c>
      <c r="CA595" s="173">
        <v>12</v>
      </c>
      <c r="CB595" s="173">
        <v>0</v>
      </c>
      <c r="CZ595" s="142">
        <v>2.163E-2</v>
      </c>
    </row>
    <row r="596" spans="1:104">
      <c r="A596" s="174"/>
      <c r="B596" s="176"/>
      <c r="C596" s="226" t="s">
        <v>837</v>
      </c>
      <c r="D596" s="227"/>
      <c r="E596" s="177">
        <v>350.3</v>
      </c>
      <c r="F596" s="178"/>
      <c r="G596" s="179"/>
      <c r="M596" s="175" t="s">
        <v>837</v>
      </c>
      <c r="O596" s="166"/>
    </row>
    <row r="597" spans="1:104" ht="22.5">
      <c r="A597" s="174"/>
      <c r="B597" s="176"/>
      <c r="C597" s="226" t="s">
        <v>838</v>
      </c>
      <c r="D597" s="227"/>
      <c r="E597" s="177">
        <v>83.8</v>
      </c>
      <c r="F597" s="178"/>
      <c r="G597" s="179"/>
      <c r="M597" s="175" t="s">
        <v>838</v>
      </c>
      <c r="O597" s="166"/>
    </row>
    <row r="598" spans="1:104">
      <c r="A598" s="174"/>
      <c r="B598" s="176"/>
      <c r="C598" s="226" t="s">
        <v>839</v>
      </c>
      <c r="D598" s="227"/>
      <c r="E598" s="177">
        <v>312.5</v>
      </c>
      <c r="F598" s="178"/>
      <c r="G598" s="179"/>
      <c r="M598" s="175" t="s">
        <v>839</v>
      </c>
      <c r="O598" s="166"/>
    </row>
    <row r="599" spans="1:104" ht="22.5">
      <c r="A599" s="167">
        <v>230</v>
      </c>
      <c r="B599" s="168" t="s">
        <v>840</v>
      </c>
      <c r="C599" s="169" t="s">
        <v>841</v>
      </c>
      <c r="D599" s="170" t="s">
        <v>143</v>
      </c>
      <c r="E599" s="171">
        <v>42.447000000000003</v>
      </c>
      <c r="F599" s="171">
        <v>0</v>
      </c>
      <c r="G599" s="172">
        <f>E599*F599</f>
        <v>0</v>
      </c>
      <c r="O599" s="166">
        <v>2</v>
      </c>
      <c r="AA599" s="142">
        <v>12</v>
      </c>
      <c r="AB599" s="142">
        <v>0</v>
      </c>
      <c r="AC599" s="142">
        <v>242</v>
      </c>
      <c r="AZ599" s="142">
        <v>2</v>
      </c>
      <c r="BA599" s="142">
        <f>IF(AZ599=1,G599,0)</f>
        <v>0</v>
      </c>
      <c r="BB599" s="142">
        <f>IF(AZ599=2,G599,0)</f>
        <v>0</v>
      </c>
      <c r="BC599" s="142">
        <f>IF(AZ599=3,G599,0)</f>
        <v>0</v>
      </c>
      <c r="BD599" s="142">
        <f>IF(AZ599=4,G599,0)</f>
        <v>0</v>
      </c>
      <c r="BE599" s="142">
        <f>IF(AZ599=5,G599,0)</f>
        <v>0</v>
      </c>
      <c r="CA599" s="173">
        <v>12</v>
      </c>
      <c r="CB599" s="173">
        <v>0</v>
      </c>
      <c r="CZ599" s="142">
        <v>2.163E-2</v>
      </c>
    </row>
    <row r="600" spans="1:104">
      <c r="A600" s="174"/>
      <c r="B600" s="176"/>
      <c r="C600" s="226" t="s">
        <v>470</v>
      </c>
      <c r="D600" s="227"/>
      <c r="E600" s="177">
        <v>18.951000000000001</v>
      </c>
      <c r="F600" s="178"/>
      <c r="G600" s="179"/>
      <c r="M600" s="175" t="s">
        <v>470</v>
      </c>
      <c r="O600" s="166"/>
    </row>
    <row r="601" spans="1:104">
      <c r="A601" s="174"/>
      <c r="B601" s="176"/>
      <c r="C601" s="226" t="s">
        <v>471</v>
      </c>
      <c r="D601" s="227"/>
      <c r="E601" s="177">
        <v>23.495999999999999</v>
      </c>
      <c r="F601" s="178"/>
      <c r="G601" s="179"/>
      <c r="M601" s="175" t="s">
        <v>471</v>
      </c>
      <c r="O601" s="166"/>
    </row>
    <row r="602" spans="1:104" ht="22.5">
      <c r="A602" s="167">
        <v>231</v>
      </c>
      <c r="B602" s="168" t="s">
        <v>842</v>
      </c>
      <c r="C602" s="169" t="s">
        <v>843</v>
      </c>
      <c r="D602" s="170" t="s">
        <v>143</v>
      </c>
      <c r="E602" s="171">
        <v>907.40750000000003</v>
      </c>
      <c r="F602" s="171">
        <v>0</v>
      </c>
      <c r="G602" s="172">
        <f>E602*F602</f>
        <v>0</v>
      </c>
      <c r="O602" s="166">
        <v>2</v>
      </c>
      <c r="AA602" s="142">
        <v>3</v>
      </c>
      <c r="AB602" s="142">
        <v>7</v>
      </c>
      <c r="AC602" s="142">
        <v>59764298</v>
      </c>
      <c r="AZ602" s="142">
        <v>2</v>
      </c>
      <c r="BA602" s="142">
        <f>IF(AZ602=1,G602,0)</f>
        <v>0</v>
      </c>
      <c r="BB602" s="142">
        <f>IF(AZ602=2,G602,0)</f>
        <v>0</v>
      </c>
      <c r="BC602" s="142">
        <f>IF(AZ602=3,G602,0)</f>
        <v>0</v>
      </c>
      <c r="BD602" s="142">
        <f>IF(AZ602=4,G602,0)</f>
        <v>0</v>
      </c>
      <c r="BE602" s="142">
        <f>IF(AZ602=5,G602,0)</f>
        <v>0</v>
      </c>
      <c r="CA602" s="173">
        <v>3</v>
      </c>
      <c r="CB602" s="173">
        <v>7</v>
      </c>
      <c r="CZ602" s="142">
        <v>1.9199999999999998E-2</v>
      </c>
    </row>
    <row r="603" spans="1:104">
      <c r="A603" s="174"/>
      <c r="B603" s="176"/>
      <c r="C603" s="226" t="s">
        <v>844</v>
      </c>
      <c r="D603" s="227"/>
      <c r="E603" s="177">
        <v>858.59</v>
      </c>
      <c r="F603" s="178"/>
      <c r="G603" s="179"/>
      <c r="M603" s="175" t="s">
        <v>844</v>
      </c>
      <c r="O603" s="166"/>
    </row>
    <row r="604" spans="1:104">
      <c r="A604" s="174"/>
      <c r="B604" s="176"/>
      <c r="C604" s="226" t="s">
        <v>845</v>
      </c>
      <c r="D604" s="227"/>
      <c r="E604" s="177">
        <v>48.817500000000003</v>
      </c>
      <c r="F604" s="178"/>
      <c r="G604" s="179"/>
      <c r="M604" s="175" t="s">
        <v>845</v>
      </c>
      <c r="O604" s="166"/>
    </row>
    <row r="605" spans="1:104">
      <c r="A605" s="167">
        <v>232</v>
      </c>
      <c r="B605" s="168" t="s">
        <v>846</v>
      </c>
      <c r="C605" s="169" t="s">
        <v>847</v>
      </c>
      <c r="D605" s="170" t="s">
        <v>61</v>
      </c>
      <c r="E605" s="171"/>
      <c r="F605" s="171">
        <v>0</v>
      </c>
      <c r="G605" s="172">
        <f>E605*F605</f>
        <v>0</v>
      </c>
      <c r="O605" s="166">
        <v>2</v>
      </c>
      <c r="AA605" s="142">
        <v>7</v>
      </c>
      <c r="AB605" s="142">
        <v>1002</v>
      </c>
      <c r="AC605" s="142">
        <v>5</v>
      </c>
      <c r="AZ605" s="142">
        <v>2</v>
      </c>
      <c r="BA605" s="142">
        <f>IF(AZ605=1,G605,0)</f>
        <v>0</v>
      </c>
      <c r="BB605" s="142">
        <f>IF(AZ605=2,G605,0)</f>
        <v>0</v>
      </c>
      <c r="BC605" s="142">
        <f>IF(AZ605=3,G605,0)</f>
        <v>0</v>
      </c>
      <c r="BD605" s="142">
        <f>IF(AZ605=4,G605,0)</f>
        <v>0</v>
      </c>
      <c r="BE605" s="142">
        <f>IF(AZ605=5,G605,0)</f>
        <v>0</v>
      </c>
      <c r="CA605" s="173">
        <v>7</v>
      </c>
      <c r="CB605" s="173">
        <v>1002</v>
      </c>
      <c r="CZ605" s="142">
        <v>0</v>
      </c>
    </row>
    <row r="606" spans="1:104">
      <c r="A606" s="180"/>
      <c r="B606" s="181" t="s">
        <v>76</v>
      </c>
      <c r="C606" s="182" t="str">
        <f>CONCATENATE(B594," ",C594)</f>
        <v>771 Podlahy z dlaždic a obklady</v>
      </c>
      <c r="D606" s="183"/>
      <c r="E606" s="184"/>
      <c r="F606" s="185"/>
      <c r="G606" s="186">
        <f>SUM(G594:G605)</f>
        <v>0</v>
      </c>
      <c r="O606" s="166">
        <v>4</v>
      </c>
      <c r="BA606" s="187">
        <f>SUM(BA594:BA605)</f>
        <v>0</v>
      </c>
      <c r="BB606" s="187">
        <f>SUM(BB594:BB605)</f>
        <v>0</v>
      </c>
      <c r="BC606" s="187">
        <f>SUM(BC594:BC605)</f>
        <v>0</v>
      </c>
      <c r="BD606" s="187">
        <f>SUM(BD594:BD605)</f>
        <v>0</v>
      </c>
      <c r="BE606" s="187">
        <f>SUM(BE594:BE605)</f>
        <v>0</v>
      </c>
    </row>
    <row r="607" spans="1:104">
      <c r="A607" s="159" t="s">
        <v>72</v>
      </c>
      <c r="B607" s="160" t="s">
        <v>848</v>
      </c>
      <c r="C607" s="161" t="s">
        <v>849</v>
      </c>
      <c r="D607" s="162"/>
      <c r="E607" s="163"/>
      <c r="F607" s="163"/>
      <c r="G607" s="164"/>
      <c r="H607" s="165"/>
      <c r="I607" s="165"/>
      <c r="O607" s="166">
        <v>1</v>
      </c>
    </row>
    <row r="608" spans="1:104" ht="22.5">
      <c r="A608" s="167">
        <v>233</v>
      </c>
      <c r="B608" s="168" t="s">
        <v>850</v>
      </c>
      <c r="C608" s="169" t="s">
        <v>851</v>
      </c>
      <c r="D608" s="170" t="s">
        <v>203</v>
      </c>
      <c r="E608" s="171">
        <v>520</v>
      </c>
      <c r="F608" s="171">
        <v>0</v>
      </c>
      <c r="G608" s="172">
        <f>E608*F608</f>
        <v>0</v>
      </c>
      <c r="O608" s="166">
        <v>2</v>
      </c>
      <c r="AA608" s="142">
        <v>1</v>
      </c>
      <c r="AB608" s="142">
        <v>7</v>
      </c>
      <c r="AC608" s="142">
        <v>7</v>
      </c>
      <c r="AZ608" s="142">
        <v>2</v>
      </c>
      <c r="BA608" s="142">
        <f>IF(AZ608=1,G608,0)</f>
        <v>0</v>
      </c>
      <c r="BB608" s="142">
        <f>IF(AZ608=2,G608,0)</f>
        <v>0</v>
      </c>
      <c r="BC608" s="142">
        <f>IF(AZ608=3,G608,0)</f>
        <v>0</v>
      </c>
      <c r="BD608" s="142">
        <f>IF(AZ608=4,G608,0)</f>
        <v>0</v>
      </c>
      <c r="BE608" s="142">
        <f>IF(AZ608=5,G608,0)</f>
        <v>0</v>
      </c>
      <c r="CA608" s="173">
        <v>1</v>
      </c>
      <c r="CB608" s="173">
        <v>7</v>
      </c>
      <c r="CZ608" s="142">
        <v>8.0000000000000007E-5</v>
      </c>
    </row>
    <row r="609" spans="1:104">
      <c r="A609" s="167">
        <v>234</v>
      </c>
      <c r="B609" s="168" t="s">
        <v>852</v>
      </c>
      <c r="C609" s="169" t="s">
        <v>853</v>
      </c>
      <c r="D609" s="170" t="s">
        <v>143</v>
      </c>
      <c r="E609" s="171">
        <v>868</v>
      </c>
      <c r="F609" s="171">
        <v>0</v>
      </c>
      <c r="G609" s="172">
        <f>E609*F609</f>
        <v>0</v>
      </c>
      <c r="O609" s="166">
        <v>2</v>
      </c>
      <c r="AA609" s="142">
        <v>1</v>
      </c>
      <c r="AB609" s="142">
        <v>7</v>
      </c>
      <c r="AC609" s="142">
        <v>7</v>
      </c>
      <c r="AZ609" s="142">
        <v>2</v>
      </c>
      <c r="BA609" s="142">
        <f>IF(AZ609=1,G609,0)</f>
        <v>0</v>
      </c>
      <c r="BB609" s="142">
        <f>IF(AZ609=2,G609,0)</f>
        <v>0</v>
      </c>
      <c r="BC609" s="142">
        <f>IF(AZ609=3,G609,0)</f>
        <v>0</v>
      </c>
      <c r="BD609" s="142">
        <f>IF(AZ609=4,G609,0)</f>
        <v>0</v>
      </c>
      <c r="BE609" s="142">
        <f>IF(AZ609=5,G609,0)</f>
        <v>0</v>
      </c>
      <c r="CA609" s="173">
        <v>1</v>
      </c>
      <c r="CB609" s="173">
        <v>7</v>
      </c>
      <c r="CZ609" s="142">
        <v>2.5000000000000001E-4</v>
      </c>
    </row>
    <row r="610" spans="1:104">
      <c r="A610" s="174"/>
      <c r="B610" s="176"/>
      <c r="C610" s="226" t="s">
        <v>854</v>
      </c>
      <c r="D610" s="227"/>
      <c r="E610" s="177">
        <v>35.5</v>
      </c>
      <c r="F610" s="178"/>
      <c r="G610" s="179"/>
      <c r="M610" s="175" t="s">
        <v>854</v>
      </c>
      <c r="O610" s="166"/>
    </row>
    <row r="611" spans="1:104" ht="22.5">
      <c r="A611" s="174"/>
      <c r="B611" s="176"/>
      <c r="C611" s="226" t="s">
        <v>855</v>
      </c>
      <c r="D611" s="227"/>
      <c r="E611" s="177">
        <v>832.5</v>
      </c>
      <c r="F611" s="178"/>
      <c r="G611" s="179"/>
      <c r="M611" s="175" t="s">
        <v>855</v>
      </c>
      <c r="O611" s="166"/>
    </row>
    <row r="612" spans="1:104">
      <c r="A612" s="167">
        <v>235</v>
      </c>
      <c r="B612" s="168" t="s">
        <v>856</v>
      </c>
      <c r="C612" s="169" t="s">
        <v>857</v>
      </c>
      <c r="D612" s="170" t="s">
        <v>203</v>
      </c>
      <c r="E612" s="171">
        <v>29.7</v>
      </c>
      <c r="F612" s="171">
        <v>0</v>
      </c>
      <c r="G612" s="172">
        <f>E612*F612</f>
        <v>0</v>
      </c>
      <c r="O612" s="166">
        <v>2</v>
      </c>
      <c r="AA612" s="142">
        <v>1</v>
      </c>
      <c r="AB612" s="142">
        <v>7</v>
      </c>
      <c r="AC612" s="142">
        <v>7</v>
      </c>
      <c r="AZ612" s="142">
        <v>2</v>
      </c>
      <c r="BA612" s="142">
        <f>IF(AZ612=1,G612,0)</f>
        <v>0</v>
      </c>
      <c r="BB612" s="142">
        <f>IF(AZ612=2,G612,0)</f>
        <v>0</v>
      </c>
      <c r="BC612" s="142">
        <f>IF(AZ612=3,G612,0)</f>
        <v>0</v>
      </c>
      <c r="BD612" s="142">
        <f>IF(AZ612=4,G612,0)</f>
        <v>0</v>
      </c>
      <c r="BE612" s="142">
        <f>IF(AZ612=5,G612,0)</f>
        <v>0</v>
      </c>
      <c r="CA612" s="173">
        <v>1</v>
      </c>
      <c r="CB612" s="173">
        <v>7</v>
      </c>
      <c r="CZ612" s="142">
        <v>2.5999999999999998E-4</v>
      </c>
    </row>
    <row r="613" spans="1:104">
      <c r="A613" s="174"/>
      <c r="B613" s="176"/>
      <c r="C613" s="226" t="s">
        <v>858</v>
      </c>
      <c r="D613" s="227"/>
      <c r="E613" s="177">
        <v>29.7</v>
      </c>
      <c r="F613" s="178"/>
      <c r="G613" s="179"/>
      <c r="M613" s="175" t="s">
        <v>858</v>
      </c>
      <c r="O613" s="166"/>
    </row>
    <row r="614" spans="1:104" ht="22.5">
      <c r="A614" s="167">
        <v>236</v>
      </c>
      <c r="B614" s="168" t="s">
        <v>859</v>
      </c>
      <c r="C614" s="169" t="s">
        <v>860</v>
      </c>
      <c r="D614" s="170" t="s">
        <v>203</v>
      </c>
      <c r="E614" s="171">
        <v>145</v>
      </c>
      <c r="F614" s="171">
        <v>0</v>
      </c>
      <c r="G614" s="172">
        <f>E614*F614</f>
        <v>0</v>
      </c>
      <c r="O614" s="166">
        <v>2</v>
      </c>
      <c r="AA614" s="142">
        <v>1</v>
      </c>
      <c r="AB614" s="142">
        <v>7</v>
      </c>
      <c r="AC614" s="142">
        <v>7</v>
      </c>
      <c r="AZ614" s="142">
        <v>2</v>
      </c>
      <c r="BA614" s="142">
        <f>IF(AZ614=1,G614,0)</f>
        <v>0</v>
      </c>
      <c r="BB614" s="142">
        <f>IF(AZ614=2,G614,0)</f>
        <v>0</v>
      </c>
      <c r="BC614" s="142">
        <f>IF(AZ614=3,G614,0)</f>
        <v>0</v>
      </c>
      <c r="BD614" s="142">
        <f>IF(AZ614=4,G614,0)</f>
        <v>0</v>
      </c>
      <c r="BE614" s="142">
        <f>IF(AZ614=5,G614,0)</f>
        <v>0</v>
      </c>
      <c r="CA614" s="173">
        <v>1</v>
      </c>
      <c r="CB614" s="173">
        <v>7</v>
      </c>
      <c r="CZ614" s="142">
        <v>4.0000000000000003E-5</v>
      </c>
    </row>
    <row r="615" spans="1:104" ht="22.5">
      <c r="A615" s="167">
        <v>237</v>
      </c>
      <c r="B615" s="168" t="s">
        <v>861</v>
      </c>
      <c r="C615" s="169" t="s">
        <v>862</v>
      </c>
      <c r="D615" s="170" t="s">
        <v>143</v>
      </c>
      <c r="E615" s="171">
        <v>885.36</v>
      </c>
      <c r="F615" s="171">
        <v>0</v>
      </c>
      <c r="G615" s="172">
        <f>E615*F615</f>
        <v>0</v>
      </c>
      <c r="O615" s="166">
        <v>2</v>
      </c>
      <c r="AA615" s="142">
        <v>3</v>
      </c>
      <c r="AB615" s="142">
        <v>7</v>
      </c>
      <c r="AC615" s="142">
        <v>284122199</v>
      </c>
      <c r="AZ615" s="142">
        <v>2</v>
      </c>
      <c r="BA615" s="142">
        <f>IF(AZ615=1,G615,0)</f>
        <v>0</v>
      </c>
      <c r="BB615" s="142">
        <f>IF(AZ615=2,G615,0)</f>
        <v>0</v>
      </c>
      <c r="BC615" s="142">
        <f>IF(AZ615=3,G615,0)</f>
        <v>0</v>
      </c>
      <c r="BD615" s="142">
        <f>IF(AZ615=4,G615,0)</f>
        <v>0</v>
      </c>
      <c r="BE615" s="142">
        <f>IF(AZ615=5,G615,0)</f>
        <v>0</v>
      </c>
      <c r="CA615" s="173">
        <v>3</v>
      </c>
      <c r="CB615" s="173">
        <v>7</v>
      </c>
      <c r="CZ615" s="142">
        <v>3.5000000000000001E-3</v>
      </c>
    </row>
    <row r="616" spans="1:104">
      <c r="A616" s="174"/>
      <c r="B616" s="176"/>
      <c r="C616" s="226" t="s">
        <v>863</v>
      </c>
      <c r="D616" s="227"/>
      <c r="E616" s="177">
        <v>885.36</v>
      </c>
      <c r="F616" s="178"/>
      <c r="G616" s="179"/>
      <c r="M616" s="175" t="s">
        <v>863</v>
      </c>
      <c r="O616" s="166"/>
    </row>
    <row r="617" spans="1:104">
      <c r="A617" s="167">
        <v>238</v>
      </c>
      <c r="B617" s="168" t="s">
        <v>864</v>
      </c>
      <c r="C617" s="169" t="s">
        <v>865</v>
      </c>
      <c r="D617" s="170" t="s">
        <v>61</v>
      </c>
      <c r="E617" s="171"/>
      <c r="F617" s="171">
        <v>0</v>
      </c>
      <c r="G617" s="172">
        <f>E617*F617</f>
        <v>0</v>
      </c>
      <c r="O617" s="166">
        <v>2</v>
      </c>
      <c r="AA617" s="142">
        <v>7</v>
      </c>
      <c r="AB617" s="142">
        <v>1002</v>
      </c>
      <c r="AC617" s="142">
        <v>5</v>
      </c>
      <c r="AZ617" s="142">
        <v>2</v>
      </c>
      <c r="BA617" s="142">
        <f>IF(AZ617=1,G617,0)</f>
        <v>0</v>
      </c>
      <c r="BB617" s="142">
        <f>IF(AZ617=2,G617,0)</f>
        <v>0</v>
      </c>
      <c r="BC617" s="142">
        <f>IF(AZ617=3,G617,0)</f>
        <v>0</v>
      </c>
      <c r="BD617" s="142">
        <f>IF(AZ617=4,G617,0)</f>
        <v>0</v>
      </c>
      <c r="BE617" s="142">
        <f>IF(AZ617=5,G617,0)</f>
        <v>0</v>
      </c>
      <c r="CA617" s="173">
        <v>7</v>
      </c>
      <c r="CB617" s="173">
        <v>1002</v>
      </c>
      <c r="CZ617" s="142">
        <v>0</v>
      </c>
    </row>
    <row r="618" spans="1:104">
      <c r="A618" s="180"/>
      <c r="B618" s="181" t="s">
        <v>76</v>
      </c>
      <c r="C618" s="182" t="str">
        <f>CONCATENATE(B607," ",C607)</f>
        <v>776 Podlahy povlakové</v>
      </c>
      <c r="D618" s="183"/>
      <c r="E618" s="184"/>
      <c r="F618" s="185"/>
      <c r="G618" s="186">
        <f>SUM(G607:G617)</f>
        <v>0</v>
      </c>
      <c r="O618" s="166">
        <v>4</v>
      </c>
      <c r="BA618" s="187">
        <f>SUM(BA607:BA617)</f>
        <v>0</v>
      </c>
      <c r="BB618" s="187">
        <f>SUM(BB607:BB617)</f>
        <v>0</v>
      </c>
      <c r="BC618" s="187">
        <f>SUM(BC607:BC617)</f>
        <v>0</v>
      </c>
      <c r="BD618" s="187">
        <f>SUM(BD607:BD617)</f>
        <v>0</v>
      </c>
      <c r="BE618" s="187">
        <f>SUM(BE607:BE617)</f>
        <v>0</v>
      </c>
    </row>
    <row r="619" spans="1:104">
      <c r="A619" s="159" t="s">
        <v>72</v>
      </c>
      <c r="B619" s="160" t="s">
        <v>866</v>
      </c>
      <c r="C619" s="161" t="s">
        <v>867</v>
      </c>
      <c r="D619" s="162"/>
      <c r="E619" s="163"/>
      <c r="F619" s="163"/>
      <c r="G619" s="164"/>
      <c r="H619" s="165"/>
      <c r="I619" s="165"/>
      <c r="O619" s="166">
        <v>1</v>
      </c>
    </row>
    <row r="620" spans="1:104" ht="22.5">
      <c r="A620" s="167">
        <v>239</v>
      </c>
      <c r="B620" s="168" t="s">
        <v>868</v>
      </c>
      <c r="C620" s="169" t="s">
        <v>869</v>
      </c>
      <c r="D620" s="170" t="s">
        <v>143</v>
      </c>
      <c r="E620" s="171">
        <v>868</v>
      </c>
      <c r="F620" s="171">
        <v>0</v>
      </c>
      <c r="G620" s="172">
        <f>E620*F620</f>
        <v>0</v>
      </c>
      <c r="O620" s="166">
        <v>2</v>
      </c>
      <c r="AA620" s="142">
        <v>1</v>
      </c>
      <c r="AB620" s="142">
        <v>0</v>
      </c>
      <c r="AC620" s="142">
        <v>0</v>
      </c>
      <c r="AZ620" s="142">
        <v>2</v>
      </c>
      <c r="BA620" s="142">
        <f>IF(AZ620=1,G620,0)</f>
        <v>0</v>
      </c>
      <c r="BB620" s="142">
        <f>IF(AZ620=2,G620,0)</f>
        <v>0</v>
      </c>
      <c r="BC620" s="142">
        <f>IF(AZ620=3,G620,0)</f>
        <v>0</v>
      </c>
      <c r="BD620" s="142">
        <f>IF(AZ620=4,G620,0)</f>
        <v>0</v>
      </c>
      <c r="BE620" s="142">
        <f>IF(AZ620=5,G620,0)</f>
        <v>0</v>
      </c>
      <c r="CA620" s="173">
        <v>1</v>
      </c>
      <c r="CB620" s="173">
        <v>0</v>
      </c>
      <c r="CZ620" s="142">
        <v>3.0000000000000001E-3</v>
      </c>
    </row>
    <row r="621" spans="1:104">
      <c r="A621" s="174"/>
      <c r="B621" s="176"/>
      <c r="C621" s="226" t="s">
        <v>854</v>
      </c>
      <c r="D621" s="227"/>
      <c r="E621" s="177">
        <v>35.5</v>
      </c>
      <c r="F621" s="178"/>
      <c r="G621" s="179"/>
      <c r="M621" s="175" t="s">
        <v>854</v>
      </c>
      <c r="O621" s="166"/>
    </row>
    <row r="622" spans="1:104" ht="22.5">
      <c r="A622" s="174"/>
      <c r="B622" s="176"/>
      <c r="C622" s="226" t="s">
        <v>855</v>
      </c>
      <c r="D622" s="227"/>
      <c r="E622" s="177">
        <v>832.5</v>
      </c>
      <c r="F622" s="178"/>
      <c r="G622" s="179"/>
      <c r="M622" s="175" t="s">
        <v>855</v>
      </c>
      <c r="O622" s="166"/>
    </row>
    <row r="623" spans="1:104">
      <c r="A623" s="167">
        <v>240</v>
      </c>
      <c r="B623" s="168" t="s">
        <v>870</v>
      </c>
      <c r="C623" s="169" t="s">
        <v>871</v>
      </c>
      <c r="D623" s="170" t="s">
        <v>61</v>
      </c>
      <c r="E623" s="171"/>
      <c r="F623" s="171">
        <v>0</v>
      </c>
      <c r="G623" s="172">
        <f>E623*F623</f>
        <v>0</v>
      </c>
      <c r="O623" s="166">
        <v>2</v>
      </c>
      <c r="AA623" s="142">
        <v>7</v>
      </c>
      <c r="AB623" s="142">
        <v>1002</v>
      </c>
      <c r="AC623" s="142">
        <v>5</v>
      </c>
      <c r="AZ623" s="142">
        <v>2</v>
      </c>
      <c r="BA623" s="142">
        <f>IF(AZ623=1,G623,0)</f>
        <v>0</v>
      </c>
      <c r="BB623" s="142">
        <f>IF(AZ623=2,G623,0)</f>
        <v>0</v>
      </c>
      <c r="BC623" s="142">
        <f>IF(AZ623=3,G623,0)</f>
        <v>0</v>
      </c>
      <c r="BD623" s="142">
        <f>IF(AZ623=4,G623,0)</f>
        <v>0</v>
      </c>
      <c r="BE623" s="142">
        <f>IF(AZ623=5,G623,0)</f>
        <v>0</v>
      </c>
      <c r="CA623" s="173">
        <v>7</v>
      </c>
      <c r="CB623" s="173">
        <v>1002</v>
      </c>
      <c r="CZ623" s="142">
        <v>0</v>
      </c>
    </row>
    <row r="624" spans="1:104">
      <c r="A624" s="180"/>
      <c r="B624" s="181" t="s">
        <v>76</v>
      </c>
      <c r="C624" s="182" t="str">
        <f>CONCATENATE(B619," ",C619)</f>
        <v>777 Podlahy ze syntetických hmot</v>
      </c>
      <c r="D624" s="183"/>
      <c r="E624" s="184"/>
      <c r="F624" s="185"/>
      <c r="G624" s="186">
        <f>SUM(G619:G623)</f>
        <v>0</v>
      </c>
      <c r="O624" s="166">
        <v>4</v>
      </c>
      <c r="BA624" s="187">
        <f>SUM(BA619:BA623)</f>
        <v>0</v>
      </c>
      <c r="BB624" s="187">
        <f>SUM(BB619:BB623)</f>
        <v>0</v>
      </c>
      <c r="BC624" s="187">
        <f>SUM(BC619:BC623)</f>
        <v>0</v>
      </c>
      <c r="BD624" s="187">
        <f>SUM(BD619:BD623)</f>
        <v>0</v>
      </c>
      <c r="BE624" s="187">
        <f>SUM(BE619:BE623)</f>
        <v>0</v>
      </c>
    </row>
    <row r="625" spans="1:104">
      <c r="A625" s="159" t="s">
        <v>72</v>
      </c>
      <c r="B625" s="160" t="s">
        <v>872</v>
      </c>
      <c r="C625" s="161" t="s">
        <v>873</v>
      </c>
      <c r="D625" s="162"/>
      <c r="E625" s="163"/>
      <c r="F625" s="163"/>
      <c r="G625" s="164"/>
      <c r="H625" s="165"/>
      <c r="I625" s="165"/>
      <c r="O625" s="166">
        <v>1</v>
      </c>
    </row>
    <row r="626" spans="1:104" ht="22.5">
      <c r="A626" s="167">
        <v>241</v>
      </c>
      <c r="B626" s="168" t="s">
        <v>874</v>
      </c>
      <c r="C626" s="169" t="s">
        <v>875</v>
      </c>
      <c r="D626" s="170" t="s">
        <v>143</v>
      </c>
      <c r="E626" s="171">
        <v>1143.5</v>
      </c>
      <c r="F626" s="171">
        <v>0</v>
      </c>
      <c r="G626" s="172">
        <f>E626*F626</f>
        <v>0</v>
      </c>
      <c r="O626" s="166">
        <v>2</v>
      </c>
      <c r="AA626" s="142">
        <v>12</v>
      </c>
      <c r="AB626" s="142">
        <v>0</v>
      </c>
      <c r="AC626" s="142">
        <v>245</v>
      </c>
      <c r="AZ626" s="142">
        <v>2</v>
      </c>
      <c r="BA626" s="142">
        <f>IF(AZ626=1,G626,0)</f>
        <v>0</v>
      </c>
      <c r="BB626" s="142">
        <f>IF(AZ626=2,G626,0)</f>
        <v>0</v>
      </c>
      <c r="BC626" s="142">
        <f>IF(AZ626=3,G626,0)</f>
        <v>0</v>
      </c>
      <c r="BD626" s="142">
        <f>IF(AZ626=4,G626,0)</f>
        <v>0</v>
      </c>
      <c r="BE626" s="142">
        <f>IF(AZ626=5,G626,0)</f>
        <v>0</v>
      </c>
      <c r="CA626" s="173">
        <v>12</v>
      </c>
      <c r="CB626" s="173">
        <v>0</v>
      </c>
      <c r="CZ626" s="142">
        <v>2.163E-2</v>
      </c>
    </row>
    <row r="627" spans="1:104">
      <c r="A627" s="174"/>
      <c r="B627" s="176"/>
      <c r="C627" s="226" t="s">
        <v>876</v>
      </c>
      <c r="D627" s="227"/>
      <c r="E627" s="177">
        <v>405</v>
      </c>
      <c r="F627" s="178"/>
      <c r="G627" s="179"/>
      <c r="M627" s="175" t="s">
        <v>876</v>
      </c>
      <c r="O627" s="166"/>
    </row>
    <row r="628" spans="1:104">
      <c r="A628" s="174"/>
      <c r="B628" s="176"/>
      <c r="C628" s="226" t="s">
        <v>877</v>
      </c>
      <c r="D628" s="227"/>
      <c r="E628" s="177">
        <v>70.400000000000006</v>
      </c>
      <c r="F628" s="178"/>
      <c r="G628" s="179"/>
      <c r="M628" s="175" t="s">
        <v>877</v>
      </c>
      <c r="O628" s="166"/>
    </row>
    <row r="629" spans="1:104" ht="22.5">
      <c r="A629" s="174"/>
      <c r="B629" s="176"/>
      <c r="C629" s="226" t="s">
        <v>878</v>
      </c>
      <c r="D629" s="227"/>
      <c r="E629" s="177">
        <v>50.4</v>
      </c>
      <c r="F629" s="178"/>
      <c r="G629" s="179"/>
      <c r="M629" s="175" t="s">
        <v>878</v>
      </c>
      <c r="O629" s="166"/>
    </row>
    <row r="630" spans="1:104">
      <c r="A630" s="174"/>
      <c r="B630" s="176"/>
      <c r="C630" s="226" t="s">
        <v>879</v>
      </c>
      <c r="D630" s="227"/>
      <c r="E630" s="177">
        <v>236</v>
      </c>
      <c r="F630" s="178"/>
      <c r="G630" s="179"/>
      <c r="M630" s="175" t="s">
        <v>879</v>
      </c>
      <c r="O630" s="166"/>
    </row>
    <row r="631" spans="1:104" ht="22.5">
      <c r="A631" s="174"/>
      <c r="B631" s="176"/>
      <c r="C631" s="226" t="s">
        <v>880</v>
      </c>
      <c r="D631" s="227"/>
      <c r="E631" s="177">
        <v>100.2</v>
      </c>
      <c r="F631" s="178"/>
      <c r="G631" s="179"/>
      <c r="M631" s="175" t="s">
        <v>880</v>
      </c>
      <c r="O631" s="166"/>
    </row>
    <row r="632" spans="1:104">
      <c r="A632" s="174"/>
      <c r="B632" s="176"/>
      <c r="C632" s="226" t="s">
        <v>881</v>
      </c>
      <c r="D632" s="227"/>
      <c r="E632" s="177">
        <v>-19.2</v>
      </c>
      <c r="F632" s="178"/>
      <c r="G632" s="179"/>
      <c r="M632" s="175" t="s">
        <v>881</v>
      </c>
      <c r="O632" s="166"/>
    </row>
    <row r="633" spans="1:104" ht="22.5">
      <c r="A633" s="174"/>
      <c r="B633" s="176"/>
      <c r="C633" s="226" t="s">
        <v>882</v>
      </c>
      <c r="D633" s="227"/>
      <c r="E633" s="177">
        <v>87</v>
      </c>
      <c r="F633" s="178"/>
      <c r="G633" s="179"/>
      <c r="M633" s="175" t="s">
        <v>882</v>
      </c>
      <c r="O633" s="166"/>
    </row>
    <row r="634" spans="1:104">
      <c r="A634" s="174"/>
      <c r="B634" s="176"/>
      <c r="C634" s="226" t="s">
        <v>883</v>
      </c>
      <c r="D634" s="227"/>
      <c r="E634" s="177">
        <v>-17.600000000000001</v>
      </c>
      <c r="F634" s="178"/>
      <c r="G634" s="179"/>
      <c r="M634" s="175" t="s">
        <v>883</v>
      </c>
      <c r="O634" s="166"/>
    </row>
    <row r="635" spans="1:104">
      <c r="A635" s="174"/>
      <c r="B635" s="176"/>
      <c r="C635" s="226" t="s">
        <v>884</v>
      </c>
      <c r="D635" s="227"/>
      <c r="E635" s="177">
        <v>69.400000000000006</v>
      </c>
      <c r="F635" s="178"/>
      <c r="G635" s="179"/>
      <c r="M635" s="175" t="s">
        <v>884</v>
      </c>
      <c r="O635" s="166"/>
    </row>
    <row r="636" spans="1:104">
      <c r="A636" s="174"/>
      <c r="B636" s="176"/>
      <c r="C636" s="226" t="s">
        <v>885</v>
      </c>
      <c r="D636" s="227"/>
      <c r="E636" s="177">
        <v>-13.8</v>
      </c>
      <c r="F636" s="178"/>
      <c r="G636" s="179"/>
      <c r="M636" s="175" t="s">
        <v>885</v>
      </c>
      <c r="O636" s="166"/>
    </row>
    <row r="637" spans="1:104">
      <c r="A637" s="174"/>
      <c r="B637" s="176"/>
      <c r="C637" s="226" t="s">
        <v>886</v>
      </c>
      <c r="D637" s="227"/>
      <c r="E637" s="177">
        <v>193.8</v>
      </c>
      <c r="F637" s="178"/>
      <c r="G637" s="179"/>
      <c r="M637" s="175" t="s">
        <v>886</v>
      </c>
      <c r="O637" s="166"/>
    </row>
    <row r="638" spans="1:104">
      <c r="A638" s="174"/>
      <c r="B638" s="176"/>
      <c r="C638" s="226" t="s">
        <v>887</v>
      </c>
      <c r="D638" s="227"/>
      <c r="E638" s="177">
        <v>-18.100000000000001</v>
      </c>
      <c r="F638" s="178"/>
      <c r="G638" s="179"/>
      <c r="M638" s="175" t="s">
        <v>887</v>
      </c>
      <c r="O638" s="166"/>
    </row>
    <row r="639" spans="1:104" ht="22.5">
      <c r="A639" s="167">
        <v>242</v>
      </c>
      <c r="B639" s="168" t="s">
        <v>888</v>
      </c>
      <c r="C639" s="169" t="s">
        <v>889</v>
      </c>
      <c r="D639" s="170" t="s">
        <v>143</v>
      </c>
      <c r="E639" s="171">
        <v>1257.8499999999999</v>
      </c>
      <c r="F639" s="171">
        <v>0</v>
      </c>
      <c r="G639" s="172">
        <f>E639*F639</f>
        <v>0</v>
      </c>
      <c r="O639" s="166">
        <v>2</v>
      </c>
      <c r="AA639" s="142">
        <v>3</v>
      </c>
      <c r="AB639" s="142">
        <v>7</v>
      </c>
      <c r="AC639" s="142">
        <v>59764299</v>
      </c>
      <c r="AZ639" s="142">
        <v>2</v>
      </c>
      <c r="BA639" s="142">
        <f>IF(AZ639=1,G639,0)</f>
        <v>0</v>
      </c>
      <c r="BB639" s="142">
        <f>IF(AZ639=2,G639,0)</f>
        <v>0</v>
      </c>
      <c r="BC639" s="142">
        <f>IF(AZ639=3,G639,0)</f>
        <v>0</v>
      </c>
      <c r="BD639" s="142">
        <f>IF(AZ639=4,G639,0)</f>
        <v>0</v>
      </c>
      <c r="BE639" s="142">
        <f>IF(AZ639=5,G639,0)</f>
        <v>0</v>
      </c>
      <c r="CA639" s="173">
        <v>3</v>
      </c>
      <c r="CB639" s="173">
        <v>7</v>
      </c>
      <c r="CZ639" s="142">
        <v>1.9199999999999998E-2</v>
      </c>
    </row>
    <row r="640" spans="1:104">
      <c r="A640" s="174"/>
      <c r="B640" s="176"/>
      <c r="C640" s="226" t="s">
        <v>890</v>
      </c>
      <c r="D640" s="227"/>
      <c r="E640" s="177">
        <v>1257.8499999999999</v>
      </c>
      <c r="F640" s="178"/>
      <c r="G640" s="179"/>
      <c r="M640" s="175" t="s">
        <v>890</v>
      </c>
      <c r="O640" s="166"/>
    </row>
    <row r="641" spans="1:104">
      <c r="A641" s="167">
        <v>243</v>
      </c>
      <c r="B641" s="168" t="s">
        <v>891</v>
      </c>
      <c r="C641" s="169" t="s">
        <v>892</v>
      </c>
      <c r="D641" s="170" t="s">
        <v>61</v>
      </c>
      <c r="E641" s="171"/>
      <c r="F641" s="171">
        <v>0</v>
      </c>
      <c r="G641" s="172">
        <f>E641*F641</f>
        <v>0</v>
      </c>
      <c r="O641" s="166">
        <v>2</v>
      </c>
      <c r="AA641" s="142">
        <v>7</v>
      </c>
      <c r="AB641" s="142">
        <v>1002</v>
      </c>
      <c r="AC641" s="142">
        <v>5</v>
      </c>
      <c r="AZ641" s="142">
        <v>2</v>
      </c>
      <c r="BA641" s="142">
        <f>IF(AZ641=1,G641,0)</f>
        <v>0</v>
      </c>
      <c r="BB641" s="142">
        <f>IF(AZ641=2,G641,0)</f>
        <v>0</v>
      </c>
      <c r="BC641" s="142">
        <f>IF(AZ641=3,G641,0)</f>
        <v>0</v>
      </c>
      <c r="BD641" s="142">
        <f>IF(AZ641=4,G641,0)</f>
        <v>0</v>
      </c>
      <c r="BE641" s="142">
        <f>IF(AZ641=5,G641,0)</f>
        <v>0</v>
      </c>
      <c r="CA641" s="173">
        <v>7</v>
      </c>
      <c r="CB641" s="173">
        <v>1002</v>
      </c>
      <c r="CZ641" s="142">
        <v>0</v>
      </c>
    </row>
    <row r="642" spans="1:104">
      <c r="A642" s="180"/>
      <c r="B642" s="181" t="s">
        <v>76</v>
      </c>
      <c r="C642" s="182" t="str">
        <f>CONCATENATE(B625," ",C625)</f>
        <v>781 Obklady keramické</v>
      </c>
      <c r="D642" s="183"/>
      <c r="E642" s="184"/>
      <c r="F642" s="185"/>
      <c r="G642" s="186">
        <f>SUM(G625:G641)</f>
        <v>0</v>
      </c>
      <c r="O642" s="166">
        <v>4</v>
      </c>
      <c r="BA642" s="187">
        <f>SUM(BA625:BA641)</f>
        <v>0</v>
      </c>
      <c r="BB642" s="187">
        <f>SUM(BB625:BB641)</f>
        <v>0</v>
      </c>
      <c r="BC642" s="187">
        <f>SUM(BC625:BC641)</f>
        <v>0</v>
      </c>
      <c r="BD642" s="187">
        <f>SUM(BD625:BD641)</f>
        <v>0</v>
      </c>
      <c r="BE642" s="187">
        <f>SUM(BE625:BE641)</f>
        <v>0</v>
      </c>
    </row>
    <row r="643" spans="1:104">
      <c r="A643" s="159" t="s">
        <v>72</v>
      </c>
      <c r="B643" s="160" t="s">
        <v>893</v>
      </c>
      <c r="C643" s="161" t="s">
        <v>894</v>
      </c>
      <c r="D643" s="162"/>
      <c r="E643" s="163"/>
      <c r="F643" s="163"/>
      <c r="G643" s="164"/>
      <c r="H643" s="165"/>
      <c r="I643" s="165"/>
      <c r="O643" s="166">
        <v>1</v>
      </c>
    </row>
    <row r="644" spans="1:104">
      <c r="A644" s="167">
        <v>244</v>
      </c>
      <c r="B644" s="168" t="s">
        <v>895</v>
      </c>
      <c r="C644" s="169" t="s">
        <v>896</v>
      </c>
      <c r="D644" s="170" t="s">
        <v>143</v>
      </c>
      <c r="E644" s="171">
        <v>6014.1089000000002</v>
      </c>
      <c r="F644" s="171">
        <v>0</v>
      </c>
      <c r="G644" s="172">
        <f>E644*F644</f>
        <v>0</v>
      </c>
      <c r="O644" s="166">
        <v>2</v>
      </c>
      <c r="AA644" s="142">
        <v>1</v>
      </c>
      <c r="AB644" s="142">
        <v>7</v>
      </c>
      <c r="AC644" s="142">
        <v>7</v>
      </c>
      <c r="AZ644" s="142">
        <v>2</v>
      </c>
      <c r="BA644" s="142">
        <f>IF(AZ644=1,G644,0)</f>
        <v>0</v>
      </c>
      <c r="BB644" s="142">
        <f>IF(AZ644=2,G644,0)</f>
        <v>0</v>
      </c>
      <c r="BC644" s="142">
        <f>IF(AZ644=3,G644,0)</f>
        <v>0</v>
      </c>
      <c r="BD644" s="142">
        <f>IF(AZ644=4,G644,0)</f>
        <v>0</v>
      </c>
      <c r="BE644" s="142">
        <f>IF(AZ644=5,G644,0)</f>
        <v>0</v>
      </c>
      <c r="CA644" s="173">
        <v>1</v>
      </c>
      <c r="CB644" s="173">
        <v>7</v>
      </c>
      <c r="CZ644" s="142">
        <v>1.4999999999999999E-4</v>
      </c>
    </row>
    <row r="645" spans="1:104">
      <c r="A645" s="174"/>
      <c r="B645" s="176"/>
      <c r="C645" s="226" t="s">
        <v>897</v>
      </c>
      <c r="D645" s="227"/>
      <c r="E645" s="177">
        <v>0</v>
      </c>
      <c r="F645" s="178"/>
      <c r="G645" s="179"/>
      <c r="M645" s="175" t="s">
        <v>897</v>
      </c>
      <c r="O645" s="166"/>
    </row>
    <row r="646" spans="1:104">
      <c r="A646" s="174"/>
      <c r="B646" s="176"/>
      <c r="C646" s="226" t="s">
        <v>266</v>
      </c>
      <c r="D646" s="227"/>
      <c r="E646" s="177">
        <v>0</v>
      </c>
      <c r="F646" s="178"/>
      <c r="G646" s="179"/>
      <c r="M646" s="175" t="s">
        <v>266</v>
      </c>
      <c r="O646" s="166"/>
    </row>
    <row r="647" spans="1:104">
      <c r="A647" s="174"/>
      <c r="B647" s="176"/>
      <c r="C647" s="226" t="s">
        <v>898</v>
      </c>
      <c r="D647" s="227"/>
      <c r="E647" s="177">
        <v>107.49299999999999</v>
      </c>
      <c r="F647" s="178"/>
      <c r="G647" s="179"/>
      <c r="M647" s="175" t="s">
        <v>898</v>
      </c>
      <c r="O647" s="166"/>
    </row>
    <row r="648" spans="1:104" ht="22.5">
      <c r="A648" s="174"/>
      <c r="B648" s="176"/>
      <c r="C648" s="226" t="s">
        <v>899</v>
      </c>
      <c r="D648" s="227"/>
      <c r="E648" s="177">
        <v>233.19200000000001</v>
      </c>
      <c r="F648" s="178"/>
      <c r="G648" s="179"/>
      <c r="M648" s="175" t="s">
        <v>899</v>
      </c>
      <c r="O648" s="166"/>
    </row>
    <row r="649" spans="1:104">
      <c r="A649" s="174"/>
      <c r="B649" s="176"/>
      <c r="C649" s="226" t="s">
        <v>273</v>
      </c>
      <c r="D649" s="227"/>
      <c r="E649" s="177">
        <v>0</v>
      </c>
      <c r="F649" s="178"/>
      <c r="G649" s="179"/>
      <c r="M649" s="175" t="s">
        <v>273</v>
      </c>
      <c r="O649" s="166"/>
    </row>
    <row r="650" spans="1:104">
      <c r="A650" s="174"/>
      <c r="B650" s="176"/>
      <c r="C650" s="226" t="s">
        <v>900</v>
      </c>
      <c r="D650" s="227"/>
      <c r="E650" s="177">
        <v>368.66699999999997</v>
      </c>
      <c r="F650" s="178"/>
      <c r="G650" s="179"/>
      <c r="M650" s="175" t="s">
        <v>900</v>
      </c>
      <c r="O650" s="166"/>
    </row>
    <row r="651" spans="1:104">
      <c r="A651" s="174"/>
      <c r="B651" s="176"/>
      <c r="C651" s="226" t="s">
        <v>901</v>
      </c>
      <c r="D651" s="227"/>
      <c r="E651" s="177">
        <v>84.974999999999994</v>
      </c>
      <c r="F651" s="178"/>
      <c r="G651" s="179"/>
      <c r="M651" s="175" t="s">
        <v>901</v>
      </c>
      <c r="O651" s="166"/>
    </row>
    <row r="652" spans="1:104">
      <c r="A652" s="174"/>
      <c r="B652" s="176"/>
      <c r="C652" s="226" t="s">
        <v>276</v>
      </c>
      <c r="D652" s="227"/>
      <c r="E652" s="177">
        <v>0</v>
      </c>
      <c r="F652" s="178"/>
      <c r="G652" s="179"/>
      <c r="M652" s="175" t="s">
        <v>276</v>
      </c>
      <c r="O652" s="166"/>
    </row>
    <row r="653" spans="1:104">
      <c r="A653" s="174"/>
      <c r="B653" s="176"/>
      <c r="C653" s="226" t="s">
        <v>902</v>
      </c>
      <c r="D653" s="227"/>
      <c r="E653" s="177">
        <v>56.0625</v>
      </c>
      <c r="F653" s="178"/>
      <c r="G653" s="179"/>
      <c r="M653" s="175" t="s">
        <v>902</v>
      </c>
      <c r="O653" s="166"/>
    </row>
    <row r="654" spans="1:104">
      <c r="A654" s="174"/>
      <c r="B654" s="176"/>
      <c r="C654" s="226" t="s">
        <v>903</v>
      </c>
      <c r="D654" s="227"/>
      <c r="E654" s="177">
        <v>492.34</v>
      </c>
      <c r="F654" s="178"/>
      <c r="G654" s="179"/>
      <c r="M654" s="175" t="s">
        <v>903</v>
      </c>
      <c r="O654" s="166"/>
    </row>
    <row r="655" spans="1:104">
      <c r="A655" s="174"/>
      <c r="B655" s="176"/>
      <c r="C655" s="226" t="s">
        <v>281</v>
      </c>
      <c r="D655" s="227"/>
      <c r="E655" s="177">
        <v>0</v>
      </c>
      <c r="F655" s="178"/>
      <c r="G655" s="179"/>
      <c r="M655" s="175" t="s">
        <v>281</v>
      </c>
      <c r="O655" s="166"/>
    </row>
    <row r="656" spans="1:104">
      <c r="A656" s="174"/>
      <c r="B656" s="176"/>
      <c r="C656" s="226" t="s">
        <v>904</v>
      </c>
      <c r="D656" s="227"/>
      <c r="E656" s="177">
        <v>1479.595</v>
      </c>
      <c r="F656" s="178"/>
      <c r="G656" s="179"/>
      <c r="M656" s="175" t="s">
        <v>904</v>
      </c>
      <c r="O656" s="166"/>
    </row>
    <row r="657" spans="1:15">
      <c r="A657" s="174"/>
      <c r="B657" s="176"/>
      <c r="C657" s="226" t="s">
        <v>905</v>
      </c>
      <c r="D657" s="227"/>
      <c r="E657" s="177">
        <v>810.61</v>
      </c>
      <c r="F657" s="178"/>
      <c r="G657" s="179"/>
      <c r="M657" s="175" t="s">
        <v>905</v>
      </c>
      <c r="O657" s="166"/>
    </row>
    <row r="658" spans="1:15">
      <c r="A658" s="174"/>
      <c r="B658" s="176"/>
      <c r="C658" s="226" t="s">
        <v>266</v>
      </c>
      <c r="D658" s="227"/>
      <c r="E658" s="177">
        <v>0</v>
      </c>
      <c r="F658" s="178"/>
      <c r="G658" s="179"/>
      <c r="M658" s="175" t="s">
        <v>266</v>
      </c>
      <c r="O658" s="166"/>
    </row>
    <row r="659" spans="1:15">
      <c r="A659" s="174"/>
      <c r="B659" s="176"/>
      <c r="C659" s="226" t="s">
        <v>906</v>
      </c>
      <c r="D659" s="227"/>
      <c r="E659" s="177">
        <v>378.012</v>
      </c>
      <c r="F659" s="178"/>
      <c r="G659" s="179"/>
      <c r="M659" s="175" t="s">
        <v>906</v>
      </c>
      <c r="O659" s="166"/>
    </row>
    <row r="660" spans="1:15">
      <c r="A660" s="174"/>
      <c r="B660" s="176"/>
      <c r="C660" s="226" t="s">
        <v>907</v>
      </c>
      <c r="D660" s="227"/>
      <c r="E660" s="177">
        <v>314.66500000000002</v>
      </c>
      <c r="F660" s="178"/>
      <c r="G660" s="179"/>
      <c r="M660" s="175" t="s">
        <v>907</v>
      </c>
      <c r="O660" s="166"/>
    </row>
    <row r="661" spans="1:15">
      <c r="A661" s="174"/>
      <c r="B661" s="176"/>
      <c r="C661" s="226" t="s">
        <v>296</v>
      </c>
      <c r="D661" s="227"/>
      <c r="E661" s="177">
        <v>0</v>
      </c>
      <c r="F661" s="178"/>
      <c r="G661" s="179"/>
      <c r="M661" s="175" t="s">
        <v>296</v>
      </c>
      <c r="O661" s="166"/>
    </row>
    <row r="662" spans="1:15">
      <c r="A662" s="174"/>
      <c r="B662" s="176"/>
      <c r="C662" s="226" t="s">
        <v>908</v>
      </c>
      <c r="D662" s="227"/>
      <c r="E662" s="177">
        <v>96</v>
      </c>
      <c r="F662" s="178"/>
      <c r="G662" s="179"/>
      <c r="M662" s="175" t="s">
        <v>908</v>
      </c>
      <c r="O662" s="166"/>
    </row>
    <row r="663" spans="1:15">
      <c r="A663" s="174"/>
      <c r="B663" s="176"/>
      <c r="C663" s="226" t="s">
        <v>300</v>
      </c>
      <c r="D663" s="227"/>
      <c r="E663" s="177">
        <v>0</v>
      </c>
      <c r="F663" s="178"/>
      <c r="G663" s="179"/>
      <c r="M663" s="175" t="s">
        <v>300</v>
      </c>
      <c r="O663" s="166"/>
    </row>
    <row r="664" spans="1:15">
      <c r="A664" s="174"/>
      <c r="B664" s="176"/>
      <c r="C664" s="226" t="s">
        <v>909</v>
      </c>
      <c r="D664" s="227"/>
      <c r="E664" s="177">
        <v>130.5</v>
      </c>
      <c r="F664" s="178"/>
      <c r="G664" s="179"/>
      <c r="M664" s="175" t="s">
        <v>909</v>
      </c>
      <c r="O664" s="166"/>
    </row>
    <row r="665" spans="1:15">
      <c r="A665" s="174"/>
      <c r="B665" s="176"/>
      <c r="C665" s="226" t="s">
        <v>910</v>
      </c>
      <c r="D665" s="227"/>
      <c r="E665" s="177">
        <v>41.2</v>
      </c>
      <c r="F665" s="178"/>
      <c r="G665" s="179"/>
      <c r="M665" s="175" t="s">
        <v>910</v>
      </c>
      <c r="O665" s="166"/>
    </row>
    <row r="666" spans="1:15">
      <c r="A666" s="174"/>
      <c r="B666" s="176"/>
      <c r="C666" s="226" t="s">
        <v>305</v>
      </c>
      <c r="D666" s="227"/>
      <c r="E666" s="177">
        <v>0</v>
      </c>
      <c r="F666" s="178"/>
      <c r="G666" s="179"/>
      <c r="M666" s="175" t="s">
        <v>305</v>
      </c>
      <c r="O666" s="166"/>
    </row>
    <row r="667" spans="1:15">
      <c r="A667" s="174"/>
      <c r="B667" s="176"/>
      <c r="C667" s="226" t="s">
        <v>911</v>
      </c>
      <c r="D667" s="227"/>
      <c r="E667" s="177">
        <v>507.35849999999999</v>
      </c>
      <c r="F667" s="178"/>
      <c r="G667" s="179"/>
      <c r="M667" s="175" t="s">
        <v>911</v>
      </c>
      <c r="O667" s="166"/>
    </row>
    <row r="668" spans="1:15">
      <c r="A668" s="174"/>
      <c r="B668" s="176"/>
      <c r="C668" s="226" t="s">
        <v>912</v>
      </c>
      <c r="D668" s="227"/>
      <c r="E668" s="177">
        <v>665.89499999999998</v>
      </c>
      <c r="F668" s="178"/>
      <c r="G668" s="179"/>
      <c r="M668" s="175" t="s">
        <v>912</v>
      </c>
      <c r="O668" s="166"/>
    </row>
    <row r="669" spans="1:15">
      <c r="A669" s="174"/>
      <c r="B669" s="176"/>
      <c r="C669" s="226" t="s">
        <v>266</v>
      </c>
      <c r="D669" s="227"/>
      <c r="E669" s="177">
        <v>0</v>
      </c>
      <c r="F669" s="178"/>
      <c r="G669" s="179"/>
      <c r="M669" s="175" t="s">
        <v>266</v>
      </c>
      <c r="O669" s="166"/>
    </row>
    <row r="670" spans="1:15">
      <c r="A670" s="174"/>
      <c r="B670" s="176"/>
      <c r="C670" s="226" t="s">
        <v>913</v>
      </c>
      <c r="D670" s="227"/>
      <c r="E670" s="177">
        <v>14.352</v>
      </c>
      <c r="F670" s="178"/>
      <c r="G670" s="179"/>
      <c r="M670" s="175" t="s">
        <v>913</v>
      </c>
      <c r="O670" s="166"/>
    </row>
    <row r="671" spans="1:15">
      <c r="A671" s="174"/>
      <c r="B671" s="176"/>
      <c r="C671" s="226" t="s">
        <v>914</v>
      </c>
      <c r="D671" s="227"/>
      <c r="E671" s="177">
        <v>113.3</v>
      </c>
      <c r="F671" s="178"/>
      <c r="G671" s="179"/>
      <c r="M671" s="175" t="s">
        <v>914</v>
      </c>
      <c r="O671" s="166"/>
    </row>
    <row r="672" spans="1:15">
      <c r="A672" s="174"/>
      <c r="B672" s="176"/>
      <c r="C672" s="226" t="s">
        <v>305</v>
      </c>
      <c r="D672" s="227"/>
      <c r="E672" s="177">
        <v>0</v>
      </c>
      <c r="F672" s="178"/>
      <c r="G672" s="179"/>
      <c r="M672" s="175" t="s">
        <v>305</v>
      </c>
      <c r="O672" s="166"/>
    </row>
    <row r="673" spans="1:15">
      <c r="A673" s="174"/>
      <c r="B673" s="176"/>
      <c r="C673" s="226" t="s">
        <v>915</v>
      </c>
      <c r="D673" s="227"/>
      <c r="E673" s="177">
        <v>53.56</v>
      </c>
      <c r="F673" s="178"/>
      <c r="G673" s="179"/>
      <c r="M673" s="175" t="s">
        <v>915</v>
      </c>
      <c r="O673" s="166"/>
    </row>
    <row r="674" spans="1:15">
      <c r="A674" s="174"/>
      <c r="B674" s="176"/>
      <c r="C674" s="226" t="s">
        <v>266</v>
      </c>
      <c r="D674" s="227"/>
      <c r="E674" s="177">
        <v>0</v>
      </c>
      <c r="F674" s="178"/>
      <c r="G674" s="179"/>
      <c r="M674" s="175" t="s">
        <v>266</v>
      </c>
      <c r="O674" s="166"/>
    </row>
    <row r="675" spans="1:15">
      <c r="A675" s="174"/>
      <c r="B675" s="176"/>
      <c r="C675" s="226" t="s">
        <v>916</v>
      </c>
      <c r="D675" s="227"/>
      <c r="E675" s="177">
        <v>130.81</v>
      </c>
      <c r="F675" s="178"/>
      <c r="G675" s="179"/>
      <c r="M675" s="175" t="s">
        <v>916</v>
      </c>
      <c r="O675" s="166"/>
    </row>
    <row r="676" spans="1:15">
      <c r="A676" s="174"/>
      <c r="B676" s="176"/>
      <c r="C676" s="226" t="s">
        <v>323</v>
      </c>
      <c r="D676" s="227"/>
      <c r="E676" s="177">
        <v>64</v>
      </c>
      <c r="F676" s="178"/>
      <c r="G676" s="179"/>
      <c r="M676" s="175" t="s">
        <v>323</v>
      </c>
      <c r="O676" s="166"/>
    </row>
    <row r="677" spans="1:15">
      <c r="A677" s="174"/>
      <c r="B677" s="176"/>
      <c r="C677" s="226" t="s">
        <v>917</v>
      </c>
      <c r="D677" s="227"/>
      <c r="E677" s="177">
        <v>0</v>
      </c>
      <c r="F677" s="178"/>
      <c r="G677" s="179"/>
      <c r="M677" s="175" t="s">
        <v>917</v>
      </c>
      <c r="O677" s="166"/>
    </row>
    <row r="678" spans="1:15">
      <c r="A678" s="174"/>
      <c r="B678" s="176"/>
      <c r="C678" s="226" t="s">
        <v>326</v>
      </c>
      <c r="D678" s="227"/>
      <c r="E678" s="177">
        <v>0</v>
      </c>
      <c r="F678" s="178"/>
      <c r="G678" s="179"/>
      <c r="M678" s="175" t="s">
        <v>326</v>
      </c>
      <c r="O678" s="166"/>
    </row>
    <row r="679" spans="1:15">
      <c r="A679" s="174"/>
      <c r="B679" s="176"/>
      <c r="C679" s="226" t="s">
        <v>918</v>
      </c>
      <c r="D679" s="227"/>
      <c r="E679" s="177">
        <v>25.116</v>
      </c>
      <c r="F679" s="178"/>
      <c r="G679" s="179"/>
      <c r="M679" s="175" t="s">
        <v>918</v>
      </c>
      <c r="O679" s="166"/>
    </row>
    <row r="680" spans="1:15">
      <c r="A680" s="174"/>
      <c r="B680" s="176"/>
      <c r="C680" s="226" t="s">
        <v>919</v>
      </c>
      <c r="D680" s="227"/>
      <c r="E680" s="177">
        <v>49.016500000000001</v>
      </c>
      <c r="F680" s="178"/>
      <c r="G680" s="179"/>
      <c r="M680" s="175" t="s">
        <v>919</v>
      </c>
      <c r="O680" s="166"/>
    </row>
    <row r="681" spans="1:15">
      <c r="A681" s="174"/>
      <c r="B681" s="176"/>
      <c r="C681" s="226" t="s">
        <v>330</v>
      </c>
      <c r="D681" s="227"/>
      <c r="E681" s="177">
        <v>138.8175</v>
      </c>
      <c r="F681" s="178"/>
      <c r="G681" s="179"/>
      <c r="M681" s="175" t="s">
        <v>330</v>
      </c>
      <c r="O681" s="166"/>
    </row>
    <row r="682" spans="1:15">
      <c r="A682" s="174"/>
      <c r="B682" s="176"/>
      <c r="C682" s="226" t="s">
        <v>333</v>
      </c>
      <c r="D682" s="227"/>
      <c r="E682" s="177">
        <v>0</v>
      </c>
      <c r="F682" s="178"/>
      <c r="G682" s="179"/>
      <c r="M682" s="175" t="s">
        <v>333</v>
      </c>
      <c r="O682" s="166"/>
    </row>
    <row r="683" spans="1:15">
      <c r="A683" s="174"/>
      <c r="B683" s="176"/>
      <c r="C683" s="226" t="s">
        <v>334</v>
      </c>
      <c r="D683" s="227"/>
      <c r="E683" s="177">
        <v>134.2525</v>
      </c>
      <c r="F683" s="178"/>
      <c r="G683" s="179"/>
      <c r="M683" s="175" t="s">
        <v>334</v>
      </c>
      <c r="O683" s="166"/>
    </row>
    <row r="684" spans="1:15">
      <c r="A684" s="174"/>
      <c r="B684" s="176"/>
      <c r="C684" s="226" t="s">
        <v>326</v>
      </c>
      <c r="D684" s="227"/>
      <c r="E684" s="177">
        <v>0</v>
      </c>
      <c r="F684" s="178"/>
      <c r="G684" s="179"/>
      <c r="M684" s="175" t="s">
        <v>326</v>
      </c>
      <c r="O684" s="166"/>
    </row>
    <row r="685" spans="1:15">
      <c r="A685" s="174"/>
      <c r="B685" s="176"/>
      <c r="C685" s="226" t="s">
        <v>339</v>
      </c>
      <c r="D685" s="227"/>
      <c r="E685" s="177">
        <v>33.200000000000003</v>
      </c>
      <c r="F685" s="178"/>
      <c r="G685" s="179"/>
      <c r="M685" s="175" t="s">
        <v>339</v>
      </c>
      <c r="O685" s="166"/>
    </row>
    <row r="686" spans="1:15">
      <c r="A686" s="174"/>
      <c r="B686" s="176"/>
      <c r="C686" s="226" t="s">
        <v>920</v>
      </c>
      <c r="D686" s="227"/>
      <c r="E686" s="177">
        <v>0</v>
      </c>
      <c r="F686" s="178"/>
      <c r="G686" s="179"/>
      <c r="M686" s="175" t="s">
        <v>920</v>
      </c>
      <c r="O686" s="166"/>
    </row>
    <row r="687" spans="1:15">
      <c r="A687" s="174"/>
      <c r="B687" s="176"/>
      <c r="C687" s="226" t="s">
        <v>342</v>
      </c>
      <c r="D687" s="227"/>
      <c r="E687" s="177">
        <v>0</v>
      </c>
      <c r="F687" s="178"/>
      <c r="G687" s="179"/>
      <c r="M687" s="175" t="s">
        <v>342</v>
      </c>
      <c r="O687" s="166"/>
    </row>
    <row r="688" spans="1:15">
      <c r="A688" s="174"/>
      <c r="B688" s="176"/>
      <c r="C688" s="226" t="s">
        <v>343</v>
      </c>
      <c r="D688" s="227"/>
      <c r="E688" s="177">
        <v>14.3</v>
      </c>
      <c r="F688" s="178"/>
      <c r="G688" s="179"/>
      <c r="M688" s="175" t="s">
        <v>343</v>
      </c>
      <c r="O688" s="166"/>
    </row>
    <row r="689" spans="1:57">
      <c r="A689" s="174"/>
      <c r="B689" s="176"/>
      <c r="C689" s="226" t="s">
        <v>344</v>
      </c>
      <c r="D689" s="227"/>
      <c r="E689" s="177">
        <v>23.5</v>
      </c>
      <c r="F689" s="178"/>
      <c r="G689" s="179"/>
      <c r="M689" s="175" t="s">
        <v>344</v>
      </c>
      <c r="O689" s="166"/>
    </row>
    <row r="690" spans="1:57">
      <c r="A690" s="174"/>
      <c r="B690" s="176"/>
      <c r="C690" s="226" t="s">
        <v>345</v>
      </c>
      <c r="D690" s="227"/>
      <c r="E690" s="177">
        <v>0</v>
      </c>
      <c r="F690" s="178"/>
      <c r="G690" s="179"/>
      <c r="M690" s="175" t="s">
        <v>345</v>
      </c>
      <c r="O690" s="166"/>
    </row>
    <row r="691" spans="1:57" ht="33.75">
      <c r="A691" s="174"/>
      <c r="B691" s="176"/>
      <c r="C691" s="226" t="s">
        <v>346</v>
      </c>
      <c r="D691" s="227"/>
      <c r="E691" s="177">
        <v>63.8</v>
      </c>
      <c r="F691" s="178"/>
      <c r="G691" s="179"/>
      <c r="M691" s="175" t="s">
        <v>346</v>
      </c>
      <c r="O691" s="166"/>
    </row>
    <row r="692" spans="1:57">
      <c r="A692" s="174"/>
      <c r="B692" s="176"/>
      <c r="C692" s="226" t="s">
        <v>347</v>
      </c>
      <c r="D692" s="227"/>
      <c r="E692" s="177">
        <v>109.5</v>
      </c>
      <c r="F692" s="178"/>
      <c r="G692" s="179"/>
      <c r="M692" s="175" t="s">
        <v>347</v>
      </c>
      <c r="O692" s="166"/>
    </row>
    <row r="693" spans="1:57">
      <c r="A693" s="174"/>
      <c r="B693" s="176"/>
      <c r="C693" s="226" t="s">
        <v>345</v>
      </c>
      <c r="D693" s="227"/>
      <c r="E693" s="177">
        <v>0</v>
      </c>
      <c r="F693" s="178"/>
      <c r="G693" s="179"/>
      <c r="M693" s="175" t="s">
        <v>345</v>
      </c>
      <c r="O693" s="166"/>
    </row>
    <row r="694" spans="1:57">
      <c r="A694" s="174"/>
      <c r="B694" s="176"/>
      <c r="C694" s="226" t="s">
        <v>350</v>
      </c>
      <c r="D694" s="227"/>
      <c r="E694" s="177">
        <v>36</v>
      </c>
      <c r="F694" s="178"/>
      <c r="G694" s="179"/>
      <c r="M694" s="175" t="s">
        <v>350</v>
      </c>
      <c r="O694" s="166"/>
    </row>
    <row r="695" spans="1:57">
      <c r="A695" s="174"/>
      <c r="B695" s="176"/>
      <c r="C695" s="226" t="s">
        <v>921</v>
      </c>
      <c r="D695" s="227"/>
      <c r="E695" s="177">
        <v>0</v>
      </c>
      <c r="F695" s="178"/>
      <c r="G695" s="179"/>
      <c r="M695" s="175" t="s">
        <v>921</v>
      </c>
      <c r="O695" s="166"/>
    </row>
    <row r="696" spans="1:57">
      <c r="A696" s="174"/>
      <c r="B696" s="176"/>
      <c r="C696" s="226" t="s">
        <v>922</v>
      </c>
      <c r="D696" s="227"/>
      <c r="E696" s="177">
        <v>39</v>
      </c>
      <c r="F696" s="178"/>
      <c r="G696" s="179"/>
      <c r="M696" s="175" t="s">
        <v>922</v>
      </c>
      <c r="O696" s="166"/>
    </row>
    <row r="697" spans="1:57">
      <c r="A697" s="174"/>
      <c r="B697" s="176"/>
      <c r="C697" s="226" t="s">
        <v>444</v>
      </c>
      <c r="D697" s="227"/>
      <c r="E697" s="177">
        <v>50.231999999999999</v>
      </c>
      <c r="F697" s="178"/>
      <c r="G697" s="179"/>
      <c r="M697" s="175" t="s">
        <v>444</v>
      </c>
      <c r="O697" s="166"/>
    </row>
    <row r="698" spans="1:57">
      <c r="A698" s="174"/>
      <c r="B698" s="176"/>
      <c r="C698" s="226" t="s">
        <v>923</v>
      </c>
      <c r="D698" s="227"/>
      <c r="E698" s="177">
        <v>142.0624</v>
      </c>
      <c r="F698" s="178"/>
      <c r="G698" s="179"/>
      <c r="M698" s="175" t="s">
        <v>923</v>
      </c>
      <c r="O698" s="166"/>
    </row>
    <row r="699" spans="1:57">
      <c r="A699" s="174"/>
      <c r="B699" s="176"/>
      <c r="C699" s="226" t="s">
        <v>446</v>
      </c>
      <c r="D699" s="227"/>
      <c r="E699" s="177">
        <v>110.46</v>
      </c>
      <c r="F699" s="178"/>
      <c r="G699" s="179"/>
      <c r="M699" s="175" t="s">
        <v>446</v>
      </c>
      <c r="O699" s="166"/>
    </row>
    <row r="700" spans="1:57">
      <c r="A700" s="174"/>
      <c r="B700" s="176"/>
      <c r="C700" s="226" t="s">
        <v>924</v>
      </c>
      <c r="D700" s="227"/>
      <c r="E700" s="177">
        <v>21.254999999999999</v>
      </c>
      <c r="F700" s="178"/>
      <c r="G700" s="179"/>
      <c r="M700" s="175" t="s">
        <v>924</v>
      </c>
      <c r="O700" s="166"/>
    </row>
    <row r="701" spans="1:57">
      <c r="A701" s="174"/>
      <c r="B701" s="176"/>
      <c r="C701" s="226" t="s">
        <v>439</v>
      </c>
      <c r="D701" s="227"/>
      <c r="E701" s="177">
        <v>24.51</v>
      </c>
      <c r="F701" s="178"/>
      <c r="G701" s="179"/>
      <c r="M701" s="175" t="s">
        <v>439</v>
      </c>
      <c r="O701" s="166"/>
    </row>
    <row r="702" spans="1:57">
      <c r="A702" s="174"/>
      <c r="B702" s="176"/>
      <c r="C702" s="226" t="s">
        <v>925</v>
      </c>
      <c r="D702" s="227"/>
      <c r="E702" s="177">
        <v>0</v>
      </c>
      <c r="F702" s="178"/>
      <c r="G702" s="179"/>
      <c r="M702" s="175">
        <v>0</v>
      </c>
      <c r="O702" s="166"/>
    </row>
    <row r="703" spans="1:57">
      <c r="A703" s="174"/>
      <c r="B703" s="176"/>
      <c r="C703" s="226" t="s">
        <v>926</v>
      </c>
      <c r="D703" s="227"/>
      <c r="E703" s="177">
        <v>-1143.5</v>
      </c>
      <c r="F703" s="178"/>
      <c r="G703" s="179"/>
      <c r="M703" s="175" t="s">
        <v>926</v>
      </c>
      <c r="O703" s="166"/>
    </row>
    <row r="704" spans="1:57">
      <c r="A704" s="180"/>
      <c r="B704" s="181" t="s">
        <v>76</v>
      </c>
      <c r="C704" s="182" t="str">
        <f>CONCATENATE(B643," ",C643)</f>
        <v>784 Malby</v>
      </c>
      <c r="D704" s="183"/>
      <c r="E704" s="184"/>
      <c r="F704" s="185"/>
      <c r="G704" s="186">
        <f>SUM(G643:G703)</f>
        <v>0</v>
      </c>
      <c r="O704" s="166">
        <v>4</v>
      </c>
      <c r="BA704" s="187">
        <f>SUM(BA643:BA703)</f>
        <v>0</v>
      </c>
      <c r="BB704" s="187">
        <f>SUM(BB643:BB703)</f>
        <v>0</v>
      </c>
      <c r="BC704" s="187">
        <f>SUM(BC643:BC703)</f>
        <v>0</v>
      </c>
      <c r="BD704" s="187">
        <f>SUM(BD643:BD703)</f>
        <v>0</v>
      </c>
      <c r="BE704" s="187">
        <f>SUM(BE643:BE703)</f>
        <v>0</v>
      </c>
    </row>
    <row r="705" spans="1:104">
      <c r="A705" s="159" t="s">
        <v>72</v>
      </c>
      <c r="B705" s="160" t="s">
        <v>927</v>
      </c>
      <c r="C705" s="161" t="s">
        <v>928</v>
      </c>
      <c r="D705" s="162"/>
      <c r="E705" s="163"/>
      <c r="F705" s="163"/>
      <c r="G705" s="164"/>
      <c r="H705" s="165"/>
      <c r="I705" s="165"/>
      <c r="O705" s="166">
        <v>1</v>
      </c>
    </row>
    <row r="706" spans="1:104">
      <c r="A706" s="167">
        <v>245</v>
      </c>
      <c r="B706" s="168" t="s">
        <v>929</v>
      </c>
      <c r="C706" s="169" t="s">
        <v>930</v>
      </c>
      <c r="D706" s="170" t="s">
        <v>210</v>
      </c>
      <c r="E706" s="171">
        <v>1</v>
      </c>
      <c r="F706" s="171">
        <v>0</v>
      </c>
      <c r="G706" s="172">
        <f>E706*F706</f>
        <v>0</v>
      </c>
      <c r="O706" s="166">
        <v>2</v>
      </c>
      <c r="AA706" s="142">
        <v>12</v>
      </c>
      <c r="AB706" s="142">
        <v>0</v>
      </c>
      <c r="AC706" s="142">
        <v>168</v>
      </c>
      <c r="AZ706" s="142">
        <v>4</v>
      </c>
      <c r="BA706" s="142">
        <f>IF(AZ706=1,G706,0)</f>
        <v>0</v>
      </c>
      <c r="BB706" s="142">
        <f>IF(AZ706=2,G706,0)</f>
        <v>0</v>
      </c>
      <c r="BC706" s="142">
        <f>IF(AZ706=3,G706,0)</f>
        <v>0</v>
      </c>
      <c r="BD706" s="142">
        <f>IF(AZ706=4,G706,0)</f>
        <v>0</v>
      </c>
      <c r="BE706" s="142">
        <f>IF(AZ706=5,G706,0)</f>
        <v>0</v>
      </c>
      <c r="CA706" s="173">
        <v>12</v>
      </c>
      <c r="CB706" s="173">
        <v>0</v>
      </c>
      <c r="CZ706" s="142">
        <v>2.3000000000000001E-4</v>
      </c>
    </row>
    <row r="707" spans="1:104">
      <c r="A707" s="167">
        <v>246</v>
      </c>
      <c r="B707" s="168" t="s">
        <v>931</v>
      </c>
      <c r="C707" s="169" t="s">
        <v>932</v>
      </c>
      <c r="D707" s="170" t="s">
        <v>210</v>
      </c>
      <c r="E707" s="171">
        <v>1</v>
      </c>
      <c r="F707" s="171">
        <v>0</v>
      </c>
      <c r="G707" s="172">
        <f>E707*F707</f>
        <v>0</v>
      </c>
      <c r="O707" s="166">
        <v>2</v>
      </c>
      <c r="AA707" s="142">
        <v>12</v>
      </c>
      <c r="AB707" s="142">
        <v>0</v>
      </c>
      <c r="AC707" s="142">
        <v>169</v>
      </c>
      <c r="AZ707" s="142">
        <v>4</v>
      </c>
      <c r="BA707" s="142">
        <f>IF(AZ707=1,G707,0)</f>
        <v>0</v>
      </c>
      <c r="BB707" s="142">
        <f>IF(AZ707=2,G707,0)</f>
        <v>0</v>
      </c>
      <c r="BC707" s="142">
        <f>IF(AZ707=3,G707,0)</f>
        <v>0</v>
      </c>
      <c r="BD707" s="142">
        <f>IF(AZ707=4,G707,0)</f>
        <v>0</v>
      </c>
      <c r="BE707" s="142">
        <f>IF(AZ707=5,G707,0)</f>
        <v>0</v>
      </c>
      <c r="CA707" s="173">
        <v>12</v>
      </c>
      <c r="CB707" s="173">
        <v>0</v>
      </c>
      <c r="CZ707" s="142">
        <v>2.3000000000000001E-4</v>
      </c>
    </row>
    <row r="708" spans="1:104">
      <c r="A708" s="167">
        <v>247</v>
      </c>
      <c r="B708" s="168" t="s">
        <v>933</v>
      </c>
      <c r="C708" s="169" t="s">
        <v>934</v>
      </c>
      <c r="D708" s="170" t="s">
        <v>210</v>
      </c>
      <c r="E708" s="171">
        <v>1</v>
      </c>
      <c r="F708" s="171">
        <v>0</v>
      </c>
      <c r="G708" s="172">
        <f>E708*F708</f>
        <v>0</v>
      </c>
      <c r="O708" s="166">
        <v>2</v>
      </c>
      <c r="AA708" s="142">
        <v>12</v>
      </c>
      <c r="AB708" s="142">
        <v>0</v>
      </c>
      <c r="AC708" s="142">
        <v>170</v>
      </c>
      <c r="AZ708" s="142">
        <v>4</v>
      </c>
      <c r="BA708" s="142">
        <f>IF(AZ708=1,G708,0)</f>
        <v>0</v>
      </c>
      <c r="BB708" s="142">
        <f>IF(AZ708=2,G708,0)</f>
        <v>0</v>
      </c>
      <c r="BC708" s="142">
        <f>IF(AZ708=3,G708,0)</f>
        <v>0</v>
      </c>
      <c r="BD708" s="142">
        <f>IF(AZ708=4,G708,0)</f>
        <v>0</v>
      </c>
      <c r="BE708" s="142">
        <f>IF(AZ708=5,G708,0)</f>
        <v>0</v>
      </c>
      <c r="CA708" s="173">
        <v>12</v>
      </c>
      <c r="CB708" s="173">
        <v>0</v>
      </c>
      <c r="CZ708" s="142">
        <v>2.3000000000000001E-4</v>
      </c>
    </row>
    <row r="709" spans="1:104">
      <c r="A709" s="180"/>
      <c r="B709" s="181" t="s">
        <v>76</v>
      </c>
      <c r="C709" s="182" t="str">
        <f>CONCATENATE(B705," ",C705)</f>
        <v>M21 Elektromontáže</v>
      </c>
      <c r="D709" s="183"/>
      <c r="E709" s="184"/>
      <c r="F709" s="185"/>
      <c r="G709" s="186">
        <f>SUM(G705:G708)</f>
        <v>0</v>
      </c>
      <c r="O709" s="166">
        <v>4</v>
      </c>
      <c r="BA709" s="187">
        <f>SUM(BA705:BA708)</f>
        <v>0</v>
      </c>
      <c r="BB709" s="187">
        <f>SUM(BB705:BB708)</f>
        <v>0</v>
      </c>
      <c r="BC709" s="187">
        <f>SUM(BC705:BC708)</f>
        <v>0</v>
      </c>
      <c r="BD709" s="187">
        <f>SUM(BD705:BD708)</f>
        <v>0</v>
      </c>
      <c r="BE709" s="187">
        <f>SUM(BE705:BE708)</f>
        <v>0</v>
      </c>
    </row>
    <row r="710" spans="1:104">
      <c r="A710" s="159" t="s">
        <v>72</v>
      </c>
      <c r="B710" s="160" t="s">
        <v>935</v>
      </c>
      <c r="C710" s="161" t="s">
        <v>936</v>
      </c>
      <c r="D710" s="162"/>
      <c r="E710" s="163"/>
      <c r="F710" s="163"/>
      <c r="G710" s="164"/>
      <c r="H710" s="165"/>
      <c r="I710" s="165"/>
      <c r="O710" s="166">
        <v>1</v>
      </c>
    </row>
    <row r="711" spans="1:104">
      <c r="A711" s="167">
        <v>248</v>
      </c>
      <c r="B711" s="168" t="s">
        <v>937</v>
      </c>
      <c r="C711" s="169" t="s">
        <v>938</v>
      </c>
      <c r="D711" s="170" t="s">
        <v>210</v>
      </c>
      <c r="E711" s="171">
        <v>1</v>
      </c>
      <c r="F711" s="171">
        <v>0</v>
      </c>
      <c r="G711" s="172">
        <f>E711*F711</f>
        <v>0</v>
      </c>
      <c r="O711" s="166">
        <v>2</v>
      </c>
      <c r="AA711" s="142">
        <v>12</v>
      </c>
      <c r="AB711" s="142">
        <v>0</v>
      </c>
      <c r="AC711" s="142">
        <v>171</v>
      </c>
      <c r="AZ711" s="142">
        <v>4</v>
      </c>
      <c r="BA711" s="142">
        <f>IF(AZ711=1,G711,0)</f>
        <v>0</v>
      </c>
      <c r="BB711" s="142">
        <f>IF(AZ711=2,G711,0)</f>
        <v>0</v>
      </c>
      <c r="BC711" s="142">
        <f>IF(AZ711=3,G711,0)</f>
        <v>0</v>
      </c>
      <c r="BD711" s="142">
        <f>IF(AZ711=4,G711,0)</f>
        <v>0</v>
      </c>
      <c r="BE711" s="142">
        <f>IF(AZ711=5,G711,0)</f>
        <v>0</v>
      </c>
      <c r="CA711" s="173">
        <v>12</v>
      </c>
      <c r="CB711" s="173">
        <v>0</v>
      </c>
      <c r="CZ711" s="142">
        <v>2.3000000000000001E-4</v>
      </c>
    </row>
    <row r="712" spans="1:104">
      <c r="A712" s="167">
        <v>249</v>
      </c>
      <c r="B712" s="168" t="s">
        <v>939</v>
      </c>
      <c r="C712" s="169" t="s">
        <v>940</v>
      </c>
      <c r="D712" s="170" t="s">
        <v>210</v>
      </c>
      <c r="E712" s="171">
        <v>1</v>
      </c>
      <c r="F712" s="171">
        <v>0</v>
      </c>
      <c r="G712" s="172">
        <f>E712*F712</f>
        <v>0</v>
      </c>
      <c r="O712" s="166">
        <v>2</v>
      </c>
      <c r="AA712" s="142">
        <v>12</v>
      </c>
      <c r="AB712" s="142">
        <v>0</v>
      </c>
      <c r="AC712" s="142">
        <v>249</v>
      </c>
      <c r="AZ712" s="142">
        <v>4</v>
      </c>
      <c r="BA712" s="142">
        <f>IF(AZ712=1,G712,0)</f>
        <v>0</v>
      </c>
      <c r="BB712" s="142">
        <f>IF(AZ712=2,G712,0)</f>
        <v>0</v>
      </c>
      <c r="BC712" s="142">
        <f>IF(AZ712=3,G712,0)</f>
        <v>0</v>
      </c>
      <c r="BD712" s="142">
        <f>IF(AZ712=4,G712,0)</f>
        <v>0</v>
      </c>
      <c r="BE712" s="142">
        <f>IF(AZ712=5,G712,0)</f>
        <v>0</v>
      </c>
      <c r="CA712" s="173">
        <v>12</v>
      </c>
      <c r="CB712" s="173">
        <v>0</v>
      </c>
      <c r="CZ712" s="142">
        <v>2.3000000000000001E-4</v>
      </c>
    </row>
    <row r="713" spans="1:104">
      <c r="A713" s="180"/>
      <c r="B713" s="181" t="s">
        <v>76</v>
      </c>
      <c r="C713" s="182" t="str">
        <f>CONCATENATE(B710," ",C710)</f>
        <v>M22 Montáž sdělovací a zabezp. techniky</v>
      </c>
      <c r="D713" s="183"/>
      <c r="E713" s="184"/>
      <c r="F713" s="185"/>
      <c r="G713" s="186">
        <f>SUM(G710:G712)</f>
        <v>0</v>
      </c>
      <c r="O713" s="166">
        <v>4</v>
      </c>
      <c r="BA713" s="187">
        <f>SUM(BA710:BA712)</f>
        <v>0</v>
      </c>
      <c r="BB713" s="187">
        <f>SUM(BB710:BB712)</f>
        <v>0</v>
      </c>
      <c r="BC713" s="187">
        <f>SUM(BC710:BC712)</f>
        <v>0</v>
      </c>
      <c r="BD713" s="187">
        <f>SUM(BD710:BD712)</f>
        <v>0</v>
      </c>
      <c r="BE713" s="187">
        <f>SUM(BE710:BE712)</f>
        <v>0</v>
      </c>
    </row>
    <row r="714" spans="1:104">
      <c r="A714" s="159" t="s">
        <v>72</v>
      </c>
      <c r="B714" s="160" t="s">
        <v>941</v>
      </c>
      <c r="C714" s="161" t="s">
        <v>942</v>
      </c>
      <c r="D714" s="162"/>
      <c r="E714" s="163"/>
      <c r="F714" s="163"/>
      <c r="G714" s="164"/>
      <c r="H714" s="165"/>
      <c r="I714" s="165"/>
      <c r="O714" s="166">
        <v>1</v>
      </c>
    </row>
    <row r="715" spans="1:104">
      <c r="A715" s="167">
        <v>250</v>
      </c>
      <c r="B715" s="168" t="s">
        <v>943</v>
      </c>
      <c r="C715" s="169" t="s">
        <v>944</v>
      </c>
      <c r="D715" s="170" t="s">
        <v>210</v>
      </c>
      <c r="E715" s="171">
        <v>1</v>
      </c>
      <c r="F715" s="171">
        <v>0</v>
      </c>
      <c r="G715" s="172">
        <f>E715*F715</f>
        <v>0</v>
      </c>
      <c r="O715" s="166">
        <v>2</v>
      </c>
      <c r="AA715" s="142">
        <v>12</v>
      </c>
      <c r="AB715" s="142">
        <v>0</v>
      </c>
      <c r="AC715" s="142">
        <v>172</v>
      </c>
      <c r="AZ715" s="142">
        <v>4</v>
      </c>
      <c r="BA715" s="142">
        <f>IF(AZ715=1,G715,0)</f>
        <v>0</v>
      </c>
      <c r="BB715" s="142">
        <f>IF(AZ715=2,G715,0)</f>
        <v>0</v>
      </c>
      <c r="BC715" s="142">
        <f>IF(AZ715=3,G715,0)</f>
        <v>0</v>
      </c>
      <c r="BD715" s="142">
        <f>IF(AZ715=4,G715,0)</f>
        <v>0</v>
      </c>
      <c r="BE715" s="142">
        <f>IF(AZ715=5,G715,0)</f>
        <v>0</v>
      </c>
      <c r="CA715" s="173">
        <v>12</v>
      </c>
      <c r="CB715" s="173">
        <v>0</v>
      </c>
      <c r="CZ715" s="142">
        <v>2.3000000000000001E-4</v>
      </c>
    </row>
    <row r="716" spans="1:104">
      <c r="A716" s="167">
        <v>251</v>
      </c>
      <c r="B716" s="168" t="s">
        <v>945</v>
      </c>
      <c r="C716" s="169" t="s">
        <v>946</v>
      </c>
      <c r="D716" s="170" t="s">
        <v>210</v>
      </c>
      <c r="E716" s="171">
        <v>1</v>
      </c>
      <c r="F716" s="171">
        <v>0</v>
      </c>
      <c r="G716" s="172">
        <f>E716*F716</f>
        <v>0</v>
      </c>
      <c r="O716" s="166">
        <v>2</v>
      </c>
      <c r="AA716" s="142">
        <v>12</v>
      </c>
      <c r="AB716" s="142">
        <v>0</v>
      </c>
      <c r="AC716" s="142">
        <v>280</v>
      </c>
      <c r="AZ716" s="142">
        <v>4</v>
      </c>
      <c r="BA716" s="142">
        <f>IF(AZ716=1,G716,0)</f>
        <v>0</v>
      </c>
      <c r="BB716" s="142">
        <f>IF(AZ716=2,G716,0)</f>
        <v>0</v>
      </c>
      <c r="BC716" s="142">
        <f>IF(AZ716=3,G716,0)</f>
        <v>0</v>
      </c>
      <c r="BD716" s="142">
        <f>IF(AZ716=4,G716,0)</f>
        <v>0</v>
      </c>
      <c r="BE716" s="142">
        <f>IF(AZ716=5,G716,0)</f>
        <v>0</v>
      </c>
      <c r="CA716" s="173">
        <v>12</v>
      </c>
      <c r="CB716" s="173">
        <v>0</v>
      </c>
      <c r="CZ716" s="142">
        <v>2.3000000000000001E-4</v>
      </c>
    </row>
    <row r="717" spans="1:104">
      <c r="A717" s="180"/>
      <c r="B717" s="181" t="s">
        <v>76</v>
      </c>
      <c r="C717" s="182" t="str">
        <f>CONCATENATE(B714," ",C714)</f>
        <v>M24 Montáže vzduchotechnických zařízení</v>
      </c>
      <c r="D717" s="183"/>
      <c r="E717" s="184"/>
      <c r="F717" s="185"/>
      <c r="G717" s="186">
        <f>SUM(G714:G716)</f>
        <v>0</v>
      </c>
      <c r="O717" s="166">
        <v>4</v>
      </c>
      <c r="BA717" s="187">
        <f>SUM(BA714:BA716)</f>
        <v>0</v>
      </c>
      <c r="BB717" s="187">
        <f>SUM(BB714:BB716)</f>
        <v>0</v>
      </c>
      <c r="BC717" s="187">
        <f>SUM(BC714:BC716)</f>
        <v>0</v>
      </c>
      <c r="BD717" s="187">
        <f>SUM(BD714:BD716)</f>
        <v>0</v>
      </c>
      <c r="BE717" s="187">
        <f>SUM(BE714:BE716)</f>
        <v>0</v>
      </c>
    </row>
    <row r="718" spans="1:104">
      <c r="A718" s="159" t="s">
        <v>72</v>
      </c>
      <c r="B718" s="160" t="s">
        <v>947</v>
      </c>
      <c r="C718" s="161" t="s">
        <v>948</v>
      </c>
      <c r="D718" s="162"/>
      <c r="E718" s="163"/>
      <c r="F718" s="163"/>
      <c r="G718" s="164"/>
      <c r="H718" s="165"/>
      <c r="I718" s="165"/>
      <c r="O718" s="166">
        <v>1</v>
      </c>
    </row>
    <row r="719" spans="1:104">
      <c r="A719" s="167">
        <v>252</v>
      </c>
      <c r="B719" s="168" t="s">
        <v>949</v>
      </c>
      <c r="C719" s="169" t="s">
        <v>950</v>
      </c>
      <c r="D719" s="170" t="s">
        <v>210</v>
      </c>
      <c r="E719" s="171">
        <v>1</v>
      </c>
      <c r="F719" s="171">
        <v>0</v>
      </c>
      <c r="G719" s="172">
        <f>E719*F719</f>
        <v>0</v>
      </c>
      <c r="O719" s="166">
        <v>2</v>
      </c>
      <c r="AA719" s="142">
        <v>12</v>
      </c>
      <c r="AB719" s="142">
        <v>0</v>
      </c>
      <c r="AC719" s="142">
        <v>281</v>
      </c>
      <c r="AZ719" s="142">
        <v>4</v>
      </c>
      <c r="BA719" s="142">
        <f>IF(AZ719=1,G719,0)</f>
        <v>0</v>
      </c>
      <c r="BB719" s="142">
        <f>IF(AZ719=2,G719,0)</f>
        <v>0</v>
      </c>
      <c r="BC719" s="142">
        <f>IF(AZ719=3,G719,0)</f>
        <v>0</v>
      </c>
      <c r="BD719" s="142">
        <f>IF(AZ719=4,G719,0)</f>
        <v>0</v>
      </c>
      <c r="BE719" s="142">
        <f>IF(AZ719=5,G719,0)</f>
        <v>0</v>
      </c>
      <c r="CA719" s="173">
        <v>12</v>
      </c>
      <c r="CB719" s="173">
        <v>0</v>
      </c>
      <c r="CZ719" s="142">
        <v>2.3000000000000001E-4</v>
      </c>
    </row>
    <row r="720" spans="1:104">
      <c r="A720" s="180"/>
      <c r="B720" s="181" t="s">
        <v>76</v>
      </c>
      <c r="C720" s="182" t="str">
        <f>CONCATENATE(B718," ",C718)</f>
        <v>M35 Montáže čerpadel, kompresorů</v>
      </c>
      <c r="D720" s="183"/>
      <c r="E720" s="184"/>
      <c r="F720" s="185"/>
      <c r="G720" s="186">
        <f>SUM(G718:G719)</f>
        <v>0</v>
      </c>
      <c r="O720" s="166">
        <v>4</v>
      </c>
      <c r="BA720" s="187">
        <f>SUM(BA718:BA719)</f>
        <v>0</v>
      </c>
      <c r="BB720" s="187">
        <f>SUM(BB718:BB719)</f>
        <v>0</v>
      </c>
      <c r="BC720" s="187">
        <f>SUM(BC718:BC719)</f>
        <v>0</v>
      </c>
      <c r="BD720" s="187">
        <f>SUM(BD718:BD719)</f>
        <v>0</v>
      </c>
      <c r="BE720" s="187">
        <f>SUM(BE718:BE719)</f>
        <v>0</v>
      </c>
    </row>
    <row r="721" spans="1:104">
      <c r="A721" s="159" t="s">
        <v>72</v>
      </c>
      <c r="B721" s="160" t="s">
        <v>951</v>
      </c>
      <c r="C721" s="161" t="s">
        <v>952</v>
      </c>
      <c r="D721" s="162"/>
      <c r="E721" s="163"/>
      <c r="F721" s="163"/>
      <c r="G721" s="164"/>
      <c r="H721" s="165"/>
      <c r="I721" s="165"/>
      <c r="O721" s="166">
        <v>1</v>
      </c>
    </row>
    <row r="722" spans="1:104">
      <c r="A722" s="167">
        <v>253</v>
      </c>
      <c r="B722" s="168" t="s">
        <v>953</v>
      </c>
      <c r="C722" s="169" t="s">
        <v>954</v>
      </c>
      <c r="D722" s="170" t="s">
        <v>210</v>
      </c>
      <c r="E722" s="171">
        <v>1</v>
      </c>
      <c r="F722" s="171">
        <v>0</v>
      </c>
      <c r="G722" s="172">
        <f>E722*F722</f>
        <v>0</v>
      </c>
      <c r="O722" s="166">
        <v>2</v>
      </c>
      <c r="AA722" s="142">
        <v>12</v>
      </c>
      <c r="AB722" s="142">
        <v>0</v>
      </c>
      <c r="AC722" s="142">
        <v>173</v>
      </c>
      <c r="AZ722" s="142">
        <v>4</v>
      </c>
      <c r="BA722" s="142">
        <f>IF(AZ722=1,G722,0)</f>
        <v>0</v>
      </c>
      <c r="BB722" s="142">
        <f>IF(AZ722=2,G722,0)</f>
        <v>0</v>
      </c>
      <c r="BC722" s="142">
        <f>IF(AZ722=3,G722,0)</f>
        <v>0</v>
      </c>
      <c r="BD722" s="142">
        <f>IF(AZ722=4,G722,0)</f>
        <v>0</v>
      </c>
      <c r="BE722" s="142">
        <f>IF(AZ722=5,G722,0)</f>
        <v>0</v>
      </c>
      <c r="CA722" s="173">
        <v>12</v>
      </c>
      <c r="CB722" s="173">
        <v>0</v>
      </c>
      <c r="CZ722" s="142">
        <v>2.3000000000000001E-4</v>
      </c>
    </row>
    <row r="723" spans="1:104">
      <c r="A723" s="180"/>
      <c r="B723" s="181" t="s">
        <v>76</v>
      </c>
      <c r="C723" s="182" t="str">
        <f>CONCATENATE(B721," ",C721)</f>
        <v>M36 Montáže měřících a regulačních zařízení</v>
      </c>
      <c r="D723" s="183"/>
      <c r="E723" s="184"/>
      <c r="F723" s="185"/>
      <c r="G723" s="186">
        <f>SUM(G721:G722)</f>
        <v>0</v>
      </c>
      <c r="O723" s="166">
        <v>4</v>
      </c>
      <c r="BA723" s="187">
        <f>SUM(BA721:BA722)</f>
        <v>0</v>
      </c>
      <c r="BB723" s="187">
        <f>SUM(BB721:BB722)</f>
        <v>0</v>
      </c>
      <c r="BC723" s="187">
        <f>SUM(BC721:BC722)</f>
        <v>0</v>
      </c>
      <c r="BD723" s="187">
        <f>SUM(BD721:BD722)</f>
        <v>0</v>
      </c>
      <c r="BE723" s="187">
        <f>SUM(BE721:BE722)</f>
        <v>0</v>
      </c>
    </row>
    <row r="724" spans="1:104">
      <c r="E724" s="142"/>
    </row>
    <row r="725" spans="1:104">
      <c r="E725" s="142"/>
    </row>
    <row r="726" spans="1:104">
      <c r="E726" s="142"/>
    </row>
    <row r="727" spans="1:104">
      <c r="E727" s="142"/>
    </row>
    <row r="728" spans="1:104">
      <c r="E728" s="142"/>
    </row>
    <row r="729" spans="1:104">
      <c r="E729" s="142"/>
    </row>
    <row r="730" spans="1:104">
      <c r="E730" s="142"/>
    </row>
    <row r="731" spans="1:104">
      <c r="E731" s="142"/>
    </row>
    <row r="732" spans="1:104">
      <c r="E732" s="142"/>
    </row>
    <row r="733" spans="1:104">
      <c r="E733" s="142"/>
    </row>
    <row r="734" spans="1:104">
      <c r="E734" s="142"/>
    </row>
    <row r="735" spans="1:104">
      <c r="E735" s="142"/>
    </row>
    <row r="736" spans="1:104">
      <c r="E736" s="142"/>
    </row>
    <row r="737" spans="1:7">
      <c r="E737" s="142"/>
    </row>
    <row r="738" spans="1:7">
      <c r="E738" s="142"/>
    </row>
    <row r="739" spans="1:7">
      <c r="E739" s="142"/>
    </row>
    <row r="740" spans="1:7">
      <c r="E740" s="142"/>
    </row>
    <row r="741" spans="1:7">
      <c r="E741" s="142"/>
    </row>
    <row r="742" spans="1:7">
      <c r="E742" s="142"/>
    </row>
    <row r="743" spans="1:7">
      <c r="E743" s="142"/>
    </row>
    <row r="744" spans="1:7">
      <c r="E744" s="142"/>
    </row>
    <row r="745" spans="1:7">
      <c r="E745" s="142"/>
    </row>
    <row r="746" spans="1:7">
      <c r="E746" s="142"/>
    </row>
    <row r="747" spans="1:7">
      <c r="A747" s="188"/>
      <c r="B747" s="188"/>
      <c r="C747" s="188"/>
      <c r="D747" s="188"/>
      <c r="E747" s="188"/>
      <c r="F747" s="188"/>
      <c r="G747" s="188"/>
    </row>
    <row r="748" spans="1:7">
      <c r="A748" s="188"/>
      <c r="B748" s="188"/>
      <c r="C748" s="188"/>
      <c r="D748" s="188"/>
      <c r="E748" s="188"/>
      <c r="F748" s="188"/>
      <c r="G748" s="188"/>
    </row>
    <row r="749" spans="1:7">
      <c r="A749" s="188"/>
      <c r="B749" s="188"/>
      <c r="C749" s="188"/>
      <c r="D749" s="188"/>
      <c r="E749" s="188"/>
      <c r="F749" s="188"/>
      <c r="G749" s="188"/>
    </row>
    <row r="750" spans="1:7">
      <c r="A750" s="188"/>
      <c r="B750" s="188"/>
      <c r="C750" s="188"/>
      <c r="D750" s="188"/>
      <c r="E750" s="188"/>
      <c r="F750" s="188"/>
      <c r="G750" s="188"/>
    </row>
    <row r="751" spans="1:7">
      <c r="E751" s="142"/>
    </row>
    <row r="752" spans="1:7">
      <c r="E752" s="142"/>
    </row>
    <row r="753" spans="5:5">
      <c r="E753" s="142"/>
    </row>
    <row r="754" spans="5:5">
      <c r="E754" s="142"/>
    </row>
    <row r="755" spans="5:5">
      <c r="E755" s="142"/>
    </row>
    <row r="756" spans="5:5">
      <c r="E756" s="142"/>
    </row>
    <row r="757" spans="5:5">
      <c r="E757" s="142"/>
    </row>
    <row r="758" spans="5:5">
      <c r="E758" s="142"/>
    </row>
    <row r="759" spans="5:5">
      <c r="E759" s="142"/>
    </row>
    <row r="760" spans="5:5">
      <c r="E760" s="142"/>
    </row>
    <row r="761" spans="5:5">
      <c r="E761" s="142"/>
    </row>
    <row r="762" spans="5:5">
      <c r="E762" s="142"/>
    </row>
    <row r="763" spans="5:5">
      <c r="E763" s="142"/>
    </row>
    <row r="764" spans="5:5">
      <c r="E764" s="142"/>
    </row>
    <row r="765" spans="5:5">
      <c r="E765" s="142"/>
    </row>
    <row r="766" spans="5:5">
      <c r="E766" s="142"/>
    </row>
    <row r="767" spans="5:5">
      <c r="E767" s="142"/>
    </row>
    <row r="768" spans="5:5">
      <c r="E768" s="142"/>
    </row>
    <row r="769" spans="1:7">
      <c r="E769" s="142"/>
    </row>
    <row r="770" spans="1:7">
      <c r="E770" s="142"/>
    </row>
    <row r="771" spans="1:7">
      <c r="E771" s="142"/>
    </row>
    <row r="772" spans="1:7">
      <c r="E772" s="142"/>
    </row>
    <row r="773" spans="1:7">
      <c r="E773" s="142"/>
    </row>
    <row r="774" spans="1:7">
      <c r="E774" s="142"/>
    </row>
    <row r="775" spans="1:7">
      <c r="E775" s="142"/>
    </row>
    <row r="776" spans="1:7">
      <c r="E776" s="142"/>
    </row>
    <row r="777" spans="1:7">
      <c r="E777" s="142"/>
    </row>
    <row r="778" spans="1:7">
      <c r="E778" s="142"/>
    </row>
    <row r="779" spans="1:7">
      <c r="E779" s="142"/>
    </row>
    <row r="780" spans="1:7">
      <c r="E780" s="142"/>
    </row>
    <row r="781" spans="1:7">
      <c r="E781" s="142"/>
    </row>
    <row r="782" spans="1:7">
      <c r="A782" s="189"/>
      <c r="B782" s="189"/>
    </row>
    <row r="783" spans="1:7">
      <c r="A783" s="188"/>
      <c r="B783" s="188"/>
      <c r="C783" s="191"/>
      <c r="D783" s="191"/>
      <c r="E783" s="192"/>
      <c r="F783" s="191"/>
      <c r="G783" s="193"/>
    </row>
    <row r="784" spans="1:7">
      <c r="A784" s="194"/>
      <c r="B784" s="194"/>
      <c r="C784" s="188"/>
      <c r="D784" s="188"/>
      <c r="E784" s="195"/>
      <c r="F784" s="188"/>
      <c r="G784" s="188"/>
    </row>
    <row r="785" spans="1:7">
      <c r="A785" s="188"/>
      <c r="B785" s="188"/>
      <c r="C785" s="188"/>
      <c r="D785" s="188"/>
      <c r="E785" s="195"/>
      <c r="F785" s="188"/>
      <c r="G785" s="188"/>
    </row>
    <row r="786" spans="1:7">
      <c r="A786" s="188"/>
      <c r="B786" s="188"/>
      <c r="C786" s="188"/>
      <c r="D786" s="188"/>
      <c r="E786" s="195"/>
      <c r="F786" s="188"/>
      <c r="G786" s="188"/>
    </row>
    <row r="787" spans="1:7">
      <c r="A787" s="188"/>
      <c r="B787" s="188"/>
      <c r="C787" s="188"/>
      <c r="D787" s="188"/>
      <c r="E787" s="195"/>
      <c r="F787" s="188"/>
      <c r="G787" s="188"/>
    </row>
    <row r="788" spans="1:7">
      <c r="A788" s="188"/>
      <c r="B788" s="188"/>
      <c r="C788" s="188"/>
      <c r="D788" s="188"/>
      <c r="E788" s="195"/>
      <c r="F788" s="188"/>
      <c r="G788" s="188"/>
    </row>
    <row r="789" spans="1:7">
      <c r="A789" s="188"/>
      <c r="B789" s="188"/>
      <c r="C789" s="188"/>
      <c r="D789" s="188"/>
      <c r="E789" s="195"/>
      <c r="F789" s="188"/>
      <c r="G789" s="188"/>
    </row>
    <row r="790" spans="1:7">
      <c r="A790" s="188"/>
      <c r="B790" s="188"/>
      <c r="C790" s="188"/>
      <c r="D790" s="188"/>
      <c r="E790" s="195"/>
      <c r="F790" s="188"/>
      <c r="G790" s="188"/>
    </row>
    <row r="791" spans="1:7">
      <c r="A791" s="188"/>
      <c r="B791" s="188"/>
      <c r="C791" s="188"/>
      <c r="D791" s="188"/>
      <c r="E791" s="195"/>
      <c r="F791" s="188"/>
      <c r="G791" s="188"/>
    </row>
    <row r="792" spans="1:7">
      <c r="A792" s="188"/>
      <c r="B792" s="188"/>
      <c r="C792" s="188"/>
      <c r="D792" s="188"/>
      <c r="E792" s="195"/>
      <c r="F792" s="188"/>
      <c r="G792" s="188"/>
    </row>
    <row r="793" spans="1:7">
      <c r="A793" s="188"/>
      <c r="B793" s="188"/>
      <c r="C793" s="188"/>
      <c r="D793" s="188"/>
      <c r="E793" s="195"/>
      <c r="F793" s="188"/>
      <c r="G793" s="188"/>
    </row>
    <row r="794" spans="1:7">
      <c r="A794" s="188"/>
      <c r="B794" s="188"/>
      <c r="C794" s="188"/>
      <c r="D794" s="188"/>
      <c r="E794" s="195"/>
      <c r="F794" s="188"/>
      <c r="G794" s="188"/>
    </row>
    <row r="795" spans="1:7">
      <c r="A795" s="188"/>
      <c r="B795" s="188"/>
      <c r="C795" s="188"/>
      <c r="D795" s="188"/>
      <c r="E795" s="195"/>
      <c r="F795" s="188"/>
      <c r="G795" s="188"/>
    </row>
    <row r="796" spans="1:7">
      <c r="A796" s="188"/>
      <c r="B796" s="188"/>
      <c r="C796" s="188"/>
      <c r="D796" s="188"/>
      <c r="E796" s="195"/>
      <c r="F796" s="188"/>
      <c r="G796" s="188"/>
    </row>
  </sheetData>
  <mergeCells count="402">
    <mergeCell ref="A1:G1"/>
    <mergeCell ref="A3:B3"/>
    <mergeCell ref="A4:B4"/>
    <mergeCell ref="E4:G4"/>
    <mergeCell ref="C9:D9"/>
    <mergeCell ref="C10:D10"/>
    <mergeCell ref="C11:D11"/>
    <mergeCell ref="C13:D13"/>
    <mergeCell ref="C23:D23"/>
    <mergeCell ref="C24:D24"/>
    <mergeCell ref="C25:D25"/>
    <mergeCell ref="C27:D27"/>
    <mergeCell ref="C29:D29"/>
    <mergeCell ref="C31:D31"/>
    <mergeCell ref="C14:D14"/>
    <mergeCell ref="C15:D15"/>
    <mergeCell ref="C17:D17"/>
    <mergeCell ref="C19:D19"/>
    <mergeCell ref="C21:D21"/>
    <mergeCell ref="C22:D22"/>
    <mergeCell ref="C40:D40"/>
    <mergeCell ref="C42:D42"/>
    <mergeCell ref="C44:D44"/>
    <mergeCell ref="C45:D45"/>
    <mergeCell ref="C46:D46"/>
    <mergeCell ref="C47:D47"/>
    <mergeCell ref="C33:D33"/>
    <mergeCell ref="C35:D35"/>
    <mergeCell ref="C36:D36"/>
    <mergeCell ref="C37:D37"/>
    <mergeCell ref="C38:D38"/>
    <mergeCell ref="C39:D39"/>
    <mergeCell ref="C56:D56"/>
    <mergeCell ref="C57:D57"/>
    <mergeCell ref="C58:D58"/>
    <mergeCell ref="C60:D60"/>
    <mergeCell ref="C62:D62"/>
    <mergeCell ref="C63:D63"/>
    <mergeCell ref="C48:D48"/>
    <mergeCell ref="C49:D49"/>
    <mergeCell ref="C50:D50"/>
    <mergeCell ref="C51:D51"/>
    <mergeCell ref="C53:D53"/>
    <mergeCell ref="C55:D55"/>
    <mergeCell ref="C64:D64"/>
    <mergeCell ref="C65:D65"/>
    <mergeCell ref="C66:D66"/>
    <mergeCell ref="C67:D67"/>
    <mergeCell ref="C69:D69"/>
    <mergeCell ref="C87:D87"/>
    <mergeCell ref="C88:D88"/>
    <mergeCell ref="C89:D89"/>
    <mergeCell ref="C90:D90"/>
    <mergeCell ref="C92:D92"/>
    <mergeCell ref="C94:D94"/>
    <mergeCell ref="C96:D96"/>
    <mergeCell ref="C98:D98"/>
    <mergeCell ref="C100:D100"/>
    <mergeCell ref="C102:D102"/>
    <mergeCell ref="C74:D74"/>
    <mergeCell ref="C76:D76"/>
    <mergeCell ref="C77:D77"/>
    <mergeCell ref="C79:D79"/>
    <mergeCell ref="C80:D80"/>
    <mergeCell ref="C82:D82"/>
    <mergeCell ref="C83:D83"/>
    <mergeCell ref="C84:D84"/>
    <mergeCell ref="C85:D85"/>
    <mergeCell ref="C120:D120"/>
    <mergeCell ref="C121:D121"/>
    <mergeCell ref="C123:D123"/>
    <mergeCell ref="C124:D124"/>
    <mergeCell ref="C125:D125"/>
    <mergeCell ref="C126:D126"/>
    <mergeCell ref="C127:D127"/>
    <mergeCell ref="C128:D128"/>
    <mergeCell ref="C104:D104"/>
    <mergeCell ref="C108:D108"/>
    <mergeCell ref="C109:D109"/>
    <mergeCell ref="C111:D111"/>
    <mergeCell ref="C113:D113"/>
    <mergeCell ref="C115:D115"/>
    <mergeCell ref="C140:D140"/>
    <mergeCell ref="C142:D142"/>
    <mergeCell ref="C143:D143"/>
    <mergeCell ref="C145:D145"/>
    <mergeCell ref="C146:D146"/>
    <mergeCell ref="C147:D147"/>
    <mergeCell ref="C130:D130"/>
    <mergeCell ref="C132:D132"/>
    <mergeCell ref="C134:D134"/>
    <mergeCell ref="C136:D136"/>
    <mergeCell ref="C137:D137"/>
    <mergeCell ref="C139:D139"/>
    <mergeCell ref="C148:D148"/>
    <mergeCell ref="C149:D149"/>
    <mergeCell ref="C151:D151"/>
    <mergeCell ref="C153:D153"/>
    <mergeCell ref="C155:D155"/>
    <mergeCell ref="C169:D169"/>
    <mergeCell ref="C170:D170"/>
    <mergeCell ref="C172:D172"/>
    <mergeCell ref="C173:D173"/>
    <mergeCell ref="C159:D159"/>
    <mergeCell ref="C160:D160"/>
    <mergeCell ref="C161:D161"/>
    <mergeCell ref="C162:D162"/>
    <mergeCell ref="C163:D163"/>
    <mergeCell ref="C165:D165"/>
    <mergeCell ref="C166:D166"/>
    <mergeCell ref="C167:D167"/>
    <mergeCell ref="C168:D168"/>
    <mergeCell ref="C181:D181"/>
    <mergeCell ref="C182:D182"/>
    <mergeCell ref="C183:D183"/>
    <mergeCell ref="C184:D184"/>
    <mergeCell ref="C186:D186"/>
    <mergeCell ref="C187:D187"/>
    <mergeCell ref="C174:D174"/>
    <mergeCell ref="C175:D175"/>
    <mergeCell ref="C176:D176"/>
    <mergeCell ref="C177:D177"/>
    <mergeCell ref="C178:D178"/>
    <mergeCell ref="C180:D180"/>
    <mergeCell ref="C196:D196"/>
    <mergeCell ref="C197:D197"/>
    <mergeCell ref="C199:D199"/>
    <mergeCell ref="C200:D200"/>
    <mergeCell ref="C201:D201"/>
    <mergeCell ref="C203:D203"/>
    <mergeCell ref="C189:D189"/>
    <mergeCell ref="C190:D190"/>
    <mergeCell ref="C191:D191"/>
    <mergeCell ref="C193:D193"/>
    <mergeCell ref="C194:D194"/>
    <mergeCell ref="C195:D195"/>
    <mergeCell ref="C213:D213"/>
    <mergeCell ref="C214:D214"/>
    <mergeCell ref="C215:D215"/>
    <mergeCell ref="C216:D216"/>
    <mergeCell ref="C217:D217"/>
    <mergeCell ref="C218:D218"/>
    <mergeCell ref="C204:D204"/>
    <mergeCell ref="C206:D206"/>
    <mergeCell ref="C207:D207"/>
    <mergeCell ref="C208:D208"/>
    <mergeCell ref="C210:D210"/>
    <mergeCell ref="C212:D212"/>
    <mergeCell ref="C227:D227"/>
    <mergeCell ref="C228:D228"/>
    <mergeCell ref="C229:D229"/>
    <mergeCell ref="C230:D230"/>
    <mergeCell ref="C231:D231"/>
    <mergeCell ref="C232:D232"/>
    <mergeCell ref="C219:D219"/>
    <mergeCell ref="C220:D220"/>
    <mergeCell ref="C221:D221"/>
    <mergeCell ref="C222:D222"/>
    <mergeCell ref="C224:D224"/>
    <mergeCell ref="C225:D225"/>
    <mergeCell ref="C241:D241"/>
    <mergeCell ref="C243:D243"/>
    <mergeCell ref="C244:D244"/>
    <mergeCell ref="C247:D247"/>
    <mergeCell ref="C251:D251"/>
    <mergeCell ref="C253:D253"/>
    <mergeCell ref="C255:D255"/>
    <mergeCell ref="C257:D257"/>
    <mergeCell ref="C234:D234"/>
    <mergeCell ref="C235:D235"/>
    <mergeCell ref="C237:D237"/>
    <mergeCell ref="C238:D238"/>
    <mergeCell ref="C239:D239"/>
    <mergeCell ref="C240:D240"/>
    <mergeCell ref="C259:D259"/>
    <mergeCell ref="C261:D261"/>
    <mergeCell ref="C263:D263"/>
    <mergeCell ref="C265:D265"/>
    <mergeCell ref="C267:D267"/>
    <mergeCell ref="C284:D284"/>
    <mergeCell ref="C285:D285"/>
    <mergeCell ref="C286:D286"/>
    <mergeCell ref="C287:D287"/>
    <mergeCell ref="C271:D271"/>
    <mergeCell ref="C273:D273"/>
    <mergeCell ref="C275:D275"/>
    <mergeCell ref="C277:D277"/>
    <mergeCell ref="C278:D278"/>
    <mergeCell ref="C279:D279"/>
    <mergeCell ref="C280:D280"/>
    <mergeCell ref="C281:D281"/>
    <mergeCell ref="C282:D282"/>
    <mergeCell ref="C295:D295"/>
    <mergeCell ref="C296:D296"/>
    <mergeCell ref="C298:D298"/>
    <mergeCell ref="C299:D299"/>
    <mergeCell ref="C301:D301"/>
    <mergeCell ref="C302:D302"/>
    <mergeCell ref="C288:D288"/>
    <mergeCell ref="C289:D289"/>
    <mergeCell ref="C291:D291"/>
    <mergeCell ref="C292:D292"/>
    <mergeCell ref="C293:D293"/>
    <mergeCell ref="C294:D294"/>
    <mergeCell ref="C317:D317"/>
    <mergeCell ref="C318:D318"/>
    <mergeCell ref="C320:D320"/>
    <mergeCell ref="C321:D321"/>
    <mergeCell ref="C322:D322"/>
    <mergeCell ref="C304:D304"/>
    <mergeCell ref="C311:D311"/>
    <mergeCell ref="C312:D312"/>
    <mergeCell ref="C314:D314"/>
    <mergeCell ref="C315:D315"/>
    <mergeCell ref="C316:D316"/>
    <mergeCell ref="C343:D343"/>
    <mergeCell ref="C347:D347"/>
    <mergeCell ref="C348:D348"/>
    <mergeCell ref="C350:D350"/>
    <mergeCell ref="C326:D326"/>
    <mergeCell ref="C327:D327"/>
    <mergeCell ref="C329:D329"/>
    <mergeCell ref="C330:D330"/>
    <mergeCell ref="C332:D332"/>
    <mergeCell ref="C334:D334"/>
    <mergeCell ref="C336:D336"/>
    <mergeCell ref="C337:D337"/>
    <mergeCell ref="C339:D339"/>
    <mergeCell ref="C367:D367"/>
    <mergeCell ref="C368:D368"/>
    <mergeCell ref="C369:D369"/>
    <mergeCell ref="C371:D371"/>
    <mergeCell ref="C373:D373"/>
    <mergeCell ref="C374:D374"/>
    <mergeCell ref="C357:D357"/>
    <mergeCell ref="C358:D358"/>
    <mergeCell ref="C359:D359"/>
    <mergeCell ref="C361:D361"/>
    <mergeCell ref="C362:D362"/>
    <mergeCell ref="C363:D363"/>
    <mergeCell ref="C365:D365"/>
    <mergeCell ref="C366:D366"/>
    <mergeCell ref="C384:D384"/>
    <mergeCell ref="C386:D386"/>
    <mergeCell ref="C393:D393"/>
    <mergeCell ref="C395:D395"/>
    <mergeCell ref="C396:D396"/>
    <mergeCell ref="C398:D398"/>
    <mergeCell ref="C375:D375"/>
    <mergeCell ref="C376:D376"/>
    <mergeCell ref="C377:D377"/>
    <mergeCell ref="C379:D379"/>
    <mergeCell ref="C380:D380"/>
    <mergeCell ref="C382:D382"/>
    <mergeCell ref="C409:D409"/>
    <mergeCell ref="C414:D414"/>
    <mergeCell ref="C416:D416"/>
    <mergeCell ref="C417:D417"/>
    <mergeCell ref="C418:D418"/>
    <mergeCell ref="C419:D419"/>
    <mergeCell ref="C420:D420"/>
    <mergeCell ref="C422:D422"/>
    <mergeCell ref="C400:D400"/>
    <mergeCell ref="C402:D402"/>
    <mergeCell ref="C403:D403"/>
    <mergeCell ref="C405:D405"/>
    <mergeCell ref="C406:D406"/>
    <mergeCell ref="C408:D408"/>
    <mergeCell ref="C436:D436"/>
    <mergeCell ref="C437:D437"/>
    <mergeCell ref="C438:D438"/>
    <mergeCell ref="C439:D439"/>
    <mergeCell ref="C440:D440"/>
    <mergeCell ref="C442:D442"/>
    <mergeCell ref="C423:D423"/>
    <mergeCell ref="C424:D424"/>
    <mergeCell ref="C425:D425"/>
    <mergeCell ref="C426:D426"/>
    <mergeCell ref="C431:D431"/>
    <mergeCell ref="C432:D432"/>
    <mergeCell ref="C434:D434"/>
    <mergeCell ref="C435:D435"/>
    <mergeCell ref="C451:D451"/>
    <mergeCell ref="C453:D453"/>
    <mergeCell ref="C455:D455"/>
    <mergeCell ref="C457:D457"/>
    <mergeCell ref="C458:D458"/>
    <mergeCell ref="C459:D459"/>
    <mergeCell ref="C444:D444"/>
    <mergeCell ref="C445:D445"/>
    <mergeCell ref="C446:D446"/>
    <mergeCell ref="C447:D447"/>
    <mergeCell ref="C448:D448"/>
    <mergeCell ref="C450:D450"/>
    <mergeCell ref="C471:D471"/>
    <mergeCell ref="C473:D473"/>
    <mergeCell ref="C474:D474"/>
    <mergeCell ref="C476:D476"/>
    <mergeCell ref="C477:D477"/>
    <mergeCell ref="C461:D461"/>
    <mergeCell ref="C463:D463"/>
    <mergeCell ref="C464:D464"/>
    <mergeCell ref="C466:D466"/>
    <mergeCell ref="C468:D468"/>
    <mergeCell ref="C470:D470"/>
    <mergeCell ref="C552:D552"/>
    <mergeCell ref="C497:D497"/>
    <mergeCell ref="C498:D498"/>
    <mergeCell ref="C500:D500"/>
    <mergeCell ref="C502:D502"/>
    <mergeCell ref="C503:D503"/>
    <mergeCell ref="C504:D504"/>
    <mergeCell ref="C489:D489"/>
    <mergeCell ref="C491:D491"/>
    <mergeCell ref="C493:D493"/>
    <mergeCell ref="C494:D494"/>
    <mergeCell ref="C496:D496"/>
    <mergeCell ref="C610:D610"/>
    <mergeCell ref="C611:D611"/>
    <mergeCell ref="C613:D613"/>
    <mergeCell ref="C616:D616"/>
    <mergeCell ref="C596:D596"/>
    <mergeCell ref="C597:D597"/>
    <mergeCell ref="C598:D598"/>
    <mergeCell ref="C600:D600"/>
    <mergeCell ref="C601:D601"/>
    <mergeCell ref="C603:D603"/>
    <mergeCell ref="C604:D604"/>
    <mergeCell ref="C631:D631"/>
    <mergeCell ref="C632:D632"/>
    <mergeCell ref="C633:D633"/>
    <mergeCell ref="C634:D634"/>
    <mergeCell ref="C635:D635"/>
    <mergeCell ref="C636:D636"/>
    <mergeCell ref="C621:D621"/>
    <mergeCell ref="C622:D622"/>
    <mergeCell ref="C627:D627"/>
    <mergeCell ref="C628:D628"/>
    <mergeCell ref="C629:D629"/>
    <mergeCell ref="C630:D630"/>
    <mergeCell ref="C650:D650"/>
    <mergeCell ref="C651:D651"/>
    <mergeCell ref="C652:D652"/>
    <mergeCell ref="C653:D653"/>
    <mergeCell ref="C654:D654"/>
    <mergeCell ref="C655:D655"/>
    <mergeCell ref="C637:D637"/>
    <mergeCell ref="C638:D638"/>
    <mergeCell ref="C640:D640"/>
    <mergeCell ref="C645:D645"/>
    <mergeCell ref="C646:D646"/>
    <mergeCell ref="C647:D647"/>
    <mergeCell ref="C648:D648"/>
    <mergeCell ref="C649:D649"/>
    <mergeCell ref="C662:D662"/>
    <mergeCell ref="C663:D663"/>
    <mergeCell ref="C664:D664"/>
    <mergeCell ref="C665:D665"/>
    <mergeCell ref="C666:D666"/>
    <mergeCell ref="C667:D667"/>
    <mergeCell ref="C656:D656"/>
    <mergeCell ref="C657:D657"/>
    <mergeCell ref="C658:D658"/>
    <mergeCell ref="C659:D659"/>
    <mergeCell ref="C660:D660"/>
    <mergeCell ref="C661:D661"/>
    <mergeCell ref="C674:D674"/>
    <mergeCell ref="C675:D675"/>
    <mergeCell ref="C676:D676"/>
    <mergeCell ref="C677:D677"/>
    <mergeCell ref="C678:D678"/>
    <mergeCell ref="C679:D679"/>
    <mergeCell ref="C668:D668"/>
    <mergeCell ref="C669:D669"/>
    <mergeCell ref="C670:D670"/>
    <mergeCell ref="C671:D671"/>
    <mergeCell ref="C672:D672"/>
    <mergeCell ref="C673:D673"/>
    <mergeCell ref="C686:D686"/>
    <mergeCell ref="C687:D687"/>
    <mergeCell ref="C688:D688"/>
    <mergeCell ref="C689:D689"/>
    <mergeCell ref="C690:D690"/>
    <mergeCell ref="C691:D691"/>
    <mergeCell ref="C680:D680"/>
    <mergeCell ref="C681:D681"/>
    <mergeCell ref="C682:D682"/>
    <mergeCell ref="C683:D683"/>
    <mergeCell ref="C684:D684"/>
    <mergeCell ref="C685:D685"/>
    <mergeCell ref="C698:D698"/>
    <mergeCell ref="C699:D699"/>
    <mergeCell ref="C700:D700"/>
    <mergeCell ref="C701:D701"/>
    <mergeCell ref="C702:D702"/>
    <mergeCell ref="C703:D703"/>
    <mergeCell ref="C692:D692"/>
    <mergeCell ref="C693:D693"/>
    <mergeCell ref="C694:D694"/>
    <mergeCell ref="C695:D695"/>
    <mergeCell ref="C696:D696"/>
    <mergeCell ref="C697:D697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Lubomír Pejchal</dc:creator>
  <cp:lastModifiedBy>Petr Vaněk</cp:lastModifiedBy>
  <dcterms:created xsi:type="dcterms:W3CDTF">2017-07-10T13:50:49Z</dcterms:created>
  <dcterms:modified xsi:type="dcterms:W3CDTF">2017-07-10T14:24:29Z</dcterms:modified>
</cp:coreProperties>
</file>