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fileSharing userName="ASpe2016" reservationPassword="0"/>
  <workbookPr/>
  <bookViews>
    <workbookView xWindow="240" yWindow="120" windowWidth="14940" windowHeight="9225" activeTab="0"/>
  </bookViews>
  <sheets>
    <sheet name="Rekapitulace" sheetId="1" r:id="rId1"/>
    <sheet name="1" sheetId="2" r:id="rId2"/>
  </sheets>
  <definedNames/>
  <calcPr/>
  <webPublishing/>
</workbook>
</file>

<file path=xl/sharedStrings.xml><?xml version="1.0" encoding="utf-8"?>
<sst xmlns="http://schemas.openxmlformats.org/spreadsheetml/2006/main" count="915" uniqueCount="378">
  <si>
    <t>Firma: Transconsult s.r.o</t>
  </si>
  <si>
    <t>Rekapitulace ceny</t>
  </si>
  <si>
    <t>Stavba: 993 - Oprava parkoviště na tř. E. Beneše v Hradci Králové</t>
  </si>
  <si>
    <t>Varianta: IV - Importovaná varianta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</si>
  <si>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</si>
  <si>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</si>
  <si>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</si>
  <si>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</si>
  <si>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</si>
  <si>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</si>
  <si>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</si>
  <si>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ASPE10</t>
  </si>
  <si>
    <t>S</t>
  </si>
  <si>
    <t>Soupis prací objektu</t>
  </si>
  <si>
    <t xml:space="preserve">Stavba: </t>
  </si>
  <si>
    <t>993</t>
  </si>
  <si>
    <t>Oprava parkoviště na tř. E. Beneše v Hradci Králové</t>
  </si>
  <si>
    <t>O</t>
  </si>
  <si>
    <t>Rozpočet:</t>
  </si>
  <si>
    <t>0,00</t>
  </si>
  <si>
    <t>15,00</t>
  </si>
  <si>
    <t>21,00</t>
  </si>
  <si>
    <t>2</t>
  </si>
  <si>
    <t>1</t>
  </si>
  <si>
    <t>OPRAVA PARKOVIŠTĚ NA TŘ. E. BENEŠE V HRADCI KRÁLOVÉ</t>
  </si>
  <si>
    <t>Typ</t>
  </si>
  <si>
    <t>0</t>
  </si>
  <si>
    <t>Poř. číslo</t>
  </si>
  <si>
    <t>Kód položky</t>
  </si>
  <si>
    <t>Varianta</t>
  </si>
  <si>
    <t>3</t>
  </si>
  <si>
    <t>Název položky</t>
  </si>
  <si>
    <t>4</t>
  </si>
  <si>
    <t>MJ</t>
  </si>
  <si>
    <t>5</t>
  </si>
  <si>
    <t>Množství</t>
  </si>
  <si>
    <t>6</t>
  </si>
  <si>
    <t>Jednotková cena</t>
  </si>
  <si>
    <t>Jednotková</t>
  </si>
  <si>
    <t>9</t>
  </si>
  <si>
    <t>Celkem</t>
  </si>
  <si>
    <t>10</t>
  </si>
  <si>
    <t>SD</t>
  </si>
  <si>
    <t>Všeobecné konstrukce a práce</t>
  </si>
  <si>
    <t>P</t>
  </si>
  <si>
    <t>014121</t>
  </si>
  <si>
    <t>a</t>
  </si>
  <si>
    <t>POPLATKY ZA SKLÁDKU TYP S-OO (OSTATNÍ ODPAD)</t>
  </si>
  <si>
    <t>M3</t>
  </si>
  <si>
    <t>PP</t>
  </si>
  <si>
    <t>poplatky za skládku vykopané zemniny a nezpevněných konstrukčních vrstev</t>
  </si>
  <si>
    <t>VV</t>
  </si>
  <si>
    <t>639+28+0.8 = 668 m3</t>
  </si>
  <si>
    <t>TS</t>
  </si>
  <si>
    <t>Položka zahrnuje: 
- veškeré poplatky provozovateli skládky související s uložením odpadu na skládce. 
Položka nezahrnuje: 
- x</t>
  </si>
  <si>
    <t>b</t>
  </si>
  <si>
    <t>poplatky za skládků zpevněných podkladních vrstev s cementovým pojivem, za vybourání betonových obrubníků včetně lože a lože z přídlažby</t>
  </si>
  <si>
    <t>16.2+0.7+0.6+19.4+0.1 = 37 m3</t>
  </si>
  <si>
    <t>014131</t>
  </si>
  <si>
    <t/>
  </si>
  <si>
    <t>POPLATKY ZA SKLÁDKU TYP S-NO (NEBEZPEČNÝ ODPAD)</t>
  </si>
  <si>
    <t>poplatky za skládku vybouraného asfaltového krytu chodníků, dle výsledku na PAU</t>
  </si>
  <si>
    <t>02610</t>
  </si>
  <si>
    <t>ZKOUŠENÍ KONSTRUKCÍ A PRACÍ ZKUŠEBNOU ZHOTOVITELE</t>
  </si>
  <si>
    <t>KPL</t>
  </si>
  <si>
    <t>Zajištění potřebných zkoušek na PAU v potřebném množství dle vyhlášky 130/20019 pro stanovení jakého množství z asfaltových povrchů bude nutné uložit na skládku nebezpečných odpadů a nebo zda odkoupí zhotovitel</t>
  </si>
  <si>
    <t>Položka zahrnuje: 
- veškeré náklady spojené s objednatelem požadovanými zkouškami 
Položka nezahrnuje: 
- x</t>
  </si>
  <si>
    <t>02730</t>
  </si>
  <si>
    <t>POMOC PRÁCE ZŘÍZ NEBO ZAJIŠŤ OCHRANU INŽENÝRSKÝCH SÍTÍ</t>
  </si>
  <si>
    <t>Položka společná pro celou stavbu 
Zahrnuje náklady na veškeré nutné ochrany a oprávněně požadovaná opatření vlastníkem dotčené inženýrské sítě a případné další související práce na obnažených nebo jiným způsobem dotčených inženýrských sítí. 
Případné sondy, zajištění před stavebními pracemi. 
Ochrana dle pokynů jednotlivých správců a dle plánu BOZP.</t>
  </si>
  <si>
    <t>Položka zahrnuje: 
- veškeré náklady spojené s ochranou inženýrských sítí 
Položka nezahrnuje: 
- x</t>
  </si>
  <si>
    <t>02910</t>
  </si>
  <si>
    <t>OSTATNÍ POŽADAVKY - ZEMĚMĚŘIČSKÁ MĚŘENÍ</t>
  </si>
  <si>
    <t>Položka společná pro celou stavbu. 
Soubor geodetických prací nutných pro vytyčovací práce, ověřovací a kontrolní měření ve smyslu TKP 1 odborně způsobilými osobami.  
Položka zahrnuje zaměřování pro realizaci stavby ze základní vytyčovací sítě dle TKP 1.  
Celkem soubor prací dle SOD akce v daném rozsahu, počtu.</t>
  </si>
  <si>
    <t>Položka zahrnuje: 
- veškeré náklady spojené s objednatelem požadovanými pracemi 
Položka nezahrnuje: 
- x 
Způsob stanovení: 
- pro stanovení orientační investorské ceny určete jednotkovou cenu jako 1% odhadované ceny stavby</t>
  </si>
  <si>
    <t>7</t>
  </si>
  <si>
    <t>02914</t>
  </si>
  <si>
    <t>OSTATNÍ POŽADAVKY - BOD ZÁKLADNÍ VYTYČOVACÍ SÍTĚ</t>
  </si>
  <si>
    <t>KUS</t>
  </si>
  <si>
    <t>zřízení základní vytyčovací sítě pro přesné vytyčení parkoviště</t>
  </si>
  <si>
    <t>Položka zahrnuje: 
-bod základní vytyčovací sítě 
Položka nezahrnuje: 
- x 
Způsob stanovení:  
- oceněno jako celková částka ze samostatného soupisu prací jako nedílné součásti projektu základní vytyčovací sítě</t>
  </si>
  <si>
    <t>8</t>
  </si>
  <si>
    <t>02944</t>
  </si>
  <si>
    <t>OSTAT POŽADAVKY - DOKUMENTACE SKUTEČ PROVEDENÍ V DIGIT FORMĚ</t>
  </si>
  <si>
    <t>Vypracování dokumentac skutečného provedení stavby DSPS, předání v počtu dle SOD, součástí dokladů budou při předání veškeré atesty, prohlášení o shodě, certifikáty na použité materiály, výrobky, protokoly o provedení zkoušek, předpoklad 3x v tištěné podobě a 3x na CD v rozsahu dle požadavků objednatele</t>
  </si>
  <si>
    <t>Položka zahrnuje: 
- veškeré náklady spojené s objednatelem požadovanými pracemi 
Položka nezahrnuje: 
- x</t>
  </si>
  <si>
    <t>02991</t>
  </si>
  <si>
    <t>OSTATNÍ POŽADAVKY - INFORMAČNÍ TABULE</t>
  </si>
  <si>
    <t>Informační tabule s údaji o stavebníkovi, zhotoviteli, projektantovi, koordinátorovi BOZP, osazeno na místě stavby po dobu stavby, předpoklad standardní rozměr SDZ 1x1.5 m, dle požadavků objednatele, včetně projednání o umístění, komplet včetně výroby, dodání, montáže a demontáže</t>
  </si>
  <si>
    <t>Položka zahrnuje: 
- dodání a osazení informačních tabulí v předepsaném provedení a množství s obsahem předepsaným zadavatelem 
- veškeré nosné a upevňovací konstrukce 
- základové konstrukce včetně nutných zemních prací 
- demontáž a odvoz po skončení platnosti 
- případně nutné opravy poškozených čátí během platnosti 
Položka nezahrnuje: 
- x</t>
  </si>
  <si>
    <t>03720</t>
  </si>
  <si>
    <t>POMOC PRÁCE ZAJIŠŤ NEBO ZŘÍZ REGULACI A OCHRANU DOPRAVY</t>
  </si>
  <si>
    <t>veškeré potřebné práce a případné provizorní lávky a zajištění potřebných koridorů po chodnícíh během stavby</t>
  </si>
  <si>
    <t>Položka zahrnuje: 
- objednatelem povolené náklady na požadovaná zařízení zhotovitele 
Položka nezahrnuje: 
- x</t>
  </si>
  <si>
    <t>Zemní práce</t>
  </si>
  <si>
    <t>11</t>
  </si>
  <si>
    <t>11090</t>
  </si>
  <si>
    <t>VŠEOBECNÉ VYKLIZENÍ OSTATNÍCH PLOCH</t>
  </si>
  <si>
    <t>přemístění balvanů do nové polohy s odstupem min. 0.75 m od nové obrubníkové hrany na severu parkoviště</t>
  </si>
  <si>
    <t>Položka zahrnuje: 
 odstranění všech překážek pro uskutečnění stavby 
Položka nezahrhuje: 
- x</t>
  </si>
  <si>
    <t>12</t>
  </si>
  <si>
    <t>11120</t>
  </si>
  <si>
    <t>ODSTRANĚNÍ KŘOVIN</t>
  </si>
  <si>
    <t>M2</t>
  </si>
  <si>
    <t>odstranění dvou pásů keřů na východní straně parkoviště, včetně podrcení a odvozu na skládku bioodpadu na letiški HK</t>
  </si>
  <si>
    <t>8+43 = 51x0.5 = 25.5 m2</t>
  </si>
  <si>
    <t>Položka zahrnuje: 
- odstranění křovin a stromů do průměru 100 mm 
- dopravu dřevin bez ohledu na vzdálenost 
- spálení na hromadách nebo štěpkování 
Položka nezahrnuje: 
- x</t>
  </si>
  <si>
    <t>13</t>
  </si>
  <si>
    <t>11232</t>
  </si>
  <si>
    <t>ŠTĚPKOVÁNÍ PAŘEZŮ D DO 0,9M</t>
  </si>
  <si>
    <t>odstranění kořenů a pařezů po v předstihu v rámci prací TSHK od topolů na západní straně parkoviště</t>
  </si>
  <si>
    <t>Položka zahrnuje : 
- potřebný stroj a odvoz vyzískaného materiálu dle pokynů zadávací dokumentace, 
- položka je určena pro zpracování hmoty z odstraněných pařezů, které nebyly frézované 
Položka nezahrnuje: 
- x 
Způsob měření: 
- počet pařezů se měří v [ks] vytrhaných nebo vykopaných pařezů, průměr pařezu je uvažován dle stromu ve výšce 1,3m nad terénem, u stávajícího pařezu se stanoví jako změřený průměr vynásobený  koeficientem 1/1,38.</t>
  </si>
  <si>
    <t>14</t>
  </si>
  <si>
    <t>11334</t>
  </si>
  <si>
    <t>ODSTRANĚNÍ PODKLADU ZPEVNĚNÝCH PLOCH S CEMENT POJIVEM</t>
  </si>
  <si>
    <t>předpoklad pod asfaltovými povrchy, chodníky, vozovka, včetně naložení a odvozu na skládku</t>
  </si>
  <si>
    <t>0.3x(2.1+5.6+34+2+7+3) = 16.2 m3</t>
  </si>
  <si>
    <t>Položka zahrnuje: 
- veškerou manipulaci s vybouranou sutí a s vybouranými hmotami vč. uložení na skládku.  
Položka nezahrnuje: 
-  poplatek za skládku, který se vykazuje v položce 0141** (s výjimkou malého množství bouraného materiálu, kde je možné poplatek zahrnout do jednotkové ceny bourání – tento fakt musí být uveden v doplňujícím textu k položce).</t>
  </si>
  <si>
    <t>15</t>
  </si>
  <si>
    <t>11346</t>
  </si>
  <si>
    <t>ODSTRANĚNÍ KRYTU ZPEVNĚNÝCH PLOCH ZE SILNIČ DÍLCŮ (PANELŮ) VČET PODKL</t>
  </si>
  <si>
    <t>odstranění zatravňovacích dlaždic z parkoviště, včetně naložení a odvozu na skládku</t>
  </si>
  <si>
    <t>0.08x1385 = 110.8 m3</t>
  </si>
  <si>
    <t>16</t>
  </si>
  <si>
    <t>11351</t>
  </si>
  <si>
    <t>ODSTRANĚNÍ ZÁHONOVÝCH OBRUBNÍKŮ</t>
  </si>
  <si>
    <t>M</t>
  </si>
  <si>
    <t>odstranění betonových záhonových obrubníků, včetně betonového lože, s naložením a odvozem na skládku</t>
  </si>
  <si>
    <t>1+1+170 = 172 m, skládka 0.05x0.25x172+0.1x172 = 19.4 m3</t>
  </si>
  <si>
    <t>17</t>
  </si>
  <si>
    <t>11353</t>
  </si>
  <si>
    <t>ODSTRANĚNÍ CHODNÍKOVÝCH KAMENNÝCH OBRUBNÍKŮ</t>
  </si>
  <si>
    <t>odstranění kamenných štípaných žulových obrubníků, včetně betonovéholože, včetně očištění a napaletování s odvozem na skládku TSHK, betonové lože bude naloženo odvezeno na skládku</t>
  </si>
  <si>
    <t>lože - 0.1x5.5 = 0.6 m3</t>
  </si>
  <si>
    <t>18</t>
  </si>
  <si>
    <t>11354</t>
  </si>
  <si>
    <t>ODSTRANĚNÍ OBRUB Z KRAJNÍKŮ</t>
  </si>
  <si>
    <t>odstranění betonových krajníků včetně betonového lože s naložení a odvozem ns skládku odpadů</t>
  </si>
  <si>
    <t>skládka - 0.25x11.1x0.05+0.25x11.1x0.2 = 0.7 m3</t>
  </si>
  <si>
    <t>19</t>
  </si>
  <si>
    <t>113742</t>
  </si>
  <si>
    <t>FRÉZOVÁNÍ ZPEVNĚNÝCH PLOCH ASFALTOVÝCH TL. DO 40MM</t>
  </si>
  <si>
    <t>frézování obrusné vrstvy, včetně naložení a odvozu na skládku nebezpečných odpadů v tl. 40 mm</t>
  </si>
  <si>
    <t>0.04x(2.1+5.6+34+2+7) = 2.1 m3</t>
  </si>
  <si>
    <t>20</t>
  </si>
  <si>
    <t>12110</t>
  </si>
  <si>
    <t>SEJMUTÍ ORNICE NEBO LESNÍ PŮDY</t>
  </si>
  <si>
    <t>sejmutí ornice s uložením na mezideponii pro zpětné použití, předpoklad 0.15 m</t>
  </si>
  <si>
    <t>1595-1385 = 210x0.15 = 32 m3</t>
  </si>
  <si>
    <t>Položka zahrnuje: 
- sejmutí ornice bez ohledu na tloušťku vrstvy 
-  její vodorovnou dopravu 
Položka nezahrnuje: 
- uložení na trvalou skládku</t>
  </si>
  <si>
    <t>21</t>
  </si>
  <si>
    <t>12373</t>
  </si>
  <si>
    <t>ODKOP PRO SPOD STAVBU SILNIC A ŽELEZNIC TŘ. I</t>
  </si>
  <si>
    <t>odkop podloží stávajícího parkoviště a příjezdu do úrovně nové silniční pláně, včetně naložení a odvozu na skládku</t>
  </si>
  <si>
    <t>0.47x1595-110.8 = 639 m3</t>
  </si>
  <si>
    <t>Položka zahrnuje: 
- vodorovnou a svislou dopravu, přemístění, přeložení, manipulace s výkopkem 
- kompletní provedení vykopávky nezapažené i zapažené 
- ošetření výkopiště po celou dobu práce v něm vč. klimatických opatření 
- ztížení vykopávek v blízkosti podzemního vedení, konstrukcí a objektů vč. jejich dočasného zajištění 
- ztížení pod vodou, v okolí výbušnin, ve stísněných prostorech a pod. 
- příplatek za lepivost 
- těžení po vrstvách, pásech a po jiných nutných částech (figurách) 
- čerpání vody vč. čerpacích jímek, potrubí a pohotovostní čerpací soupravy (viz ustanovení k pol. 1151,2) 
- potřebné snížení hladiny podzemní vody 
- těžení a rozpojování jednotlivých balvanů 
- vytahování a nošení výkopku 
- svahování a přesvah. svahů do konečného tvaru, výměna hornin v podloží a v pláni znehodnocené klimatickými vlivy 
- ruční vykopávky, odstranění kořenů a napadávek 
- pažení, vzepření a rozepření vč. přepažování (vyjma pažení záporového a štětových stěn) 
- úpravu, ochranu a očištění dna, základové spáry, stěn a svahů 
- zhutnění podloží, případně i svahů vč. svahování 
- zřízení stupňů v podloží a lavic na svazích, není-li pro tyto práce zřízena samostatná položka 
- udržování výkopiště a jeho ochrana proti vodě 
- odvedení nebo obvedení vody v okolí výkopiště a ve výkopišti 
- třídění výkopku 
- veškeré pomocné konstrukce umožňující provedení vykopávky (příjezdy, sjezdy, nájezdy, lešení, podpěr. konstr., přemostění, zpevněné plochy, zakrytí a pod.) 
Položka nezahrnuje: 
-  uložení zeminy (na skládku, do násypu) ani poplatky za skládku, vykazují se v položce č.0141**</t>
  </si>
  <si>
    <t>22</t>
  </si>
  <si>
    <t>13173</t>
  </si>
  <si>
    <t>HLOUBENÍ JAM ZAPAŽ I NEPAŽ TŘ. I</t>
  </si>
  <si>
    <t>hloubení jámy pro stožár VO, včetně naložení a odvozu na skládku</t>
  </si>
  <si>
    <t>0.8x0.8x1.2 = 0.8 m3</t>
  </si>
  <si>
    <t>Položka zahrnuje: 
- vodorovnou a svislou dopravu, přemístění, přeložení, manipulace s výkopkem 
- kompletní provedení vykopávky nezapažené i zapažené 
- ošetření výkopiště po celou dobu práce v něm vč. klimatických opatření 
- ztížení vykopávek v blízkosti podzemního vedení, konstrukcí a objektů vč. jejich dočasného zajištění 
- ztížení pod vodou, v okolí výbušnin, ve stísněných prostorech a pod. 
- příplatek za lepivost 
- těžení po vrstvách, pásech a po jiných nutných částech (figurách) 
- čerpání vody vč. čerpacích jímek, potrubí a pohotovostní čerpací soupravy (viz ustanovení k pol. 1151,2) 
- potřebné snížení hladiny podzemní vody 
- těžení a rozpojování jednotlivých balvanů 
- vytahování a nošení výkopku 
- svahování a přesvah. svahů do konečného tvaru, výměna hornin v podloží a v pláni znehodnocené klimatickými vlivy 
- ruční vykopávky, odstranění kořenů a napadávek 
- pažení, vzepření a rozepření vč. přepažování (vyjma pažení záporového a štětových stěn) 
- úpravu, ochranu a očištění dna, základové spáry, stěn a svahů 
- odvedení nebo obvedení vody v okolí výkopiště a ve výkopišti 
- třídění výkopku 
- veškeré pomocné konstrukce umožňující provedení vykopávky (příjezdy, sjezdy, nájezdy, lešení, podpěr. konstr., přemostění, zpevněné plochy, zakrytí a pod.) 
Položka nezahrnuje: 
- uložení zeminy (na skládku, do násypu) ani poplatky za skládku, vykazují se v položce č.0141**</t>
  </si>
  <si>
    <t>23</t>
  </si>
  <si>
    <t>13273</t>
  </si>
  <si>
    <t>HLOUBENÍ RÝH ŠÍŘ DO 2M PAŽ I NEPAŽ TŘ. I</t>
  </si>
  <si>
    <t>VO chodník - rýha šířky 60 cm, včetně naložení a odvozu na skládku, pod parkovištěm hl. 1.2 m a pod zelenými plochasmi hl. 0.6 m</t>
  </si>
  <si>
    <t>0.6x0.7x(22+15+4+3)+0.6x0.45x(7+17+11)= 28.0 m3</t>
  </si>
  <si>
    <t>24</t>
  </si>
  <si>
    <t>výkop pro porubí od odvodňovacího žlábku - rýha šířky 60 cm, včetně naložení a odvozu na skládku, hl. 1.0 m</t>
  </si>
  <si>
    <t>0.6x0.6x0.8 = 2.9 m3</t>
  </si>
  <si>
    <t>25</t>
  </si>
  <si>
    <t>173103</t>
  </si>
  <si>
    <t>ZEMNÍ KRAJNICE A DOSYPÁVKY SE ZHUT DO 100% PS</t>
  </si>
  <si>
    <t>zemní krajnice z vhodného nenamrzavého materiálu ze zhutnění,</t>
  </si>
  <si>
    <t>0.42x(1686-1614) = 30.2 m3</t>
  </si>
  <si>
    <t>Položka zahrnuje: 
- kompletní provedení zemní konstrukce vč. výběru vhodného materiálu 
- úprava  ukládaného  materiálu  vlhčením,  tříděním,  promícháním  nebo  vysoušením,  příp. jiné úpravy za účelem zlepšení jeho  mech. vlastností 
- hutnění i různé míry hutnění  
- ošetření úložiště po celou dobu práce v něm vč. klimatických opatření 
- ztížení v okolí vedení, konstrukcí a objektů a jejich dočasné zajištění 
- ztížení provádění vč. hutnění ve ztížených podmínkách a stísněných prostorech 
- ztížené ukládání sypaniny pod vodu 
- ukládání po vrstvách a po jiných nutných částech (figurách) vč. dosypávek 
- spouštění a nošení materiálu 
- výměna částí zemní konstrukce znehodnocené klimatickými vlivy 
- ruční hutnění 
- svahování, hutnění a uzavírání povrchů svahů 
- udržování úložiště a jeho ochrana proti vodě 
- odvedení nebo obvedení vody v okolí úložiště a v úložišti 
- veškeré  pomocné konstrukce umožňující provedení  zemní konstrukce  (příjezdy,  sjezdy,  nájezdy, lešení, podpěrné konstrukce, přemostění, zpevněné plochy, zakrytí a pod.) 
Položka nezahrnuje: 
- x</t>
  </si>
  <si>
    <t>26</t>
  </si>
  <si>
    <t>17481</t>
  </si>
  <si>
    <t>ZÁSYP JAM A RÝH Z NAKUPOVANÝCH MATERIÁLŮ</t>
  </si>
  <si>
    <t>podsyp, obsyp a zásyp rýh po pokládce napájecích kabelů VO, včetně zhutnění na min. Edef,2 = 30 MPa</t>
  </si>
  <si>
    <t>Položka zahrnuje: 
- kompletní provedení zemní konstrukce včetně nákupu a dopravy materiálu dle zadávací dokumentace 
- úprava  ukládaného  materiálu  vlhčením,  tříděním,  promícháním  nebo  vysoušením,  příp. jiné úpravy za účelem zlepšení jeho  mech. vlastností 
- hutnění i různé míry hutnění  
- ošetření úložiště po celou dobu práce v něm vč. klimatických opatření 
- ztížení v okolí vedení, konstrukcí a objektů a jejich dočasné zajištění 
- ztížení provádění vč. hutnění ve ztížených podmínkách a stísněných prostorech 
- ztížené ukládání sypaniny pod vodu 
- ukládání po vrstvách a po jiných nutných částech (figurách) vč. dosypávek 
- spouštění a nošení materiálu 
- výměna částí zemní konstrukce znehodnocené klimatickými vlivy 
- udržování úložiště a jeho ochrana proti vodě 
- odvedení nebo obvedení vody v okolí úložiště a v úložišti 
- veškeré  pomocné konstrukce umožňující provedení  zemní konstrukce  (příjezdy,  sjezdy,  nájezdy, lešení, podpěrné konstrukce, přemostění, zpevněné plochy, zakrytí a pod.) 
Položka nezahrnuje: 
- x</t>
  </si>
  <si>
    <t>27</t>
  </si>
  <si>
    <t>podsyp, obsyp a zásyp rýh po pokládce potrubí odvodňovacíhožlábku, včetně zhutnění na min. Edef,2 = 30 MPa</t>
  </si>
  <si>
    <t>28</t>
  </si>
  <si>
    <t>18090</t>
  </si>
  <si>
    <t>VŠEOBECNÉ ÚPRAVY OSTATNÍCH PLOCH</t>
  </si>
  <si>
    <t>zátěžový trávník v rovině, výsev 20 g/m2, hnojení cereritem 30 g/m2</t>
  </si>
  <si>
    <t>Položka zahrnuje: 
- úpravu území po uskutečnění stavby, tak jak je požadováno v zadávací dokumentaci  
Položka nezahrnuje: 
- práce, pro které jsou uvedeny samostatné položky</t>
  </si>
  <si>
    <t>29</t>
  </si>
  <si>
    <t>18110</t>
  </si>
  <si>
    <t>ÚPRAVA PLÁNĚ SE ZHUTNĚNÍM V HORNINĚ TŘ. I</t>
  </si>
  <si>
    <t>Pláň, parkoviště, příjezd, komunikace, min Edef,2 = 30 Mpa</t>
  </si>
  <si>
    <t>76+1610 = 1686 m2</t>
  </si>
  <si>
    <t>Položka zahrnuje: 
- úpravu pláně včetně vyrovnání výškových rozdílů. Míru zhutnění určuje projekt. 
Položka nezahrnuje: 
- x</t>
  </si>
  <si>
    <t>30</t>
  </si>
  <si>
    <t>18232</t>
  </si>
  <si>
    <t>ROZPROSTŘENÍ ORNICE V ROVINĚ V TL DO 0,15M</t>
  </si>
  <si>
    <t>včetně naložení a dovozu z mezideponie stavby</t>
  </si>
  <si>
    <t>1595-1385 = 210 m2</t>
  </si>
  <si>
    <t>Položka zahrnuje: 
- nutné přemístění ornice z dočasných skládek vzdálených do 50m 
- rozprostření ornice v předepsané tloušťce v rovině a ve svahu do 1:5 
Položka nezahrnuje: 
- x</t>
  </si>
  <si>
    <t>31</t>
  </si>
  <si>
    <t>18241</t>
  </si>
  <si>
    <t>ZALOŽENÍ TRÁVNÍKU RUČNÍM VÝSEVEM</t>
  </si>
  <si>
    <t>Položka zahrnuje: 
- dodání předepsané travní směsi, její výsev na ornici, zalévání, první pokosení, to vše bez ohledu na sklon terénu 
Položka nezahrnuje: 
- x</t>
  </si>
  <si>
    <t>32</t>
  </si>
  <si>
    <t>183511</t>
  </si>
  <si>
    <t>CHEMICKÉ ODPLEVELENÍ CELOPLOŠNÉ</t>
  </si>
  <si>
    <t>před založením trávíku</t>
  </si>
  <si>
    <t>Položka zahrnuje: 
- celoplošný postřik a chemickou likvidace nežádoucích rostlin nebo jejích částí a zabránění jejich dalšímu růstu na urovnaném volném terénu 
Položka nezahrnuje: 
- x</t>
  </si>
  <si>
    <t>33</t>
  </si>
  <si>
    <t>183512</t>
  </si>
  <si>
    <t>CHEMICKÉ ODPLEVELENÍ VÝBĚROVÉ</t>
  </si>
  <si>
    <t>po založení trávníku 2x, předpokládá se 5% plochy trávníku, ložiska vytrvalých plevelů</t>
  </si>
  <si>
    <t>210x0.05x2 = 21 m2</t>
  </si>
  <si>
    <t>Položka zahrnuje: 
- bodový postřik a lokální chemickou likvidace nežádoucích rostlin nebo jejích částí a zabránění jejich dalšímu růstu v omezeném prostoru 
Položka nezahrnuje: 
- x</t>
  </si>
  <si>
    <t>34</t>
  </si>
  <si>
    <t>18600</t>
  </si>
  <si>
    <t>ZALÉVÁNÍ VODOU</t>
  </si>
  <si>
    <t>zálivka trávníku (1x10+3x5) l/m2</t>
  </si>
  <si>
    <t>210x10+3x5x210 = 5250 l/m2 = 5.3 m3</t>
  </si>
  <si>
    <t>Položka zahrnuje 
- veškerý materiál, výrobky a polotovary, včetně mimostaveništní a vnitrostaveništní dopravy (rovněž přesuny), včetně naložení a složení, případně s uložením 
Položka nezahrnuje: 
- x</t>
  </si>
  <si>
    <t>Komunikace</t>
  </si>
  <si>
    <t>35</t>
  </si>
  <si>
    <t>56332</t>
  </si>
  <si>
    <t>VOZOVKOVÉ VRSTVY ZE ŠTĚRKODRTI TL. DO 100MM</t>
  </si>
  <si>
    <t>přejezd přes chodní, chodníky - ŠDA frakce 0/32 v tl. 70 mm</t>
  </si>
  <si>
    <t>odečteno z CAD</t>
  </si>
  <si>
    <t>Položka zahrnuje: 
- dodání kameniva předepsané kvality a zrnitosti 
- rozprostření a zhutnění vrstvy v předepsané tloušťce 
- zřízení vrstvy bez rozlišení šířky, pokládání vrstvy po etapách 
Položka nezahrnuje: 
- postřiky, nátěry</t>
  </si>
  <si>
    <t>36</t>
  </si>
  <si>
    <t>56333</t>
  </si>
  <si>
    <t>VOZOVKOVÉ VRSTVY ZE ŠTĚRKODRTI TL. DO 150MM</t>
  </si>
  <si>
    <t>přejezd přes chodní, chodníky - ŠDA frakce 0/63 v tl. 150 mm</t>
  </si>
  <si>
    <t>37</t>
  </si>
  <si>
    <t>parkoviště - ŠDA frakce 0/32 v tl. 150 mm</t>
  </si>
  <si>
    <t>38</t>
  </si>
  <si>
    <t>56334</t>
  </si>
  <si>
    <t>VOZOVKOVÉ VRSTVY ZE ŠTĚRKODRTI TL. DO 200MM</t>
  </si>
  <si>
    <t>parkoviště - ŠDA frakce 0/63 v tl. 200 mm</t>
  </si>
  <si>
    <t>39</t>
  </si>
  <si>
    <t>40</t>
  </si>
  <si>
    <t>567101</t>
  </si>
  <si>
    <t>VRSTVY PRO OBNOVU A OPRAVY Z PODKLADNÍHO BETONU</t>
  </si>
  <si>
    <t>podkladní beton pod obrusnou vrstvu v místě překopu chodníku pro VO před č.p. 1544. 1545 v tl. 200 mm , beton C25/30 XF3</t>
  </si>
  <si>
    <t>2.1x0.2 = 0.5 m3</t>
  </si>
  <si>
    <t>Položka zahrnuje: 
- dodání směsi v požadované kvalitě 
- očištění podkladu 
- uložení směsi dle předepsaného technologického předpisu a zhutnění vrstvy v předepsané tloušťce 
- zřízení vrstvy bez rozlišení šířky, pokládání vrstvy po etapách, včetně pracovních spar a spojů 
- úpravu napojení, ukončení 
- úpravu dilatačních spar včetně předepsané výztuže 
Položka nezahrnuje: 
- postřiky, nátěry 
- úpravu povrchu krytu</t>
  </si>
  <si>
    <t>41</t>
  </si>
  <si>
    <t>572213</t>
  </si>
  <si>
    <t>SPOJOVACÍ POSTŘIK Z EMULZE DO 0,5KG/M2</t>
  </si>
  <si>
    <t>Postřik kationaktivní asfaltovou emulzí  PS-C - 0.35 kg/m2, pod obrusnou vrstvou dle ČSN 73 6129</t>
  </si>
  <si>
    <t>Položka zahrnuje: 
- dodání všech předepsaných materiálů pro postřiky v předepsaném množství 
- provedení dle předepsaného technologického předpisu 
- zřízení vrstvy bez rozlišení šířky, pokládání vrstvy po etapách 
- úpravu napojení, ukončení 
Položka nezahrnuje: 
- x</t>
  </si>
  <si>
    <t>42</t>
  </si>
  <si>
    <t>57472</t>
  </si>
  <si>
    <t>VOZOVKOVÉ VÝZTUŽNÉ VRSTVY Z TEXTILIE</t>
  </si>
  <si>
    <t>na pláń bude pro zajištění dlouhodobé stability a separace konstrukčních vrstev od podloží v rámci celoplošného vsaku použita tkaná separačně-výstužná geotextilie s creepovou pevností v obou směrech 20/20 kN/m</t>
  </si>
  <si>
    <t>1550+64 = 1614 m2</t>
  </si>
  <si>
    <t>Položka zahrnuje: 
- dodání textilie v požadované kvalitě a v množství včetně přesahů (přesahy započteny v jednotkové ceně) 
- očištění podkladu 
- pokládka textilie dle předepsaného technologického předpisu 
Položka nezahrnuje: 
- x</t>
  </si>
  <si>
    <t>43</t>
  </si>
  <si>
    <t>574A31</t>
  </si>
  <si>
    <t>ASFALTOVÝ BETON PRO OBRUSNÉ VRSTVY ACO 8 TL. 40MM</t>
  </si>
  <si>
    <t>ACO 8CH (70/100) v tl. 40 mm</t>
  </si>
  <si>
    <t>Položka zahrnuje: 
- dodání směsi v požadované kvalitě 
- očištění podkladu 
- uložení směsi dle předepsaného technologického předpisu, zhutnění vrstvy v předepsané tloušťce 
- zřízení vrstvy bez rozlišení šířky, pokládání vrstvy po etapách, včetně pracovních spar a spojů 
- úpravu napojení, ukončení podél obrubníků, dilatačních zařízení, odvodňovacích proužků, odvodňovačů, vpustí, šachet a pod. 
Položka nezahrnuje: 
- postřiky, nátěry 
- těsnění podél obrubníků, dilatačních zařízení, odvodňovacích proužků, odvodňovačů, vpustí, šachet a pod.</t>
  </si>
  <si>
    <t>44</t>
  </si>
  <si>
    <t>58260B</t>
  </si>
  <si>
    <t>KRYTY Z BETON DLAŽDIC SE ZÁMKEM BAREV RELIÉFNÍCH TL 80MM BEZ LOŽE</t>
  </si>
  <si>
    <t>slepecká skladebná dlažba 200x100x80 mm schváleného typu, červená barva včetně do lože z kameniva frakce 4/8 mm v tl. 40 mm, včetně opakovaného vyspárování křemičitým pískem až do úplného vyplnění spar</t>
  </si>
  <si>
    <t>1.6+1.2 = 3.0m2</t>
  </si>
  <si>
    <t>Položka zahrnuje: 
- dodání dlažebního materiálu v požadované kvalitě, dodání materiálu pro předepsané lože v tloušťce předepsané dokumentací a pro předepsanou výplň spar 
- očištění podkladu 
- uložení dlažby dle předepsaného technologického předpisu včetně předepsané podkladní vrstvy a předepsané výplně spar 
- zřízení vrstvy bez rozlišení šířky, pokládání vrstvy po etapách  
- úpravu napojení, ukončení podél obrubníků, dilatačních zařízení, odvodňovacích proužků, odvodňovačů, vpustí, šachet a pod., nestanoví-li zadávací dokumentace jinak 
Položka nezahrnuje: 
- postřiky, nátěry 
- těsnění podél obrubníků, dilatačních zařízení, odvodňovacích proužků, odvodňovačů, vpustí, šachet a pod.</t>
  </si>
  <si>
    <t>45</t>
  </si>
  <si>
    <t>582612</t>
  </si>
  <si>
    <t>KRYTY Z BETON DLAŽDIC SE ZÁMKEM ŠEDÝCH TL 80MM DO LOŽE Z KAM</t>
  </si>
  <si>
    <t>skladebná dlažba 200x100x80 mm, přírodní včetně do lože z kameniva frakce 4/8 mm v tl. 40 mm, vzhledem k zajištění dlouhodobé stability bude použit parketový vzor včetně půlek 100x100x80 mm, vřetně opakovaného vyspárování křemičitým pískem až do úplného vyplnění spar</t>
  </si>
  <si>
    <t>613+34+2 = 649 m2</t>
  </si>
  <si>
    <t>46</t>
  </si>
  <si>
    <t>58401</t>
  </si>
  <si>
    <t>VOZOVKOVÉ KRYTY Z VEGETAČNÍCH DÍLCŮ DO LOŽE Z KAM TL DO 100MM</t>
  </si>
  <si>
    <t>parkovací plocha z betonové zatravňovací dlažby 200 (170) x 200 (170) mm  o tl. 80 mm přírodní do lože z kameniva frakce 4.8 mm, včetně vyplnění vsakovacích spar štěrkodrtí frakce 2/5 mm na celou výšku spar</t>
  </si>
  <si>
    <t>250+64 = 314 m2, vyplnění spar (27.5% plochy) 314x0.08x0.275 = 7 m3</t>
  </si>
  <si>
    <t>Položka zahrnuje: 
- dodání dílců v požadované kvalitě, dodání materiálu pro předepsané lože v tloušťce předepsané dokumentací a pro předepsanou výplň spar 
- očištění podkladu 
- uložení dílců dle předepsaného technologického předpisu včetně předepsané podkladní vrstvy a předepsané výplně spar 
- zřízení vrstvy bez rozlišení šířky, pokládání vrstvy po etapách  
- úpravu napojení, ukončení podél obrubníků, dilatačních zařízení, odvodňovacích proužků, odvodňovačů, vpustí, šachet a pod., nestanoví-li zadávací dokumentace jinak 
Položka nezahrnuje: 
- postřiky, nátěry 
- těsnění podél obrubníků, dilatačních zařízení, odvodňovacích proužků, odvodňovačů, vpustí, šachet a pod.</t>
  </si>
  <si>
    <t>47</t>
  </si>
  <si>
    <t>parkovací plocha z betonové zatravňovací dlažby 300 (270) x 150 (120) mm  o tl. 80 mm přírodní do lože z kameniva frakce 4.8 mm, včetně vyplnění vsakovacích spar štěrkodrtí frakce 2/5 mm na celou výšku spar</t>
  </si>
  <si>
    <t>130+113+125+113+24 = 505 m2, vyplnění spar (28.0% plochy) 505x0.08x0.275 = 12 m3</t>
  </si>
  <si>
    <t>48</t>
  </si>
  <si>
    <t>58920</t>
  </si>
  <si>
    <t>VÝPLŇ SPAR MODIFIKOVANÝM ASFALTEM</t>
  </si>
  <si>
    <t>yýpnění spar asfaltu trvale pružnou asfaltovou zálivkou z modifikovaného asfaltu za horka dle ČSN 14188-1 včetně adhézního nátěru, šířka spáry 12 mm, hloubka 20 mm</t>
  </si>
  <si>
    <t>11.1+3.4+3.4 = 17.9 m</t>
  </si>
  <si>
    <t>Položka zahrnuje:  
- dodávku předepsaného materiálu 
- vyčištění a výplň spar tímto materiálem 
Položka nezahrnuje: 
- x</t>
  </si>
  <si>
    <t>Přidružená stavební výroba</t>
  </si>
  <si>
    <t>49</t>
  </si>
  <si>
    <t>748211</t>
  </si>
  <si>
    <t>POVRCHOVÁ ÚPRAVA NÁTĚREM</t>
  </si>
  <si>
    <t>očištění a nátěr ocelových vjezdových zábran přáškovou barvou, černožluté pruhy</t>
  </si>
  <si>
    <t>3 ks, 3x(3.14x0.1x0.1+3.14x0.2x1.2) = 2.4 m2</t>
  </si>
  <si>
    <t>1. Položka obsahuje: 
 – veškeré příslušenství pro montáž 
2. Položka neobsahuje: 
 X 
3. Způsob měření: 
Měří se plocha v metrech čtverečných.</t>
  </si>
  <si>
    <t>Potrubí</t>
  </si>
  <si>
    <t>50</t>
  </si>
  <si>
    <t>87434</t>
  </si>
  <si>
    <t>POTRUBÍ Z TRUB PLASTOVÝCH ODPADNÍCH DN DO 200MM</t>
  </si>
  <si>
    <t>napojení uličních vpustí, PVC-U DN 160 SN 12, včetně vybourání otvoru do šachty, osazení a zapěnění</t>
  </si>
  <si>
    <t>Položka zahrnuje: 
- výrobní dokumentaci (včetně technologického předpisu) 
- dodání veškerého trubního a pomocného materiálu (trouby, trubky, tvarovky, spojovací a těsnící materiál a pod.), podpěrných, závěsných a upevňovacích prvků, včetně potřebných úprav 
- úprava a příprava podkladu a podpěr, očištění a ošetření podkladu a podpěr 
- zřízení plně funkčního potrubí, kompletní soustavy, podle příslušného technologického předpisu (bez ohledu na sklon) 
- zřízení potrubí i jednotlivých částí po etapách, včetně pracovních spar a spojů, pracovního zaslepení konců a pod. 
- úprava prostupů, průchodů  šachtami a komorami, okolí podpěr a vyústění, zaústění, napojení, vyvedení a upevnění odpad. výustí 
- ochrana potrubí nátěrem (vč. úpravy povrchu), případně izolací, nejsou-li tyto práce předmětem jiné položky 
- úprava, očištění a ošetření prostoru kolem potrubí 
- položky platí pro práce prováděné v prostoru zapaženém i nezapaženém a i v kolektorech, chráničkách 
- položky zahrnují i práce spojené s nutnými obtoky, převáděním a čerpáním vody 
Položka nezahrnuje: 
- tlakové zkoušky ani proplach a dezinfekci</t>
  </si>
  <si>
    <t>51</t>
  </si>
  <si>
    <t>89921</t>
  </si>
  <si>
    <t>VÝŠKOVÁ ÚPRAVA POKLOPŮ</t>
  </si>
  <si>
    <t>případná výšková úprava pokolopů stávajících revizní šachty před pokládkou dlažby, včetně případné výměny poklopu, kónusu a prstence, včetně všech potřebných prací, zemních prací a dodávek materiálu, včetně naložení a odvozu na skládku</t>
  </si>
  <si>
    <t>Položka zahrnuje: 
- všechny nutné práce a materiály pro zvýšení nebo snížení zařízení (včetně nutné úpravy stávajícího povrchu vozovky nebo chodníku) 
Položka nezahrnuje: 
- x</t>
  </si>
  <si>
    <t>52</t>
  </si>
  <si>
    <t>89923</t>
  </si>
  <si>
    <t>VÝŠKOVÁ ÚPRAVA KRYCÍCH HRNCŮ</t>
  </si>
  <si>
    <t>předpoklad, čerpáno pouze v případě výskytu po odstranění původních konstrukčních vrstev, výškový úprava krycích hrnců, případně včetně zajištění (pořízení a dovozu) nových kracích hrnců, včetně podbetonování, včetně vybourání stávajících včetně naložení a odvozu na skládku</t>
  </si>
  <si>
    <t>Ostatní konstrukce a práce</t>
  </si>
  <si>
    <t>53</t>
  </si>
  <si>
    <t>914123</t>
  </si>
  <si>
    <t>DOPRAVNÍ ZNAČKY ZÁKLADNÍ VELIKOSTI OCELOVÉ FÓLIE TŘ 1 - DEMONTÁŽ</t>
  </si>
  <si>
    <t>včetně odstranění sloupku a betonového základu, včetně naložení a odvozu na skládku</t>
  </si>
  <si>
    <t>základ 0.1 m3</t>
  </si>
  <si>
    <t>Položka zahrnuje: 
- odstranění, demontáž a odklizení materiálu s odvozem na předepsané místo 
Položka nezahrnuje: 
- x</t>
  </si>
  <si>
    <t>54</t>
  </si>
  <si>
    <t>914129</t>
  </si>
  <si>
    <t>DOPRAV ZNAČKY ZÁKLAD VEL OCEL FÓLIE TŘ 1 - NÁJEMNÉ</t>
  </si>
  <si>
    <t>KSDEN</t>
  </si>
  <si>
    <t>četně dovozu a odvozu do půjčovny, včetně všech přesunů v rámci realizace stavby - předpoklad 5 týdnů, kompletní sestava včetně všech upevňovadel, podpěrných sloupků a podkladních desek, 5x45 = 225 ksden</t>
  </si>
  <si>
    <t>5x45 = 225 ksden</t>
  </si>
  <si>
    <t>Položka zahrnuje: 
- sazbu za pronájem dopravních značek a zařízení 
Položka nezahrnuje: 
- x 
Způsob měření: 
- počet jednotek je určen jako součin počtu značek a počtu dní použití</t>
  </si>
  <si>
    <t>55</t>
  </si>
  <si>
    <t>914621</t>
  </si>
  <si>
    <t>DOPRAV ZNAČKY 150X150CM OCEL FÓLIE TŘ 1 - DODÁVKA A MONT</t>
  </si>
  <si>
    <t>SDZ IZ8a a IZ8b na společný dvojitý sloupek, základ beton min. C25/30 XF3, RA1, se symboly SDZ B20a, B13, B15, IP11b (OTOČENÉ VOZIDLO) a požadavkem "PARKOVÁNÍ COUVÁNÍM"</t>
  </si>
  <si>
    <t>2x3 = 6.0 m</t>
  </si>
  <si>
    <t>Položka zahrnuje: 
- dodávku a montáž značek v požadovaném provedení 
Položka nezahrnuje: 
- x</t>
  </si>
  <si>
    <t>56</t>
  </si>
  <si>
    <t>916819</t>
  </si>
  <si>
    <t>ODDĚL OPLOCENÍ S PODSTAVCI DRÁTĚNNÉ - NÁJEMNÉ</t>
  </si>
  <si>
    <t>MDEN</t>
  </si>
  <si>
    <t>Včetně dovozu a odvozu do půjčovny, včetně všech přesunů v rámci realizace stavby - předpoklad 5 týdnů, kompletní sestava včetně všech upevňovadel, podpěrných a desek, 60x45 = 2700 ksden</t>
  </si>
  <si>
    <t>60x45 = 2700 ksden</t>
  </si>
  <si>
    <t>Položka zahrnuje: 
- sazbu za pronájem zařízení 
Položka nezahrnuje: 
- x 
Způsob měření: 
- součin počtu zařízení a počtu dní použití.</t>
  </si>
  <si>
    <t>57</t>
  </si>
  <si>
    <t>916A1</t>
  </si>
  <si>
    <t>PARKOVACÍ SLOUPKY A ZÁBRANY KOVOVÉ</t>
  </si>
  <si>
    <t>ochranný rám sloupu VO, čtvercový ochranný rám z ocelových žárově zinkovaných trubek o průměru 60 mm min. tl. Stěny 2 mm, rozměry 520x520x600 mm s kotvením přes plotny pomocí cemických kotev do dalžby včetně práškové vypalované barvy - černožluté pruhy</t>
  </si>
  <si>
    <t>Položka zahrnuje: 
- dodání zařízení v předepsaném provedení včetně jeho osazení 
Položka nezahrnuje: 
- x</t>
  </si>
  <si>
    <t>58</t>
  </si>
  <si>
    <t>917223</t>
  </si>
  <si>
    <t>SILNIČNÍ A CHODNÍKOVÉ OBRUBY Z BETONOVÝCH OBRUBNÍKŮ ŠÍŘ 100MM</t>
  </si>
  <si>
    <t>betonový silniční krajník, lemování silniních obrubníků, 500x250x100 mm včetně betonového lože  C25/30nXF3</t>
  </si>
  <si>
    <t>7+4+1+1+5 = 18.0 m</t>
  </si>
  <si>
    <t>Položka zahrnuje: 
- dodání a pokládku betonových obrubníků o rozměrech předepsaných zadávací dokumentací 
- betonové lože i boční betonovou opěrku 
Položka nezahrnuje: 
- x</t>
  </si>
  <si>
    <t>59</t>
  </si>
  <si>
    <t>917224</t>
  </si>
  <si>
    <t>SILNIČNÍ A CHODNÍKOVÉ OBRUBY Z BETONOVÝCH OBRUBNÍKŮ ŠÍŘ 150MM</t>
  </si>
  <si>
    <t>betonový silniční obrubník, lemování parkoviště a komunikace, 250x150x1000/500 mm včetně betonového lože s boční opěrou C25/30nXF3, s podsázkou 0.10 m</t>
  </si>
  <si>
    <t>172x12 = 182 m</t>
  </si>
  <si>
    <t>60</t>
  </si>
  <si>
    <t>betonový silniční obrubník rohový, lemování parkoviště, 250x150x250/250 mm včetně betonového lože s boční opěrou C25/30nXF3, s podsázkou 0.10 m, 5x vnitřní roh, 1x vnější roh - celkem 6 ks</t>
  </si>
  <si>
    <t>5x0.5+1x0.5 = 3.0 m</t>
  </si>
  <si>
    <t>61</t>
  </si>
  <si>
    <t>c</t>
  </si>
  <si>
    <t>betonový silniční obrubník přechodový, lemování parkoviště a komunikace , 150-250x150x1000 mm včetně betonového lože s boční opěrou C25/30nXF3, s podsázkou 0.02 - 0.10 m, 2x levý, 2x pravý</t>
  </si>
  <si>
    <t>2+2 = 4.0 m</t>
  </si>
  <si>
    <t>62</t>
  </si>
  <si>
    <t>d</t>
  </si>
  <si>
    <t>betonový silniční obrubník přjízdný, lemování parkoviště a komunikace v místě přejezdu, 150x150x1000 mm včetně betonového lože s boční opěrou C25/30nXF3, s podsázkou 0.02 m</t>
  </si>
  <si>
    <t>63</t>
  </si>
  <si>
    <t>91723</t>
  </si>
  <si>
    <t>OBRUBY Z BETON KRAJNÍKŮ</t>
  </si>
  <si>
    <t>betonový silniční obrubník, lemování chodníků, 80x250x1000/500 mm včetně betonového lože s boční opěrou C25/30nXF3, bez podsázky a s podsázkou 0.06 m</t>
  </si>
  <si>
    <t>Položka zahrnuje: 
- dodání a pokládku betonových krajníků o rozměrech předepsaných zadávací dokumentací 
- betonové lože i boční betonovou opěrku 
Položka nezahrnuje: 
- x</t>
  </si>
  <si>
    <t>64</t>
  </si>
  <si>
    <t>919111</t>
  </si>
  <si>
    <t>ŘEZÁNÍ ASFALTOVÉHO KRYTU VOZOVEK TL DO 50MM</t>
  </si>
  <si>
    <t>řezání asfaltového krytu v rozsahu pro obnovu obrusné vrstvy v tl. 40 mm</t>
  </si>
  <si>
    <t>11.1+4x3.4 = 24.7 m</t>
  </si>
  <si>
    <t>Položka zahrnuje: 
- řezání vozovkové vrstvy v předepsané tloušťce 
- spotřeba vody 
Položka nezahrnuje: 
- x</t>
  </si>
  <si>
    <t>65</t>
  </si>
  <si>
    <t>93542</t>
  </si>
  <si>
    <t>ŽLABY Z DÍLCŮ Z POLYMERBETONU SVĚTLÉ ŠÍŘKY DO 150MM VČETNĚ MŘÍŽÍ</t>
  </si>
  <si>
    <t>polymerbetonový žlab s integrovanou litinovou hranou a těsnící drážkou s litinovým roštem 190x180x1000 mm, min. D400, včetně společného betonového lože se silničními obrubníky s boční opěrou C25/30nXF3 s pdtokem ve dně 160 mm</t>
  </si>
  <si>
    <t>Položka zahrnuje: 
-dodávku a uložení dílců žlabu z předepsaného materiálu předepsaných rozměrů včetně mříže 
- spárování, úpravy vtoku a výtoku 
- nezahrnuje nutné zemní práce, předepsané lože, obetonování 
- měří se v metrech běžných délky osy žlabu, odečítají se čistící kusy a vpustě 
Položka nezahrnuje: 
- x</t>
  </si>
</sst>
</file>

<file path=xl/styles.xml><?xml version="1.0" encoding="utf-8"?>
<styleSheet xmlns="http://schemas.openxmlformats.org/spreadsheetml/2006/main">
  <numFmts count="1">
    <numFmt numFmtId="177" formatCode="#,##0.00"/>
  </numFmts>
  <fonts count="7">
    <font>
      <sz val="10"/>
      <name val="Arial"/>
      <family val="0"/>
    </font>
    <font>
      <b/>
      <sz val="16"/>
      <color rgb="FF000000"/>
      <name val="Arial"/>
      <family val="0"/>
    </font>
    <font>
      <b/>
      <sz val="16"/>
      <name val="Arial"/>
      <family val="0"/>
    </font>
    <font>
      <b/>
      <sz val="10"/>
      <name val="Arial"/>
      <family val="0"/>
    </font>
    <font>
      <sz val="10"/>
      <color rgb="FFFFFFFF"/>
      <name val="Arial"/>
      <family val="0"/>
    </font>
    <font>
      <b/>
      <sz val="11"/>
      <name val="Arial"/>
      <family val="0"/>
    </font>
    <font>
      <i/>
      <sz val="10"/>
      <name val="Arial"/>
      <family val="0"/>
    </font>
  </fonts>
  <fills count="5">
    <fill>
      <patternFill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B441A"/>
        <bgColor indexed="64"/>
      </patternFill>
    </fill>
    <fill>
      <patternFill patternType="solid">
        <fgColor rgb="FFADD8E6"/>
        <bgColor indexed="64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/>
      <bottom style="thin"/>
    </border>
    <border>
      <left/>
      <right style="thin"/>
      <top/>
      <bottom/>
    </border>
    <border>
      <left style="thin"/>
      <right/>
      <top/>
      <bottom/>
    </border>
    <border>
      <left/>
      <right/>
      <top style="thin"/>
      <bottom/>
    </border>
    <border>
      <left/>
      <right/>
      <top style="thin"/>
      <bottom style="thin"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2" borderId="0" xfId="0" applyFont="1" applyFill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0" fillId="2" borderId="2" xfId="0" applyFill="1" applyBorder="1"/>
    <xf numFmtId="177" fontId="3" fillId="2" borderId="0" xfId="0" applyNumberFormat="1" applyFont="1" applyFill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/>
    <xf numFmtId="0" fontId="5" fillId="2" borderId="2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left"/>
    </xf>
    <xf numFmtId="0" fontId="0" fillId="2" borderId="6" xfId="0" applyFill="1" applyBorder="1"/>
    <xf numFmtId="0" fontId="3" fillId="0" borderId="1" xfId="0" applyFont="1" applyBorder="1" applyAlignment="1">
      <alignment horizontal="left"/>
    </xf>
    <xf numFmtId="177" fontId="3" fillId="0" borderId="1" xfId="0" applyNumberFormat="1" applyFont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177" fontId="3" fillId="2" borderId="5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wrapText="1"/>
    </xf>
    <xf numFmtId="0" fontId="0" fillId="0" borderId="1" xfId="0" applyBorder="1"/>
    <xf numFmtId="0" fontId="3" fillId="2" borderId="6" xfId="0" applyFont="1" applyFill="1" applyBorder="1" applyAlignment="1">
      <alignment horizontal="right"/>
    </xf>
    <xf numFmtId="0" fontId="3" fillId="2" borderId="6" xfId="0" applyFont="1" applyFill="1" applyBorder="1" applyAlignment="1">
      <alignment wrapText="1"/>
    </xf>
    <xf numFmtId="177" fontId="3" fillId="2" borderId="6" xfId="0" applyNumberFormat="1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77" fontId="0" fillId="0" borderId="1" xfId="0" applyNumberFormat="1" applyBorder="1" applyAlignment="1">
      <alignment horizontal="center"/>
    </xf>
    <xf numFmtId="177" fontId="0" fillId="4" borderId="1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vertical="top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top"/>
    </xf>
    <xf numFmtId="0" fontId="6" fillId="0" borderId="1" xfId="0" applyFont="1" applyBorder="1" applyAlignment="1">
      <alignment horizontal="left" vertical="center" wrapText="1"/>
    </xf>
    <xf numFmtId="177" fontId="3" fillId="2" borderId="0" xfId="0" applyNumberFormat="1" applyFont="1" applyFill="1" applyAlignment="1">
      <alignment horizontal="center"/>
    </xf>
    <xf numFmtId="0" fontId="3" fillId="2" borderId="2" xfId="0" applyFont="1" applyFill="1" applyBorder="1" applyAlignment="1">
      <alignment horizontal="right"/>
    </xf>
    <xf numFmtId="177" fontId="3" fillId="2" borderId="2" xfId="0" applyNumberFormat="1" applyFont="1" applyFill="1" applyBorder="1" applyAlignment="1">
      <alignment horizontal="center"/>
    </xf>
    <xf numFmtId="177" fontId="0" fillId="2" borderId="1" xfId="0" applyNumberFormat="1" applyFill="1" applyBorder="1" applyAlignment="1">
      <alignment horizont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theme" Target="theme/theme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28575</xdr:rowOff>
    </xdr:from>
    <xdr:to>
      <xdr:col>0</xdr:col>
      <xdr:colOff>1390650</xdr:colOff>
      <xdr:row>3</xdr:row>
      <xdr:rowOff>28575</xdr:rowOff>
    </xdr:to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28575"/>
          <a:ext cx="1343025" cy="5810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0"/>
  <sheetViews>
    <sheetView tabSelected="1" workbookViewId="0" topLeftCell="A1"/>
  </sheetViews>
  <sheetFormatPr defaultColWidth="9.14285714285714" defaultRowHeight="12.75" customHeight="1"/>
  <cols>
    <col min="1" max="1" width="25.7142857142857" customWidth="1"/>
    <col min="2" max="2" width="66.7142857142857" customWidth="1"/>
    <col min="3" max="5" width="20.7142857142857" customWidth="1"/>
  </cols>
  <sheetData>
    <row r="1" spans="1:5" ht="12.75" customHeight="1">
      <c r="A1" s="1"/>
      <c s="1" t="s">
        <v>0</v>
      </c>
      <c s="1"/>
      <c s="1"/>
      <c s="1"/>
    </row>
    <row r="2" spans="1:5" ht="12.75" customHeight="1">
      <c r="A2" s="1"/>
      <c s="2" t="s">
        <v>1</v>
      </c>
      <c s="1"/>
      <c s="1"/>
      <c s="1"/>
    </row>
    <row r="3" spans="1:5" ht="20" customHeight="1">
      <c r="A3" s="1"/>
      <c s="1"/>
      <c s="1"/>
      <c s="1"/>
      <c s="1"/>
    </row>
    <row r="4" spans="1:5" ht="20" customHeight="1">
      <c r="A4" s="1"/>
      <c s="3" t="s">
        <v>2</v>
      </c>
      <c s="1"/>
      <c s="1"/>
      <c s="1"/>
    </row>
    <row r="5" spans="1:5" ht="12.75" customHeight="1">
      <c r="A5" s="1"/>
      <c s="1" t="s">
        <v>3</v>
      </c>
      <c s="1"/>
      <c s="1"/>
      <c s="1"/>
    </row>
    <row r="6" spans="1:5" ht="12.75" customHeight="1">
      <c r="A6" s="1"/>
      <c s="4" t="s">
        <v>4</v>
      </c>
      <c s="7">
        <f>SUM(C10:C10)</f>
      </c>
      <c s="1"/>
      <c s="1"/>
    </row>
    <row r="7" spans="1:5" ht="12.75" customHeight="1">
      <c r="A7" s="1"/>
      <c s="4" t="s">
        <v>5</v>
      </c>
      <c s="7">
        <f>SUM(E10:E10)</f>
      </c>
      <c s="1"/>
      <c s="1"/>
    </row>
    <row r="8" spans="1:5" ht="12.75" customHeight="1">
      <c r="A8" s="6"/>
      <c s="6"/>
      <c s="6"/>
      <c s="6"/>
      <c s="6"/>
    </row>
    <row r="9" spans="1:5" ht="12.75" customHeight="1">
      <c r="A9" s="5" t="s">
        <v>6</v>
      </c>
      <c s="5" t="s">
        <v>7</v>
      </c>
      <c s="5" t="s">
        <v>8</v>
      </c>
      <c s="5" t="s">
        <v>9</v>
      </c>
      <c s="5" t="s">
        <v>10</v>
      </c>
    </row>
    <row r="10" spans="1:5" ht="12.75" customHeight="1">
      <c r="A10" s="20" t="s">
        <v>23</v>
      </c>
      <c s="20" t="s">
        <v>24</v>
      </c>
      <c s="21">
        <f>'1'!I3</f>
      </c>
      <c s="21">
        <f>'1'!O2</f>
      </c>
      <c s="21">
        <f>C10+D10</f>
      </c>
    </row>
  </sheetData>
  <sheetProtection sheet="1" objects="1" scenarios="1"/>
  <mergeCells count="4">
    <mergeCell ref="A1:A3"/>
    <mergeCell ref="B2:B3"/>
    <mergeCell ref="B4:D4"/>
    <mergeCell ref="B5:D5"/>
  </mergeCells>
  <printOptions/>
  <pageMargins left="0.75" right="0.75" top="1" bottom="1" header="0.5" footer="0.5"/>
  <pageSetup fitToHeight="0" horizontalDpi="300" verticalDpi="300" orientation="portrait" paperSize="9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73"/>
  <sheetViews>
    <sheetView workbookViewId="0" topLeftCell="A1">
      <pane ySplit="7" topLeftCell="A8" activePane="bottomLeft" state="frozen"/>
      <selection pane="topLeft" activeCell="A1" sqref="A1"/>
      <selection pane="bottomLeft" activeCell="A8" sqref="A8"/>
    </sheetView>
  </sheetViews>
  <sheetFormatPr defaultColWidth="9.14285714285714" defaultRowHeight="12.75" customHeight="1"/>
  <cols>
    <col min="1" max="1" width="9.14285714285714" hidden="1" customWidth="1"/>
    <col min="2" max="2" width="11.7142857142857" customWidth="1"/>
    <col min="3" max="3" width="14.7142857142857" customWidth="1"/>
    <col min="4" max="4" width="9.71428571428571" customWidth="1"/>
    <col min="5" max="5" width="70.7142857142857" customWidth="1"/>
    <col min="6" max="6" width="11.7142857142857" customWidth="1"/>
    <col min="7" max="9" width="16.7142857142857" customWidth="1"/>
    <col min="15" max="18" width="9.14285714285714" hidden="1" customWidth="1"/>
  </cols>
  <sheetData>
    <row r="1" spans="1:16" ht="12.75" customHeight="1">
      <c r="A1" t="s">
        <v>11</v>
      </c>
      <c s="1"/>
      <c s="1"/>
      <c s="1"/>
      <c s="1" t="s">
        <v>0</v>
      </c>
      <c s="1"/>
      <c s="1"/>
      <c s="1"/>
      <c s="1"/>
      <c r="P1" t="s">
        <v>22</v>
      </c>
    </row>
    <row r="2" spans="2:16" ht="25" customHeight="1">
      <c r="B2" s="1"/>
      <c s="1"/>
      <c s="1"/>
      <c s="2" t="s">
        <v>13</v>
      </c>
      <c s="1"/>
      <c s="1"/>
      <c s="6"/>
      <c s="6"/>
      <c r="O2">
        <f>0+O8+O49+O146+O203+O208+O221</f>
      </c>
      <c t="s">
        <v>22</v>
      </c>
    </row>
    <row r="3" spans="1:16" ht="15" customHeight="1">
      <c r="A3" t="s">
        <v>12</v>
      </c>
      <c s="12" t="s">
        <v>14</v>
      </c>
      <c s="13" t="s">
        <v>15</v>
      </c>
      <c s="1"/>
      <c s="14" t="s">
        <v>16</v>
      </c>
      <c s="1"/>
      <c s="9"/>
      <c s="8" t="s">
        <v>23</v>
      </c>
      <c s="41">
        <f>0+I8+I49+I146+I203+I208+I221</f>
      </c>
      <c r="O3" t="s">
        <v>19</v>
      </c>
      <c t="s">
        <v>22</v>
      </c>
    </row>
    <row r="4" spans="1:16" ht="15" customHeight="1">
      <c r="A4" t="s">
        <v>17</v>
      </c>
      <c s="16" t="s">
        <v>18</v>
      </c>
      <c s="17" t="s">
        <v>23</v>
      </c>
      <c s="6"/>
      <c s="18" t="s">
        <v>24</v>
      </c>
      <c s="6"/>
      <c s="6"/>
      <c s="19"/>
      <c s="19"/>
      <c r="O4" t="s">
        <v>20</v>
      </c>
      <c t="s">
        <v>22</v>
      </c>
    </row>
    <row r="5" spans="1:16" ht="12.75" customHeight="1">
      <c r="A5" s="15" t="s">
        <v>25</v>
      </c>
      <c s="15" t="s">
        <v>27</v>
      </c>
      <c s="15" t="s">
        <v>28</v>
      </c>
      <c s="15" t="s">
        <v>29</v>
      </c>
      <c s="15" t="s">
        <v>31</v>
      </c>
      <c s="15" t="s">
        <v>33</v>
      </c>
      <c s="15" t="s">
        <v>35</v>
      </c>
      <c s="15" t="s">
        <v>37</v>
      </c>
      <c s="15"/>
      <c r="O5" t="s">
        <v>21</v>
      </c>
      <c t="s">
        <v>22</v>
      </c>
    </row>
    <row r="6" spans="1:9" ht="12.75" customHeight="1">
      <c r="A6" s="15"/>
      <c s="15"/>
      <c s="15"/>
      <c s="15"/>
      <c s="15"/>
      <c s="15"/>
      <c s="15"/>
      <c s="15" t="s">
        <v>38</v>
      </c>
      <c s="15" t="s">
        <v>40</v>
      </c>
    </row>
    <row r="7" spans="1:9" ht="12.75" customHeight="1">
      <c r="A7" s="15" t="s">
        <v>26</v>
      </c>
      <c s="15" t="s">
        <v>23</v>
      </c>
      <c s="15" t="s">
        <v>22</v>
      </c>
      <c s="15" t="s">
        <v>30</v>
      </c>
      <c s="15" t="s">
        <v>32</v>
      </c>
      <c s="15" t="s">
        <v>34</v>
      </c>
      <c s="15" t="s">
        <v>36</v>
      </c>
      <c s="15" t="s">
        <v>39</v>
      </c>
      <c s="15" t="s">
        <v>41</v>
      </c>
    </row>
    <row r="8" spans="1:18" ht="12.75" customHeight="1">
      <c r="A8" s="19" t="s">
        <v>42</v>
      </c>
      <c s="19"/>
      <c s="26" t="s">
        <v>26</v>
      </c>
      <c s="19"/>
      <c s="27" t="s">
        <v>43</v>
      </c>
      <c s="19"/>
      <c s="19"/>
      <c s="19"/>
      <c s="28">
        <f>0+Q8</f>
      </c>
      <c r="O8">
        <f>0+R8</f>
      </c>
      <c r="Q8">
        <f>0+I9+I13+I17+I21+I25+I29+I33+I37+I41+I45</f>
      </c>
      <c>
        <f>0+O9+O13+O17+O21+O25+O29+O33+O37+O41+O45</f>
      </c>
    </row>
    <row r="9" spans="1:16" ht="12.75">
      <c r="A9" s="25" t="s">
        <v>44</v>
      </c>
      <c s="29" t="s">
        <v>23</v>
      </c>
      <c s="29" t="s">
        <v>45</v>
      </c>
      <c s="25" t="s">
        <v>46</v>
      </c>
      <c s="30" t="s">
        <v>47</v>
      </c>
      <c s="31" t="s">
        <v>48</v>
      </c>
      <c s="32">
        <v>668</v>
      </c>
      <c s="33">
        <v>0</v>
      </c>
      <c s="32">
        <f>ROUND(ROUND(H9,2)*ROUND(G9,2),2)</f>
      </c>
      <c r="O9">
        <f>(I9*21)/100</f>
      </c>
      <c t="s">
        <v>22</v>
      </c>
    </row>
    <row r="10" spans="1:5" ht="12.75">
      <c r="A10" s="34" t="s">
        <v>49</v>
      </c>
      <c r="E10" s="35" t="s">
        <v>50</v>
      </c>
    </row>
    <row r="11" spans="1:5" ht="12.75">
      <c r="A11" s="36" t="s">
        <v>51</v>
      </c>
      <c r="E11" s="37" t="s">
        <v>52</v>
      </c>
    </row>
    <row r="12" spans="1:5" ht="51">
      <c r="A12" t="s">
        <v>53</v>
      </c>
      <c r="E12" s="35" t="s">
        <v>54</v>
      </c>
    </row>
    <row r="13" spans="1:16" ht="12.75">
      <c r="A13" s="25" t="s">
        <v>44</v>
      </c>
      <c s="29" t="s">
        <v>22</v>
      </c>
      <c s="29" t="s">
        <v>45</v>
      </c>
      <c s="25" t="s">
        <v>55</v>
      </c>
      <c s="30" t="s">
        <v>47</v>
      </c>
      <c s="31" t="s">
        <v>48</v>
      </c>
      <c s="32">
        <v>37</v>
      </c>
      <c s="33">
        <v>0</v>
      </c>
      <c s="32">
        <f>ROUND(ROUND(H13,2)*ROUND(G13,2),2)</f>
      </c>
      <c r="O13">
        <f>(I13*21)/100</f>
      </c>
      <c t="s">
        <v>22</v>
      </c>
    </row>
    <row r="14" spans="1:5" ht="25.5">
      <c r="A14" s="34" t="s">
        <v>49</v>
      </c>
      <c r="E14" s="35" t="s">
        <v>56</v>
      </c>
    </row>
    <row r="15" spans="1:5" ht="12.75">
      <c r="A15" s="36" t="s">
        <v>51</v>
      </c>
      <c r="E15" s="37" t="s">
        <v>57</v>
      </c>
    </row>
    <row r="16" spans="1:5" ht="51">
      <c r="A16" t="s">
        <v>53</v>
      </c>
      <c r="E16" s="35" t="s">
        <v>54</v>
      </c>
    </row>
    <row r="17" spans="1:16" ht="12.75">
      <c r="A17" s="25" t="s">
        <v>44</v>
      </c>
      <c s="29" t="s">
        <v>30</v>
      </c>
      <c s="29" t="s">
        <v>58</v>
      </c>
      <c s="25" t="s">
        <v>59</v>
      </c>
      <c s="30" t="s">
        <v>60</v>
      </c>
      <c s="31" t="s">
        <v>48</v>
      </c>
      <c s="32">
        <v>2.1</v>
      </c>
      <c s="33">
        <v>0</v>
      </c>
      <c s="32">
        <f>ROUND(ROUND(H17,2)*ROUND(G17,2),2)</f>
      </c>
      <c r="O17">
        <f>(I17*21)/100</f>
      </c>
      <c t="s">
        <v>22</v>
      </c>
    </row>
    <row r="18" spans="1:5" ht="12.75">
      <c r="A18" s="34" t="s">
        <v>49</v>
      </c>
      <c r="E18" s="35" t="s">
        <v>61</v>
      </c>
    </row>
    <row r="19" spans="1:5" ht="12.75">
      <c r="A19" s="36" t="s">
        <v>51</v>
      </c>
      <c r="E19" s="37" t="s">
        <v>59</v>
      </c>
    </row>
    <row r="20" spans="1:5" ht="51">
      <c r="A20" t="s">
        <v>53</v>
      </c>
      <c r="E20" s="35" t="s">
        <v>54</v>
      </c>
    </row>
    <row r="21" spans="1:16" ht="12.75">
      <c r="A21" s="25" t="s">
        <v>44</v>
      </c>
      <c s="29" t="s">
        <v>32</v>
      </c>
      <c s="29" t="s">
        <v>62</v>
      </c>
      <c s="25" t="s">
        <v>59</v>
      </c>
      <c s="30" t="s">
        <v>63</v>
      </c>
      <c s="31" t="s">
        <v>64</v>
      </c>
      <c s="32">
        <v>1</v>
      </c>
      <c s="33">
        <v>0</v>
      </c>
      <c s="32">
        <f>ROUND(ROUND(H21,2)*ROUND(G21,2),2)</f>
      </c>
      <c r="O21">
        <f>(I21*21)/100</f>
      </c>
      <c t="s">
        <v>22</v>
      </c>
    </row>
    <row r="22" spans="1:5" ht="38.25">
      <c r="A22" s="34" t="s">
        <v>49</v>
      </c>
      <c r="E22" s="35" t="s">
        <v>65</v>
      </c>
    </row>
    <row r="23" spans="1:5" ht="12.75">
      <c r="A23" s="36" t="s">
        <v>51</v>
      </c>
      <c r="E23" s="37" t="s">
        <v>59</v>
      </c>
    </row>
    <row r="24" spans="1:5" ht="51">
      <c r="A24" t="s">
        <v>53</v>
      </c>
      <c r="E24" s="35" t="s">
        <v>66</v>
      </c>
    </row>
    <row r="25" spans="1:16" ht="12.75">
      <c r="A25" s="25" t="s">
        <v>44</v>
      </c>
      <c s="29" t="s">
        <v>34</v>
      </c>
      <c s="29" t="s">
        <v>67</v>
      </c>
      <c s="25" t="s">
        <v>59</v>
      </c>
      <c s="30" t="s">
        <v>68</v>
      </c>
      <c s="31" t="s">
        <v>64</v>
      </c>
      <c s="32">
        <v>1</v>
      </c>
      <c s="33">
        <v>0</v>
      </c>
      <c s="32">
        <f>ROUND(ROUND(H25,2)*ROUND(G25,2),2)</f>
      </c>
      <c r="O25">
        <f>(I25*21)/100</f>
      </c>
      <c t="s">
        <v>22</v>
      </c>
    </row>
    <row r="26" spans="1:5" ht="76.5">
      <c r="A26" s="34" t="s">
        <v>49</v>
      </c>
      <c r="E26" s="35" t="s">
        <v>69</v>
      </c>
    </row>
    <row r="27" spans="1:5" ht="12.75">
      <c r="A27" s="36" t="s">
        <v>51</v>
      </c>
      <c r="E27" s="37" t="s">
        <v>59</v>
      </c>
    </row>
    <row r="28" spans="1:5" ht="51">
      <c r="A28" t="s">
        <v>53</v>
      </c>
      <c r="E28" s="35" t="s">
        <v>70</v>
      </c>
    </row>
    <row r="29" spans="1:16" ht="12.75">
      <c r="A29" s="25" t="s">
        <v>44</v>
      </c>
      <c s="29" t="s">
        <v>36</v>
      </c>
      <c s="29" t="s">
        <v>71</v>
      </c>
      <c s="25" t="s">
        <v>59</v>
      </c>
      <c s="30" t="s">
        <v>72</v>
      </c>
      <c s="31" t="s">
        <v>64</v>
      </c>
      <c s="32">
        <v>1</v>
      </c>
      <c s="33">
        <v>0</v>
      </c>
      <c s="32">
        <f>ROUND(ROUND(H29,2)*ROUND(G29,2),2)</f>
      </c>
      <c r="O29">
        <f>(I29*21)/100</f>
      </c>
      <c t="s">
        <v>22</v>
      </c>
    </row>
    <row r="30" spans="1:5" ht="76.5">
      <c r="A30" s="34" t="s">
        <v>49</v>
      </c>
      <c r="E30" s="35" t="s">
        <v>73</v>
      </c>
    </row>
    <row r="31" spans="1:5" ht="12.75">
      <c r="A31" s="36" t="s">
        <v>51</v>
      </c>
      <c r="E31" s="37" t="s">
        <v>59</v>
      </c>
    </row>
    <row r="32" spans="1:5" ht="89.25">
      <c r="A32" t="s">
        <v>53</v>
      </c>
      <c r="E32" s="35" t="s">
        <v>74</v>
      </c>
    </row>
    <row r="33" spans="1:16" ht="12.75">
      <c r="A33" s="25" t="s">
        <v>44</v>
      </c>
      <c s="29" t="s">
        <v>75</v>
      </c>
      <c s="29" t="s">
        <v>76</v>
      </c>
      <c s="25" t="s">
        <v>59</v>
      </c>
      <c s="30" t="s">
        <v>77</v>
      </c>
      <c s="31" t="s">
        <v>78</v>
      </c>
      <c s="32">
        <v>2</v>
      </c>
      <c s="33">
        <v>0</v>
      </c>
      <c s="32">
        <f>ROUND(ROUND(H33,2)*ROUND(G33,2),2)</f>
      </c>
      <c r="O33">
        <f>(I33*21)/100</f>
      </c>
      <c t="s">
        <v>22</v>
      </c>
    </row>
    <row r="34" spans="1:5" ht="12.75">
      <c r="A34" s="34" t="s">
        <v>49</v>
      </c>
      <c r="E34" s="35" t="s">
        <v>79</v>
      </c>
    </row>
    <row r="35" spans="1:5" ht="12.75">
      <c r="A35" s="36" t="s">
        <v>51</v>
      </c>
      <c r="E35" s="37" t="s">
        <v>59</v>
      </c>
    </row>
    <row r="36" spans="1:5" ht="89.25">
      <c r="A36" t="s">
        <v>53</v>
      </c>
      <c r="E36" s="35" t="s">
        <v>80</v>
      </c>
    </row>
    <row r="37" spans="1:16" ht="12.75">
      <c r="A37" s="25" t="s">
        <v>44</v>
      </c>
      <c s="29" t="s">
        <v>81</v>
      </c>
      <c s="29" t="s">
        <v>82</v>
      </c>
      <c s="25" t="s">
        <v>59</v>
      </c>
      <c s="30" t="s">
        <v>83</v>
      </c>
      <c s="31" t="s">
        <v>64</v>
      </c>
      <c s="32">
        <v>3</v>
      </c>
      <c s="33">
        <v>0</v>
      </c>
      <c s="32">
        <f>ROUND(ROUND(H37,2)*ROUND(G37,2),2)</f>
      </c>
      <c r="O37">
        <f>(I37*21)/100</f>
      </c>
      <c t="s">
        <v>22</v>
      </c>
    </row>
    <row r="38" spans="1:5" ht="51">
      <c r="A38" s="34" t="s">
        <v>49</v>
      </c>
      <c r="E38" s="35" t="s">
        <v>84</v>
      </c>
    </row>
    <row r="39" spans="1:5" ht="12.75">
      <c r="A39" s="36" t="s">
        <v>51</v>
      </c>
      <c r="E39" s="37" t="s">
        <v>59</v>
      </c>
    </row>
    <row r="40" spans="1:5" ht="51">
      <c r="A40" t="s">
        <v>53</v>
      </c>
      <c r="E40" s="35" t="s">
        <v>85</v>
      </c>
    </row>
    <row r="41" spans="1:16" ht="12.75">
      <c r="A41" s="25" t="s">
        <v>44</v>
      </c>
      <c s="29" t="s">
        <v>39</v>
      </c>
      <c s="29" t="s">
        <v>86</v>
      </c>
      <c s="25" t="s">
        <v>59</v>
      </c>
      <c s="30" t="s">
        <v>87</v>
      </c>
      <c s="31" t="s">
        <v>78</v>
      </c>
      <c s="32">
        <v>1</v>
      </c>
      <c s="33">
        <v>0</v>
      </c>
      <c s="32">
        <f>ROUND(ROUND(H41,2)*ROUND(G41,2),2)</f>
      </c>
      <c r="O41">
        <f>(I41*21)/100</f>
      </c>
      <c t="s">
        <v>22</v>
      </c>
    </row>
    <row r="42" spans="1:5" ht="51">
      <c r="A42" s="34" t="s">
        <v>49</v>
      </c>
      <c r="E42" s="35" t="s">
        <v>88</v>
      </c>
    </row>
    <row r="43" spans="1:5" ht="12.75">
      <c r="A43" s="36" t="s">
        <v>51</v>
      </c>
      <c r="E43" s="37" t="s">
        <v>59</v>
      </c>
    </row>
    <row r="44" spans="1:5" ht="114.75">
      <c r="A44" t="s">
        <v>53</v>
      </c>
      <c r="E44" s="35" t="s">
        <v>89</v>
      </c>
    </row>
    <row r="45" spans="1:16" ht="12.75">
      <c r="A45" s="25" t="s">
        <v>44</v>
      </c>
      <c s="29" t="s">
        <v>41</v>
      </c>
      <c s="29" t="s">
        <v>90</v>
      </c>
      <c s="25" t="s">
        <v>59</v>
      </c>
      <c s="30" t="s">
        <v>91</v>
      </c>
      <c s="31" t="s">
        <v>64</v>
      </c>
      <c s="32">
        <v>3</v>
      </c>
      <c s="33">
        <v>0</v>
      </c>
      <c s="32">
        <f>ROUND(ROUND(H45,2)*ROUND(G45,2),2)</f>
      </c>
      <c r="O45">
        <f>(I45*21)/100</f>
      </c>
      <c t="s">
        <v>22</v>
      </c>
    </row>
    <row r="46" spans="1:5" ht="25.5">
      <c r="A46" s="34" t="s">
        <v>49</v>
      </c>
      <c r="E46" s="35" t="s">
        <v>92</v>
      </c>
    </row>
    <row r="47" spans="1:5" ht="12.75">
      <c r="A47" s="36" t="s">
        <v>51</v>
      </c>
      <c r="E47" s="37" t="s">
        <v>59</v>
      </c>
    </row>
    <row r="48" spans="1:5" ht="51">
      <c r="A48" t="s">
        <v>53</v>
      </c>
      <c r="E48" s="35" t="s">
        <v>93</v>
      </c>
    </row>
    <row r="49" spans="1:18" ht="12.75" customHeight="1">
      <c r="A49" s="6" t="s">
        <v>42</v>
      </c>
      <c s="6"/>
      <c s="39" t="s">
        <v>23</v>
      </c>
      <c s="6"/>
      <c s="27" t="s">
        <v>94</v>
      </c>
      <c s="6"/>
      <c s="6"/>
      <c s="6"/>
      <c s="40">
        <f>0+Q49</f>
      </c>
      <c r="O49">
        <f>0+R49</f>
      </c>
      <c r="Q49">
        <f>0+I50+I54+I58+I62+I66+I70+I74+I78+I82+I86+I90+I94+I98+I102+I106+I110+I114+I118+I122+I126+I130+I134+I138+I142</f>
      </c>
      <c>
        <f>0+O50+O54+O58+O62+O66+O70+O74+O78+O82+O86+O90+O94+O98+O102+O106+O110+O114+O118+O122+O126+O130+O134+O138+O142</f>
      </c>
    </row>
    <row r="50" spans="1:16" ht="12.75">
      <c r="A50" s="25" t="s">
        <v>44</v>
      </c>
      <c s="29" t="s">
        <v>95</v>
      </c>
      <c s="29" t="s">
        <v>96</v>
      </c>
      <c s="25" t="s">
        <v>59</v>
      </c>
      <c s="30" t="s">
        <v>97</v>
      </c>
      <c s="31" t="s">
        <v>78</v>
      </c>
      <c s="32">
        <v>9</v>
      </c>
      <c s="33">
        <v>0</v>
      </c>
      <c s="32">
        <f>ROUND(ROUND(H50,2)*ROUND(G50,2),2)</f>
      </c>
      <c r="O50">
        <f>(I50*21)/100</f>
      </c>
      <c t="s">
        <v>22</v>
      </c>
    </row>
    <row r="51" spans="1:5" ht="25.5">
      <c r="A51" s="34" t="s">
        <v>49</v>
      </c>
      <c r="E51" s="35" t="s">
        <v>98</v>
      </c>
    </row>
    <row r="52" spans="1:5" ht="12.75">
      <c r="A52" s="36" t="s">
        <v>51</v>
      </c>
      <c r="E52" s="37" t="s">
        <v>59</v>
      </c>
    </row>
    <row r="53" spans="1:5" ht="51">
      <c r="A53" t="s">
        <v>53</v>
      </c>
      <c r="E53" s="35" t="s">
        <v>99</v>
      </c>
    </row>
    <row r="54" spans="1:16" ht="12.75">
      <c r="A54" s="25" t="s">
        <v>44</v>
      </c>
      <c s="29" t="s">
        <v>100</v>
      </c>
      <c s="29" t="s">
        <v>101</v>
      </c>
      <c s="25" t="s">
        <v>59</v>
      </c>
      <c s="30" t="s">
        <v>102</v>
      </c>
      <c s="31" t="s">
        <v>103</v>
      </c>
      <c s="32">
        <v>25.5</v>
      </c>
      <c s="33">
        <v>0</v>
      </c>
      <c s="32">
        <f>ROUND(ROUND(H54,2)*ROUND(G54,2),2)</f>
      </c>
      <c r="O54">
        <f>(I54*21)/100</f>
      </c>
      <c t="s">
        <v>22</v>
      </c>
    </row>
    <row r="55" spans="1:5" ht="25.5">
      <c r="A55" s="34" t="s">
        <v>49</v>
      </c>
      <c r="E55" s="35" t="s">
        <v>104</v>
      </c>
    </row>
    <row r="56" spans="1:5" ht="12.75">
      <c r="A56" s="36" t="s">
        <v>51</v>
      </c>
      <c r="E56" s="37" t="s">
        <v>105</v>
      </c>
    </row>
    <row r="57" spans="1:5" ht="76.5">
      <c r="A57" t="s">
        <v>53</v>
      </c>
      <c r="E57" s="35" t="s">
        <v>106</v>
      </c>
    </row>
    <row r="58" spans="1:16" ht="12.75">
      <c r="A58" s="25" t="s">
        <v>44</v>
      </c>
      <c s="29" t="s">
        <v>107</v>
      </c>
      <c s="29" t="s">
        <v>108</v>
      </c>
      <c s="25" t="s">
        <v>59</v>
      </c>
      <c s="30" t="s">
        <v>109</v>
      </c>
      <c s="31" t="s">
        <v>78</v>
      </c>
      <c s="32">
        <v>16</v>
      </c>
      <c s="33">
        <v>0</v>
      </c>
      <c s="32">
        <f>ROUND(ROUND(H58,2)*ROUND(G58,2),2)</f>
      </c>
      <c r="O58">
        <f>(I58*21)/100</f>
      </c>
      <c t="s">
        <v>22</v>
      </c>
    </row>
    <row r="59" spans="1:5" ht="25.5">
      <c r="A59" s="34" t="s">
        <v>49</v>
      </c>
      <c r="E59" s="35" t="s">
        <v>110</v>
      </c>
    </row>
    <row r="60" spans="1:5" ht="12.75">
      <c r="A60" s="36" t="s">
        <v>51</v>
      </c>
      <c r="E60" s="37" t="s">
        <v>59</v>
      </c>
    </row>
    <row r="61" spans="1:5" ht="127.5">
      <c r="A61" t="s">
        <v>53</v>
      </c>
      <c r="E61" s="35" t="s">
        <v>111</v>
      </c>
    </row>
    <row r="62" spans="1:16" ht="12.75">
      <c r="A62" s="25" t="s">
        <v>44</v>
      </c>
      <c s="29" t="s">
        <v>112</v>
      </c>
      <c s="29" t="s">
        <v>113</v>
      </c>
      <c s="25" t="s">
        <v>59</v>
      </c>
      <c s="30" t="s">
        <v>114</v>
      </c>
      <c s="31" t="s">
        <v>48</v>
      </c>
      <c s="32">
        <v>16.2</v>
      </c>
      <c s="33">
        <v>0</v>
      </c>
      <c s="32">
        <f>ROUND(ROUND(H62,2)*ROUND(G62,2),2)</f>
      </c>
      <c r="O62">
        <f>(I62*21)/100</f>
      </c>
      <c t="s">
        <v>22</v>
      </c>
    </row>
    <row r="63" spans="1:5" ht="25.5">
      <c r="A63" s="34" t="s">
        <v>49</v>
      </c>
      <c r="E63" s="35" t="s">
        <v>115</v>
      </c>
    </row>
    <row r="64" spans="1:5" ht="12.75">
      <c r="A64" s="36" t="s">
        <v>51</v>
      </c>
      <c r="E64" s="37" t="s">
        <v>116</v>
      </c>
    </row>
    <row r="65" spans="1:5" ht="89.25">
      <c r="A65" t="s">
        <v>53</v>
      </c>
      <c r="E65" s="35" t="s">
        <v>117</v>
      </c>
    </row>
    <row r="66" spans="1:16" ht="25.5">
      <c r="A66" s="25" t="s">
        <v>44</v>
      </c>
      <c s="29" t="s">
        <v>118</v>
      </c>
      <c s="29" t="s">
        <v>119</v>
      </c>
      <c s="25" t="s">
        <v>59</v>
      </c>
      <c s="30" t="s">
        <v>120</v>
      </c>
      <c s="31" t="s">
        <v>48</v>
      </c>
      <c s="32">
        <v>110.8</v>
      </c>
      <c s="33">
        <v>0</v>
      </c>
      <c s="32">
        <f>ROUND(ROUND(H66,2)*ROUND(G66,2),2)</f>
      </c>
      <c r="O66">
        <f>(I66*21)/100</f>
      </c>
      <c t="s">
        <v>22</v>
      </c>
    </row>
    <row r="67" spans="1:5" ht="12.75">
      <c r="A67" s="34" t="s">
        <v>49</v>
      </c>
      <c r="E67" s="35" t="s">
        <v>121</v>
      </c>
    </row>
    <row r="68" spans="1:5" ht="12.75">
      <c r="A68" s="36" t="s">
        <v>51</v>
      </c>
      <c r="E68" s="37" t="s">
        <v>122</v>
      </c>
    </row>
    <row r="69" spans="1:5" ht="89.25">
      <c r="A69" t="s">
        <v>53</v>
      </c>
      <c r="E69" s="35" t="s">
        <v>117</v>
      </c>
    </row>
    <row r="70" spans="1:16" ht="12.75">
      <c r="A70" s="25" t="s">
        <v>44</v>
      </c>
      <c s="29" t="s">
        <v>123</v>
      </c>
      <c s="29" t="s">
        <v>124</v>
      </c>
      <c s="25" t="s">
        <v>59</v>
      </c>
      <c s="30" t="s">
        <v>125</v>
      </c>
      <c s="31" t="s">
        <v>126</v>
      </c>
      <c s="32">
        <v>172</v>
      </c>
      <c s="33">
        <v>0</v>
      </c>
      <c s="32">
        <f>ROUND(ROUND(H70,2)*ROUND(G70,2),2)</f>
      </c>
      <c r="O70">
        <f>(I70*21)/100</f>
      </c>
      <c t="s">
        <v>22</v>
      </c>
    </row>
    <row r="71" spans="1:5" ht="25.5">
      <c r="A71" s="34" t="s">
        <v>49</v>
      </c>
      <c r="E71" s="35" t="s">
        <v>127</v>
      </c>
    </row>
    <row r="72" spans="1:5" ht="12.75">
      <c r="A72" s="36" t="s">
        <v>51</v>
      </c>
      <c r="E72" s="37" t="s">
        <v>128</v>
      </c>
    </row>
    <row r="73" spans="1:5" ht="89.25">
      <c r="A73" t="s">
        <v>53</v>
      </c>
      <c r="E73" s="35" t="s">
        <v>117</v>
      </c>
    </row>
    <row r="74" spans="1:16" ht="12.75">
      <c r="A74" s="25" t="s">
        <v>44</v>
      </c>
      <c s="29" t="s">
        <v>129</v>
      </c>
      <c s="29" t="s">
        <v>130</v>
      </c>
      <c s="25" t="s">
        <v>59</v>
      </c>
      <c s="30" t="s">
        <v>131</v>
      </c>
      <c s="31" t="s">
        <v>126</v>
      </c>
      <c s="32">
        <v>5.5</v>
      </c>
      <c s="33">
        <v>0</v>
      </c>
      <c s="32">
        <f>ROUND(ROUND(H74,2)*ROUND(G74,2),2)</f>
      </c>
      <c r="O74">
        <f>(I74*21)/100</f>
      </c>
      <c t="s">
        <v>22</v>
      </c>
    </row>
    <row r="75" spans="1:5" ht="38.25">
      <c r="A75" s="34" t="s">
        <v>49</v>
      </c>
      <c r="E75" s="35" t="s">
        <v>132</v>
      </c>
    </row>
    <row r="76" spans="1:5" ht="12.75">
      <c r="A76" s="36" t="s">
        <v>51</v>
      </c>
      <c r="E76" s="37" t="s">
        <v>133</v>
      </c>
    </row>
    <row r="77" spans="1:5" ht="89.25">
      <c r="A77" t="s">
        <v>53</v>
      </c>
      <c r="E77" s="35" t="s">
        <v>117</v>
      </c>
    </row>
    <row r="78" spans="1:16" ht="12.75">
      <c r="A78" s="25" t="s">
        <v>44</v>
      </c>
      <c s="29" t="s">
        <v>134</v>
      </c>
      <c s="29" t="s">
        <v>135</v>
      </c>
      <c s="25" t="s">
        <v>59</v>
      </c>
      <c s="30" t="s">
        <v>136</v>
      </c>
      <c s="31" t="s">
        <v>126</v>
      </c>
      <c s="32">
        <v>11.1</v>
      </c>
      <c s="33">
        <v>0</v>
      </c>
      <c s="32">
        <f>ROUND(ROUND(H78,2)*ROUND(G78,2),2)</f>
      </c>
      <c r="O78">
        <f>(I78*21)/100</f>
      </c>
      <c t="s">
        <v>22</v>
      </c>
    </row>
    <row r="79" spans="1:5" ht="25.5">
      <c r="A79" s="34" t="s">
        <v>49</v>
      </c>
      <c r="E79" s="35" t="s">
        <v>137</v>
      </c>
    </row>
    <row r="80" spans="1:5" ht="12.75">
      <c r="A80" s="36" t="s">
        <v>51</v>
      </c>
      <c r="E80" s="37" t="s">
        <v>138</v>
      </c>
    </row>
    <row r="81" spans="1:5" ht="89.25">
      <c r="A81" t="s">
        <v>53</v>
      </c>
      <c r="E81" s="35" t="s">
        <v>117</v>
      </c>
    </row>
    <row r="82" spans="1:16" ht="12.75">
      <c r="A82" s="25" t="s">
        <v>44</v>
      </c>
      <c s="29" t="s">
        <v>139</v>
      </c>
      <c s="29" t="s">
        <v>140</v>
      </c>
      <c s="25" t="s">
        <v>59</v>
      </c>
      <c s="30" t="s">
        <v>141</v>
      </c>
      <c s="31" t="s">
        <v>103</v>
      </c>
      <c s="32">
        <v>2.1</v>
      </c>
      <c s="33">
        <v>0</v>
      </c>
      <c s="32">
        <f>ROUND(ROUND(H82,2)*ROUND(G82,2),2)</f>
      </c>
      <c r="O82">
        <f>(I82*21)/100</f>
      </c>
      <c t="s">
        <v>22</v>
      </c>
    </row>
    <row r="83" spans="1:5" ht="25.5">
      <c r="A83" s="34" t="s">
        <v>49</v>
      </c>
      <c r="E83" s="35" t="s">
        <v>142</v>
      </c>
    </row>
    <row r="84" spans="1:5" ht="12.75">
      <c r="A84" s="36" t="s">
        <v>51</v>
      </c>
      <c r="E84" s="37" t="s">
        <v>143</v>
      </c>
    </row>
    <row r="85" spans="1:5" ht="89.25">
      <c r="A85" t="s">
        <v>53</v>
      </c>
      <c r="E85" s="35" t="s">
        <v>117</v>
      </c>
    </row>
    <row r="86" spans="1:16" ht="12.75">
      <c r="A86" s="25" t="s">
        <v>44</v>
      </c>
      <c s="29" t="s">
        <v>144</v>
      </c>
      <c s="29" t="s">
        <v>145</v>
      </c>
      <c s="25" t="s">
        <v>59</v>
      </c>
      <c s="30" t="s">
        <v>146</v>
      </c>
      <c s="31" t="s">
        <v>48</v>
      </c>
      <c s="32">
        <v>19.4</v>
      </c>
      <c s="33">
        <v>0</v>
      </c>
      <c s="32">
        <f>ROUND(ROUND(H86,2)*ROUND(G86,2),2)</f>
      </c>
      <c r="O86">
        <f>(I86*21)/100</f>
      </c>
      <c t="s">
        <v>22</v>
      </c>
    </row>
    <row r="87" spans="1:5" ht="12.75">
      <c r="A87" s="34" t="s">
        <v>49</v>
      </c>
      <c r="E87" s="35" t="s">
        <v>147</v>
      </c>
    </row>
    <row r="88" spans="1:5" ht="12.75">
      <c r="A88" s="36" t="s">
        <v>51</v>
      </c>
      <c r="E88" s="37" t="s">
        <v>148</v>
      </c>
    </row>
    <row r="89" spans="1:5" ht="63.75">
      <c r="A89" t="s">
        <v>53</v>
      </c>
      <c r="E89" s="35" t="s">
        <v>149</v>
      </c>
    </row>
    <row r="90" spans="1:16" ht="12.75">
      <c r="A90" s="25" t="s">
        <v>44</v>
      </c>
      <c s="29" t="s">
        <v>150</v>
      </c>
      <c s="29" t="s">
        <v>151</v>
      </c>
      <c s="25" t="s">
        <v>59</v>
      </c>
      <c s="30" t="s">
        <v>152</v>
      </c>
      <c s="31" t="s">
        <v>48</v>
      </c>
      <c s="32">
        <v>639</v>
      </c>
      <c s="33">
        <v>0</v>
      </c>
      <c s="32">
        <f>ROUND(ROUND(H90,2)*ROUND(G90,2),2)</f>
      </c>
      <c r="O90">
        <f>(I90*21)/100</f>
      </c>
      <c t="s">
        <v>22</v>
      </c>
    </row>
    <row r="91" spans="1:5" ht="25.5">
      <c r="A91" s="34" t="s">
        <v>49</v>
      </c>
      <c r="E91" s="35" t="s">
        <v>153</v>
      </c>
    </row>
    <row r="92" spans="1:5" ht="12.75">
      <c r="A92" s="36" t="s">
        <v>51</v>
      </c>
      <c r="E92" s="37" t="s">
        <v>154</v>
      </c>
    </row>
    <row r="93" spans="1:5" ht="395.25">
      <c r="A93" t="s">
        <v>53</v>
      </c>
      <c r="E93" s="35" t="s">
        <v>155</v>
      </c>
    </row>
    <row r="94" spans="1:16" ht="12.75">
      <c r="A94" s="25" t="s">
        <v>44</v>
      </c>
      <c s="29" t="s">
        <v>156</v>
      </c>
      <c s="29" t="s">
        <v>157</v>
      </c>
      <c s="25" t="s">
        <v>59</v>
      </c>
      <c s="30" t="s">
        <v>158</v>
      </c>
      <c s="31" t="s">
        <v>48</v>
      </c>
      <c s="32">
        <v>0.8</v>
      </c>
      <c s="33">
        <v>0</v>
      </c>
      <c s="32">
        <f>ROUND(ROUND(H94,2)*ROUND(G94,2),2)</f>
      </c>
      <c r="O94">
        <f>(I94*21)/100</f>
      </c>
      <c t="s">
        <v>22</v>
      </c>
    </row>
    <row r="95" spans="1:5" ht="12.75">
      <c r="A95" s="34" t="s">
        <v>49</v>
      </c>
      <c r="E95" s="35" t="s">
        <v>159</v>
      </c>
    </row>
    <row r="96" spans="1:5" ht="12.75">
      <c r="A96" s="36" t="s">
        <v>51</v>
      </c>
      <c r="E96" s="37" t="s">
        <v>160</v>
      </c>
    </row>
    <row r="97" spans="1:5" ht="344.25">
      <c r="A97" t="s">
        <v>53</v>
      </c>
      <c r="E97" s="35" t="s">
        <v>161</v>
      </c>
    </row>
    <row r="98" spans="1:16" ht="12.75">
      <c r="A98" s="25" t="s">
        <v>44</v>
      </c>
      <c s="29" t="s">
        <v>162</v>
      </c>
      <c s="29" t="s">
        <v>163</v>
      </c>
      <c s="25" t="s">
        <v>46</v>
      </c>
      <c s="30" t="s">
        <v>164</v>
      </c>
      <c s="31" t="s">
        <v>48</v>
      </c>
      <c s="32">
        <v>28</v>
      </c>
      <c s="33">
        <v>0</v>
      </c>
      <c s="32">
        <f>ROUND(ROUND(H98,2)*ROUND(G98,2),2)</f>
      </c>
      <c r="O98">
        <f>(I98*21)/100</f>
      </c>
      <c t="s">
        <v>22</v>
      </c>
    </row>
    <row r="99" spans="1:5" ht="25.5">
      <c r="A99" s="34" t="s">
        <v>49</v>
      </c>
      <c r="E99" s="35" t="s">
        <v>165</v>
      </c>
    </row>
    <row r="100" spans="1:5" ht="12.75">
      <c r="A100" s="36" t="s">
        <v>51</v>
      </c>
      <c r="E100" s="37" t="s">
        <v>166</v>
      </c>
    </row>
    <row r="101" spans="1:5" ht="344.25">
      <c r="A101" t="s">
        <v>53</v>
      </c>
      <c r="E101" s="35" t="s">
        <v>161</v>
      </c>
    </row>
    <row r="102" spans="1:16" ht="12.75">
      <c r="A102" s="25" t="s">
        <v>44</v>
      </c>
      <c s="29" t="s">
        <v>167</v>
      </c>
      <c s="29" t="s">
        <v>163</v>
      </c>
      <c s="25" t="s">
        <v>55</v>
      </c>
      <c s="30" t="s">
        <v>164</v>
      </c>
      <c s="31" t="s">
        <v>48</v>
      </c>
      <c s="32">
        <v>28</v>
      </c>
      <c s="33">
        <v>0</v>
      </c>
      <c s="32">
        <f>ROUND(ROUND(H102,2)*ROUND(G102,2),2)</f>
      </c>
      <c r="O102">
        <f>(I102*21)/100</f>
      </c>
      <c t="s">
        <v>22</v>
      </c>
    </row>
    <row r="103" spans="1:5" ht="25.5">
      <c r="A103" s="34" t="s">
        <v>49</v>
      </c>
      <c r="E103" s="35" t="s">
        <v>168</v>
      </c>
    </row>
    <row r="104" spans="1:5" ht="12.75">
      <c r="A104" s="36" t="s">
        <v>51</v>
      </c>
      <c r="E104" s="37" t="s">
        <v>169</v>
      </c>
    </row>
    <row r="105" spans="1:5" ht="344.25">
      <c r="A105" t="s">
        <v>53</v>
      </c>
      <c r="E105" s="35" t="s">
        <v>161</v>
      </c>
    </row>
    <row r="106" spans="1:16" ht="12.75">
      <c r="A106" s="25" t="s">
        <v>44</v>
      </c>
      <c s="29" t="s">
        <v>170</v>
      </c>
      <c s="29" t="s">
        <v>171</v>
      </c>
      <c s="25" t="s">
        <v>59</v>
      </c>
      <c s="30" t="s">
        <v>172</v>
      </c>
      <c s="31" t="s">
        <v>48</v>
      </c>
      <c s="32">
        <v>30.2</v>
      </c>
      <c s="33">
        <v>0</v>
      </c>
      <c s="32">
        <f>ROUND(ROUND(H106,2)*ROUND(G106,2),2)</f>
      </c>
      <c r="O106">
        <f>(I106*21)/100</f>
      </c>
      <c t="s">
        <v>22</v>
      </c>
    </row>
    <row r="107" spans="1:5" ht="12.75">
      <c r="A107" s="34" t="s">
        <v>49</v>
      </c>
      <c r="E107" s="35" t="s">
        <v>173</v>
      </c>
    </row>
    <row r="108" spans="1:5" ht="12.75">
      <c r="A108" s="36" t="s">
        <v>51</v>
      </c>
      <c r="E108" s="37" t="s">
        <v>174</v>
      </c>
    </row>
    <row r="109" spans="1:5" ht="267.75">
      <c r="A109" t="s">
        <v>53</v>
      </c>
      <c r="E109" s="35" t="s">
        <v>175</v>
      </c>
    </row>
    <row r="110" spans="1:16" ht="12.75">
      <c r="A110" s="25" t="s">
        <v>44</v>
      </c>
      <c s="29" t="s">
        <v>176</v>
      </c>
      <c s="29" t="s">
        <v>177</v>
      </c>
      <c s="25" t="s">
        <v>46</v>
      </c>
      <c s="30" t="s">
        <v>178</v>
      </c>
      <c s="31" t="s">
        <v>48</v>
      </c>
      <c s="32">
        <v>28</v>
      </c>
      <c s="33">
        <v>0</v>
      </c>
      <c s="32">
        <f>ROUND(ROUND(H110,2)*ROUND(G110,2),2)</f>
      </c>
      <c r="O110">
        <f>(I110*21)/100</f>
      </c>
      <c t="s">
        <v>22</v>
      </c>
    </row>
    <row r="111" spans="1:5" ht="25.5">
      <c r="A111" s="34" t="s">
        <v>49</v>
      </c>
      <c r="E111" s="35" t="s">
        <v>179</v>
      </c>
    </row>
    <row r="112" spans="1:5" ht="12.75">
      <c r="A112" s="36" t="s">
        <v>51</v>
      </c>
      <c r="E112" s="37" t="s">
        <v>166</v>
      </c>
    </row>
    <row r="113" spans="1:5" ht="255">
      <c r="A113" t="s">
        <v>53</v>
      </c>
      <c r="E113" s="35" t="s">
        <v>180</v>
      </c>
    </row>
    <row r="114" spans="1:16" ht="12.75">
      <c r="A114" s="25" t="s">
        <v>44</v>
      </c>
      <c s="29" t="s">
        <v>181</v>
      </c>
      <c s="29" t="s">
        <v>177</v>
      </c>
      <c s="25" t="s">
        <v>55</v>
      </c>
      <c s="30" t="s">
        <v>178</v>
      </c>
      <c s="31" t="s">
        <v>48</v>
      </c>
      <c s="32">
        <v>28</v>
      </c>
      <c s="33">
        <v>0</v>
      </c>
      <c s="32">
        <f>ROUND(ROUND(H114,2)*ROUND(G114,2),2)</f>
      </c>
      <c r="O114">
        <f>(I114*21)/100</f>
      </c>
      <c t="s">
        <v>22</v>
      </c>
    </row>
    <row r="115" spans="1:5" ht="25.5">
      <c r="A115" s="34" t="s">
        <v>49</v>
      </c>
      <c r="E115" s="35" t="s">
        <v>182</v>
      </c>
    </row>
    <row r="116" spans="1:5" ht="12.75">
      <c r="A116" s="36" t="s">
        <v>51</v>
      </c>
      <c r="E116" s="37" t="s">
        <v>169</v>
      </c>
    </row>
    <row r="117" spans="1:5" ht="255">
      <c r="A117" t="s">
        <v>53</v>
      </c>
      <c r="E117" s="35" t="s">
        <v>180</v>
      </c>
    </row>
    <row r="118" spans="1:16" ht="12.75">
      <c r="A118" s="25" t="s">
        <v>44</v>
      </c>
      <c s="29" t="s">
        <v>183</v>
      </c>
      <c s="29" t="s">
        <v>184</v>
      </c>
      <c s="25" t="s">
        <v>59</v>
      </c>
      <c s="30" t="s">
        <v>185</v>
      </c>
      <c s="31" t="s">
        <v>103</v>
      </c>
      <c s="32">
        <v>210</v>
      </c>
      <c s="33">
        <v>0</v>
      </c>
      <c s="32">
        <f>ROUND(ROUND(H118,2)*ROUND(G118,2),2)</f>
      </c>
      <c r="O118">
        <f>(I118*21)/100</f>
      </c>
      <c t="s">
        <v>22</v>
      </c>
    </row>
    <row r="119" spans="1:5" ht="12.75">
      <c r="A119" s="34" t="s">
        <v>49</v>
      </c>
      <c r="E119" s="35" t="s">
        <v>186</v>
      </c>
    </row>
    <row r="120" spans="1:5" ht="12.75">
      <c r="A120" s="36" t="s">
        <v>51</v>
      </c>
      <c r="E120" s="37" t="s">
        <v>59</v>
      </c>
    </row>
    <row r="121" spans="1:5" ht="63.75">
      <c r="A121" t="s">
        <v>53</v>
      </c>
      <c r="E121" s="35" t="s">
        <v>187</v>
      </c>
    </row>
    <row r="122" spans="1:16" ht="12.75">
      <c r="A122" s="25" t="s">
        <v>44</v>
      </c>
      <c s="29" t="s">
        <v>188</v>
      </c>
      <c s="29" t="s">
        <v>189</v>
      </c>
      <c s="25" t="s">
        <v>59</v>
      </c>
      <c s="30" t="s">
        <v>190</v>
      </c>
      <c s="31" t="s">
        <v>103</v>
      </c>
      <c s="32">
        <v>1686</v>
      </c>
      <c s="33">
        <v>0</v>
      </c>
      <c s="32">
        <f>ROUND(ROUND(H122,2)*ROUND(G122,2),2)</f>
      </c>
      <c r="O122">
        <f>(I122*21)/100</f>
      </c>
      <c t="s">
        <v>22</v>
      </c>
    </row>
    <row r="123" spans="1:5" ht="12.75">
      <c r="A123" s="34" t="s">
        <v>49</v>
      </c>
      <c r="E123" s="35" t="s">
        <v>191</v>
      </c>
    </row>
    <row r="124" spans="1:5" ht="12.75">
      <c r="A124" s="36" t="s">
        <v>51</v>
      </c>
      <c r="E124" s="37" t="s">
        <v>192</v>
      </c>
    </row>
    <row r="125" spans="1:5" ht="51">
      <c r="A125" t="s">
        <v>53</v>
      </c>
      <c r="E125" s="35" t="s">
        <v>193</v>
      </c>
    </row>
    <row r="126" spans="1:16" ht="12.75">
      <c r="A126" s="25" t="s">
        <v>44</v>
      </c>
      <c s="29" t="s">
        <v>194</v>
      </c>
      <c s="29" t="s">
        <v>195</v>
      </c>
      <c s="25" t="s">
        <v>59</v>
      </c>
      <c s="30" t="s">
        <v>196</v>
      </c>
      <c s="31" t="s">
        <v>103</v>
      </c>
      <c s="32">
        <v>210</v>
      </c>
      <c s="33">
        <v>0</v>
      </c>
      <c s="32">
        <f>ROUND(ROUND(H126,2)*ROUND(G126,2),2)</f>
      </c>
      <c r="O126">
        <f>(I126*21)/100</f>
      </c>
      <c t="s">
        <v>22</v>
      </c>
    </row>
    <row r="127" spans="1:5" ht="12.75">
      <c r="A127" s="34" t="s">
        <v>49</v>
      </c>
      <c r="E127" s="35" t="s">
        <v>197</v>
      </c>
    </row>
    <row r="128" spans="1:5" ht="12.75">
      <c r="A128" s="36" t="s">
        <v>51</v>
      </c>
      <c r="E128" s="37" t="s">
        <v>198</v>
      </c>
    </row>
    <row r="129" spans="1:5" ht="63.75">
      <c r="A129" t="s">
        <v>53</v>
      </c>
      <c r="E129" s="35" t="s">
        <v>199</v>
      </c>
    </row>
    <row r="130" spans="1:16" ht="12.75">
      <c r="A130" s="25" t="s">
        <v>44</v>
      </c>
      <c s="29" t="s">
        <v>200</v>
      </c>
      <c s="29" t="s">
        <v>201</v>
      </c>
      <c s="25" t="s">
        <v>59</v>
      </c>
      <c s="30" t="s">
        <v>202</v>
      </c>
      <c s="31" t="s">
        <v>103</v>
      </c>
      <c s="32">
        <v>210</v>
      </c>
      <c s="33">
        <v>0</v>
      </c>
      <c s="32">
        <f>ROUND(ROUND(H130,2)*ROUND(G130,2),2)</f>
      </c>
      <c r="O130">
        <f>(I130*21)/100</f>
      </c>
      <c t="s">
        <v>22</v>
      </c>
    </row>
    <row r="131" spans="1:5" ht="12.75">
      <c r="A131" s="34" t="s">
        <v>49</v>
      </c>
      <c r="E131" s="35" t="s">
        <v>186</v>
      </c>
    </row>
    <row r="132" spans="1:5" ht="12.75">
      <c r="A132" s="36" t="s">
        <v>51</v>
      </c>
      <c r="E132" s="37" t="s">
        <v>59</v>
      </c>
    </row>
    <row r="133" spans="1:5" ht="63.75">
      <c r="A133" t="s">
        <v>53</v>
      </c>
      <c r="E133" s="35" t="s">
        <v>203</v>
      </c>
    </row>
    <row r="134" spans="1:16" ht="12.75">
      <c r="A134" s="25" t="s">
        <v>44</v>
      </c>
      <c s="29" t="s">
        <v>204</v>
      </c>
      <c s="29" t="s">
        <v>205</v>
      </c>
      <c s="25" t="s">
        <v>59</v>
      </c>
      <c s="30" t="s">
        <v>206</v>
      </c>
      <c s="31" t="s">
        <v>103</v>
      </c>
      <c s="32">
        <v>210</v>
      </c>
      <c s="33">
        <v>0</v>
      </c>
      <c s="32">
        <f>ROUND(ROUND(H134,2)*ROUND(G134,2),2)</f>
      </c>
      <c r="O134">
        <f>(I134*21)/100</f>
      </c>
      <c t="s">
        <v>22</v>
      </c>
    </row>
    <row r="135" spans="1:5" ht="12.75">
      <c r="A135" s="34" t="s">
        <v>49</v>
      </c>
      <c r="E135" s="35" t="s">
        <v>207</v>
      </c>
    </row>
    <row r="136" spans="1:5" ht="12.75">
      <c r="A136" s="36" t="s">
        <v>51</v>
      </c>
      <c r="E136" s="37" t="s">
        <v>59</v>
      </c>
    </row>
    <row r="137" spans="1:5" ht="63.75">
      <c r="A137" t="s">
        <v>53</v>
      </c>
      <c r="E137" s="35" t="s">
        <v>208</v>
      </c>
    </row>
    <row r="138" spans="1:16" ht="12.75">
      <c r="A138" s="25" t="s">
        <v>44</v>
      </c>
      <c s="29" t="s">
        <v>209</v>
      </c>
      <c s="29" t="s">
        <v>210</v>
      </c>
      <c s="25" t="s">
        <v>59</v>
      </c>
      <c s="30" t="s">
        <v>211</v>
      </c>
      <c s="31" t="s">
        <v>103</v>
      </c>
      <c s="32">
        <v>21</v>
      </c>
      <c s="33">
        <v>0</v>
      </c>
      <c s="32">
        <f>ROUND(ROUND(H138,2)*ROUND(G138,2),2)</f>
      </c>
      <c r="O138">
        <f>(I138*21)/100</f>
      </c>
      <c t="s">
        <v>22</v>
      </c>
    </row>
    <row r="139" spans="1:5" ht="25.5">
      <c r="A139" s="34" t="s">
        <v>49</v>
      </c>
      <c r="E139" s="35" t="s">
        <v>212</v>
      </c>
    </row>
    <row r="140" spans="1:5" ht="12.75">
      <c r="A140" s="36" t="s">
        <v>51</v>
      </c>
      <c r="E140" s="37" t="s">
        <v>213</v>
      </c>
    </row>
    <row r="141" spans="1:5" ht="63.75">
      <c r="A141" t="s">
        <v>53</v>
      </c>
      <c r="E141" s="35" t="s">
        <v>214</v>
      </c>
    </row>
    <row r="142" spans="1:16" ht="12.75">
      <c r="A142" s="25" t="s">
        <v>44</v>
      </c>
      <c s="29" t="s">
        <v>215</v>
      </c>
      <c s="29" t="s">
        <v>216</v>
      </c>
      <c s="25" t="s">
        <v>59</v>
      </c>
      <c s="30" t="s">
        <v>217</v>
      </c>
      <c s="31" t="s">
        <v>48</v>
      </c>
      <c s="32">
        <v>5.3</v>
      </c>
      <c s="33">
        <v>0</v>
      </c>
      <c s="32">
        <f>ROUND(ROUND(H142,2)*ROUND(G142,2),2)</f>
      </c>
      <c r="O142">
        <f>(I142*21)/100</f>
      </c>
      <c t="s">
        <v>22</v>
      </c>
    </row>
    <row r="143" spans="1:5" ht="12.75">
      <c r="A143" s="34" t="s">
        <v>49</v>
      </c>
      <c r="E143" s="35" t="s">
        <v>218</v>
      </c>
    </row>
    <row r="144" spans="1:5" ht="12.75">
      <c r="A144" s="36" t="s">
        <v>51</v>
      </c>
      <c r="E144" s="37" t="s">
        <v>219</v>
      </c>
    </row>
    <row r="145" spans="1:5" ht="63.75">
      <c r="A145" t="s">
        <v>53</v>
      </c>
      <c r="E145" s="35" t="s">
        <v>220</v>
      </c>
    </row>
    <row r="146" spans="1:18" ht="12.75" customHeight="1">
      <c r="A146" s="6" t="s">
        <v>42</v>
      </c>
      <c s="6"/>
      <c s="39" t="s">
        <v>34</v>
      </c>
      <c s="6"/>
      <c s="27" t="s">
        <v>221</v>
      </c>
      <c s="6"/>
      <c s="6"/>
      <c s="6"/>
      <c s="40">
        <f>0+Q146</f>
      </c>
      <c r="O146">
        <f>0+R146</f>
      </c>
      <c r="Q146">
        <f>0+I147+I151+I155+I159+I163+I167+I171+I175+I179+I183+I187+I191+I195+I199</f>
      </c>
      <c>
        <f>0+O147+O151+O155+O159+O163+O167+O171+O175+O179+O183+O187+O191+O195+O199</f>
      </c>
    </row>
    <row r="147" spans="1:16" ht="12.75">
      <c r="A147" s="25" t="s">
        <v>44</v>
      </c>
      <c s="29" t="s">
        <v>222</v>
      </c>
      <c s="29" t="s">
        <v>223</v>
      </c>
      <c s="25" t="s">
        <v>59</v>
      </c>
      <c s="30" t="s">
        <v>224</v>
      </c>
      <c s="31" t="s">
        <v>103</v>
      </c>
      <c s="32">
        <v>64</v>
      </c>
      <c s="33">
        <v>0</v>
      </c>
      <c s="32">
        <f>ROUND(ROUND(H147,2)*ROUND(G147,2),2)</f>
      </c>
      <c r="O147">
        <f>(I147*21)/100</f>
      </c>
      <c t="s">
        <v>22</v>
      </c>
    </row>
    <row r="148" spans="1:5" ht="12.75">
      <c r="A148" s="34" t="s">
        <v>49</v>
      </c>
      <c r="E148" s="35" t="s">
        <v>225</v>
      </c>
    </row>
    <row r="149" spans="1:5" ht="12.75">
      <c r="A149" s="36" t="s">
        <v>51</v>
      </c>
      <c r="E149" s="37" t="s">
        <v>226</v>
      </c>
    </row>
    <row r="150" spans="1:5" ht="76.5">
      <c r="A150" t="s">
        <v>53</v>
      </c>
      <c r="E150" s="35" t="s">
        <v>227</v>
      </c>
    </row>
    <row r="151" spans="1:16" ht="12.75">
      <c r="A151" s="25" t="s">
        <v>44</v>
      </c>
      <c s="29" t="s">
        <v>228</v>
      </c>
      <c s="29" t="s">
        <v>229</v>
      </c>
      <c s="25" t="s">
        <v>46</v>
      </c>
      <c s="30" t="s">
        <v>230</v>
      </c>
      <c s="31" t="s">
        <v>103</v>
      </c>
      <c s="32">
        <v>64</v>
      </c>
      <c s="33">
        <v>0</v>
      </c>
      <c s="32">
        <f>ROUND(ROUND(H151,2)*ROUND(G151,2),2)</f>
      </c>
      <c r="O151">
        <f>(I151*21)/100</f>
      </c>
      <c t="s">
        <v>22</v>
      </c>
    </row>
    <row r="152" spans="1:5" ht="12.75">
      <c r="A152" s="34" t="s">
        <v>49</v>
      </c>
      <c r="E152" s="35" t="s">
        <v>231</v>
      </c>
    </row>
    <row r="153" spans="1:5" ht="12.75">
      <c r="A153" s="36" t="s">
        <v>51</v>
      </c>
      <c r="E153" s="37" t="s">
        <v>226</v>
      </c>
    </row>
    <row r="154" spans="1:5" ht="76.5">
      <c r="A154" t="s">
        <v>53</v>
      </c>
      <c r="E154" s="35" t="s">
        <v>227</v>
      </c>
    </row>
    <row r="155" spans="1:16" ht="12.75">
      <c r="A155" s="25" t="s">
        <v>44</v>
      </c>
      <c s="29" t="s">
        <v>232</v>
      </c>
      <c s="29" t="s">
        <v>229</v>
      </c>
      <c s="25" t="s">
        <v>55</v>
      </c>
      <c s="30" t="s">
        <v>230</v>
      </c>
      <c s="31" t="s">
        <v>103</v>
      </c>
      <c s="32">
        <v>1432</v>
      </c>
      <c s="33">
        <v>0</v>
      </c>
      <c s="32">
        <f>ROUND(ROUND(H155,2)*ROUND(G155,2),2)</f>
      </c>
      <c r="O155">
        <f>(I155*21)/100</f>
      </c>
      <c t="s">
        <v>22</v>
      </c>
    </row>
    <row r="156" spans="1:5" ht="12.75">
      <c r="A156" s="34" t="s">
        <v>49</v>
      </c>
      <c r="E156" s="35" t="s">
        <v>233</v>
      </c>
    </row>
    <row r="157" spans="1:5" ht="12.75">
      <c r="A157" s="36" t="s">
        <v>51</v>
      </c>
      <c r="E157" s="37" t="s">
        <v>226</v>
      </c>
    </row>
    <row r="158" spans="1:5" ht="76.5">
      <c r="A158" t="s">
        <v>53</v>
      </c>
      <c r="E158" s="35" t="s">
        <v>227</v>
      </c>
    </row>
    <row r="159" spans="1:16" ht="12.75">
      <c r="A159" s="25" t="s">
        <v>44</v>
      </c>
      <c s="29" t="s">
        <v>234</v>
      </c>
      <c s="29" t="s">
        <v>235</v>
      </c>
      <c s="25" t="s">
        <v>46</v>
      </c>
      <c s="30" t="s">
        <v>236</v>
      </c>
      <c s="31" t="s">
        <v>103</v>
      </c>
      <c s="32">
        <v>1550</v>
      </c>
      <c s="33">
        <v>0</v>
      </c>
      <c s="32">
        <f>ROUND(ROUND(H159,2)*ROUND(G159,2),2)</f>
      </c>
      <c r="O159">
        <f>(I159*21)/100</f>
      </c>
      <c t="s">
        <v>22</v>
      </c>
    </row>
    <row r="160" spans="1:5" ht="12.75">
      <c r="A160" s="34" t="s">
        <v>49</v>
      </c>
      <c r="E160" s="35" t="s">
        <v>237</v>
      </c>
    </row>
    <row r="161" spans="1:5" ht="12.75">
      <c r="A161" s="36" t="s">
        <v>51</v>
      </c>
      <c r="E161" s="37" t="s">
        <v>226</v>
      </c>
    </row>
    <row r="162" spans="1:5" ht="76.5">
      <c r="A162" t="s">
        <v>53</v>
      </c>
      <c r="E162" s="35" t="s">
        <v>227</v>
      </c>
    </row>
    <row r="163" spans="1:16" ht="12.75">
      <c r="A163" s="25" t="s">
        <v>44</v>
      </c>
      <c s="29" t="s">
        <v>238</v>
      </c>
      <c s="29" t="s">
        <v>235</v>
      </c>
      <c s="25" t="s">
        <v>55</v>
      </c>
      <c s="30" t="s">
        <v>236</v>
      </c>
      <c s="31" t="s">
        <v>103</v>
      </c>
      <c s="32">
        <v>1550</v>
      </c>
      <c s="33">
        <v>0</v>
      </c>
      <c s="32">
        <f>ROUND(ROUND(H163,2)*ROUND(G163,2),2)</f>
      </c>
      <c r="O163">
        <f>(I163*21)/100</f>
      </c>
      <c t="s">
        <v>22</v>
      </c>
    </row>
    <row r="164" spans="1:5" ht="12.75">
      <c r="A164" s="34" t="s">
        <v>49</v>
      </c>
      <c r="E164" s="35" t="s">
        <v>237</v>
      </c>
    </row>
    <row r="165" spans="1:5" ht="12.75">
      <c r="A165" s="36" t="s">
        <v>51</v>
      </c>
      <c r="E165" s="37" t="s">
        <v>226</v>
      </c>
    </row>
    <row r="166" spans="1:5" ht="76.5">
      <c r="A166" t="s">
        <v>53</v>
      </c>
      <c r="E166" s="35" t="s">
        <v>227</v>
      </c>
    </row>
    <row r="167" spans="1:16" ht="12.75">
      <c r="A167" s="25" t="s">
        <v>44</v>
      </c>
      <c s="29" t="s">
        <v>239</v>
      </c>
      <c s="29" t="s">
        <v>240</v>
      </c>
      <c s="25" t="s">
        <v>59</v>
      </c>
      <c s="30" t="s">
        <v>241</v>
      </c>
      <c s="31" t="s">
        <v>48</v>
      </c>
      <c s="32">
        <v>0.5</v>
      </c>
      <c s="33">
        <v>0</v>
      </c>
      <c s="32">
        <f>ROUND(ROUND(H167,2)*ROUND(G167,2),2)</f>
      </c>
      <c r="O167">
        <f>(I167*21)/100</f>
      </c>
      <c t="s">
        <v>22</v>
      </c>
    </row>
    <row r="168" spans="1:5" ht="25.5">
      <c r="A168" s="34" t="s">
        <v>49</v>
      </c>
      <c r="E168" s="35" t="s">
        <v>242</v>
      </c>
    </row>
    <row r="169" spans="1:5" ht="12.75">
      <c r="A169" s="36" t="s">
        <v>51</v>
      </c>
      <c r="E169" s="37" t="s">
        <v>243</v>
      </c>
    </row>
    <row r="170" spans="1:5" ht="153">
      <c r="A170" t="s">
        <v>53</v>
      </c>
      <c r="E170" s="35" t="s">
        <v>244</v>
      </c>
    </row>
    <row r="171" spans="1:16" ht="12.75">
      <c r="A171" s="25" t="s">
        <v>44</v>
      </c>
      <c s="29" t="s">
        <v>245</v>
      </c>
      <c s="29" t="s">
        <v>246</v>
      </c>
      <c s="25" t="s">
        <v>59</v>
      </c>
      <c s="30" t="s">
        <v>247</v>
      </c>
      <c s="31" t="s">
        <v>103</v>
      </c>
      <c s="32">
        <v>2.1</v>
      </c>
      <c s="33">
        <v>0</v>
      </c>
      <c s="32">
        <f>ROUND(ROUND(H171,2)*ROUND(G171,2),2)</f>
      </c>
      <c r="O171">
        <f>(I171*21)/100</f>
      </c>
      <c t="s">
        <v>22</v>
      </c>
    </row>
    <row r="172" spans="1:5" ht="25.5">
      <c r="A172" s="34" t="s">
        <v>49</v>
      </c>
      <c r="E172" s="35" t="s">
        <v>248</v>
      </c>
    </row>
    <row r="173" spans="1:5" ht="12.75">
      <c r="A173" s="36" t="s">
        <v>51</v>
      </c>
      <c r="E173" s="37" t="s">
        <v>226</v>
      </c>
    </row>
    <row r="174" spans="1:5" ht="89.25">
      <c r="A174" t="s">
        <v>53</v>
      </c>
      <c r="E174" s="35" t="s">
        <v>249</v>
      </c>
    </row>
    <row r="175" spans="1:16" ht="12.75">
      <c r="A175" s="25" t="s">
        <v>44</v>
      </c>
      <c s="29" t="s">
        <v>250</v>
      </c>
      <c s="29" t="s">
        <v>251</v>
      </c>
      <c s="25" t="s">
        <v>59</v>
      </c>
      <c s="30" t="s">
        <v>252</v>
      </c>
      <c s="31" t="s">
        <v>103</v>
      </c>
      <c s="32">
        <v>1614</v>
      </c>
      <c s="33">
        <v>0</v>
      </c>
      <c s="32">
        <f>ROUND(ROUND(H175,2)*ROUND(G175,2),2)</f>
      </c>
      <c r="O175">
        <f>(I175*21)/100</f>
      </c>
      <c t="s">
        <v>22</v>
      </c>
    </row>
    <row r="176" spans="1:5" ht="38.25">
      <c r="A176" s="34" t="s">
        <v>49</v>
      </c>
      <c r="E176" s="35" t="s">
        <v>253</v>
      </c>
    </row>
    <row r="177" spans="1:5" ht="12.75">
      <c r="A177" s="36" t="s">
        <v>51</v>
      </c>
      <c r="E177" s="37" t="s">
        <v>254</v>
      </c>
    </row>
    <row r="178" spans="1:5" ht="89.25">
      <c r="A178" t="s">
        <v>53</v>
      </c>
      <c r="E178" s="35" t="s">
        <v>255</v>
      </c>
    </row>
    <row r="179" spans="1:16" ht="12.75">
      <c r="A179" s="25" t="s">
        <v>44</v>
      </c>
      <c s="29" t="s">
        <v>256</v>
      </c>
      <c s="29" t="s">
        <v>257</v>
      </c>
      <c s="25" t="s">
        <v>59</v>
      </c>
      <c s="30" t="s">
        <v>258</v>
      </c>
      <c s="31" t="s">
        <v>103</v>
      </c>
      <c s="32">
        <v>2.1</v>
      </c>
      <c s="33">
        <v>0</v>
      </c>
      <c s="32">
        <f>ROUND(ROUND(H179,2)*ROUND(G179,2),2)</f>
      </c>
      <c r="O179">
        <f>(I179*21)/100</f>
      </c>
      <c t="s">
        <v>22</v>
      </c>
    </row>
    <row r="180" spans="1:5" ht="12.75">
      <c r="A180" s="34" t="s">
        <v>49</v>
      </c>
      <c r="E180" s="35" t="s">
        <v>259</v>
      </c>
    </row>
    <row r="181" spans="1:5" ht="12.75">
      <c r="A181" s="36" t="s">
        <v>51</v>
      </c>
      <c r="E181" s="37" t="s">
        <v>226</v>
      </c>
    </row>
    <row r="182" spans="1:5" ht="165.75">
      <c r="A182" t="s">
        <v>53</v>
      </c>
      <c r="E182" s="35" t="s">
        <v>260</v>
      </c>
    </row>
    <row r="183" spans="1:16" ht="25.5">
      <c r="A183" s="25" t="s">
        <v>44</v>
      </c>
      <c s="29" t="s">
        <v>261</v>
      </c>
      <c s="29" t="s">
        <v>262</v>
      </c>
      <c s="25" t="s">
        <v>59</v>
      </c>
      <c s="30" t="s">
        <v>263</v>
      </c>
      <c s="31" t="s">
        <v>103</v>
      </c>
      <c s="32">
        <v>3</v>
      </c>
      <c s="33">
        <v>0</v>
      </c>
      <c s="32">
        <f>ROUND(ROUND(H183,2)*ROUND(G183,2),2)</f>
      </c>
      <c r="O183">
        <f>(I183*21)/100</f>
      </c>
      <c t="s">
        <v>22</v>
      </c>
    </row>
    <row r="184" spans="1:5" ht="38.25">
      <c r="A184" s="34" t="s">
        <v>49</v>
      </c>
      <c r="E184" s="35" t="s">
        <v>264</v>
      </c>
    </row>
    <row r="185" spans="1:5" ht="12.75">
      <c r="A185" s="36" t="s">
        <v>51</v>
      </c>
      <c r="E185" s="37" t="s">
        <v>265</v>
      </c>
    </row>
    <row r="186" spans="1:5" ht="178.5">
      <c r="A186" t="s">
        <v>53</v>
      </c>
      <c r="E186" s="35" t="s">
        <v>266</v>
      </c>
    </row>
    <row r="187" spans="1:16" ht="12.75">
      <c r="A187" s="25" t="s">
        <v>44</v>
      </c>
      <c s="29" t="s">
        <v>267</v>
      </c>
      <c s="29" t="s">
        <v>268</v>
      </c>
      <c s="25" t="s">
        <v>59</v>
      </c>
      <c s="30" t="s">
        <v>269</v>
      </c>
      <c s="31" t="s">
        <v>103</v>
      </c>
      <c s="32">
        <v>649</v>
      </c>
      <c s="33">
        <v>0</v>
      </c>
      <c s="32">
        <f>ROUND(ROUND(H187,2)*ROUND(G187,2),2)</f>
      </c>
      <c r="O187">
        <f>(I187*21)/100</f>
      </c>
      <c t="s">
        <v>22</v>
      </c>
    </row>
    <row r="188" spans="1:5" ht="51">
      <c r="A188" s="34" t="s">
        <v>49</v>
      </c>
      <c r="E188" s="35" t="s">
        <v>270</v>
      </c>
    </row>
    <row r="189" spans="1:5" ht="12.75">
      <c r="A189" s="36" t="s">
        <v>51</v>
      </c>
      <c r="E189" s="37" t="s">
        <v>271</v>
      </c>
    </row>
    <row r="190" spans="1:5" ht="178.5">
      <c r="A190" t="s">
        <v>53</v>
      </c>
      <c r="E190" s="35" t="s">
        <v>266</v>
      </c>
    </row>
    <row r="191" spans="1:16" ht="12.75">
      <c r="A191" s="25" t="s">
        <v>44</v>
      </c>
      <c s="29" t="s">
        <v>272</v>
      </c>
      <c s="29" t="s">
        <v>273</v>
      </c>
      <c s="25" t="s">
        <v>46</v>
      </c>
      <c s="30" t="s">
        <v>274</v>
      </c>
      <c s="31" t="s">
        <v>103</v>
      </c>
      <c s="32">
        <v>314</v>
      </c>
      <c s="33">
        <v>0</v>
      </c>
      <c s="32">
        <f>ROUND(ROUND(H191,2)*ROUND(G191,2),2)</f>
      </c>
      <c r="O191">
        <f>(I191*21)/100</f>
      </c>
      <c t="s">
        <v>22</v>
      </c>
    </row>
    <row r="192" spans="1:5" ht="38.25">
      <c r="A192" s="34" t="s">
        <v>49</v>
      </c>
      <c r="E192" s="35" t="s">
        <v>275</v>
      </c>
    </row>
    <row r="193" spans="1:5" ht="12.75">
      <c r="A193" s="36" t="s">
        <v>51</v>
      </c>
      <c r="E193" s="37" t="s">
        <v>276</v>
      </c>
    </row>
    <row r="194" spans="1:5" ht="178.5">
      <c r="A194" t="s">
        <v>53</v>
      </c>
      <c r="E194" s="35" t="s">
        <v>277</v>
      </c>
    </row>
    <row r="195" spans="1:16" ht="12.75">
      <c r="A195" s="25" t="s">
        <v>44</v>
      </c>
      <c s="29" t="s">
        <v>278</v>
      </c>
      <c s="29" t="s">
        <v>273</v>
      </c>
      <c s="25" t="s">
        <v>55</v>
      </c>
      <c s="30" t="s">
        <v>274</v>
      </c>
      <c s="31" t="s">
        <v>103</v>
      </c>
      <c s="32">
        <v>505</v>
      </c>
      <c s="33">
        <v>0</v>
      </c>
      <c s="32">
        <f>ROUND(ROUND(H195,2)*ROUND(G195,2),2)</f>
      </c>
      <c r="O195">
        <f>(I195*21)/100</f>
      </c>
      <c t="s">
        <v>22</v>
      </c>
    </row>
    <row r="196" spans="1:5" ht="38.25">
      <c r="A196" s="34" t="s">
        <v>49</v>
      </c>
      <c r="E196" s="35" t="s">
        <v>279</v>
      </c>
    </row>
    <row r="197" spans="1:5" ht="25.5">
      <c r="A197" s="36" t="s">
        <v>51</v>
      </c>
      <c r="E197" s="37" t="s">
        <v>280</v>
      </c>
    </row>
    <row r="198" spans="1:5" ht="178.5">
      <c r="A198" t="s">
        <v>53</v>
      </c>
      <c r="E198" s="35" t="s">
        <v>277</v>
      </c>
    </row>
    <row r="199" spans="1:16" ht="12.75">
      <c r="A199" s="25" t="s">
        <v>44</v>
      </c>
      <c s="29" t="s">
        <v>281</v>
      </c>
      <c s="29" t="s">
        <v>282</v>
      </c>
      <c s="25" t="s">
        <v>59</v>
      </c>
      <c s="30" t="s">
        <v>283</v>
      </c>
      <c s="31" t="s">
        <v>126</v>
      </c>
      <c s="32">
        <v>17.9</v>
      </c>
      <c s="33">
        <v>0</v>
      </c>
      <c s="32">
        <f>ROUND(ROUND(H199,2)*ROUND(G199,2),2)</f>
      </c>
      <c r="O199">
        <f>(I199*21)/100</f>
      </c>
      <c t="s">
        <v>22</v>
      </c>
    </row>
    <row r="200" spans="1:5" ht="38.25">
      <c r="A200" s="34" t="s">
        <v>49</v>
      </c>
      <c r="E200" s="35" t="s">
        <v>284</v>
      </c>
    </row>
    <row r="201" spans="1:5" ht="12.75">
      <c r="A201" s="36" t="s">
        <v>51</v>
      </c>
      <c r="E201" s="37" t="s">
        <v>285</v>
      </c>
    </row>
    <row r="202" spans="1:5" ht="63.75">
      <c r="A202" t="s">
        <v>53</v>
      </c>
      <c r="E202" s="35" t="s">
        <v>286</v>
      </c>
    </row>
    <row r="203" spans="1:18" ht="12.75" customHeight="1">
      <c r="A203" s="6" t="s">
        <v>42</v>
      </c>
      <c s="6"/>
      <c s="39" t="s">
        <v>75</v>
      </c>
      <c s="6"/>
      <c s="27" t="s">
        <v>287</v>
      </c>
      <c s="6"/>
      <c s="6"/>
      <c s="6"/>
      <c s="40">
        <f>0+Q203</f>
      </c>
      <c r="O203">
        <f>0+R203</f>
      </c>
      <c r="Q203">
        <f>0+I204</f>
      </c>
      <c>
        <f>0+O204</f>
      </c>
    </row>
    <row r="204" spans="1:16" ht="12.75">
      <c r="A204" s="25" t="s">
        <v>44</v>
      </c>
      <c s="29" t="s">
        <v>288</v>
      </c>
      <c s="29" t="s">
        <v>289</v>
      </c>
      <c s="25" t="s">
        <v>59</v>
      </c>
      <c s="30" t="s">
        <v>290</v>
      </c>
      <c s="31" t="s">
        <v>103</v>
      </c>
      <c s="32">
        <v>2.4</v>
      </c>
      <c s="33">
        <v>0</v>
      </c>
      <c s="32">
        <f>ROUND(ROUND(H204,2)*ROUND(G204,2),2)</f>
      </c>
      <c r="O204">
        <f>(I204*21)/100</f>
      </c>
      <c t="s">
        <v>22</v>
      </c>
    </row>
    <row r="205" spans="1:5" ht="12.75">
      <c r="A205" s="34" t="s">
        <v>49</v>
      </c>
      <c r="E205" s="35" t="s">
        <v>291</v>
      </c>
    </row>
    <row r="206" spans="1:5" ht="12.75">
      <c r="A206" s="36" t="s">
        <v>51</v>
      </c>
      <c r="E206" s="37" t="s">
        <v>292</v>
      </c>
    </row>
    <row r="207" spans="1:5" ht="76.5">
      <c r="A207" t="s">
        <v>53</v>
      </c>
      <c r="E207" s="35" t="s">
        <v>293</v>
      </c>
    </row>
    <row r="208" spans="1:18" ht="12.75" customHeight="1">
      <c r="A208" s="6" t="s">
        <v>42</v>
      </c>
      <c s="6"/>
      <c s="39" t="s">
        <v>81</v>
      </c>
      <c s="6"/>
      <c s="27" t="s">
        <v>294</v>
      </c>
      <c s="6"/>
      <c s="6"/>
      <c s="6"/>
      <c s="40">
        <f>0+Q208</f>
      </c>
      <c r="O208">
        <f>0+R208</f>
      </c>
      <c r="Q208">
        <f>0+I209+I213+I217</f>
      </c>
      <c>
        <f>0+O209+O213+O217</f>
      </c>
    </row>
    <row r="209" spans="1:16" ht="12.75">
      <c r="A209" s="25" t="s">
        <v>44</v>
      </c>
      <c s="29" t="s">
        <v>295</v>
      </c>
      <c s="29" t="s">
        <v>296</v>
      </c>
      <c s="25" t="s">
        <v>59</v>
      </c>
      <c s="30" t="s">
        <v>297</v>
      </c>
      <c s="31" t="s">
        <v>126</v>
      </c>
      <c s="32">
        <v>8</v>
      </c>
      <c s="33">
        <v>0</v>
      </c>
      <c s="32">
        <f>ROUND(ROUND(H209,2)*ROUND(G209,2),2)</f>
      </c>
      <c r="O209">
        <f>(I209*21)/100</f>
      </c>
      <c t="s">
        <v>22</v>
      </c>
    </row>
    <row r="210" spans="1:5" ht="25.5">
      <c r="A210" s="34" t="s">
        <v>49</v>
      </c>
      <c r="E210" s="35" t="s">
        <v>298</v>
      </c>
    </row>
    <row r="211" spans="1:5" ht="12.75">
      <c r="A211" s="36" t="s">
        <v>51</v>
      </c>
      <c r="E211" s="37" t="s">
        <v>226</v>
      </c>
    </row>
    <row r="212" spans="1:5" ht="255">
      <c r="A212" t="s">
        <v>53</v>
      </c>
      <c r="E212" s="35" t="s">
        <v>299</v>
      </c>
    </row>
    <row r="213" spans="1:16" ht="12.75">
      <c r="A213" s="25" t="s">
        <v>44</v>
      </c>
      <c s="29" t="s">
        <v>300</v>
      </c>
      <c s="29" t="s">
        <v>301</v>
      </c>
      <c s="25" t="s">
        <v>59</v>
      </c>
      <c s="30" t="s">
        <v>302</v>
      </c>
      <c s="31" t="s">
        <v>78</v>
      </c>
      <c s="32">
        <v>1</v>
      </c>
      <c s="33">
        <v>0</v>
      </c>
      <c s="32">
        <f>ROUND(ROUND(H213,2)*ROUND(G213,2),2)</f>
      </c>
      <c r="O213">
        <f>(I213*21)/100</f>
      </c>
      <c t="s">
        <v>22</v>
      </c>
    </row>
    <row r="214" spans="1:5" ht="38.25">
      <c r="A214" s="34" t="s">
        <v>49</v>
      </c>
      <c r="E214" s="35" t="s">
        <v>303</v>
      </c>
    </row>
    <row r="215" spans="1:5" ht="12.75">
      <c r="A215" s="36" t="s">
        <v>51</v>
      </c>
      <c r="E215" s="37" t="s">
        <v>59</v>
      </c>
    </row>
    <row r="216" spans="1:5" ht="63.75">
      <c r="A216" t="s">
        <v>53</v>
      </c>
      <c r="E216" s="35" t="s">
        <v>304</v>
      </c>
    </row>
    <row r="217" spans="1:16" ht="12.75">
      <c r="A217" s="25" t="s">
        <v>44</v>
      </c>
      <c s="29" t="s">
        <v>305</v>
      </c>
      <c s="29" t="s">
        <v>306</v>
      </c>
      <c s="25" t="s">
        <v>59</v>
      </c>
      <c s="30" t="s">
        <v>307</v>
      </c>
      <c s="31" t="s">
        <v>78</v>
      </c>
      <c s="32">
        <v>3</v>
      </c>
      <c s="33">
        <v>0</v>
      </c>
      <c s="32">
        <f>ROUND(ROUND(H217,2)*ROUND(G217,2),2)</f>
      </c>
      <c r="O217">
        <f>(I217*21)/100</f>
      </c>
      <c t="s">
        <v>22</v>
      </c>
    </row>
    <row r="218" spans="1:5" ht="51">
      <c r="A218" s="34" t="s">
        <v>49</v>
      </c>
      <c r="E218" s="35" t="s">
        <v>308</v>
      </c>
    </row>
    <row r="219" spans="1:5" ht="12.75">
      <c r="A219" s="36" t="s">
        <v>51</v>
      </c>
      <c r="E219" s="37" t="s">
        <v>59</v>
      </c>
    </row>
    <row r="220" spans="1:5" ht="63.75">
      <c r="A220" t="s">
        <v>53</v>
      </c>
      <c r="E220" s="35" t="s">
        <v>304</v>
      </c>
    </row>
    <row r="221" spans="1:18" ht="12.75" customHeight="1">
      <c r="A221" s="6" t="s">
        <v>42</v>
      </c>
      <c s="6"/>
      <c s="39" t="s">
        <v>39</v>
      </c>
      <c s="6"/>
      <c s="27" t="s">
        <v>309</v>
      </c>
      <c s="6"/>
      <c s="6"/>
      <c s="6"/>
      <c s="40">
        <f>0+Q221</f>
      </c>
      <c r="O221">
        <f>0+R221</f>
      </c>
      <c r="Q221">
        <f>0+I222+I226+I230+I234+I238+I242+I246+I250+I254+I258+I262+I266+I270</f>
      </c>
      <c>
        <f>0+O222+O226+O230+O234+O238+O242+O246+O250+O254+O258+O262+O266+O270</f>
      </c>
    </row>
    <row r="222" spans="1:16" ht="12.75">
      <c r="A222" s="25" t="s">
        <v>44</v>
      </c>
      <c s="29" t="s">
        <v>310</v>
      </c>
      <c s="29" t="s">
        <v>311</v>
      </c>
      <c s="25" t="s">
        <v>59</v>
      </c>
      <c s="30" t="s">
        <v>312</v>
      </c>
      <c s="31" t="s">
        <v>78</v>
      </c>
      <c s="32">
        <v>3</v>
      </c>
      <c s="33">
        <v>0</v>
      </c>
      <c s="32">
        <f>ROUND(ROUND(H222,2)*ROUND(G222,2),2)</f>
      </c>
      <c r="O222">
        <f>(I222*21)/100</f>
      </c>
      <c t="s">
        <v>22</v>
      </c>
    </row>
    <row r="223" spans="1:5" ht="25.5">
      <c r="A223" s="34" t="s">
        <v>49</v>
      </c>
      <c r="E223" s="35" t="s">
        <v>313</v>
      </c>
    </row>
    <row r="224" spans="1:5" ht="12.75">
      <c r="A224" s="36" t="s">
        <v>51</v>
      </c>
      <c r="E224" s="37" t="s">
        <v>314</v>
      </c>
    </row>
    <row r="225" spans="1:5" ht="51">
      <c r="A225" t="s">
        <v>53</v>
      </c>
      <c r="E225" s="35" t="s">
        <v>315</v>
      </c>
    </row>
    <row r="226" spans="1:16" ht="12.75">
      <c r="A226" s="25" t="s">
        <v>44</v>
      </c>
      <c s="29" t="s">
        <v>316</v>
      </c>
      <c s="29" t="s">
        <v>317</v>
      </c>
      <c s="25" t="s">
        <v>59</v>
      </c>
      <c s="30" t="s">
        <v>318</v>
      </c>
      <c s="31" t="s">
        <v>319</v>
      </c>
      <c s="32">
        <v>225</v>
      </c>
      <c s="33">
        <v>0</v>
      </c>
      <c s="32">
        <f>ROUND(ROUND(H226,2)*ROUND(G226,2),2)</f>
      </c>
      <c r="O226">
        <f>(I226*21)/100</f>
      </c>
      <c t="s">
        <v>22</v>
      </c>
    </row>
    <row r="227" spans="1:5" ht="38.25">
      <c r="A227" s="34" t="s">
        <v>49</v>
      </c>
      <c r="E227" s="35" t="s">
        <v>320</v>
      </c>
    </row>
    <row r="228" spans="1:5" ht="12.75">
      <c r="A228" s="36" t="s">
        <v>51</v>
      </c>
      <c r="E228" s="37" t="s">
        <v>321</v>
      </c>
    </row>
    <row r="229" spans="1:5" ht="76.5">
      <c r="A229" t="s">
        <v>53</v>
      </c>
      <c r="E229" s="35" t="s">
        <v>322</v>
      </c>
    </row>
    <row r="230" spans="1:16" ht="12.75">
      <c r="A230" s="25" t="s">
        <v>44</v>
      </c>
      <c s="29" t="s">
        <v>323</v>
      </c>
      <c s="29" t="s">
        <v>324</v>
      </c>
      <c s="25" t="s">
        <v>59</v>
      </c>
      <c s="30" t="s">
        <v>325</v>
      </c>
      <c s="31" t="s">
        <v>78</v>
      </c>
      <c s="32">
        <v>2</v>
      </c>
      <c s="33">
        <v>0</v>
      </c>
      <c s="32">
        <f>ROUND(ROUND(H230,2)*ROUND(G230,2),2)</f>
      </c>
      <c r="O230">
        <f>(I230*21)/100</f>
      </c>
      <c t="s">
        <v>22</v>
      </c>
    </row>
    <row r="231" spans="1:5" ht="38.25">
      <c r="A231" s="34" t="s">
        <v>49</v>
      </c>
      <c r="E231" s="35" t="s">
        <v>326</v>
      </c>
    </row>
    <row r="232" spans="1:5" ht="12.75">
      <c r="A232" s="36" t="s">
        <v>51</v>
      </c>
      <c r="E232" s="37" t="s">
        <v>327</v>
      </c>
    </row>
    <row r="233" spans="1:5" ht="51">
      <c r="A233" t="s">
        <v>53</v>
      </c>
      <c r="E233" s="35" t="s">
        <v>328</v>
      </c>
    </row>
    <row r="234" spans="1:16" ht="12.75">
      <c r="A234" s="25" t="s">
        <v>44</v>
      </c>
      <c s="29" t="s">
        <v>329</v>
      </c>
      <c s="29" t="s">
        <v>330</v>
      </c>
      <c s="25" t="s">
        <v>59</v>
      </c>
      <c s="30" t="s">
        <v>331</v>
      </c>
      <c s="31" t="s">
        <v>332</v>
      </c>
      <c s="32">
        <v>2700</v>
      </c>
      <c s="33">
        <v>0</v>
      </c>
      <c s="32">
        <f>ROUND(ROUND(H234,2)*ROUND(G234,2),2)</f>
      </c>
      <c r="O234">
        <f>(I234*21)/100</f>
      </c>
      <c t="s">
        <v>22</v>
      </c>
    </row>
    <row r="235" spans="1:5" ht="38.25">
      <c r="A235" s="34" t="s">
        <v>49</v>
      </c>
      <c r="E235" s="35" t="s">
        <v>333</v>
      </c>
    </row>
    <row r="236" spans="1:5" ht="12.75">
      <c r="A236" s="36" t="s">
        <v>51</v>
      </c>
      <c r="E236" s="37" t="s">
        <v>334</v>
      </c>
    </row>
    <row r="237" spans="1:5" ht="76.5">
      <c r="A237" t="s">
        <v>53</v>
      </c>
      <c r="E237" s="35" t="s">
        <v>335</v>
      </c>
    </row>
    <row r="238" spans="1:16" ht="12.75">
      <c r="A238" s="25" t="s">
        <v>44</v>
      </c>
      <c s="29" t="s">
        <v>336</v>
      </c>
      <c s="29" t="s">
        <v>337</v>
      </c>
      <c s="25" t="s">
        <v>59</v>
      </c>
      <c s="30" t="s">
        <v>338</v>
      </c>
      <c s="31" t="s">
        <v>78</v>
      </c>
      <c s="32">
        <v>1</v>
      </c>
      <c s="33">
        <v>0</v>
      </c>
      <c s="32">
        <f>ROUND(ROUND(H238,2)*ROUND(G238,2),2)</f>
      </c>
      <c r="O238">
        <f>(I238*21)/100</f>
      </c>
      <c t="s">
        <v>22</v>
      </c>
    </row>
    <row r="239" spans="1:5" ht="51">
      <c r="A239" s="34" t="s">
        <v>49</v>
      </c>
      <c r="E239" s="35" t="s">
        <v>339</v>
      </c>
    </row>
    <row r="240" spans="1:5" ht="12.75">
      <c r="A240" s="36" t="s">
        <v>51</v>
      </c>
      <c r="E240" s="37" t="s">
        <v>59</v>
      </c>
    </row>
    <row r="241" spans="1:5" ht="51">
      <c r="A241" t="s">
        <v>53</v>
      </c>
      <c r="E241" s="35" t="s">
        <v>340</v>
      </c>
    </row>
    <row r="242" spans="1:16" ht="12.75">
      <c r="A242" s="25" t="s">
        <v>44</v>
      </c>
      <c s="29" t="s">
        <v>341</v>
      </c>
      <c s="29" t="s">
        <v>342</v>
      </c>
      <c s="25" t="s">
        <v>59</v>
      </c>
      <c s="30" t="s">
        <v>343</v>
      </c>
      <c s="31" t="s">
        <v>126</v>
      </c>
      <c s="32">
        <v>18</v>
      </c>
      <c s="33">
        <v>0</v>
      </c>
      <c s="32">
        <f>ROUND(ROUND(H242,2)*ROUND(G242,2),2)</f>
      </c>
      <c r="O242">
        <f>(I242*21)/100</f>
      </c>
      <c t="s">
        <v>22</v>
      </c>
    </row>
    <row r="243" spans="1:5" ht="25.5">
      <c r="A243" s="34" t="s">
        <v>49</v>
      </c>
      <c r="E243" s="35" t="s">
        <v>344</v>
      </c>
    </row>
    <row r="244" spans="1:5" ht="12.75">
      <c r="A244" s="36" t="s">
        <v>51</v>
      </c>
      <c r="E244" s="37" t="s">
        <v>345</v>
      </c>
    </row>
    <row r="245" spans="1:5" ht="76.5">
      <c r="A245" t="s">
        <v>53</v>
      </c>
      <c r="E245" s="35" t="s">
        <v>346</v>
      </c>
    </row>
    <row r="246" spans="1:16" ht="12.75">
      <c r="A246" s="25" t="s">
        <v>44</v>
      </c>
      <c s="29" t="s">
        <v>347</v>
      </c>
      <c s="29" t="s">
        <v>348</v>
      </c>
      <c s="25" t="s">
        <v>46</v>
      </c>
      <c s="30" t="s">
        <v>349</v>
      </c>
      <c s="31" t="s">
        <v>126</v>
      </c>
      <c s="32">
        <v>182</v>
      </c>
      <c s="33">
        <v>0</v>
      </c>
      <c s="32">
        <f>ROUND(ROUND(H246,2)*ROUND(G246,2),2)</f>
      </c>
      <c r="O246">
        <f>(I246*21)/100</f>
      </c>
      <c t="s">
        <v>22</v>
      </c>
    </row>
    <row r="247" spans="1:5" ht="25.5">
      <c r="A247" s="34" t="s">
        <v>49</v>
      </c>
      <c r="E247" s="35" t="s">
        <v>350</v>
      </c>
    </row>
    <row r="248" spans="1:5" ht="12.75">
      <c r="A248" s="36" t="s">
        <v>51</v>
      </c>
      <c r="E248" s="37" t="s">
        <v>351</v>
      </c>
    </row>
    <row r="249" spans="1:5" ht="76.5">
      <c r="A249" t="s">
        <v>53</v>
      </c>
      <c r="E249" s="35" t="s">
        <v>346</v>
      </c>
    </row>
    <row r="250" spans="1:16" ht="12.75">
      <c r="A250" s="25" t="s">
        <v>44</v>
      </c>
      <c s="29" t="s">
        <v>352</v>
      </c>
      <c s="29" t="s">
        <v>348</v>
      </c>
      <c s="25" t="s">
        <v>55</v>
      </c>
      <c s="30" t="s">
        <v>349</v>
      </c>
      <c s="31" t="s">
        <v>126</v>
      </c>
      <c s="32">
        <v>3</v>
      </c>
      <c s="33">
        <v>0</v>
      </c>
      <c s="32">
        <f>ROUND(ROUND(H250,2)*ROUND(G250,2),2)</f>
      </c>
      <c r="O250">
        <f>(I250*21)/100</f>
      </c>
      <c t="s">
        <v>22</v>
      </c>
    </row>
    <row r="251" spans="1:5" ht="38.25">
      <c r="A251" s="34" t="s">
        <v>49</v>
      </c>
      <c r="E251" s="35" t="s">
        <v>353</v>
      </c>
    </row>
    <row r="252" spans="1:5" ht="12.75">
      <c r="A252" s="36" t="s">
        <v>51</v>
      </c>
      <c r="E252" s="37" t="s">
        <v>354</v>
      </c>
    </row>
    <row r="253" spans="1:5" ht="76.5">
      <c r="A253" t="s">
        <v>53</v>
      </c>
      <c r="E253" s="35" t="s">
        <v>346</v>
      </c>
    </row>
    <row r="254" spans="1:16" ht="12.75">
      <c r="A254" s="25" t="s">
        <v>44</v>
      </c>
      <c s="29" t="s">
        <v>355</v>
      </c>
      <c s="29" t="s">
        <v>348</v>
      </c>
      <c s="25" t="s">
        <v>356</v>
      </c>
      <c s="30" t="s">
        <v>349</v>
      </c>
      <c s="31" t="s">
        <v>126</v>
      </c>
      <c s="32">
        <v>4</v>
      </c>
      <c s="33">
        <v>0</v>
      </c>
      <c s="32">
        <f>ROUND(ROUND(H254,2)*ROUND(G254,2),2)</f>
      </c>
      <c r="O254">
        <f>(I254*21)/100</f>
      </c>
      <c t="s">
        <v>22</v>
      </c>
    </row>
    <row r="255" spans="1:5" ht="38.25">
      <c r="A255" s="34" t="s">
        <v>49</v>
      </c>
      <c r="E255" s="35" t="s">
        <v>357</v>
      </c>
    </row>
    <row r="256" spans="1:5" ht="12.75">
      <c r="A256" s="36" t="s">
        <v>51</v>
      </c>
      <c r="E256" s="37" t="s">
        <v>358</v>
      </c>
    </row>
    <row r="257" spans="1:5" ht="76.5">
      <c r="A257" t="s">
        <v>53</v>
      </c>
      <c r="E257" s="35" t="s">
        <v>346</v>
      </c>
    </row>
    <row r="258" spans="1:16" ht="12.75">
      <c r="A258" s="25" t="s">
        <v>44</v>
      </c>
      <c s="29" t="s">
        <v>359</v>
      </c>
      <c s="29" t="s">
        <v>348</v>
      </c>
      <c s="25" t="s">
        <v>360</v>
      </c>
      <c s="30" t="s">
        <v>349</v>
      </c>
      <c s="31" t="s">
        <v>126</v>
      </c>
      <c s="32">
        <v>6</v>
      </c>
      <c s="33">
        <v>0</v>
      </c>
      <c s="32">
        <f>ROUND(ROUND(H258,2)*ROUND(G258,2),2)</f>
      </c>
      <c r="O258">
        <f>(I258*21)/100</f>
      </c>
      <c t="s">
        <v>22</v>
      </c>
    </row>
    <row r="259" spans="1:5" ht="38.25">
      <c r="A259" s="34" t="s">
        <v>49</v>
      </c>
      <c r="E259" s="35" t="s">
        <v>361</v>
      </c>
    </row>
    <row r="260" spans="1:5" ht="12.75">
      <c r="A260" s="36" t="s">
        <v>51</v>
      </c>
      <c r="E260" s="37" t="s">
        <v>327</v>
      </c>
    </row>
    <row r="261" spans="1:5" ht="76.5">
      <c r="A261" t="s">
        <v>53</v>
      </c>
      <c r="E261" s="35" t="s">
        <v>346</v>
      </c>
    </row>
    <row r="262" spans="1:16" ht="12.75">
      <c r="A262" s="25" t="s">
        <v>44</v>
      </c>
      <c s="29" t="s">
        <v>362</v>
      </c>
      <c s="29" t="s">
        <v>363</v>
      </c>
      <c s="25" t="s">
        <v>59</v>
      </c>
      <c s="30" t="s">
        <v>364</v>
      </c>
      <c s="31" t="s">
        <v>126</v>
      </c>
      <c s="32">
        <v>11.1</v>
      </c>
      <c s="33">
        <v>0</v>
      </c>
      <c s="32">
        <f>ROUND(ROUND(H262,2)*ROUND(G262,2),2)</f>
      </c>
      <c r="O262">
        <f>(I262*21)/100</f>
      </c>
      <c t="s">
        <v>22</v>
      </c>
    </row>
    <row r="263" spans="1:5" ht="25.5">
      <c r="A263" s="34" t="s">
        <v>49</v>
      </c>
      <c r="E263" s="35" t="s">
        <v>365</v>
      </c>
    </row>
    <row r="264" spans="1:5" ht="12.75">
      <c r="A264" s="36" t="s">
        <v>51</v>
      </c>
      <c r="E264" s="37" t="s">
        <v>226</v>
      </c>
    </row>
    <row r="265" spans="1:5" ht="76.5">
      <c r="A265" t="s">
        <v>53</v>
      </c>
      <c r="E265" s="35" t="s">
        <v>366</v>
      </c>
    </row>
    <row r="266" spans="1:16" ht="12.75">
      <c r="A266" s="25" t="s">
        <v>44</v>
      </c>
      <c s="29" t="s">
        <v>367</v>
      </c>
      <c s="29" t="s">
        <v>368</v>
      </c>
      <c s="25" t="s">
        <v>59</v>
      </c>
      <c s="30" t="s">
        <v>369</v>
      </c>
      <c s="31" t="s">
        <v>126</v>
      </c>
      <c s="32">
        <v>8</v>
      </c>
      <c s="33">
        <v>0</v>
      </c>
      <c s="32">
        <f>ROUND(ROUND(H266,2)*ROUND(G266,2),2)</f>
      </c>
      <c r="O266">
        <f>(I266*21)/100</f>
      </c>
      <c t="s">
        <v>22</v>
      </c>
    </row>
    <row r="267" spans="1:5" ht="12.75">
      <c r="A267" s="34" t="s">
        <v>49</v>
      </c>
      <c r="E267" s="35" t="s">
        <v>370</v>
      </c>
    </row>
    <row r="268" spans="1:5" ht="12.75">
      <c r="A268" s="36" t="s">
        <v>51</v>
      </c>
      <c r="E268" s="37" t="s">
        <v>371</v>
      </c>
    </row>
    <row r="269" spans="1:5" ht="63.75">
      <c r="A269" t="s">
        <v>53</v>
      </c>
      <c r="E269" s="35" t="s">
        <v>372</v>
      </c>
    </row>
    <row r="270" spans="1:16" ht="12.75">
      <c r="A270" s="25" t="s">
        <v>44</v>
      </c>
      <c s="29" t="s">
        <v>373</v>
      </c>
      <c s="29" t="s">
        <v>374</v>
      </c>
      <c s="25" t="s">
        <v>59</v>
      </c>
      <c s="30" t="s">
        <v>375</v>
      </c>
      <c s="31" t="s">
        <v>126</v>
      </c>
      <c s="32">
        <v>3.5</v>
      </c>
      <c s="33">
        <v>0</v>
      </c>
      <c s="32">
        <f>ROUND(ROUND(H270,2)*ROUND(G270,2),2)</f>
      </c>
      <c r="O270">
        <f>(I270*21)/100</f>
      </c>
      <c t="s">
        <v>22</v>
      </c>
    </row>
    <row r="271" spans="1:5" ht="38.25">
      <c r="A271" s="34" t="s">
        <v>49</v>
      </c>
      <c r="E271" s="35" t="s">
        <v>376</v>
      </c>
    </row>
    <row r="272" spans="1:5" ht="12.75">
      <c r="A272" s="36" t="s">
        <v>51</v>
      </c>
      <c r="E272" s="37" t="s">
        <v>59</v>
      </c>
    </row>
    <row r="273" spans="1:5" ht="102">
      <c r="A273" t="s">
        <v>53</v>
      </c>
      <c r="E273" s="35" t="s">
        <v>377</v>
      </c>
    </row>
  </sheetData>
  <sheetProtection sheet="1" objects="1" scenarios="1"/>
  <mergeCells count="10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</mergeCells>
  <printOptions/>
  <pageMargins left="0.75" right="0.75" top="1" bottom="1" header="0.5" footer="0.5"/>
  <pageSetup fitToHeight="0" horizontalDpi="300" verticalDpi="300" orientation="portrait" paperSize="9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