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undrat\Desktop\ZŠ Kuldova - Rekonstrukce kotelny\Podklady\"/>
    </mc:Choice>
  </mc:AlternateContent>
  <xr:revisionPtr revIDLastSave="0" documentId="13_ncr:1_{CA493C26-CB83-4979-BCE5-299351240D40}" xr6:coauthVersionLast="47" xr6:coauthVersionMax="47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Pol'!$A$1:$U$187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5" i="12" l="1"/>
  <c r="G184" i="12"/>
  <c r="G183" i="12"/>
  <c r="G182" i="12"/>
  <c r="G181" i="12"/>
  <c r="G180" i="12"/>
  <c r="G179" i="12"/>
  <c r="G178" i="12"/>
  <c r="G177" i="12"/>
  <c r="G176" i="12"/>
  <c r="G175" i="12"/>
  <c r="G173" i="12"/>
  <c r="G172" i="12"/>
  <c r="G170" i="12"/>
  <c r="G169" i="12"/>
  <c r="G168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2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4" i="12"/>
  <c r="G12" i="12"/>
  <c r="G11" i="12"/>
  <c r="G9" i="12"/>
  <c r="G8" i="12" l="1"/>
  <c r="I47" i="1" s="1"/>
  <c r="I9" i="12"/>
  <c r="I8" i="12" s="1"/>
  <c r="K9" i="12"/>
  <c r="K8" i="12" s="1"/>
  <c r="M9" i="12"/>
  <c r="M8" i="12" s="1"/>
  <c r="O9" i="12"/>
  <c r="O8" i="12" s="1"/>
  <c r="Q9" i="12"/>
  <c r="Q8" i="12" s="1"/>
  <c r="U9" i="12"/>
  <c r="U8" i="12" s="1"/>
  <c r="G10" i="12"/>
  <c r="I48" i="1" s="1"/>
  <c r="I11" i="12"/>
  <c r="K11" i="12"/>
  <c r="K10" i="12" s="1"/>
  <c r="M11" i="12"/>
  <c r="O11" i="12"/>
  <c r="Q11" i="12"/>
  <c r="U11" i="12"/>
  <c r="U10" i="12" s="1"/>
  <c r="I12" i="12"/>
  <c r="K12" i="12"/>
  <c r="M12" i="12"/>
  <c r="O12" i="12"/>
  <c r="Q12" i="12"/>
  <c r="U12" i="12"/>
  <c r="G13" i="12"/>
  <c r="I49" i="1" s="1"/>
  <c r="O13" i="12"/>
  <c r="I14" i="12"/>
  <c r="I13" i="12" s="1"/>
  <c r="K14" i="12"/>
  <c r="K13" i="12" s="1"/>
  <c r="M14" i="12"/>
  <c r="M13" i="12" s="1"/>
  <c r="O14" i="12"/>
  <c r="Q14" i="12"/>
  <c r="Q13" i="12" s="1"/>
  <c r="U14" i="12"/>
  <c r="U13" i="12" s="1"/>
  <c r="G15" i="12"/>
  <c r="I50" i="1" s="1"/>
  <c r="I16" i="12"/>
  <c r="K16" i="12"/>
  <c r="M16" i="12"/>
  <c r="O16" i="12"/>
  <c r="Q16" i="12"/>
  <c r="U16" i="12"/>
  <c r="I17" i="12"/>
  <c r="K17" i="12"/>
  <c r="M17" i="12"/>
  <c r="O17" i="12"/>
  <c r="Q17" i="12"/>
  <c r="U17" i="12"/>
  <c r="I18" i="12"/>
  <c r="K18" i="12"/>
  <c r="M18" i="12"/>
  <c r="O18" i="12"/>
  <c r="Q18" i="12"/>
  <c r="U18" i="12"/>
  <c r="I19" i="12"/>
  <c r="K19" i="12"/>
  <c r="M19" i="12"/>
  <c r="O19" i="12"/>
  <c r="Q19" i="12"/>
  <c r="U19" i="12"/>
  <c r="I20" i="12"/>
  <c r="K20" i="12"/>
  <c r="M20" i="12"/>
  <c r="O20" i="12"/>
  <c r="Q20" i="12"/>
  <c r="U20" i="12"/>
  <c r="I21" i="12"/>
  <c r="K21" i="12"/>
  <c r="M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M24" i="12"/>
  <c r="O24" i="12"/>
  <c r="Q24" i="12"/>
  <c r="U24" i="12"/>
  <c r="I25" i="12"/>
  <c r="K25" i="12"/>
  <c r="M25" i="12"/>
  <c r="O25" i="12"/>
  <c r="Q25" i="12"/>
  <c r="U25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8" i="12"/>
  <c r="K28" i="12"/>
  <c r="M28" i="12"/>
  <c r="O28" i="12"/>
  <c r="Q28" i="12"/>
  <c r="U28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G31" i="12"/>
  <c r="I51" i="1" s="1"/>
  <c r="I32" i="12"/>
  <c r="I31" i="12" s="1"/>
  <c r="K32" i="12"/>
  <c r="K31" i="12" s="1"/>
  <c r="M32" i="12"/>
  <c r="M31" i="12" s="1"/>
  <c r="O32" i="12"/>
  <c r="O31" i="12" s="1"/>
  <c r="Q32" i="12"/>
  <c r="Q31" i="12" s="1"/>
  <c r="U32" i="12"/>
  <c r="U31" i="12" s="1"/>
  <c r="G33" i="12"/>
  <c r="I52" i="1" s="1"/>
  <c r="I34" i="12"/>
  <c r="K34" i="12"/>
  <c r="M34" i="12"/>
  <c r="O34" i="12"/>
  <c r="Q34" i="12"/>
  <c r="U34" i="12"/>
  <c r="I35" i="12"/>
  <c r="K35" i="12"/>
  <c r="M35" i="12"/>
  <c r="O35" i="12"/>
  <c r="Q35" i="12"/>
  <c r="U35" i="12"/>
  <c r="I36" i="12"/>
  <c r="K36" i="12"/>
  <c r="M36" i="12"/>
  <c r="O36" i="12"/>
  <c r="Q36" i="12"/>
  <c r="U36" i="12"/>
  <c r="I37" i="12"/>
  <c r="K37" i="12"/>
  <c r="M37" i="12"/>
  <c r="O37" i="12"/>
  <c r="Q37" i="12"/>
  <c r="U37" i="12"/>
  <c r="I38" i="12"/>
  <c r="K38" i="12"/>
  <c r="M38" i="12"/>
  <c r="O38" i="12"/>
  <c r="Q38" i="12"/>
  <c r="U38" i="12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I42" i="12"/>
  <c r="K42" i="12"/>
  <c r="M42" i="12"/>
  <c r="O42" i="12"/>
  <c r="Q42" i="12"/>
  <c r="U42" i="12"/>
  <c r="I43" i="12"/>
  <c r="K43" i="12"/>
  <c r="M43" i="12"/>
  <c r="O43" i="12"/>
  <c r="Q43" i="12"/>
  <c r="U43" i="12"/>
  <c r="I44" i="12"/>
  <c r="K44" i="12"/>
  <c r="M44" i="12"/>
  <c r="O44" i="12"/>
  <c r="Q44" i="12"/>
  <c r="U44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I47" i="12"/>
  <c r="K47" i="12"/>
  <c r="M47" i="12"/>
  <c r="O47" i="12"/>
  <c r="Q47" i="12"/>
  <c r="U47" i="12"/>
  <c r="I48" i="12"/>
  <c r="K48" i="12"/>
  <c r="M48" i="12"/>
  <c r="O48" i="12"/>
  <c r="Q48" i="12"/>
  <c r="U48" i="12"/>
  <c r="I49" i="12"/>
  <c r="K49" i="12"/>
  <c r="M49" i="12"/>
  <c r="O49" i="12"/>
  <c r="Q49" i="12"/>
  <c r="U49" i="12"/>
  <c r="I50" i="12"/>
  <c r="K50" i="12"/>
  <c r="M50" i="12"/>
  <c r="O50" i="12"/>
  <c r="Q50" i="12"/>
  <c r="U50" i="12"/>
  <c r="I51" i="12"/>
  <c r="K51" i="12"/>
  <c r="M51" i="12"/>
  <c r="O51" i="12"/>
  <c r="Q51" i="12"/>
  <c r="U51" i="12"/>
  <c r="I52" i="12"/>
  <c r="K52" i="12"/>
  <c r="M52" i="12"/>
  <c r="O52" i="12"/>
  <c r="Q52" i="12"/>
  <c r="U52" i="12"/>
  <c r="I53" i="12"/>
  <c r="K53" i="12"/>
  <c r="M53" i="12"/>
  <c r="O53" i="12"/>
  <c r="Q53" i="12"/>
  <c r="U53" i="12"/>
  <c r="I54" i="12"/>
  <c r="K54" i="12"/>
  <c r="M54" i="12"/>
  <c r="O54" i="12"/>
  <c r="Q54" i="12"/>
  <c r="U54" i="12"/>
  <c r="I55" i="12"/>
  <c r="K55" i="12"/>
  <c r="M55" i="12"/>
  <c r="O55" i="12"/>
  <c r="Q55" i="12"/>
  <c r="U55" i="12"/>
  <c r="I56" i="12"/>
  <c r="K56" i="12"/>
  <c r="M56" i="12"/>
  <c r="O56" i="12"/>
  <c r="Q56" i="12"/>
  <c r="U56" i="12"/>
  <c r="I57" i="12"/>
  <c r="K57" i="12"/>
  <c r="M57" i="12"/>
  <c r="O57" i="12"/>
  <c r="Q57" i="12"/>
  <c r="U57" i="12"/>
  <c r="I58" i="12"/>
  <c r="K58" i="12"/>
  <c r="M58" i="12"/>
  <c r="O58" i="12"/>
  <c r="Q58" i="12"/>
  <c r="U58" i="12"/>
  <c r="I59" i="12"/>
  <c r="K59" i="12"/>
  <c r="M59" i="12"/>
  <c r="O59" i="12"/>
  <c r="Q59" i="12"/>
  <c r="U59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I63" i="12"/>
  <c r="K63" i="12"/>
  <c r="M63" i="12"/>
  <c r="O63" i="12"/>
  <c r="Q63" i="12"/>
  <c r="U63" i="12"/>
  <c r="I64" i="12"/>
  <c r="K64" i="12"/>
  <c r="M64" i="12"/>
  <c r="O64" i="12"/>
  <c r="Q64" i="12"/>
  <c r="U64" i="12"/>
  <c r="I65" i="12"/>
  <c r="K65" i="12"/>
  <c r="M65" i="12"/>
  <c r="O65" i="12"/>
  <c r="Q65" i="12"/>
  <c r="U65" i="12"/>
  <c r="I66" i="12"/>
  <c r="K66" i="12"/>
  <c r="M66" i="12"/>
  <c r="O66" i="12"/>
  <c r="Q66" i="12"/>
  <c r="U66" i="12"/>
  <c r="I67" i="12"/>
  <c r="K67" i="12"/>
  <c r="M67" i="12"/>
  <c r="O67" i="12"/>
  <c r="Q67" i="12"/>
  <c r="U67" i="12"/>
  <c r="G68" i="12"/>
  <c r="I53" i="1" s="1"/>
  <c r="I69" i="12"/>
  <c r="K69" i="12"/>
  <c r="M69" i="12"/>
  <c r="O69" i="12"/>
  <c r="Q69" i="12"/>
  <c r="U69" i="12"/>
  <c r="I70" i="12"/>
  <c r="K70" i="12"/>
  <c r="M70" i="12"/>
  <c r="O70" i="12"/>
  <c r="Q70" i="12"/>
  <c r="U70" i="12"/>
  <c r="I71" i="12"/>
  <c r="K71" i="12"/>
  <c r="M71" i="12"/>
  <c r="O71" i="12"/>
  <c r="Q71" i="12"/>
  <c r="U71" i="12"/>
  <c r="I72" i="12"/>
  <c r="K72" i="12"/>
  <c r="M72" i="12"/>
  <c r="O72" i="12"/>
  <c r="Q72" i="12"/>
  <c r="U72" i="12"/>
  <c r="I73" i="12"/>
  <c r="K73" i="12"/>
  <c r="M73" i="12"/>
  <c r="O73" i="12"/>
  <c r="Q73" i="12"/>
  <c r="U73" i="12"/>
  <c r="I74" i="12"/>
  <c r="K74" i="12"/>
  <c r="M74" i="12"/>
  <c r="O74" i="12"/>
  <c r="Q74" i="12"/>
  <c r="U74" i="12"/>
  <c r="I75" i="12"/>
  <c r="K75" i="12"/>
  <c r="M75" i="12"/>
  <c r="O75" i="12"/>
  <c r="Q75" i="12"/>
  <c r="U75" i="12"/>
  <c r="I76" i="12"/>
  <c r="K76" i="12"/>
  <c r="M76" i="12"/>
  <c r="O76" i="12"/>
  <c r="Q76" i="12"/>
  <c r="U76" i="12"/>
  <c r="I77" i="12"/>
  <c r="K77" i="12"/>
  <c r="M77" i="12"/>
  <c r="O77" i="12"/>
  <c r="Q77" i="12"/>
  <c r="U77" i="12"/>
  <c r="I78" i="12"/>
  <c r="K78" i="12"/>
  <c r="M78" i="12"/>
  <c r="O78" i="12"/>
  <c r="Q78" i="12"/>
  <c r="U78" i="12"/>
  <c r="I79" i="12"/>
  <c r="K79" i="12"/>
  <c r="M79" i="12"/>
  <c r="O79" i="12"/>
  <c r="Q79" i="12"/>
  <c r="U79" i="12"/>
  <c r="I80" i="12"/>
  <c r="K80" i="12"/>
  <c r="M80" i="12"/>
  <c r="O80" i="12"/>
  <c r="Q80" i="12"/>
  <c r="U80" i="12"/>
  <c r="I81" i="12"/>
  <c r="K81" i="12"/>
  <c r="M81" i="12"/>
  <c r="O81" i="12"/>
  <c r="Q81" i="12"/>
  <c r="U81" i="12"/>
  <c r="I82" i="12"/>
  <c r="K82" i="12"/>
  <c r="M82" i="12"/>
  <c r="O82" i="12"/>
  <c r="Q82" i="12"/>
  <c r="U82" i="12"/>
  <c r="I83" i="12"/>
  <c r="K83" i="12"/>
  <c r="M83" i="12"/>
  <c r="O83" i="12"/>
  <c r="Q83" i="12"/>
  <c r="U83" i="12"/>
  <c r="G84" i="12"/>
  <c r="I54" i="1" s="1"/>
  <c r="I85" i="12"/>
  <c r="K85" i="12"/>
  <c r="M85" i="12"/>
  <c r="O85" i="12"/>
  <c r="Q85" i="12"/>
  <c r="U85" i="12"/>
  <c r="I86" i="12"/>
  <c r="K86" i="12"/>
  <c r="M86" i="12"/>
  <c r="O86" i="12"/>
  <c r="Q86" i="12"/>
  <c r="U86" i="12"/>
  <c r="I87" i="12"/>
  <c r="K87" i="12"/>
  <c r="M87" i="12"/>
  <c r="O87" i="12"/>
  <c r="Q87" i="12"/>
  <c r="U87" i="12"/>
  <c r="I88" i="12"/>
  <c r="K88" i="12"/>
  <c r="M88" i="12"/>
  <c r="O88" i="12"/>
  <c r="Q88" i="12"/>
  <c r="U88" i="12"/>
  <c r="I89" i="12"/>
  <c r="K89" i="12"/>
  <c r="M89" i="12"/>
  <c r="O89" i="12"/>
  <c r="Q89" i="12"/>
  <c r="U89" i="12"/>
  <c r="I90" i="12"/>
  <c r="K90" i="12"/>
  <c r="M90" i="12"/>
  <c r="O90" i="12"/>
  <c r="Q90" i="12"/>
  <c r="U90" i="12"/>
  <c r="I91" i="12"/>
  <c r="K91" i="12"/>
  <c r="M91" i="12"/>
  <c r="O91" i="12"/>
  <c r="Q91" i="12"/>
  <c r="U91" i="12"/>
  <c r="I92" i="12"/>
  <c r="K92" i="12"/>
  <c r="M92" i="12"/>
  <c r="O92" i="12"/>
  <c r="Q92" i="12"/>
  <c r="U92" i="12"/>
  <c r="I93" i="12"/>
  <c r="K93" i="12"/>
  <c r="M93" i="12"/>
  <c r="O93" i="12"/>
  <c r="Q93" i="12"/>
  <c r="U93" i="12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I97" i="12"/>
  <c r="K97" i="12"/>
  <c r="M97" i="12"/>
  <c r="O97" i="12"/>
  <c r="Q97" i="12"/>
  <c r="U97" i="12"/>
  <c r="I98" i="12"/>
  <c r="K98" i="12"/>
  <c r="M98" i="12"/>
  <c r="O98" i="12"/>
  <c r="Q98" i="12"/>
  <c r="U98" i="12"/>
  <c r="I99" i="12"/>
  <c r="K99" i="12"/>
  <c r="M99" i="12"/>
  <c r="O99" i="12"/>
  <c r="Q99" i="12"/>
  <c r="U99" i="12"/>
  <c r="I100" i="12"/>
  <c r="K100" i="12"/>
  <c r="M100" i="12"/>
  <c r="O100" i="12"/>
  <c r="Q100" i="12"/>
  <c r="U100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I105" i="12"/>
  <c r="K105" i="12"/>
  <c r="M105" i="12"/>
  <c r="O105" i="12"/>
  <c r="Q105" i="12"/>
  <c r="U105" i="12"/>
  <c r="I106" i="12"/>
  <c r="K106" i="12"/>
  <c r="M106" i="12"/>
  <c r="O106" i="12"/>
  <c r="Q106" i="12"/>
  <c r="U106" i="12"/>
  <c r="I107" i="12"/>
  <c r="K107" i="12"/>
  <c r="M107" i="12"/>
  <c r="O107" i="12"/>
  <c r="Q107" i="12"/>
  <c r="U107" i="12"/>
  <c r="I108" i="12"/>
  <c r="K108" i="12"/>
  <c r="M108" i="12"/>
  <c r="O108" i="12"/>
  <c r="Q108" i="12"/>
  <c r="U108" i="12"/>
  <c r="I109" i="12"/>
  <c r="K109" i="12"/>
  <c r="M109" i="12"/>
  <c r="O109" i="12"/>
  <c r="Q109" i="12"/>
  <c r="U109" i="12"/>
  <c r="I110" i="12"/>
  <c r="K110" i="12"/>
  <c r="M110" i="12"/>
  <c r="O110" i="12"/>
  <c r="Q110" i="12"/>
  <c r="U110" i="12"/>
  <c r="I111" i="12"/>
  <c r="K111" i="12"/>
  <c r="M111" i="12"/>
  <c r="O111" i="12"/>
  <c r="Q111" i="12"/>
  <c r="U111" i="12"/>
  <c r="G112" i="12"/>
  <c r="I55" i="1" s="1"/>
  <c r="I113" i="12"/>
  <c r="K113" i="12"/>
  <c r="M113" i="12"/>
  <c r="O113" i="12"/>
  <c r="Q113" i="12"/>
  <c r="U113" i="12"/>
  <c r="I114" i="12"/>
  <c r="K114" i="12"/>
  <c r="M114" i="12"/>
  <c r="O114" i="12"/>
  <c r="Q114" i="12"/>
  <c r="U114" i="12"/>
  <c r="I115" i="12"/>
  <c r="K115" i="12"/>
  <c r="M115" i="12"/>
  <c r="O115" i="12"/>
  <c r="Q115" i="12"/>
  <c r="U115" i="12"/>
  <c r="I116" i="12"/>
  <c r="K116" i="12"/>
  <c r="M116" i="12"/>
  <c r="O116" i="12"/>
  <c r="Q116" i="12"/>
  <c r="U116" i="12"/>
  <c r="I117" i="12"/>
  <c r="K117" i="12"/>
  <c r="M117" i="12"/>
  <c r="O117" i="12"/>
  <c r="Q117" i="12"/>
  <c r="U117" i="12"/>
  <c r="I118" i="12"/>
  <c r="K118" i="12"/>
  <c r="M118" i="12"/>
  <c r="O118" i="12"/>
  <c r="Q118" i="12"/>
  <c r="U118" i="12"/>
  <c r="I119" i="12"/>
  <c r="K119" i="12"/>
  <c r="M119" i="12"/>
  <c r="O119" i="12"/>
  <c r="Q119" i="12"/>
  <c r="U119" i="12"/>
  <c r="I120" i="12"/>
  <c r="K120" i="12"/>
  <c r="M120" i="12"/>
  <c r="O120" i="12"/>
  <c r="Q120" i="12"/>
  <c r="U120" i="12"/>
  <c r="I121" i="12"/>
  <c r="K121" i="12"/>
  <c r="M121" i="12"/>
  <c r="O121" i="12"/>
  <c r="Q121" i="12"/>
  <c r="U121" i="12"/>
  <c r="I122" i="12"/>
  <c r="K122" i="12"/>
  <c r="M122" i="12"/>
  <c r="O122" i="12"/>
  <c r="Q122" i="12"/>
  <c r="U122" i="12"/>
  <c r="I123" i="12"/>
  <c r="K123" i="12"/>
  <c r="M123" i="12"/>
  <c r="O123" i="12"/>
  <c r="Q123" i="12"/>
  <c r="U123" i="12"/>
  <c r="I124" i="12"/>
  <c r="K124" i="12"/>
  <c r="M124" i="12"/>
  <c r="O124" i="12"/>
  <c r="Q124" i="12"/>
  <c r="U124" i="12"/>
  <c r="I125" i="12"/>
  <c r="K125" i="12"/>
  <c r="M125" i="12"/>
  <c r="O125" i="12"/>
  <c r="Q125" i="12"/>
  <c r="U125" i="12"/>
  <c r="I126" i="12"/>
  <c r="K126" i="12"/>
  <c r="M126" i="12"/>
  <c r="O126" i="12"/>
  <c r="Q126" i="12"/>
  <c r="U126" i="12"/>
  <c r="I127" i="12"/>
  <c r="K127" i="12"/>
  <c r="M127" i="12"/>
  <c r="O127" i="12"/>
  <c r="Q127" i="12"/>
  <c r="U127" i="12"/>
  <c r="I128" i="12"/>
  <c r="K128" i="12"/>
  <c r="M128" i="12"/>
  <c r="O128" i="12"/>
  <c r="Q128" i="12"/>
  <c r="U128" i="12"/>
  <c r="I129" i="12"/>
  <c r="K129" i="12"/>
  <c r="M129" i="12"/>
  <c r="O129" i="12"/>
  <c r="Q129" i="12"/>
  <c r="U129" i="12"/>
  <c r="I130" i="12"/>
  <c r="K130" i="12"/>
  <c r="M130" i="12"/>
  <c r="O130" i="12"/>
  <c r="Q130" i="12"/>
  <c r="U130" i="12"/>
  <c r="I131" i="12"/>
  <c r="K131" i="12"/>
  <c r="M131" i="12"/>
  <c r="O131" i="12"/>
  <c r="Q131" i="12"/>
  <c r="U131" i="12"/>
  <c r="I132" i="12"/>
  <c r="K132" i="12"/>
  <c r="M132" i="12"/>
  <c r="O132" i="12"/>
  <c r="Q132" i="12"/>
  <c r="U132" i="12"/>
  <c r="I133" i="12"/>
  <c r="K133" i="12"/>
  <c r="M133" i="12"/>
  <c r="O133" i="12"/>
  <c r="Q133" i="12"/>
  <c r="U133" i="12"/>
  <c r="I134" i="12"/>
  <c r="K134" i="12"/>
  <c r="M134" i="12"/>
  <c r="O134" i="12"/>
  <c r="Q134" i="12"/>
  <c r="U134" i="12"/>
  <c r="I135" i="12"/>
  <c r="K135" i="12"/>
  <c r="M135" i="12"/>
  <c r="O135" i="12"/>
  <c r="Q135" i="12"/>
  <c r="U135" i="12"/>
  <c r="I136" i="12"/>
  <c r="K136" i="12"/>
  <c r="M136" i="12"/>
  <c r="O136" i="12"/>
  <c r="Q136" i="12"/>
  <c r="U136" i="12"/>
  <c r="I137" i="12"/>
  <c r="K137" i="12"/>
  <c r="M137" i="12"/>
  <c r="O137" i="12"/>
  <c r="Q137" i="12"/>
  <c r="U137" i="12"/>
  <c r="I138" i="12"/>
  <c r="K138" i="12"/>
  <c r="M138" i="12"/>
  <c r="O138" i="12"/>
  <c r="Q138" i="12"/>
  <c r="U138" i="12"/>
  <c r="I139" i="12"/>
  <c r="K139" i="12"/>
  <c r="M139" i="12"/>
  <c r="O139" i="12"/>
  <c r="Q139" i="12"/>
  <c r="U139" i="12"/>
  <c r="I140" i="12"/>
  <c r="K140" i="12"/>
  <c r="M140" i="12"/>
  <c r="O140" i="12"/>
  <c r="Q140" i="12"/>
  <c r="U140" i="12"/>
  <c r="I141" i="12"/>
  <c r="K141" i="12"/>
  <c r="M141" i="12"/>
  <c r="O141" i="12"/>
  <c r="Q141" i="12"/>
  <c r="U141" i="12"/>
  <c r="I142" i="12"/>
  <c r="K142" i="12"/>
  <c r="M142" i="12"/>
  <c r="O142" i="12"/>
  <c r="Q142" i="12"/>
  <c r="U142" i="12"/>
  <c r="I143" i="12"/>
  <c r="K143" i="12"/>
  <c r="M143" i="12"/>
  <c r="O143" i="12"/>
  <c r="Q143" i="12"/>
  <c r="U143" i="12"/>
  <c r="I144" i="12"/>
  <c r="K144" i="12"/>
  <c r="M144" i="12"/>
  <c r="O144" i="12"/>
  <c r="Q144" i="12"/>
  <c r="U144" i="12"/>
  <c r="I145" i="12"/>
  <c r="K145" i="12"/>
  <c r="M145" i="12"/>
  <c r="O145" i="12"/>
  <c r="Q145" i="12"/>
  <c r="U145" i="12"/>
  <c r="I146" i="12"/>
  <c r="K146" i="12"/>
  <c r="M146" i="12"/>
  <c r="O146" i="12"/>
  <c r="Q146" i="12"/>
  <c r="U146" i="12"/>
  <c r="I147" i="12"/>
  <c r="K147" i="12"/>
  <c r="M147" i="12"/>
  <c r="O147" i="12"/>
  <c r="Q147" i="12"/>
  <c r="U147" i="12"/>
  <c r="I148" i="12"/>
  <c r="K148" i="12"/>
  <c r="M148" i="12"/>
  <c r="O148" i="12"/>
  <c r="Q148" i="12"/>
  <c r="U148" i="12"/>
  <c r="I149" i="12"/>
  <c r="K149" i="12"/>
  <c r="M149" i="12"/>
  <c r="O149" i="12"/>
  <c r="Q149" i="12"/>
  <c r="U149" i="12"/>
  <c r="I150" i="12"/>
  <c r="K150" i="12"/>
  <c r="M150" i="12"/>
  <c r="O150" i="12"/>
  <c r="Q150" i="12"/>
  <c r="U150" i="12"/>
  <c r="I151" i="12"/>
  <c r="K151" i="12"/>
  <c r="M151" i="12"/>
  <c r="O151" i="12"/>
  <c r="Q151" i="12"/>
  <c r="U151" i="12"/>
  <c r="I152" i="12"/>
  <c r="K152" i="12"/>
  <c r="M152" i="12"/>
  <c r="O152" i="12"/>
  <c r="Q152" i="12"/>
  <c r="U152" i="12"/>
  <c r="I153" i="12"/>
  <c r="K153" i="12"/>
  <c r="M153" i="12"/>
  <c r="O153" i="12"/>
  <c r="Q153" i="12"/>
  <c r="U153" i="12"/>
  <c r="I154" i="12"/>
  <c r="K154" i="12"/>
  <c r="M154" i="12"/>
  <c r="O154" i="12"/>
  <c r="Q154" i="12"/>
  <c r="U154" i="12"/>
  <c r="I155" i="12"/>
  <c r="K155" i="12"/>
  <c r="M155" i="12"/>
  <c r="O155" i="12"/>
  <c r="Q155" i="12"/>
  <c r="U155" i="12"/>
  <c r="I156" i="12"/>
  <c r="K156" i="12"/>
  <c r="M156" i="12"/>
  <c r="O156" i="12"/>
  <c r="Q156" i="12"/>
  <c r="U156" i="12"/>
  <c r="I157" i="12"/>
  <c r="K157" i="12"/>
  <c r="M157" i="12"/>
  <c r="O157" i="12"/>
  <c r="Q157" i="12"/>
  <c r="U157" i="12"/>
  <c r="I158" i="12"/>
  <c r="K158" i="12"/>
  <c r="M158" i="12"/>
  <c r="O158" i="12"/>
  <c r="Q158" i="12"/>
  <c r="U158" i="12"/>
  <c r="I159" i="12"/>
  <c r="K159" i="12"/>
  <c r="M159" i="12"/>
  <c r="O159" i="12"/>
  <c r="Q159" i="12"/>
  <c r="U159" i="12"/>
  <c r="I160" i="12"/>
  <c r="K160" i="12"/>
  <c r="M160" i="12"/>
  <c r="O160" i="12"/>
  <c r="Q160" i="12"/>
  <c r="U160" i="12"/>
  <c r="I161" i="12"/>
  <c r="K161" i="12"/>
  <c r="M161" i="12"/>
  <c r="O161" i="12"/>
  <c r="Q161" i="12"/>
  <c r="U161" i="12"/>
  <c r="I162" i="12"/>
  <c r="K162" i="12"/>
  <c r="M162" i="12"/>
  <c r="O162" i="12"/>
  <c r="Q162" i="12"/>
  <c r="U162" i="12"/>
  <c r="I163" i="12"/>
  <c r="K163" i="12"/>
  <c r="M163" i="12"/>
  <c r="O163" i="12"/>
  <c r="Q163" i="12"/>
  <c r="U163" i="12"/>
  <c r="I164" i="12"/>
  <c r="K164" i="12"/>
  <c r="M164" i="12"/>
  <c r="O164" i="12"/>
  <c r="Q164" i="12"/>
  <c r="U164" i="12"/>
  <c r="I165" i="12"/>
  <c r="K165" i="12"/>
  <c r="M165" i="12"/>
  <c r="O165" i="12"/>
  <c r="Q165" i="12"/>
  <c r="U165" i="12"/>
  <c r="I166" i="12"/>
  <c r="K166" i="12"/>
  <c r="M166" i="12"/>
  <c r="O166" i="12"/>
  <c r="Q166" i="12"/>
  <c r="U166" i="12"/>
  <c r="G167" i="12"/>
  <c r="I56" i="1" s="1"/>
  <c r="Q167" i="12"/>
  <c r="I168" i="12"/>
  <c r="K168" i="12"/>
  <c r="M168" i="12"/>
  <c r="O168" i="12"/>
  <c r="Q168" i="12"/>
  <c r="U168" i="12"/>
  <c r="I169" i="12"/>
  <c r="I167" i="12" s="1"/>
  <c r="K169" i="12"/>
  <c r="K167" i="12" s="1"/>
  <c r="M169" i="12"/>
  <c r="O169" i="12"/>
  <c r="Q169" i="12"/>
  <c r="U169" i="12"/>
  <c r="I170" i="12"/>
  <c r="K170" i="12"/>
  <c r="M170" i="12"/>
  <c r="O170" i="12"/>
  <c r="Q170" i="12"/>
  <c r="U170" i="12"/>
  <c r="G171" i="12"/>
  <c r="I57" i="1" s="1"/>
  <c r="I19" i="1" s="1"/>
  <c r="I171" i="12"/>
  <c r="I172" i="12"/>
  <c r="K172" i="12"/>
  <c r="K171" i="12" s="1"/>
  <c r="M172" i="12"/>
  <c r="O172" i="12"/>
  <c r="O171" i="12" s="1"/>
  <c r="Q172" i="12"/>
  <c r="Q171" i="12" s="1"/>
  <c r="U172" i="12"/>
  <c r="U171" i="12" s="1"/>
  <c r="I173" i="12"/>
  <c r="K173" i="12"/>
  <c r="M173" i="12"/>
  <c r="O173" i="12"/>
  <c r="Q173" i="12"/>
  <c r="U173" i="12"/>
  <c r="G174" i="12"/>
  <c r="I58" i="1" s="1"/>
  <c r="I175" i="12"/>
  <c r="K175" i="12"/>
  <c r="M175" i="12"/>
  <c r="O175" i="12"/>
  <c r="Q175" i="12"/>
  <c r="U175" i="12"/>
  <c r="I176" i="12"/>
  <c r="K176" i="12"/>
  <c r="M176" i="12"/>
  <c r="O176" i="12"/>
  <c r="Q176" i="12"/>
  <c r="U176" i="12"/>
  <c r="I177" i="12"/>
  <c r="K177" i="12"/>
  <c r="M177" i="12"/>
  <c r="O177" i="12"/>
  <c r="Q177" i="12"/>
  <c r="U177" i="12"/>
  <c r="I178" i="12"/>
  <c r="K178" i="12"/>
  <c r="M178" i="12"/>
  <c r="O178" i="12"/>
  <c r="Q178" i="12"/>
  <c r="U178" i="12"/>
  <c r="I179" i="12"/>
  <c r="K179" i="12"/>
  <c r="M179" i="12"/>
  <c r="O179" i="12"/>
  <c r="Q179" i="12"/>
  <c r="U179" i="12"/>
  <c r="I180" i="12"/>
  <c r="K180" i="12"/>
  <c r="M180" i="12"/>
  <c r="O180" i="12"/>
  <c r="Q180" i="12"/>
  <c r="U180" i="12"/>
  <c r="I181" i="12"/>
  <c r="K181" i="12"/>
  <c r="M181" i="12"/>
  <c r="O181" i="12"/>
  <c r="Q181" i="12"/>
  <c r="U181" i="12"/>
  <c r="I182" i="12"/>
  <c r="K182" i="12"/>
  <c r="M182" i="12"/>
  <c r="O182" i="12"/>
  <c r="Q182" i="12"/>
  <c r="U182" i="12"/>
  <c r="I183" i="12"/>
  <c r="K183" i="12"/>
  <c r="M183" i="12"/>
  <c r="O183" i="12"/>
  <c r="Q183" i="12"/>
  <c r="U183" i="12"/>
  <c r="I184" i="12"/>
  <c r="K184" i="12"/>
  <c r="M184" i="12"/>
  <c r="O184" i="12"/>
  <c r="Q184" i="12"/>
  <c r="U184" i="12"/>
  <c r="I185" i="12"/>
  <c r="K185" i="12"/>
  <c r="M185" i="12"/>
  <c r="O185" i="12"/>
  <c r="Q185" i="12"/>
  <c r="U185" i="12"/>
  <c r="F40" i="1"/>
  <c r="G40" i="1"/>
  <c r="H40" i="1"/>
  <c r="I40" i="1"/>
  <c r="J39" i="1"/>
  <c r="J40" i="1" s="1"/>
  <c r="J28" i="1"/>
  <c r="J26" i="1"/>
  <c r="G38" i="1"/>
  <c r="F38" i="1"/>
  <c r="J23" i="1"/>
  <c r="J24" i="1"/>
  <c r="J25" i="1"/>
  <c r="E24" i="1"/>
  <c r="E26" i="1"/>
  <c r="I17" i="1" l="1"/>
  <c r="I59" i="1"/>
  <c r="I16" i="1"/>
  <c r="M167" i="12"/>
  <c r="M10" i="12"/>
  <c r="O167" i="12"/>
  <c r="Q112" i="12"/>
  <c r="O84" i="12"/>
  <c r="K84" i="12"/>
  <c r="Q68" i="12"/>
  <c r="I68" i="12"/>
  <c r="U33" i="12"/>
  <c r="U112" i="12"/>
  <c r="O112" i="12"/>
  <c r="K112" i="12"/>
  <c r="K68" i="12"/>
  <c r="U68" i="12"/>
  <c r="O68" i="12"/>
  <c r="U15" i="12"/>
  <c r="K15" i="12"/>
  <c r="Q10" i="12"/>
  <c r="I10" i="12"/>
  <c r="I174" i="12"/>
  <c r="Q174" i="12"/>
  <c r="M174" i="12"/>
  <c r="U167" i="12"/>
  <c r="M112" i="12"/>
  <c r="I112" i="12"/>
  <c r="U84" i="12"/>
  <c r="M68" i="12"/>
  <c r="K33" i="12"/>
  <c r="O33" i="12"/>
  <c r="M15" i="12"/>
  <c r="Q15" i="12"/>
  <c r="I15" i="12"/>
  <c r="O10" i="12"/>
  <c r="U174" i="12"/>
  <c r="O174" i="12"/>
  <c r="K174" i="12"/>
  <c r="M171" i="12"/>
  <c r="I84" i="12"/>
  <c r="Q84" i="12"/>
  <c r="M84" i="12"/>
  <c r="Q33" i="12"/>
  <c r="M33" i="12"/>
  <c r="I33" i="12"/>
  <c r="O15" i="12"/>
  <c r="I21" i="1" l="1"/>
  <c r="G25" i="1" s="1"/>
  <c r="G26" i="1" s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<sst xmlns="http://schemas.openxmlformats.org/spreadsheetml/2006/main" count="858" uniqueCount="443">
  <si>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</si>
  <si>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</si>
  <si>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</si>
  <si>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</si>
  <si>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</si>
  <si>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</si>
  <si>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</si>
  <si>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</si>
  <si>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</si>
  <si>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</si>
  <si>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</si>
  <si>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</si>
  <si>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</si>
  <si>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</si>
  <si>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</si>
  <si>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</si>
  <si>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</si>
  <si>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</si>
  <si>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</si>
  <si>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</si>
  <si>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</si>
  <si>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</si>
  <si>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</si>
  <si>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</si>
  <si>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</si>
  <si>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</si>
  <si>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</si>
  <si>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</si>
  <si>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</si>
  <si>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</si>
  <si>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</si>
  <si>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</si>
  <si>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</si>
  <si>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</si>
  <si>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</si>
  <si>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</si>
  <si>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</si>
  <si>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</si>
  <si>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</si>
  <si>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</si>
  <si>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</si>
  <si>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</si>
  <si>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Rozpočet:</t>
  </si>
  <si>
    <t>Misto</t>
  </si>
  <si>
    <t>Oprava PK ZŠ Kuldova 38</t>
  </si>
  <si>
    <t>Brno</t>
  </si>
  <si>
    <t>Rozpočet</t>
  </si>
  <si>
    <t>Celkem za stavbu</t>
  </si>
  <si>
    <t>CZK</t>
  </si>
  <si>
    <t>Rekapitulace dílů</t>
  </si>
  <si>
    <t>Typ dílu</t>
  </si>
  <si>
    <t>61</t>
  </si>
  <si>
    <t>Upravy povrchů vnitřní</t>
  </si>
  <si>
    <t>90</t>
  </si>
  <si>
    <t>Ostatní práce "M"</t>
  </si>
  <si>
    <t>95</t>
  </si>
  <si>
    <t>Dokončovací kce na pozem.stav.</t>
  </si>
  <si>
    <t>722</t>
  </si>
  <si>
    <t>Vnitřní vodovod</t>
  </si>
  <si>
    <t>724</t>
  </si>
  <si>
    <t>Strojní vybavení</t>
  </si>
  <si>
    <t>731</t>
  </si>
  <si>
    <t>Kotelny</t>
  </si>
  <si>
    <t>732</t>
  </si>
  <si>
    <t>Strojovny</t>
  </si>
  <si>
    <t>733</t>
  </si>
  <si>
    <t>Rozvod potrubí</t>
  </si>
  <si>
    <t>734</t>
  </si>
  <si>
    <t>Armatury</t>
  </si>
  <si>
    <t>783</t>
  </si>
  <si>
    <t>Nátěry</t>
  </si>
  <si>
    <t>VN</t>
  </si>
  <si>
    <t>799</t>
  </si>
  <si>
    <t>Ostatní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</si>
  <si>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</si>
  <si>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</si>
  <si>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</si>
  <si>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</si>
  <si>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</si>
  <si>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</si>
  <si>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</si>
  <si>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</si>
  <si>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</si>
  <si>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</si>
  <si>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</si>
  <si>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</si>
  <si>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</si>
  <si>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</si>
  <si>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</si>
  <si>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</si>
  <si>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</si>
  <si>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</si>
  <si>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</si>
  <si>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</si>
  <si>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</si>
  <si>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</si>
  <si>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</si>
  <si>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</si>
  <si>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</si>
  <si>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</si>
  <si>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</si>
  <si>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</si>
  <si>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612100032RAA</t>
  </si>
  <si>
    <t>Oprava omítek stěn vnitřních vápenocem. štukových, oprava ze 30 %, malba</t>
  </si>
  <si>
    <t>m2</t>
  </si>
  <si>
    <t>POL2_0</t>
  </si>
  <si>
    <t>904      R01</t>
  </si>
  <si>
    <t>Hzs-zkousky v ramci montaz.praci, Komplexni vyzkouseni</t>
  </si>
  <si>
    <t>h</t>
  </si>
  <si>
    <t>POL1_0</t>
  </si>
  <si>
    <t>904      R02</t>
  </si>
  <si>
    <t>Hzs-zkousky v ramci montaz.praci, Topná zkouška</t>
  </si>
  <si>
    <t>soubor</t>
  </si>
  <si>
    <t>952902110R00</t>
  </si>
  <si>
    <t>Čištění zametáním v místnostech a chodbách</t>
  </si>
  <si>
    <t>722172412R00</t>
  </si>
  <si>
    <t xml:space="preserve">Potrubí z PPR, D 25 x 3,5 mm, PN 16, vč.zed.výpom., přívod SV </t>
  </si>
  <si>
    <t>m</t>
  </si>
  <si>
    <t>722172413R00</t>
  </si>
  <si>
    <t>Potrubí z PPR, D 32 x 4,4 mm, PN 16, vč.zed.výpom., odvod kondenzátu</t>
  </si>
  <si>
    <t>722172414R00</t>
  </si>
  <si>
    <t>Potrubí z PPR, D 40 x 5,5 mm, PN 16, vč.zed.výpom., odvod kondenzátu</t>
  </si>
  <si>
    <t>722172415R00</t>
  </si>
  <si>
    <t>Potrubí z PPR, D 50 x 6,9 mm, PN 16, vč.zed.výpom., odvod kondenzátu</t>
  </si>
  <si>
    <t>722236122R00</t>
  </si>
  <si>
    <t>Kohout vod.kulový DN15</t>
  </si>
  <si>
    <t>kus</t>
  </si>
  <si>
    <t>38841246R</t>
  </si>
  <si>
    <t>Tlakoměr k doplňování</t>
  </si>
  <si>
    <t>POL3_0</t>
  </si>
  <si>
    <t>722264112R00</t>
  </si>
  <si>
    <t>Vodoměr doplňování, Qn 1,5</t>
  </si>
  <si>
    <t>722235641R00</t>
  </si>
  <si>
    <t>Klapka vod.zpětná vodorovná DN 15</t>
  </si>
  <si>
    <t>722V0001</t>
  </si>
  <si>
    <t>Vzorkovací kohout DN 15</t>
  </si>
  <si>
    <t>722238511R00</t>
  </si>
  <si>
    <t>Filtr DN15</t>
  </si>
  <si>
    <t>722280108R00</t>
  </si>
  <si>
    <t>Tlaková zkouška vodovodního potrubí do DN 32</t>
  </si>
  <si>
    <t>722280107R00</t>
  </si>
  <si>
    <t>Tlaková zkouška vodovodního potrubí DN 40</t>
  </si>
  <si>
    <t>Tlaková zkouška vodovodního potrubí DN 50</t>
  </si>
  <si>
    <t>998722201R00</t>
  </si>
  <si>
    <t>Přesun hmot pro vnitřní vodovod, výšky do 6 m</t>
  </si>
  <si>
    <t>998722292R00</t>
  </si>
  <si>
    <t>Příplatek zvětš. přesun, vnitřní vodovod do 100 m</t>
  </si>
  <si>
    <t>724311816R00</t>
  </si>
  <si>
    <t>Demontáž nádrže otevřené expanzní, vč. potrubí</t>
  </si>
  <si>
    <t>V731001</t>
  </si>
  <si>
    <t>Kondenzační plynový kotel stac. 163,4kW (80/60°C), např. Enbra ADI CD 175, včetně kaskádního řadiče</t>
  </si>
  <si>
    <t>ks</t>
  </si>
  <si>
    <t>V7310011</t>
  </si>
  <si>
    <t>Kaskádový modul OCI345</t>
  </si>
  <si>
    <t>V7310012</t>
  </si>
  <si>
    <t>Uvedení do provozu</t>
  </si>
  <si>
    <t>V7310013</t>
  </si>
  <si>
    <t>Příložné čidlo teploty</t>
  </si>
  <si>
    <t>V7310014</t>
  </si>
  <si>
    <t>Kontrola těsnosti plynových armatur</t>
  </si>
  <si>
    <t>V7310015</t>
  </si>
  <si>
    <t>Hlídač tlaku plynu 5-6</t>
  </si>
  <si>
    <t>731249129R00</t>
  </si>
  <si>
    <t>Montáž kotle ocel.teplov.,kapalina/plyn</t>
  </si>
  <si>
    <t>V731002</t>
  </si>
  <si>
    <t>Hydraulický vyrovnavač dynamických tlaků , typ IV</t>
  </si>
  <si>
    <t>V731003</t>
  </si>
  <si>
    <t>Izolace anuloidu, PUR 35mm</t>
  </si>
  <si>
    <t>731349102R00</t>
  </si>
  <si>
    <t xml:space="preserve">Montáž anuloidu </t>
  </si>
  <si>
    <t>V731004</t>
  </si>
  <si>
    <t>Neutralizační zařízení , např. Enbra do 350kW</t>
  </si>
  <si>
    <t>731349103R00</t>
  </si>
  <si>
    <t>Montáž neutralizačního zařízení</t>
  </si>
  <si>
    <t>V731005</t>
  </si>
  <si>
    <t>Náhradní náplň do neutralizačního zařízení</t>
  </si>
  <si>
    <t>V731006</t>
  </si>
  <si>
    <t>Separační magnetický filtr např. Ultima R-mag 6/4", fy. AV Equen</t>
  </si>
  <si>
    <t>V731007</t>
  </si>
  <si>
    <t>Membránová expanzní nádoba 800l, např. Reflex N800/6</t>
  </si>
  <si>
    <t>V731008</t>
  </si>
  <si>
    <t>Kulový kohout se, zajištěním MK 6/4"</t>
  </si>
  <si>
    <t>732339113R00</t>
  </si>
  <si>
    <t xml:space="preserve">Montáž nádoby expanzní tlakové 800 l </t>
  </si>
  <si>
    <t>V731009</t>
  </si>
  <si>
    <t>Úpravna vody komplet - odsol.filtr, nádoba vč.čerp, např. Aquina komplet pro daný typ kotlů + chemie</t>
  </si>
  <si>
    <t>V7310091</t>
  </si>
  <si>
    <t>Montáž ÚV, zprovoznění, zaškolení + doprava</t>
  </si>
  <si>
    <t>V731010</t>
  </si>
  <si>
    <t>Automatický odlučovač mikrobublin, např. Exvoid A 1 1/2"</t>
  </si>
  <si>
    <t>V731011</t>
  </si>
  <si>
    <t>Kombinovaný rozdělovač se sběračem, L=2,600m M120 PN6</t>
  </si>
  <si>
    <t>V7310111</t>
  </si>
  <si>
    <t>Kombinovaný rozdělovač se sběračem, L=2,050m M120 PN6</t>
  </si>
  <si>
    <t>V7310112</t>
  </si>
  <si>
    <t>Kombinovaný rozdělovač se sběračem, L=2,150m M120 PN6</t>
  </si>
  <si>
    <t>V731012</t>
  </si>
  <si>
    <t>Izolace - Kombi RS 2,6m, PUR 35mm, kašírovaná ALU plech</t>
  </si>
  <si>
    <t>V7310121</t>
  </si>
  <si>
    <t>Izolace - Kombi RS 2,05m, PUR 35mm, kašírovaná ALU plech</t>
  </si>
  <si>
    <t>V7310122</t>
  </si>
  <si>
    <t>Izolace - Kombi RS 2,15m, PUR 35mm, kašírovaná ALU plech</t>
  </si>
  <si>
    <t>V731013</t>
  </si>
  <si>
    <t>Stavitelný stojen pro RS kombi, 65/200 450-680</t>
  </si>
  <si>
    <t>Revize komínu a zápis</t>
  </si>
  <si>
    <t>V7310020</t>
  </si>
  <si>
    <t>Odkouření sdružené do spol. odvodu spalin -, komplet</t>
  </si>
  <si>
    <t>V7310021</t>
  </si>
  <si>
    <t>Spalinová klapka se, servomotorem</t>
  </si>
  <si>
    <t>731341130R00</t>
  </si>
  <si>
    <t>Hadice napouštěcí pryžové D 16/23</t>
  </si>
  <si>
    <t>731200828R00</t>
  </si>
  <si>
    <t>Demontáž kotle ocel.,kapal./plyn, do 300 kW</t>
  </si>
  <si>
    <t>998731201R00</t>
  </si>
  <si>
    <t>Přesun hmot pro kotelny, výšky do 6 m</t>
  </si>
  <si>
    <t>998731293R00</t>
  </si>
  <si>
    <t>Příplatek zvětšený přesun, kotelny do 500 m</t>
  </si>
  <si>
    <t>732199100RM1</t>
  </si>
  <si>
    <t>Montáž orientačního štítku, včetně dodávky štítku</t>
  </si>
  <si>
    <t>732429111R00</t>
  </si>
  <si>
    <t>Montáž čerpadel oběhových spirálních, DN 25</t>
  </si>
  <si>
    <t>732429112R00</t>
  </si>
  <si>
    <t>Montáž čerpadel oběhových spirálních, DN 32</t>
  </si>
  <si>
    <t>Montáž čerpadel oběhových spirálních, DN 40</t>
  </si>
  <si>
    <t>V732001</t>
  </si>
  <si>
    <t>Oběhové čerpadlo DN25, např. WILO Yonos1.0 PICO 25/1-4</t>
  </si>
  <si>
    <t>V732002</t>
  </si>
  <si>
    <t>Oběhové čerpadlo DN25, např. WILO Stratos PICO 25/0,5-6</t>
  </si>
  <si>
    <t>V732003</t>
  </si>
  <si>
    <t>Oběhové čerpadlo DN32, např. WILO Stratos MAXO 30/0,5-8</t>
  </si>
  <si>
    <t>V732004</t>
  </si>
  <si>
    <t>Oběhové čerpadlo DN25, např. WILO Stratos PICO 25/0,5-4</t>
  </si>
  <si>
    <t>V732005</t>
  </si>
  <si>
    <t>Oběhové čerpadlo DN40, např. WILO Stratos MAXO 40/0,5-8</t>
  </si>
  <si>
    <t>42251113R</t>
  </si>
  <si>
    <t xml:space="preserve">Ventil pojistný 1 1/2"x2" </t>
  </si>
  <si>
    <t>732110812R00</t>
  </si>
  <si>
    <t>Demontáž těles rozdělovačů a sběračů, do DN 200 mm</t>
  </si>
  <si>
    <t>732420811R00</t>
  </si>
  <si>
    <t>Demontáž čerpadel oběhových spirálních DN 25</t>
  </si>
  <si>
    <t>732420812R00</t>
  </si>
  <si>
    <t>Demontáž čerpadel oběhových spirálních DN 40</t>
  </si>
  <si>
    <t>998732201R00</t>
  </si>
  <si>
    <t>Přesun hmot pro strojovny, výšky do 6 m</t>
  </si>
  <si>
    <t>998732293R00</t>
  </si>
  <si>
    <t>Příplatek zvětšený přesun, strojovny do 500 m</t>
  </si>
  <si>
    <t>733111114R00</t>
  </si>
  <si>
    <t>Potrubí závit. bezešvé běžné v kotelnách DN 15, doplňování</t>
  </si>
  <si>
    <t>733111217R00</t>
  </si>
  <si>
    <t>Potrubí závit. zesílené nízkot. v kotelnách DN 40, expanzní potrubí</t>
  </si>
  <si>
    <t>733121214R00</t>
  </si>
  <si>
    <t>Potrubí hladké bezešvé v kotelnách D 33,7 x 2,6 mm</t>
  </si>
  <si>
    <t>733121216R00</t>
  </si>
  <si>
    <t>Potrubí hladké bezešvé v kotelnách D 42,4 x 2,6 mm</t>
  </si>
  <si>
    <t>733121219R00</t>
  </si>
  <si>
    <t>Potrubí hladké bezešvé v kotelnách D 48,3 x 2,6 mm</t>
  </si>
  <si>
    <t>Potrubí hladké bezešvé v kotelnách D 60,3 x 2,9 mm</t>
  </si>
  <si>
    <t>733121122R00</t>
  </si>
  <si>
    <t>Potrubí hladké bezešvé nízkotlaké D 76,1 x 2,9 mm</t>
  </si>
  <si>
    <t>733121125R00</t>
  </si>
  <si>
    <t>Potrubí hladké bezešvé nízkotlaké D 88,9 x 3,2 mm</t>
  </si>
  <si>
    <t>733190106R00</t>
  </si>
  <si>
    <t>Tlaková zkouška potrubí  DN 15</t>
  </si>
  <si>
    <t>Tlaková zkouška potrubí  DN 25</t>
  </si>
  <si>
    <t>Tlaková zkouška potrubí  DN 32</t>
  </si>
  <si>
    <t>733190107R00</t>
  </si>
  <si>
    <t>Tlaková zkouška potrubí  DN 40</t>
  </si>
  <si>
    <t>733190108R00</t>
  </si>
  <si>
    <t>Tlaková zkouška potrubí  DN 50</t>
  </si>
  <si>
    <t>733190109R00</t>
  </si>
  <si>
    <t>Tlaková zkouška potrubí  DN 65</t>
  </si>
  <si>
    <t>Tlaková zkouška potrubí  DN 80</t>
  </si>
  <si>
    <t>631547115R</t>
  </si>
  <si>
    <t>Pouzdro potrubní izolační ROCKWOOL 800  35/30 mm, kamenná vlna s polepem Al fólií vyztuženou skleněnou mřížkou</t>
  </si>
  <si>
    <t>631547216R</t>
  </si>
  <si>
    <t>Pouzdro potrubní izolační ROCKWOOL 800  42/40 mm, kamenná vlna s polepem Al fólií vyztuženou skleněnou mřížkou</t>
  </si>
  <si>
    <t>631547217R</t>
  </si>
  <si>
    <t>Pouzdro potrubní izolační ROCKWOOL 800  48/40 mm, kamenná vlna s polepem Al fólií vyztuženou skleněnou mřížkou</t>
  </si>
  <si>
    <t>631547319R</t>
  </si>
  <si>
    <t>Pouzdro potrubní izolační ROCKWOOL 800  60/50 mm, kamenná vlna s polepem Al fólií vyztuženou skleněnou mřížkou</t>
  </si>
  <si>
    <t>631547322R</t>
  </si>
  <si>
    <t>Pouzdro potrubní izolační ROCKWOOL 800  76/50 mm, kamenná vlna s polepem Al fólií vyztuženou skleněnou mřížkou</t>
  </si>
  <si>
    <t>631547423R</t>
  </si>
  <si>
    <t>Pouzdro potrubní izolační ROCKWOOL 800  89/60 mm, kamenná vlna s polepem Al fólií vyztuženou skleněnou mřížkou</t>
  </si>
  <si>
    <t>733V0001</t>
  </si>
  <si>
    <t>Přístroj hasicí 55B</t>
  </si>
  <si>
    <t>733110806R00</t>
  </si>
  <si>
    <t>Demontáž potrubí ocelového závitového do DN 15-32</t>
  </si>
  <si>
    <t>733110808R00</t>
  </si>
  <si>
    <t>Demontáž potrubí ocelového závitového do DN 32-50</t>
  </si>
  <si>
    <t>733110810R00</t>
  </si>
  <si>
    <t>Demontáž potrubí ocelového závitového do DN 50-80</t>
  </si>
  <si>
    <t>998733201R00</t>
  </si>
  <si>
    <t>Přesun hmot pro rozvody potrubí, výšky do 6 m</t>
  </si>
  <si>
    <t>998733293R00</t>
  </si>
  <si>
    <t>Příplatek zvětš. přesun, rozvody potrubí do 500 m</t>
  </si>
  <si>
    <t>724231171R00</t>
  </si>
  <si>
    <t>Teploměr s pevným stonkem a jímkou DTR 60 mm</t>
  </si>
  <si>
    <t>V734001</t>
  </si>
  <si>
    <t>Tlakoměrový kohout s nátrubkem a čepem</t>
  </si>
  <si>
    <t>734235121R00</t>
  </si>
  <si>
    <t>Kohout kulový DN15 PN6</t>
  </si>
  <si>
    <t>734235123R00</t>
  </si>
  <si>
    <t>Kohout kulový DN25 PN6</t>
  </si>
  <si>
    <t>734235124R00</t>
  </si>
  <si>
    <t>Kohout kulový DN32 PN6</t>
  </si>
  <si>
    <t>734235125R00</t>
  </si>
  <si>
    <t>Kohout kulový DN40 PN6</t>
  </si>
  <si>
    <t>734235126R00</t>
  </si>
  <si>
    <t>Kohout kulový DN 50 PN6</t>
  </si>
  <si>
    <t>42285514R</t>
  </si>
  <si>
    <t>Klapka mezipřírubová, uzav. DN 65 PN6</t>
  </si>
  <si>
    <t>42285515R</t>
  </si>
  <si>
    <t>Klapka mezipřírubová, uzav. DN 80 PN6</t>
  </si>
  <si>
    <t>31946308R</t>
  </si>
  <si>
    <t xml:space="preserve">Příruba DN 65 PN 6 </t>
  </si>
  <si>
    <t>31946309R</t>
  </si>
  <si>
    <t>Příruba DN 80 PN 6</t>
  </si>
  <si>
    <t>734245422R00</t>
  </si>
  <si>
    <t>Klapka zpětná DN 15 PN6</t>
  </si>
  <si>
    <t>734245423R00</t>
  </si>
  <si>
    <t>Klapka zpětná DN 25 PN6</t>
  </si>
  <si>
    <t>734245424R00</t>
  </si>
  <si>
    <t>Klapka zpětná DN 32 PN6</t>
  </si>
  <si>
    <t>734245425R00</t>
  </si>
  <si>
    <t>Klapka zpětná DN 40 PN6</t>
  </si>
  <si>
    <t>734245426R00</t>
  </si>
  <si>
    <t>Klapka zpětná DN 50 PN6</t>
  </si>
  <si>
    <t>734245427R00</t>
  </si>
  <si>
    <t>Klapka zpětná DN 65 PN6</t>
  </si>
  <si>
    <t>734295214R00</t>
  </si>
  <si>
    <t>Filtr DN 32 PN6</t>
  </si>
  <si>
    <t>734295213R00</t>
  </si>
  <si>
    <t>Filtr DN 25 PN6</t>
  </si>
  <si>
    <t>734295215R00</t>
  </si>
  <si>
    <t>Filtr DN 40 PN6</t>
  </si>
  <si>
    <t>734295216R00</t>
  </si>
  <si>
    <t>Filtr DN 50 PN6</t>
  </si>
  <si>
    <t>734295218R00</t>
  </si>
  <si>
    <t>Filtr DN 80 PN6</t>
  </si>
  <si>
    <t>733132112R00</t>
  </si>
  <si>
    <t>Kompenzátor pryžový DN 25 PN 6</t>
  </si>
  <si>
    <t>733132114R00</t>
  </si>
  <si>
    <t>Kompenzátor pryžový DN 40 PN 6</t>
  </si>
  <si>
    <t>733132115R00</t>
  </si>
  <si>
    <t>Kompenzátor pryžový DN 50 PN 6</t>
  </si>
  <si>
    <t>734223813R00</t>
  </si>
  <si>
    <t>Ventil vyvažovací DN 25</t>
  </si>
  <si>
    <t>734223814R00</t>
  </si>
  <si>
    <t>Ventil vyvažovací DN 32</t>
  </si>
  <si>
    <t>734223815R00</t>
  </si>
  <si>
    <t>Ventil vyvažovací DN 40</t>
  </si>
  <si>
    <t>734223816R00</t>
  </si>
  <si>
    <t>Ventil vyvažovací DN 50</t>
  </si>
  <si>
    <t>734293312R00</t>
  </si>
  <si>
    <t>Kohout kulový vypouštěcí DN 15</t>
  </si>
  <si>
    <t>V734002</t>
  </si>
  <si>
    <t>Ventil automatický odvzdušňovací DN15, vč. kulového kohoutu</t>
  </si>
  <si>
    <t>316331026R</t>
  </si>
  <si>
    <t>Přechod přímý 76,1/48,3</t>
  </si>
  <si>
    <t>316331031R</t>
  </si>
  <si>
    <t>Přechod přímý 88,9/76,1</t>
  </si>
  <si>
    <t>316331029R</t>
  </si>
  <si>
    <t>Přechod přímý 88,9/48,3</t>
  </si>
  <si>
    <t>316331011R</t>
  </si>
  <si>
    <t>Přechod přímý 33,7/21,3</t>
  </si>
  <si>
    <t>316331018R</t>
  </si>
  <si>
    <t>Přechod přímý 48,3/33,7</t>
  </si>
  <si>
    <t>316331019R</t>
  </si>
  <si>
    <t>Přechod přímý 48,3/42,4</t>
  </si>
  <si>
    <t>316331021R</t>
  </si>
  <si>
    <t>Přechod přímý 60,3/33,7</t>
  </si>
  <si>
    <t>316331023R</t>
  </si>
  <si>
    <t>Přechod přímý 60,3/48,3</t>
  </si>
  <si>
    <t>316331014R</t>
  </si>
  <si>
    <t>Přechod přímý 42,4/26,9</t>
  </si>
  <si>
    <t>316331012R</t>
  </si>
  <si>
    <t>Přechod přímý 33,7/26,9</t>
  </si>
  <si>
    <t>316331015R</t>
  </si>
  <si>
    <t>Přechod přímý 42,4/33,7</t>
  </si>
  <si>
    <t>316331027R</t>
  </si>
  <si>
    <t>Přechod přímý 76,1/60,3</t>
  </si>
  <si>
    <t>316331022R</t>
  </si>
  <si>
    <t>Přechod přímý 60,3/42,4</t>
  </si>
  <si>
    <t>734100812R00</t>
  </si>
  <si>
    <t>Demontáž armatur se dvěma přírubami do DN 100</t>
  </si>
  <si>
    <t>734100811R00</t>
  </si>
  <si>
    <t>Demontáž armatur se dvěma přírubami do DN 50</t>
  </si>
  <si>
    <t>734290812R00</t>
  </si>
  <si>
    <t xml:space="preserve">Demontáž armatur směšovacích.3cest. </t>
  </si>
  <si>
    <t>734200823R00</t>
  </si>
  <si>
    <t>Demontáž armatur se 2závity do G 6/4</t>
  </si>
  <si>
    <t>734410811R00</t>
  </si>
  <si>
    <t>Demontáž teploměrů přímých a rohových</t>
  </si>
  <si>
    <t>734420821R00</t>
  </si>
  <si>
    <t xml:space="preserve">Demontáž tlakoměrů </t>
  </si>
  <si>
    <t>998734201R00</t>
  </si>
  <si>
    <t>Přesun hmot pro armatury, výšky do 6 m</t>
  </si>
  <si>
    <t>998734293R00</t>
  </si>
  <si>
    <t>Příplatek zvětšený přesun, armatury do 500 m</t>
  </si>
  <si>
    <t>783424340R00</t>
  </si>
  <si>
    <t>Nátěr syntet. potrubí do DN 80 mm  Z+2x +1x email</t>
  </si>
  <si>
    <t>783424740R00</t>
  </si>
  <si>
    <t>Nátěr syntetický potrubí do DN 50 mm základní</t>
  </si>
  <si>
    <t>783992000R00</t>
  </si>
  <si>
    <t>Nátěr bezpečnostními barvami šrafováním</t>
  </si>
  <si>
    <t>005121020R</t>
  </si>
  <si>
    <t xml:space="preserve">Provoz zařízení staveniště </t>
  </si>
  <si>
    <t>Soubor</t>
  </si>
  <si>
    <t>005124010R</t>
  </si>
  <si>
    <t>Koordinační činnost</t>
  </si>
  <si>
    <t>V799001</t>
  </si>
  <si>
    <t>Rozbor vody</t>
  </si>
  <si>
    <t>V799002</t>
  </si>
  <si>
    <t>Měření hlučnosti</t>
  </si>
  <si>
    <t>V799003</t>
  </si>
  <si>
    <t>Provozní řád</t>
  </si>
  <si>
    <t>V799004</t>
  </si>
  <si>
    <t>Lékárnička první pomoci</t>
  </si>
  <si>
    <t>V799005</t>
  </si>
  <si>
    <t>Prostředek pro detekci těsnosti spojů</t>
  </si>
  <si>
    <t>V799006</t>
  </si>
  <si>
    <t>Informační a výstražné tabulky</t>
  </si>
  <si>
    <t>V799007</t>
  </si>
  <si>
    <t>Úprava plynoinstalace</t>
  </si>
  <si>
    <t>V799008</t>
  </si>
  <si>
    <t>Napouštění systému upravenou vodou</t>
  </si>
  <si>
    <t>V799009</t>
  </si>
  <si>
    <t>Dokumentace skutečného provedení stavby</t>
  </si>
  <si>
    <t>V799010</t>
  </si>
  <si>
    <t>Nespecifikované topenářské práce</t>
  </si>
  <si>
    <t>hod</t>
  </si>
  <si>
    <t>V799011</t>
  </si>
  <si>
    <t>Doprava</t>
  </si>
  <si>
    <t/>
  </si>
  <si>
    <t>END</t>
  </si>
  <si>
    <t>Rekonstrukce kotelny ZŠ Kuldova 38</t>
  </si>
  <si>
    <t>ZŠ Kuldova 38, 615 00  Brno</t>
  </si>
  <si>
    <t>Statutární město Brno, Městská část Brno-Židenice</t>
  </si>
  <si>
    <t>Gajdošova 7</t>
  </si>
  <si>
    <t>61500</t>
  </si>
  <si>
    <t>44992785</t>
  </si>
  <si>
    <t>VYPLŇUJTE POUZE MODRÁ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</si>
</sst>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8" fillId="5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right" vertical="center"/>
    </xf>
    <xf numFmtId="0" fontId="7" fillId="6" borderId="10" xfId="0" applyFont="1" applyFill="1" applyBorder="1"/>
    <xf numFmtId="0" fontId="7" fillId="6" borderId="6" xfId="0" applyFont="1" applyFill="1" applyBorder="1"/>
    <xf numFmtId="4" fontId="7" fillId="6" borderId="38" xfId="0" applyNumberFormat="1" applyFont="1" applyFill="1" applyBorder="1" applyAlignment="1">
      <alignment horizontal="center"/>
    </xf>
    <xf numFmtId="4" fontId="7" fillId="6" borderId="38" xfId="0" applyNumberFormat="1" applyFont="1" applyFill="1" applyBorder="1"/>
    <xf numFmtId="4" fontId="16" fillId="5" borderId="33" xfId="0" applyNumberFormat="1" applyFont="1" applyFill="1" applyBorder="1" applyAlignment="1">
      <alignment vertical="top" shrinkToFit="1"/>
    </xf>
    <xf numFmtId="4" fontId="16" fillId="5" borderId="38" xfId="0" applyNumberFormat="1" applyFont="1" applyFill="1" applyBorder="1" applyAlignment="1">
      <alignment vertical="top" shrinkToFit="1"/>
    </xf>
    <xf numFmtId="4" fontId="16" fillId="0" borderId="51" xfId="0" applyNumberFormat="1" applyFont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5" borderId="0" xfId="0" applyNumberFormat="1" applyFont="1" applyFill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5" borderId="18" xfId="0" applyNumberFormat="1" applyFont="1" applyFill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2" fontId="12" fillId="3" borderId="7" xfId="0" applyNumberFormat="1" applyFont="1" applyFill="1" applyBorder="1" applyAlignment="1">
      <alignment horizontal="right" vertic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6" borderId="38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Stavitel++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37</v>
      </c>
    </row>
    <row r="2" spans="1:7" ht="57.75" customHeight="1" x14ac:dyDescent="0.2">
      <c r="A2" s="178" t="s">
        <v>38</v>
      </c>
      <c r="B2" s="178"/>
      <c r="C2" s="178"/>
      <c r="D2" s="178"/>
      <c r="E2" s="178"/>
      <c r="F2" s="178"/>
      <c r="G2" s="1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K42" sqref="K4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35</v>
      </c>
      <c r="B1" s="193" t="s">
        <v>41</v>
      </c>
      <c r="C1" s="194"/>
      <c r="D1" s="194"/>
      <c r="E1" s="194"/>
      <c r="F1" s="194"/>
      <c r="G1" s="194"/>
      <c r="H1" s="194"/>
      <c r="I1" s="194"/>
      <c r="J1" s="195"/>
    </row>
    <row r="2" spans="1:15" ht="23.25" customHeight="1" x14ac:dyDescent="0.2">
      <c r="A2" s="3"/>
      <c r="B2" s="70" t="s">
        <v>39</v>
      </c>
      <c r="C2" s="71"/>
      <c r="D2" s="179" t="s">
        <v>436</v>
      </c>
      <c r="E2" s="180"/>
      <c r="F2" s="180"/>
      <c r="G2" s="180"/>
      <c r="H2" s="180"/>
      <c r="I2" s="180"/>
      <c r="J2" s="181"/>
      <c r="O2" s="1"/>
    </row>
    <row r="3" spans="1:15" ht="23.25" customHeight="1" x14ac:dyDescent="0.2">
      <c r="A3" s="3"/>
      <c r="B3" s="72" t="s">
        <v>43</v>
      </c>
      <c r="C3" s="73"/>
      <c r="D3" s="186" t="s">
        <v>437</v>
      </c>
      <c r="E3" s="187"/>
      <c r="F3" s="187"/>
      <c r="G3" s="187"/>
      <c r="H3" s="187"/>
      <c r="I3" s="187"/>
      <c r="J3" s="188"/>
    </row>
    <row r="4" spans="1:15" ht="23.25" hidden="1" customHeight="1" x14ac:dyDescent="0.2">
      <c r="A4" s="3"/>
      <c r="B4" s="74" t="s">
        <v>42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20</v>
      </c>
      <c r="D5" s="79" t="s">
        <v>438</v>
      </c>
      <c r="E5" s="22"/>
      <c r="F5" s="22"/>
      <c r="G5" s="22"/>
      <c r="H5" s="24" t="s">
        <v>32</v>
      </c>
      <c r="I5" s="79" t="s">
        <v>441</v>
      </c>
      <c r="J5" s="9"/>
    </row>
    <row r="6" spans="1:15" ht="15.75" customHeight="1" x14ac:dyDescent="0.2">
      <c r="A6" s="3"/>
      <c r="B6" s="34"/>
      <c r="C6" s="22"/>
      <c r="D6" s="79" t="s">
        <v>439</v>
      </c>
      <c r="E6" s="22"/>
      <c r="F6" s="22"/>
      <c r="G6" s="22"/>
      <c r="H6" s="24" t="s">
        <v>33</v>
      </c>
      <c r="I6" s="79"/>
      <c r="J6" s="9"/>
    </row>
    <row r="7" spans="1:15" ht="15.75" customHeight="1" x14ac:dyDescent="0.2">
      <c r="A7" s="3"/>
      <c r="B7" s="35"/>
      <c r="C7" s="80" t="s">
        <v>440</v>
      </c>
      <c r="D7" s="69" t="s">
        <v>45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18</v>
      </c>
      <c r="D8" s="28"/>
      <c r="H8" s="24" t="s">
        <v>32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33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17</v>
      </c>
      <c r="D11" s="204"/>
      <c r="E11" s="204"/>
      <c r="F11" s="204"/>
      <c r="G11" s="204"/>
      <c r="H11" s="24" t="s">
        <v>32</v>
      </c>
      <c r="I11" s="169"/>
      <c r="J11" s="9"/>
    </row>
    <row r="12" spans="1:15" ht="15.75" customHeight="1" x14ac:dyDescent="0.2">
      <c r="A12" s="3"/>
      <c r="B12" s="34"/>
      <c r="C12" s="22"/>
      <c r="D12" s="191"/>
      <c r="E12" s="191"/>
      <c r="F12" s="191"/>
      <c r="G12" s="191"/>
      <c r="H12" s="24" t="s">
        <v>33</v>
      </c>
      <c r="I12" s="169"/>
      <c r="J12" s="9"/>
    </row>
    <row r="13" spans="1:15" ht="15.75" customHeight="1" x14ac:dyDescent="0.2">
      <c r="A13" s="3"/>
      <c r="B13" s="35"/>
      <c r="C13" s="170"/>
      <c r="D13" s="192"/>
      <c r="E13" s="192"/>
      <c r="F13" s="192"/>
      <c r="G13" s="192"/>
      <c r="H13" s="25"/>
      <c r="I13" s="29"/>
      <c r="J13" s="42"/>
    </row>
    <row r="14" spans="1:15" ht="24" customHeight="1" x14ac:dyDescent="0.2">
      <c r="A14" s="3"/>
      <c r="B14" s="55" t="s">
        <v>19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30</v>
      </c>
      <c r="C15" s="61"/>
      <c r="D15" s="15"/>
      <c r="E15" s="185"/>
      <c r="F15" s="185"/>
      <c r="G15" s="189"/>
      <c r="H15" s="189"/>
      <c r="I15" s="189" t="s">
        <v>27</v>
      </c>
      <c r="J15" s="190"/>
    </row>
    <row r="16" spans="1:15" ht="23.25" customHeight="1" x14ac:dyDescent="0.2">
      <c r="A16" s="122" t="s">
        <v>22</v>
      </c>
      <c r="B16" s="123" t="s">
        <v>22</v>
      </c>
      <c r="C16" s="47"/>
      <c r="D16" s="48"/>
      <c r="E16" s="182"/>
      <c r="F16" s="183"/>
      <c r="G16" s="182"/>
      <c r="H16" s="183"/>
      <c r="I16" s="182">
        <f>I47+I48+I49+I58</f>
        <v>0</v>
      </c>
      <c r="J16" s="184"/>
    </row>
    <row r="17" spans="1:10" ht="23.25" customHeight="1" x14ac:dyDescent="0.2">
      <c r="A17" s="122" t="s">
        <v>23</v>
      </c>
      <c r="B17" s="123" t="s">
        <v>23</v>
      </c>
      <c r="C17" s="47"/>
      <c r="D17" s="48"/>
      <c r="E17" s="182"/>
      <c r="F17" s="183"/>
      <c r="G17" s="182"/>
      <c r="H17" s="183"/>
      <c r="I17" s="182">
        <f>SUM(I50:J56)</f>
        <v>0</v>
      </c>
      <c r="J17" s="184"/>
    </row>
    <row r="18" spans="1:10" ht="23.25" customHeight="1" x14ac:dyDescent="0.2">
      <c r="A18" s="122" t="s">
        <v>24</v>
      </c>
      <c r="B18" s="123" t="s">
        <v>24</v>
      </c>
      <c r="C18" s="47"/>
      <c r="D18" s="48"/>
      <c r="E18" s="182"/>
      <c r="F18" s="183"/>
      <c r="G18" s="182"/>
      <c r="H18" s="183"/>
      <c r="I18" s="182">
        <v>0</v>
      </c>
      <c r="J18" s="184"/>
    </row>
    <row r="19" spans="1:10" ht="23.25" customHeight="1" x14ac:dyDescent="0.2">
      <c r="A19" s="122" t="s">
        <v>71</v>
      </c>
      <c r="B19" s="123" t="s">
        <v>25</v>
      </c>
      <c r="C19" s="47"/>
      <c r="D19" s="48"/>
      <c r="E19" s="182"/>
      <c r="F19" s="183"/>
      <c r="G19" s="182"/>
      <c r="H19" s="183"/>
      <c r="I19" s="182">
        <f>SUM(I57)</f>
        <v>0</v>
      </c>
      <c r="J19" s="184"/>
    </row>
    <row r="20" spans="1:10" ht="23.25" customHeight="1" x14ac:dyDescent="0.2">
      <c r="A20" s="122" t="s">
        <v>74</v>
      </c>
      <c r="B20" s="123" t="s">
        <v>26</v>
      </c>
      <c r="C20" s="47"/>
      <c r="D20" s="48"/>
      <c r="E20" s="182"/>
      <c r="F20" s="183"/>
      <c r="G20" s="182"/>
      <c r="H20" s="183"/>
      <c r="I20" s="182">
        <v>0</v>
      </c>
      <c r="J20" s="184"/>
    </row>
    <row r="21" spans="1:10" ht="23.25" customHeight="1" x14ac:dyDescent="0.2">
      <c r="A21" s="3"/>
      <c r="B21" s="63" t="s">
        <v>27</v>
      </c>
      <c r="C21" s="64"/>
      <c r="D21" s="65"/>
      <c r="E21" s="202"/>
      <c r="F21" s="203"/>
      <c r="G21" s="202"/>
      <c r="H21" s="203"/>
      <c r="I21" s="202">
        <f>SUM(I16:J20)</f>
        <v>0</v>
      </c>
      <c r="J21" s="207"/>
    </row>
    <row r="22" spans="1:10" ht="33" customHeight="1" x14ac:dyDescent="0.2">
      <c r="A22" s="3"/>
      <c r="B22" s="54" t="s">
        <v>31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10</v>
      </c>
      <c r="C23" s="47"/>
      <c r="D23" s="48"/>
      <c r="E23" s="49">
        <v>15</v>
      </c>
      <c r="F23" s="50" t="s">
        <v>0</v>
      </c>
      <c r="G23" s="200">
        <v>0</v>
      </c>
      <c r="H23" s="201"/>
      <c r="I23" s="201"/>
      <c r="J23" s="51" t="str">
        <f t="shared" ref="J23:J28" si="0">Mena</f>
        <v>CZK</v>
      </c>
    </row>
    <row r="24" spans="1:10" ht="23.25" customHeight="1" x14ac:dyDescent="0.2">
      <c r="A24" s="3"/>
      <c r="B24" s="46" t="s">
        <v>11</v>
      </c>
      <c r="C24" s="47"/>
      <c r="D24" s="48"/>
      <c r="E24" s="49">
        <f>SazbaDPH1</f>
        <v>15</v>
      </c>
      <c r="F24" s="50" t="s">
        <v>0</v>
      </c>
      <c r="G24" s="205">
        <v>0</v>
      </c>
      <c r="H24" s="206"/>
      <c r="I24" s="206"/>
      <c r="J24" s="51" t="str">
        <f t="shared" si="0"/>
        <v>CZK</v>
      </c>
    </row>
    <row r="25" spans="1:10" ht="23.25" customHeight="1" x14ac:dyDescent="0.2">
      <c r="A25" s="3"/>
      <c r="B25" s="46" t="s">
        <v>12</v>
      </c>
      <c r="C25" s="47"/>
      <c r="D25" s="48"/>
      <c r="E25" s="49">
        <v>21</v>
      </c>
      <c r="F25" s="50" t="s">
        <v>0</v>
      </c>
      <c r="G25" s="200">
        <f>SUM(I21)</f>
        <v>0</v>
      </c>
      <c r="H25" s="201"/>
      <c r="I25" s="201"/>
      <c r="J25" s="51" t="str">
        <f t="shared" si="0"/>
        <v>CZK</v>
      </c>
    </row>
    <row r="26" spans="1:10" ht="23.25" customHeight="1" x14ac:dyDescent="0.2">
      <c r="A26" s="3"/>
      <c r="B26" s="40" t="s">
        <v>13</v>
      </c>
      <c r="C26" s="19"/>
      <c r="D26" s="15"/>
      <c r="E26" s="36">
        <f>SazbaDPH2</f>
        <v>21</v>
      </c>
      <c r="F26" s="37" t="s">
        <v>0</v>
      </c>
      <c r="G26" s="196">
        <f>G25/100*21</f>
        <v>0</v>
      </c>
      <c r="H26" s="197"/>
      <c r="I26" s="197"/>
      <c r="J26" s="45" t="str">
        <f t="shared" si="0"/>
        <v>CZK</v>
      </c>
    </row>
    <row r="27" spans="1:10" ht="23.25" customHeight="1" thickBot="1" x14ac:dyDescent="0.25">
      <c r="A27" s="3"/>
      <c r="B27" s="39"/>
      <c r="C27" s="17"/>
      <c r="D27" s="20"/>
      <c r="E27" s="17"/>
      <c r="F27" s="18"/>
      <c r="G27" s="198"/>
      <c r="H27" s="198"/>
      <c r="I27" s="198"/>
      <c r="J27" s="52"/>
    </row>
    <row r="28" spans="1:10" ht="27.75" hidden="1" customHeight="1" thickBot="1" x14ac:dyDescent="0.25">
      <c r="A28" s="3"/>
      <c r="B28" s="99" t="s">
        <v>21</v>
      </c>
      <c r="C28" s="100"/>
      <c r="D28" s="100"/>
      <c r="E28" s="101"/>
      <c r="F28" s="102"/>
      <c r="G28" s="199">
        <v>0</v>
      </c>
      <c r="H28" s="219"/>
      <c r="I28" s="219"/>
      <c r="J28" s="103" t="str">
        <f t="shared" si="0"/>
        <v>CZK</v>
      </c>
    </row>
    <row r="29" spans="1:10" ht="27.75" customHeight="1" thickBot="1" x14ac:dyDescent="0.25">
      <c r="A29" s="3"/>
      <c r="B29" s="99" t="s">
        <v>34</v>
      </c>
      <c r="C29" s="104"/>
      <c r="D29" s="104"/>
      <c r="E29" s="104"/>
      <c r="F29" s="104"/>
      <c r="G29" s="199">
        <f>SUM(G25:I26)</f>
        <v>0</v>
      </c>
      <c r="H29" s="199"/>
      <c r="I29" s="199"/>
      <c r="J29" s="105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9</v>
      </c>
      <c r="D32" s="32"/>
      <c r="E32" s="32"/>
      <c r="F32" s="16" t="s">
        <v>8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217"/>
      <c r="E34" s="217"/>
      <c r="G34" s="217"/>
      <c r="H34" s="217"/>
      <c r="I34" s="217"/>
      <c r="J34" s="31"/>
    </row>
    <row r="35" spans="1:10" ht="12.75" customHeight="1" x14ac:dyDescent="0.2">
      <c r="A35" s="3"/>
      <c r="B35" s="3"/>
      <c r="D35" s="218" t="s">
        <v>2</v>
      </c>
      <c r="E35" s="218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14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 x14ac:dyDescent="0.2">
      <c r="A38" s="83" t="s">
        <v>36</v>
      </c>
      <c r="B38" s="85" t="s">
        <v>15</v>
      </c>
      <c r="C38" s="86" t="s">
        <v>4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16</v>
      </c>
      <c r="I38" s="93" t="s">
        <v>1</v>
      </c>
      <c r="J38" s="88" t="s">
        <v>0</v>
      </c>
    </row>
    <row r="39" spans="1:10" ht="25.5" hidden="1" customHeight="1" x14ac:dyDescent="0.2">
      <c r="A39" s="83">
        <v>1</v>
      </c>
      <c r="B39" s="89" t="s">
        <v>46</v>
      </c>
      <c r="C39" s="208" t="s">
        <v>44</v>
      </c>
      <c r="D39" s="209"/>
      <c r="E39" s="209"/>
      <c r="F39" s="94">
        <v>0</v>
      </c>
      <c r="G39" s="95">
        <v>0</v>
      </c>
      <c r="H39" s="96">
        <v>0</v>
      </c>
      <c r="I39" s="96">
        <v>2487458.1</v>
      </c>
      <c r="J39" s="90">
        <f>IF(CenaCelkemVypocet=0,"",I39/CenaCelkemVypocet*100)</f>
        <v>100</v>
      </c>
    </row>
    <row r="40" spans="1:10" ht="25.5" hidden="1" customHeight="1" x14ac:dyDescent="0.2">
      <c r="A40" s="83"/>
      <c r="B40" s="210" t="s">
        <v>47</v>
      </c>
      <c r="C40" s="211"/>
      <c r="D40" s="211"/>
      <c r="E40" s="212"/>
      <c r="F40" s="97">
        <f>SUMIF(A39:A39,"=1",F39:F39)</f>
        <v>0</v>
      </c>
      <c r="G40" s="98">
        <f>SUMIF(A39:A39,"=1",G39:G39)</f>
        <v>0</v>
      </c>
      <c r="H40" s="98">
        <f>SUMIF(A39:A39,"=1",H39:H39)</f>
        <v>0</v>
      </c>
      <c r="I40" s="98">
        <f>SUMIF(A39:A39,"=1",I39:I39)</f>
        <v>2487458.1</v>
      </c>
      <c r="J40" s="84">
        <f>SUMIF(A39:A39,"=1",J39:J39)</f>
        <v>100</v>
      </c>
    </row>
    <row r="42" spans="1:10" x14ac:dyDescent="0.2">
      <c r="E42" s="27" t="s">
        <v>442</v>
      </c>
    </row>
    <row r="44" spans="1:10" ht="15.75" x14ac:dyDescent="0.25">
      <c r="B44" s="106" t="s">
        <v>49</v>
      </c>
    </row>
    <row r="46" spans="1:10" ht="25.5" customHeight="1" x14ac:dyDescent="0.2">
      <c r="A46" s="107"/>
      <c r="B46" s="111" t="s">
        <v>15</v>
      </c>
      <c r="C46" s="111" t="s">
        <v>4</v>
      </c>
      <c r="D46" s="112"/>
      <c r="E46" s="112"/>
      <c r="F46" s="113" t="s">
        <v>50</v>
      </c>
      <c r="G46" s="113"/>
      <c r="H46" s="113"/>
      <c r="I46" s="213" t="s">
        <v>27</v>
      </c>
      <c r="J46" s="213"/>
    </row>
    <row r="47" spans="1:10" ht="25.5" customHeight="1" x14ac:dyDescent="0.2">
      <c r="A47" s="108"/>
      <c r="B47" s="115" t="s">
        <v>51</v>
      </c>
      <c r="C47" s="215" t="s">
        <v>52</v>
      </c>
      <c r="D47" s="216"/>
      <c r="E47" s="216"/>
      <c r="F47" s="119" t="s">
        <v>22</v>
      </c>
      <c r="G47" s="116"/>
      <c r="H47" s="116"/>
      <c r="I47" s="214">
        <f>SUM('Rozpočet Pol'!G8)</f>
        <v>0</v>
      </c>
      <c r="J47" s="214"/>
    </row>
    <row r="48" spans="1:10" ht="25.5" customHeight="1" x14ac:dyDescent="0.2">
      <c r="A48" s="108"/>
      <c r="B48" s="110" t="s">
        <v>53</v>
      </c>
      <c r="C48" s="221" t="s">
        <v>54</v>
      </c>
      <c r="D48" s="222"/>
      <c r="E48" s="222"/>
      <c r="F48" s="120" t="s">
        <v>22</v>
      </c>
      <c r="G48" s="114"/>
      <c r="H48" s="114"/>
      <c r="I48" s="220">
        <f>SUM('Rozpočet Pol'!G10)</f>
        <v>0</v>
      </c>
      <c r="J48" s="220"/>
    </row>
    <row r="49" spans="1:10" ht="25.5" customHeight="1" x14ac:dyDescent="0.2">
      <c r="A49" s="108"/>
      <c r="B49" s="110" t="s">
        <v>55</v>
      </c>
      <c r="C49" s="221" t="s">
        <v>56</v>
      </c>
      <c r="D49" s="222"/>
      <c r="E49" s="222"/>
      <c r="F49" s="120" t="s">
        <v>22</v>
      </c>
      <c r="G49" s="114"/>
      <c r="H49" s="114"/>
      <c r="I49" s="220">
        <f>SUM('Rozpočet Pol'!G13)</f>
        <v>0</v>
      </c>
      <c r="J49" s="220"/>
    </row>
    <row r="50" spans="1:10" ht="25.5" customHeight="1" x14ac:dyDescent="0.2">
      <c r="A50" s="108"/>
      <c r="B50" s="110" t="s">
        <v>57</v>
      </c>
      <c r="C50" s="221" t="s">
        <v>58</v>
      </c>
      <c r="D50" s="222"/>
      <c r="E50" s="222"/>
      <c r="F50" s="120" t="s">
        <v>23</v>
      </c>
      <c r="G50" s="114"/>
      <c r="H50" s="114"/>
      <c r="I50" s="220">
        <f>SUM('Rozpočet Pol'!G15)</f>
        <v>0</v>
      </c>
      <c r="J50" s="220"/>
    </row>
    <row r="51" spans="1:10" ht="25.5" customHeight="1" x14ac:dyDescent="0.2">
      <c r="A51" s="108"/>
      <c r="B51" s="110" t="s">
        <v>59</v>
      </c>
      <c r="C51" s="221" t="s">
        <v>60</v>
      </c>
      <c r="D51" s="222"/>
      <c r="E51" s="222"/>
      <c r="F51" s="120" t="s">
        <v>23</v>
      </c>
      <c r="G51" s="114"/>
      <c r="H51" s="114"/>
      <c r="I51" s="220">
        <f>SUM('Rozpočet Pol'!G31)</f>
        <v>0</v>
      </c>
      <c r="J51" s="220"/>
    </row>
    <row r="52" spans="1:10" ht="25.5" customHeight="1" x14ac:dyDescent="0.2">
      <c r="A52" s="108"/>
      <c r="B52" s="110" t="s">
        <v>61</v>
      </c>
      <c r="C52" s="221" t="s">
        <v>62</v>
      </c>
      <c r="D52" s="222"/>
      <c r="E52" s="222"/>
      <c r="F52" s="120" t="s">
        <v>23</v>
      </c>
      <c r="G52" s="114"/>
      <c r="H52" s="114"/>
      <c r="I52" s="220">
        <f>SUM('Rozpočet Pol'!G33)</f>
        <v>0</v>
      </c>
      <c r="J52" s="220"/>
    </row>
    <row r="53" spans="1:10" ht="25.5" customHeight="1" x14ac:dyDescent="0.2">
      <c r="A53" s="108"/>
      <c r="B53" s="110" t="s">
        <v>63</v>
      </c>
      <c r="C53" s="221" t="s">
        <v>64</v>
      </c>
      <c r="D53" s="222"/>
      <c r="E53" s="222"/>
      <c r="F53" s="120" t="s">
        <v>23</v>
      </c>
      <c r="G53" s="114"/>
      <c r="H53" s="114"/>
      <c r="I53" s="220">
        <f>SUM('Rozpočet Pol'!G68)</f>
        <v>0</v>
      </c>
      <c r="J53" s="220"/>
    </row>
    <row r="54" spans="1:10" ht="25.5" customHeight="1" x14ac:dyDescent="0.2">
      <c r="A54" s="108"/>
      <c r="B54" s="110" t="s">
        <v>65</v>
      </c>
      <c r="C54" s="221" t="s">
        <v>66</v>
      </c>
      <c r="D54" s="222"/>
      <c r="E54" s="222"/>
      <c r="F54" s="120" t="s">
        <v>23</v>
      </c>
      <c r="G54" s="114"/>
      <c r="H54" s="114"/>
      <c r="I54" s="220">
        <f>SUM('Rozpočet Pol'!G84)</f>
        <v>0</v>
      </c>
      <c r="J54" s="220"/>
    </row>
    <row r="55" spans="1:10" ht="25.5" customHeight="1" x14ac:dyDescent="0.2">
      <c r="A55" s="108"/>
      <c r="B55" s="110" t="s">
        <v>67</v>
      </c>
      <c r="C55" s="221" t="s">
        <v>68</v>
      </c>
      <c r="D55" s="222"/>
      <c r="E55" s="222"/>
      <c r="F55" s="120" t="s">
        <v>23</v>
      </c>
      <c r="G55" s="114"/>
      <c r="H55" s="114"/>
      <c r="I55" s="220">
        <f>SUM('Rozpočet Pol'!G112)</f>
        <v>0</v>
      </c>
      <c r="J55" s="220"/>
    </row>
    <row r="56" spans="1:10" ht="25.5" customHeight="1" x14ac:dyDescent="0.2">
      <c r="A56" s="108"/>
      <c r="B56" s="110" t="s">
        <v>69</v>
      </c>
      <c r="C56" s="221" t="s">
        <v>70</v>
      </c>
      <c r="D56" s="222"/>
      <c r="E56" s="222"/>
      <c r="F56" s="120" t="s">
        <v>23</v>
      </c>
      <c r="G56" s="114"/>
      <c r="H56" s="114"/>
      <c r="I56" s="220">
        <f>SUM('Rozpočet Pol'!G167)</f>
        <v>0</v>
      </c>
      <c r="J56" s="220"/>
    </row>
    <row r="57" spans="1:10" ht="25.5" customHeight="1" x14ac:dyDescent="0.2">
      <c r="A57" s="108"/>
      <c r="B57" s="110" t="s">
        <v>71</v>
      </c>
      <c r="C57" s="221" t="s">
        <v>25</v>
      </c>
      <c r="D57" s="222"/>
      <c r="E57" s="222"/>
      <c r="F57" s="120" t="s">
        <v>71</v>
      </c>
      <c r="G57" s="114"/>
      <c r="H57" s="114"/>
      <c r="I57" s="220">
        <f>SUM('Rozpočet Pol'!G171)</f>
        <v>0</v>
      </c>
      <c r="J57" s="220"/>
    </row>
    <row r="58" spans="1:10" ht="25.5" customHeight="1" x14ac:dyDescent="0.2">
      <c r="A58" s="108"/>
      <c r="B58" s="117" t="s">
        <v>72</v>
      </c>
      <c r="C58" s="224" t="s">
        <v>73</v>
      </c>
      <c r="D58" s="225"/>
      <c r="E58" s="225"/>
      <c r="F58" s="121" t="s">
        <v>22</v>
      </c>
      <c r="G58" s="118"/>
      <c r="H58" s="118"/>
      <c r="I58" s="223">
        <f>SUM('Rozpočet Pol'!G174)</f>
        <v>0</v>
      </c>
      <c r="J58" s="223"/>
    </row>
    <row r="59" spans="1:10" ht="25.5" customHeight="1" x14ac:dyDescent="0.2">
      <c r="A59" s="109"/>
      <c r="B59" s="171" t="s">
        <v>1</v>
      </c>
      <c r="C59" s="171"/>
      <c r="D59" s="172"/>
      <c r="E59" s="172"/>
      <c r="F59" s="173"/>
      <c r="G59" s="174"/>
      <c r="H59" s="174"/>
      <c r="I59" s="226">
        <f>SUM(I47:I58)</f>
        <v>0</v>
      </c>
      <c r="J59" s="226"/>
    </row>
    <row r="60" spans="1:10" x14ac:dyDescent="0.2">
      <c r="F60" s="82"/>
      <c r="G60" s="82"/>
      <c r="H60" s="82"/>
      <c r="I60" s="82"/>
      <c r="J60" s="82"/>
    </row>
    <row r="61" spans="1:10" x14ac:dyDescent="0.2">
      <c r="F61" s="82"/>
      <c r="G61" s="82"/>
      <c r="H61" s="82"/>
      <c r="I61" s="82"/>
      <c r="J61" s="82"/>
    </row>
    <row r="62" spans="1:10" x14ac:dyDescent="0.2">
      <c r="F62" s="82"/>
      <c r="G62" s="82"/>
      <c r="H62" s="82"/>
      <c r="I62" s="82"/>
      <c r="J62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I57:J57"/>
    <mergeCell ref="C57:E57"/>
    <mergeCell ref="I58:J58"/>
    <mergeCell ref="C58:E58"/>
    <mergeCell ref="I59:J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4:E34"/>
    <mergeCell ref="D35:E35"/>
    <mergeCell ref="G19:H19"/>
    <mergeCell ref="G20:H20"/>
    <mergeCell ref="G34:I34"/>
    <mergeCell ref="G28:I28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7" t="s">
        <v>5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68" t="s">
        <v>40</v>
      </c>
      <c r="B2" s="67"/>
      <c r="C2" s="229"/>
      <c r="D2" s="229"/>
      <c r="E2" s="229"/>
      <c r="F2" s="229"/>
      <c r="G2" s="230"/>
    </row>
    <row r="3" spans="1:7" ht="24.95" hidden="1" customHeight="1" x14ac:dyDescent="0.2">
      <c r="A3" s="68" t="s">
        <v>6</v>
      </c>
      <c r="B3" s="67"/>
      <c r="C3" s="229"/>
      <c r="D3" s="229"/>
      <c r="E3" s="229"/>
      <c r="F3" s="229"/>
      <c r="G3" s="230"/>
    </row>
    <row r="4" spans="1:7" ht="24.95" hidden="1" customHeight="1" x14ac:dyDescent="0.2">
      <c r="A4" s="68" t="s">
        <v>7</v>
      </c>
      <c r="B4" s="67"/>
      <c r="C4" s="229"/>
      <c r="D4" s="229"/>
      <c r="E4" s="229"/>
      <c r="F4" s="229"/>
      <c r="G4" s="230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87"/>
  <sheetViews>
    <sheetView workbookViewId="0">
      <selection activeCell="C6" sqref="C6"/>
    </sheetView>
  </sheetViews>
  <sheetFormatPr defaultRowHeight="12.75" outlineLevelRow="1" x14ac:dyDescent="0.2"/>
  <cols>
    <col min="1" max="1" width="4.28515625" customWidth="1"/>
    <col min="2" max="2" width="14.42578125" style="81" customWidth="1"/>
    <col min="3" max="3" width="38.28515625" style="81" customWidth="1"/>
    <col min="4" max="4" width="4.7109375" customWidth="1"/>
    <col min="5" max="5" width="10.710937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31" t="s">
        <v>5</v>
      </c>
      <c r="B1" s="231"/>
      <c r="C1" s="231"/>
      <c r="D1" s="231"/>
      <c r="E1" s="231"/>
      <c r="F1" s="231"/>
      <c r="G1" s="231"/>
      <c r="AE1" t="s">
        <v>76</v>
      </c>
    </row>
    <row r="2" spans="1:60" ht="25.15" customHeight="1" x14ac:dyDescent="0.2">
      <c r="A2" s="126" t="s">
        <v>75</v>
      </c>
      <c r="B2" s="124"/>
      <c r="C2" s="232" t="s">
        <v>44</v>
      </c>
      <c r="D2" s="233"/>
      <c r="E2" s="233"/>
      <c r="F2" s="233"/>
      <c r="G2" s="234"/>
      <c r="AE2" t="s">
        <v>77</v>
      </c>
    </row>
    <row r="3" spans="1:60" ht="25.15" customHeight="1" x14ac:dyDescent="0.2">
      <c r="A3" s="127" t="s">
        <v>6</v>
      </c>
      <c r="B3" s="125"/>
      <c r="C3" s="235" t="s">
        <v>437</v>
      </c>
      <c r="D3" s="236"/>
      <c r="E3" s="236"/>
      <c r="F3" s="236"/>
      <c r="G3" s="237"/>
      <c r="AE3" t="s">
        <v>78</v>
      </c>
    </row>
    <row r="4" spans="1:60" ht="25.15" hidden="1" customHeight="1" x14ac:dyDescent="0.2">
      <c r="A4" s="127" t="s">
        <v>7</v>
      </c>
      <c r="B4" s="125"/>
      <c r="C4" s="235"/>
      <c r="D4" s="236"/>
      <c r="E4" s="236"/>
      <c r="F4" s="236"/>
      <c r="G4" s="237"/>
      <c r="AE4" t="s">
        <v>79</v>
      </c>
    </row>
    <row r="5" spans="1:60" hidden="1" x14ac:dyDescent="0.2">
      <c r="A5" s="128" t="s">
        <v>80</v>
      </c>
      <c r="B5" s="129"/>
      <c r="C5" s="129"/>
      <c r="D5" s="130"/>
      <c r="E5" s="130"/>
      <c r="F5" s="130"/>
      <c r="G5" s="131"/>
      <c r="AE5" t="s">
        <v>81</v>
      </c>
    </row>
    <row r="7" spans="1:60" ht="38.25" x14ac:dyDescent="0.2">
      <c r="A7" s="136" t="s">
        <v>82</v>
      </c>
      <c r="B7" s="137" t="s">
        <v>83</v>
      </c>
      <c r="C7" s="137" t="s">
        <v>84</v>
      </c>
      <c r="D7" s="136" t="s">
        <v>85</v>
      </c>
      <c r="E7" s="136" t="s">
        <v>86</v>
      </c>
      <c r="F7" s="132" t="s">
        <v>87</v>
      </c>
      <c r="G7" s="150" t="s">
        <v>27</v>
      </c>
      <c r="H7" s="151" t="s">
        <v>28</v>
      </c>
      <c r="I7" s="151" t="s">
        <v>88</v>
      </c>
      <c r="J7" s="151" t="s">
        <v>29</v>
      </c>
      <c r="K7" s="151" t="s">
        <v>89</v>
      </c>
      <c r="L7" s="151" t="s">
        <v>90</v>
      </c>
      <c r="M7" s="151" t="s">
        <v>91</v>
      </c>
      <c r="N7" s="151" t="s">
        <v>92</v>
      </c>
      <c r="O7" s="151" t="s">
        <v>93</v>
      </c>
      <c r="P7" s="151" t="s">
        <v>94</v>
      </c>
      <c r="Q7" s="151" t="s">
        <v>95</v>
      </c>
      <c r="R7" s="151" t="s">
        <v>96</v>
      </c>
      <c r="S7" s="151" t="s">
        <v>97</v>
      </c>
      <c r="T7" s="151" t="s">
        <v>98</v>
      </c>
      <c r="U7" s="139" t="s">
        <v>99</v>
      </c>
    </row>
    <row r="8" spans="1:60" x14ac:dyDescent="0.2">
      <c r="A8" s="152" t="s">
        <v>100</v>
      </c>
      <c r="B8" s="153" t="s">
        <v>51</v>
      </c>
      <c r="C8" s="154" t="s">
        <v>52</v>
      </c>
      <c r="D8" s="155"/>
      <c r="E8" s="156"/>
      <c r="F8" s="157"/>
      <c r="G8" s="157">
        <f>SUMIF(AE9:AE9,"&lt;&gt;NOR",G9:G9)</f>
        <v>0</v>
      </c>
      <c r="H8" s="157"/>
      <c r="I8" s="157">
        <f>SUM(I9:I9)</f>
        <v>1942.2</v>
      </c>
      <c r="J8" s="157"/>
      <c r="K8" s="157">
        <f>SUM(K9:K9)</f>
        <v>13717.8</v>
      </c>
      <c r="L8" s="157"/>
      <c r="M8" s="157">
        <f>SUM(M9:M9)</f>
        <v>0</v>
      </c>
      <c r="N8" s="138"/>
      <c r="O8" s="138">
        <f>SUM(O9:O9)</f>
        <v>0.71819999999999995</v>
      </c>
      <c r="P8" s="138"/>
      <c r="Q8" s="138">
        <f>SUM(Q9:Q9)</f>
        <v>0.45</v>
      </c>
      <c r="R8" s="138"/>
      <c r="S8" s="138"/>
      <c r="T8" s="152"/>
      <c r="U8" s="138">
        <f>SUM(U9:U9)</f>
        <v>27.82</v>
      </c>
      <c r="AE8" t="s">
        <v>101</v>
      </c>
    </row>
    <row r="9" spans="1:60" ht="22.5" outlineLevel="1" x14ac:dyDescent="0.2">
      <c r="A9" s="134">
        <v>1</v>
      </c>
      <c r="B9" s="134" t="s">
        <v>102</v>
      </c>
      <c r="C9" s="164" t="s">
        <v>103</v>
      </c>
      <c r="D9" s="140" t="s">
        <v>104</v>
      </c>
      <c r="E9" s="146">
        <v>45</v>
      </c>
      <c r="F9" s="175"/>
      <c r="G9" s="148">
        <f>E9*F9</f>
        <v>0</v>
      </c>
      <c r="H9" s="148">
        <v>43.16</v>
      </c>
      <c r="I9" s="148">
        <f>ROUND(E9*H9,2)</f>
        <v>1942.2</v>
      </c>
      <c r="J9" s="148">
        <v>304.84000000000003</v>
      </c>
      <c r="K9" s="148">
        <f>ROUND(E9*J9,2)</f>
        <v>13717.8</v>
      </c>
      <c r="L9" s="148">
        <v>0</v>
      </c>
      <c r="M9" s="148">
        <f>G9*(1+L9/100)</f>
        <v>0</v>
      </c>
      <c r="N9" s="141">
        <v>1.5959999999999998E-2</v>
      </c>
      <c r="O9" s="141">
        <f>ROUND(E9*N9,5)</f>
        <v>0.71819999999999995</v>
      </c>
      <c r="P9" s="141">
        <v>0.01</v>
      </c>
      <c r="Q9" s="141">
        <f>ROUND(E9*P9,5)</f>
        <v>0.45</v>
      </c>
      <c r="R9" s="141"/>
      <c r="S9" s="141"/>
      <c r="T9" s="142">
        <v>0.61817</v>
      </c>
      <c r="U9" s="141">
        <f>ROUND(E9*T9,2)</f>
        <v>27.82</v>
      </c>
      <c r="V9" s="133"/>
      <c r="W9" s="133"/>
      <c r="X9" s="133"/>
      <c r="Y9" s="133"/>
      <c r="Z9" s="133"/>
      <c r="AA9" s="133"/>
      <c r="AB9" s="133"/>
      <c r="AC9" s="133"/>
      <c r="AD9" s="133"/>
      <c r="AE9" s="133" t="s">
        <v>105</v>
      </c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</row>
    <row r="10" spans="1:60" x14ac:dyDescent="0.2">
      <c r="A10" s="135" t="s">
        <v>100</v>
      </c>
      <c r="B10" s="135" t="s">
        <v>53</v>
      </c>
      <c r="C10" s="165" t="s">
        <v>54</v>
      </c>
      <c r="D10" s="143"/>
      <c r="E10" s="147"/>
      <c r="F10" s="149"/>
      <c r="G10" s="149">
        <f>SUMIF(AE11:AE12,"&lt;&gt;NOR",G11:G12)</f>
        <v>0</v>
      </c>
      <c r="H10" s="149"/>
      <c r="I10" s="149">
        <f>SUM(I11:I12)</f>
        <v>0</v>
      </c>
      <c r="J10" s="149"/>
      <c r="K10" s="149">
        <f>SUM(K11:K12)</f>
        <v>13225</v>
      </c>
      <c r="L10" s="149"/>
      <c r="M10" s="149">
        <f>SUM(M11:M12)</f>
        <v>0</v>
      </c>
      <c r="N10" s="144"/>
      <c r="O10" s="144">
        <f>SUM(O11:O12)</f>
        <v>0</v>
      </c>
      <c r="P10" s="144"/>
      <c r="Q10" s="144">
        <f>SUM(Q11:Q12)</f>
        <v>0</v>
      </c>
      <c r="R10" s="144"/>
      <c r="S10" s="144"/>
      <c r="T10" s="145"/>
      <c r="U10" s="144">
        <f>SUM(U11:U12)</f>
        <v>25</v>
      </c>
      <c r="AE10" t="s">
        <v>101</v>
      </c>
    </row>
    <row r="11" spans="1:60" ht="22.5" outlineLevel="1" x14ac:dyDescent="0.2">
      <c r="A11" s="134">
        <v>2</v>
      </c>
      <c r="B11" s="134" t="s">
        <v>106</v>
      </c>
      <c r="C11" s="164" t="s">
        <v>107</v>
      </c>
      <c r="D11" s="140" t="s">
        <v>108</v>
      </c>
      <c r="E11" s="146">
        <v>24</v>
      </c>
      <c r="F11" s="175"/>
      <c r="G11" s="148">
        <f t="shared" ref="G11:G12" si="0">E11*F11</f>
        <v>0</v>
      </c>
      <c r="H11" s="148">
        <v>0</v>
      </c>
      <c r="I11" s="148">
        <f>ROUND(E11*H11,2)</f>
        <v>0</v>
      </c>
      <c r="J11" s="148">
        <v>529</v>
      </c>
      <c r="K11" s="148">
        <f>ROUND(E11*J11,2)</f>
        <v>12696</v>
      </c>
      <c r="L11" s="148">
        <v>0</v>
      </c>
      <c r="M11" s="148">
        <f>G11*(1+L11/100)</f>
        <v>0</v>
      </c>
      <c r="N11" s="141">
        <v>0</v>
      </c>
      <c r="O11" s="141">
        <f>ROUND(E11*N11,5)</f>
        <v>0</v>
      </c>
      <c r="P11" s="141">
        <v>0</v>
      </c>
      <c r="Q11" s="141">
        <f>ROUND(E11*P11,5)</f>
        <v>0</v>
      </c>
      <c r="R11" s="141"/>
      <c r="S11" s="141"/>
      <c r="T11" s="142">
        <v>1</v>
      </c>
      <c r="U11" s="141">
        <f>ROUND(E11*T11,2)</f>
        <v>24</v>
      </c>
      <c r="V11" s="133"/>
      <c r="W11" s="133"/>
      <c r="X11" s="133"/>
      <c r="Y11" s="133"/>
      <c r="Z11" s="133"/>
      <c r="AA11" s="133"/>
      <c r="AB11" s="133"/>
      <c r="AC11" s="133"/>
      <c r="AD11" s="133"/>
      <c r="AE11" s="133" t="s">
        <v>109</v>
      </c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</row>
    <row r="12" spans="1:60" outlineLevel="1" x14ac:dyDescent="0.2">
      <c r="A12" s="134">
        <v>3</v>
      </c>
      <c r="B12" s="134" t="s">
        <v>110</v>
      </c>
      <c r="C12" s="164" t="s">
        <v>111</v>
      </c>
      <c r="D12" s="140" t="s">
        <v>112</v>
      </c>
      <c r="E12" s="146">
        <v>1</v>
      </c>
      <c r="F12" s="175"/>
      <c r="G12" s="148">
        <f t="shared" si="0"/>
        <v>0</v>
      </c>
      <c r="H12" s="148">
        <v>0</v>
      </c>
      <c r="I12" s="148">
        <f>ROUND(E12*H12,2)</f>
        <v>0</v>
      </c>
      <c r="J12" s="148">
        <v>529</v>
      </c>
      <c r="K12" s="148">
        <f>ROUND(E12*J12,2)</f>
        <v>529</v>
      </c>
      <c r="L12" s="148">
        <v>0</v>
      </c>
      <c r="M12" s="148">
        <f>G12*(1+L12/100)</f>
        <v>0</v>
      </c>
      <c r="N12" s="141">
        <v>0</v>
      </c>
      <c r="O12" s="141">
        <f>ROUND(E12*N12,5)</f>
        <v>0</v>
      </c>
      <c r="P12" s="141">
        <v>0</v>
      </c>
      <c r="Q12" s="141">
        <f>ROUND(E12*P12,5)</f>
        <v>0</v>
      </c>
      <c r="R12" s="141"/>
      <c r="S12" s="141"/>
      <c r="T12" s="142">
        <v>1</v>
      </c>
      <c r="U12" s="141">
        <f>ROUND(E12*T12,2)</f>
        <v>1</v>
      </c>
      <c r="V12" s="133"/>
      <c r="W12" s="133"/>
      <c r="X12" s="133"/>
      <c r="Y12" s="133"/>
      <c r="Z12" s="133"/>
      <c r="AA12" s="133"/>
      <c r="AB12" s="133"/>
      <c r="AC12" s="133"/>
      <c r="AD12" s="133"/>
      <c r="AE12" s="133" t="s">
        <v>109</v>
      </c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</row>
    <row r="13" spans="1:60" x14ac:dyDescent="0.2">
      <c r="A13" s="135" t="s">
        <v>100</v>
      </c>
      <c r="B13" s="135" t="s">
        <v>55</v>
      </c>
      <c r="C13" s="165" t="s">
        <v>56</v>
      </c>
      <c r="D13" s="143"/>
      <c r="E13" s="147"/>
      <c r="F13" s="149"/>
      <c r="G13" s="149">
        <f>SUMIF(AE14:AE14,"&lt;&gt;NOR",G14:G14)</f>
        <v>0</v>
      </c>
      <c r="H13" s="149"/>
      <c r="I13" s="149">
        <f>SUM(I14:I14)</f>
        <v>0</v>
      </c>
      <c r="J13" s="149"/>
      <c r="K13" s="149">
        <f>SUM(K14:K14)</f>
        <v>232</v>
      </c>
      <c r="L13" s="149"/>
      <c r="M13" s="149">
        <f>SUM(M14:M14)</f>
        <v>0</v>
      </c>
      <c r="N13" s="144"/>
      <c r="O13" s="144">
        <f>SUM(O14:O14)</f>
        <v>0</v>
      </c>
      <c r="P13" s="144"/>
      <c r="Q13" s="144">
        <f>SUM(Q14:Q14)</f>
        <v>0</v>
      </c>
      <c r="R13" s="144"/>
      <c r="S13" s="144"/>
      <c r="T13" s="145"/>
      <c r="U13" s="144">
        <f>SUM(U14:U14)</f>
        <v>0.6</v>
      </c>
      <c r="AE13" t="s">
        <v>101</v>
      </c>
    </row>
    <row r="14" spans="1:60" outlineLevel="1" x14ac:dyDescent="0.2">
      <c r="A14" s="134">
        <v>4</v>
      </c>
      <c r="B14" s="134" t="s">
        <v>113</v>
      </c>
      <c r="C14" s="164" t="s">
        <v>114</v>
      </c>
      <c r="D14" s="140" t="s">
        <v>104</v>
      </c>
      <c r="E14" s="146">
        <v>40</v>
      </c>
      <c r="F14" s="175"/>
      <c r="G14" s="148">
        <f>E14*F14</f>
        <v>0</v>
      </c>
      <c r="H14" s="148">
        <v>0</v>
      </c>
      <c r="I14" s="148">
        <f>ROUND(E14*H14,2)</f>
        <v>0</v>
      </c>
      <c r="J14" s="148">
        <v>5.8</v>
      </c>
      <c r="K14" s="148">
        <f>ROUND(E14*J14,2)</f>
        <v>232</v>
      </c>
      <c r="L14" s="148">
        <v>0</v>
      </c>
      <c r="M14" s="148">
        <f>G14*(1+L14/100)</f>
        <v>0</v>
      </c>
      <c r="N14" s="141">
        <v>0</v>
      </c>
      <c r="O14" s="141">
        <f>ROUND(E14*N14,5)</f>
        <v>0</v>
      </c>
      <c r="P14" s="141">
        <v>0</v>
      </c>
      <c r="Q14" s="141">
        <f>ROUND(E14*P14,5)</f>
        <v>0</v>
      </c>
      <c r="R14" s="141"/>
      <c r="S14" s="141"/>
      <c r="T14" s="142">
        <v>1.4999999999999999E-2</v>
      </c>
      <c r="U14" s="141">
        <f>ROUND(E14*T14,2)</f>
        <v>0.6</v>
      </c>
      <c r="V14" s="133"/>
      <c r="W14" s="133"/>
      <c r="X14" s="133"/>
      <c r="Y14" s="133"/>
      <c r="Z14" s="133"/>
      <c r="AA14" s="133"/>
      <c r="AB14" s="133"/>
      <c r="AC14" s="133"/>
      <c r="AD14" s="133"/>
      <c r="AE14" s="133" t="s">
        <v>109</v>
      </c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</row>
    <row r="15" spans="1:60" x14ac:dyDescent="0.2">
      <c r="A15" s="135" t="s">
        <v>100</v>
      </c>
      <c r="B15" s="135" t="s">
        <v>57</v>
      </c>
      <c r="C15" s="165" t="s">
        <v>58</v>
      </c>
      <c r="D15" s="143"/>
      <c r="E15" s="147"/>
      <c r="F15" s="149"/>
      <c r="G15" s="149">
        <f>SUMIF(AE16:AE30,"&lt;&gt;NOR",G16:G30)</f>
        <v>0</v>
      </c>
      <c r="H15" s="149"/>
      <c r="I15" s="149">
        <f>SUM(I16:I30)</f>
        <v>19735.05</v>
      </c>
      <c r="J15" s="149"/>
      <c r="K15" s="149">
        <f>SUM(K16:K30)</f>
        <v>17637.580000000002</v>
      </c>
      <c r="L15" s="149"/>
      <c r="M15" s="149">
        <f>SUM(M16:M30)</f>
        <v>0</v>
      </c>
      <c r="N15" s="144"/>
      <c r="O15" s="144">
        <f>SUM(O16:O30)</f>
        <v>0.10787000000000001</v>
      </c>
      <c r="P15" s="144"/>
      <c r="Q15" s="144">
        <f>SUM(Q16:Q30)</f>
        <v>0</v>
      </c>
      <c r="R15" s="144"/>
      <c r="S15" s="144"/>
      <c r="T15" s="145"/>
      <c r="U15" s="144">
        <f>SUM(U16:U30)</f>
        <v>32.660000000000011</v>
      </c>
      <c r="AE15" t="s">
        <v>101</v>
      </c>
    </row>
    <row r="16" spans="1:60" ht="22.5" outlineLevel="1" x14ac:dyDescent="0.2">
      <c r="A16" s="134">
        <v>5</v>
      </c>
      <c r="B16" s="134" t="s">
        <v>115</v>
      </c>
      <c r="C16" s="164" t="s">
        <v>116</v>
      </c>
      <c r="D16" s="140" t="s">
        <v>117</v>
      </c>
      <c r="E16" s="146">
        <v>12</v>
      </c>
      <c r="F16" s="175"/>
      <c r="G16" s="148">
        <f t="shared" ref="G16:G30" si="1">E16*F16</f>
        <v>0</v>
      </c>
      <c r="H16" s="148">
        <v>118.04</v>
      </c>
      <c r="I16" s="148">
        <f t="shared" ref="I16:I30" si="2">ROUND(E16*H16,2)</f>
        <v>1416.48</v>
      </c>
      <c r="J16" s="148">
        <v>301.95999999999998</v>
      </c>
      <c r="K16" s="148">
        <f t="shared" ref="K16:K30" si="3">ROUND(E16*J16,2)</f>
        <v>3623.52</v>
      </c>
      <c r="L16" s="148">
        <v>0</v>
      </c>
      <c r="M16" s="148">
        <f t="shared" ref="M16:M30" si="4">G16*(1+L16/100)</f>
        <v>0</v>
      </c>
      <c r="N16" s="141">
        <v>5.8E-4</v>
      </c>
      <c r="O16" s="141">
        <f t="shared" ref="O16:O30" si="5">ROUND(E16*N16,5)</f>
        <v>6.96E-3</v>
      </c>
      <c r="P16" s="141">
        <v>0</v>
      </c>
      <c r="Q16" s="141">
        <f t="shared" ref="Q16:Q30" si="6">ROUND(E16*P16,5)</f>
        <v>0</v>
      </c>
      <c r="R16" s="141"/>
      <c r="S16" s="141"/>
      <c r="T16" s="142">
        <v>0.6159</v>
      </c>
      <c r="U16" s="141">
        <f t="shared" ref="U16:U30" si="7">ROUND(E16*T16,2)</f>
        <v>7.39</v>
      </c>
      <c r="V16" s="133"/>
      <c r="W16" s="133"/>
      <c r="X16" s="133"/>
      <c r="Y16" s="133"/>
      <c r="Z16" s="133"/>
      <c r="AA16" s="133"/>
      <c r="AB16" s="133"/>
      <c r="AC16" s="133"/>
      <c r="AD16" s="133"/>
      <c r="AE16" s="133" t="s">
        <v>109</v>
      </c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</row>
    <row r="17" spans="1:60" ht="22.5" outlineLevel="1" x14ac:dyDescent="0.2">
      <c r="A17" s="134">
        <v>6</v>
      </c>
      <c r="B17" s="134" t="s">
        <v>118</v>
      </c>
      <c r="C17" s="164" t="s">
        <v>119</v>
      </c>
      <c r="D17" s="140" t="s">
        <v>117</v>
      </c>
      <c r="E17" s="146">
        <v>4</v>
      </c>
      <c r="F17" s="175"/>
      <c r="G17" s="148">
        <f t="shared" si="1"/>
        <v>0</v>
      </c>
      <c r="H17" s="148">
        <v>224.11</v>
      </c>
      <c r="I17" s="148">
        <f t="shared" si="2"/>
        <v>896.44</v>
      </c>
      <c r="J17" s="148">
        <v>345.89</v>
      </c>
      <c r="K17" s="148">
        <f t="shared" si="3"/>
        <v>1383.56</v>
      </c>
      <c r="L17" s="148">
        <v>0</v>
      </c>
      <c r="M17" s="148">
        <f t="shared" si="4"/>
        <v>0</v>
      </c>
      <c r="N17" s="141">
        <v>7.3999999999999999E-4</v>
      </c>
      <c r="O17" s="141">
        <f t="shared" si="5"/>
        <v>2.96E-3</v>
      </c>
      <c r="P17" s="141">
        <v>0</v>
      </c>
      <c r="Q17" s="141">
        <f t="shared" si="6"/>
        <v>0</v>
      </c>
      <c r="R17" s="141"/>
      <c r="S17" s="141"/>
      <c r="T17" s="142">
        <v>0.68279999999999996</v>
      </c>
      <c r="U17" s="141">
        <f t="shared" si="7"/>
        <v>2.73</v>
      </c>
      <c r="V17" s="133"/>
      <c r="W17" s="133"/>
      <c r="X17" s="133"/>
      <c r="Y17" s="133"/>
      <c r="Z17" s="133"/>
      <c r="AA17" s="133"/>
      <c r="AB17" s="133"/>
      <c r="AC17" s="133"/>
      <c r="AD17" s="133"/>
      <c r="AE17" s="133" t="s">
        <v>109</v>
      </c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</row>
    <row r="18" spans="1:60" ht="22.5" outlineLevel="1" x14ac:dyDescent="0.2">
      <c r="A18" s="134">
        <v>7</v>
      </c>
      <c r="B18" s="134" t="s">
        <v>120</v>
      </c>
      <c r="C18" s="164" t="s">
        <v>121</v>
      </c>
      <c r="D18" s="140" t="s">
        <v>117</v>
      </c>
      <c r="E18" s="146">
        <v>8</v>
      </c>
      <c r="F18" s="175"/>
      <c r="G18" s="148">
        <f t="shared" si="1"/>
        <v>0</v>
      </c>
      <c r="H18" s="148">
        <v>448.59</v>
      </c>
      <c r="I18" s="148">
        <f t="shared" si="2"/>
        <v>3588.72</v>
      </c>
      <c r="J18" s="148">
        <v>388.41</v>
      </c>
      <c r="K18" s="148">
        <f t="shared" si="3"/>
        <v>3107.28</v>
      </c>
      <c r="L18" s="148">
        <v>0</v>
      </c>
      <c r="M18" s="148">
        <f t="shared" si="4"/>
        <v>0</v>
      </c>
      <c r="N18" s="141">
        <v>1.1100000000000001E-3</v>
      </c>
      <c r="O18" s="141">
        <f t="shared" si="5"/>
        <v>8.8800000000000007E-3</v>
      </c>
      <c r="P18" s="141">
        <v>0</v>
      </c>
      <c r="Q18" s="141">
        <f t="shared" si="6"/>
        <v>0</v>
      </c>
      <c r="R18" s="141"/>
      <c r="S18" s="141"/>
      <c r="T18" s="142">
        <v>0.75470000000000004</v>
      </c>
      <c r="U18" s="141">
        <f t="shared" si="7"/>
        <v>6.04</v>
      </c>
      <c r="V18" s="133"/>
      <c r="W18" s="133"/>
      <c r="X18" s="133"/>
      <c r="Y18" s="133"/>
      <c r="Z18" s="133"/>
      <c r="AA18" s="133"/>
      <c r="AB18" s="133"/>
      <c r="AC18" s="133"/>
      <c r="AD18" s="133"/>
      <c r="AE18" s="133" t="s">
        <v>109</v>
      </c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</row>
    <row r="19" spans="1:60" ht="22.5" outlineLevel="1" x14ac:dyDescent="0.2">
      <c r="A19" s="134">
        <v>8</v>
      </c>
      <c r="B19" s="134" t="s">
        <v>122</v>
      </c>
      <c r="C19" s="164" t="s">
        <v>123</v>
      </c>
      <c r="D19" s="140" t="s">
        <v>117</v>
      </c>
      <c r="E19" s="146">
        <v>14</v>
      </c>
      <c r="F19" s="175"/>
      <c r="G19" s="148">
        <f t="shared" si="1"/>
        <v>0</v>
      </c>
      <c r="H19" s="148">
        <v>637.52</v>
      </c>
      <c r="I19" s="148">
        <f t="shared" si="2"/>
        <v>8925.2800000000007</v>
      </c>
      <c r="J19" s="148">
        <v>481.48</v>
      </c>
      <c r="K19" s="148">
        <f t="shared" si="3"/>
        <v>6740.72</v>
      </c>
      <c r="L19" s="148">
        <v>0</v>
      </c>
      <c r="M19" s="148">
        <f t="shared" si="4"/>
        <v>0</v>
      </c>
      <c r="N19" s="141">
        <v>6.0000000000000001E-3</v>
      </c>
      <c r="O19" s="141">
        <f t="shared" si="5"/>
        <v>8.4000000000000005E-2</v>
      </c>
      <c r="P19" s="141">
        <v>0</v>
      </c>
      <c r="Q19" s="141">
        <f t="shared" si="6"/>
        <v>0</v>
      </c>
      <c r="R19" s="141"/>
      <c r="S19" s="141"/>
      <c r="T19" s="142">
        <v>0.92569999999999997</v>
      </c>
      <c r="U19" s="141">
        <f t="shared" si="7"/>
        <v>12.96</v>
      </c>
      <c r="V19" s="133"/>
      <c r="W19" s="133"/>
      <c r="X19" s="133"/>
      <c r="Y19" s="133"/>
      <c r="Z19" s="133"/>
      <c r="AA19" s="133"/>
      <c r="AB19" s="133"/>
      <c r="AC19" s="133"/>
      <c r="AD19" s="133"/>
      <c r="AE19" s="133" t="s">
        <v>109</v>
      </c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</row>
    <row r="20" spans="1:60" outlineLevel="1" x14ac:dyDescent="0.2">
      <c r="A20" s="134">
        <v>9</v>
      </c>
      <c r="B20" s="134" t="s">
        <v>124</v>
      </c>
      <c r="C20" s="164" t="s">
        <v>125</v>
      </c>
      <c r="D20" s="140" t="s">
        <v>126</v>
      </c>
      <c r="E20" s="146">
        <v>4</v>
      </c>
      <c r="F20" s="175"/>
      <c r="G20" s="148">
        <f t="shared" si="1"/>
        <v>0</v>
      </c>
      <c r="H20" s="148">
        <v>270.33</v>
      </c>
      <c r="I20" s="148">
        <f t="shared" si="2"/>
        <v>1081.32</v>
      </c>
      <c r="J20" s="148">
        <v>87.670000000000016</v>
      </c>
      <c r="K20" s="148">
        <f t="shared" si="3"/>
        <v>350.68</v>
      </c>
      <c r="L20" s="148">
        <v>0</v>
      </c>
      <c r="M20" s="148">
        <f t="shared" si="4"/>
        <v>0</v>
      </c>
      <c r="N20" s="141">
        <v>1.7000000000000001E-4</v>
      </c>
      <c r="O20" s="141">
        <f t="shared" si="5"/>
        <v>6.8000000000000005E-4</v>
      </c>
      <c r="P20" s="141">
        <v>0</v>
      </c>
      <c r="Q20" s="141">
        <f t="shared" si="6"/>
        <v>0</v>
      </c>
      <c r="R20" s="141"/>
      <c r="S20" s="141"/>
      <c r="T20" s="142">
        <v>0.16500000000000001</v>
      </c>
      <c r="U20" s="141">
        <f t="shared" si="7"/>
        <v>0.66</v>
      </c>
      <c r="V20" s="133"/>
      <c r="W20" s="133"/>
      <c r="X20" s="133"/>
      <c r="Y20" s="133"/>
      <c r="Z20" s="133"/>
      <c r="AA20" s="133"/>
      <c r="AB20" s="133"/>
      <c r="AC20" s="133"/>
      <c r="AD20" s="133"/>
      <c r="AE20" s="133" t="s">
        <v>109</v>
      </c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</row>
    <row r="21" spans="1:60" outlineLevel="1" x14ac:dyDescent="0.2">
      <c r="A21" s="134">
        <v>10</v>
      </c>
      <c r="B21" s="134" t="s">
        <v>127</v>
      </c>
      <c r="C21" s="164" t="s">
        <v>128</v>
      </c>
      <c r="D21" s="140" t="s">
        <v>126</v>
      </c>
      <c r="E21" s="146">
        <v>1</v>
      </c>
      <c r="F21" s="175"/>
      <c r="G21" s="148">
        <f t="shared" si="1"/>
        <v>0</v>
      </c>
      <c r="H21" s="148">
        <v>2005</v>
      </c>
      <c r="I21" s="148">
        <f t="shared" si="2"/>
        <v>2005</v>
      </c>
      <c r="J21" s="148">
        <v>0</v>
      </c>
      <c r="K21" s="148">
        <f t="shared" si="3"/>
        <v>0</v>
      </c>
      <c r="L21" s="148">
        <v>0</v>
      </c>
      <c r="M21" s="148">
        <f t="shared" si="4"/>
        <v>0</v>
      </c>
      <c r="N21" s="141">
        <v>1.1999999999999999E-3</v>
      </c>
      <c r="O21" s="141">
        <f t="shared" si="5"/>
        <v>1.1999999999999999E-3</v>
      </c>
      <c r="P21" s="141">
        <v>0</v>
      </c>
      <c r="Q21" s="141">
        <f t="shared" si="6"/>
        <v>0</v>
      </c>
      <c r="R21" s="141"/>
      <c r="S21" s="141"/>
      <c r="T21" s="142">
        <v>0</v>
      </c>
      <c r="U21" s="141">
        <f t="shared" si="7"/>
        <v>0</v>
      </c>
      <c r="V21" s="133"/>
      <c r="W21" s="133"/>
      <c r="X21" s="133"/>
      <c r="Y21" s="133"/>
      <c r="Z21" s="133"/>
      <c r="AA21" s="133"/>
      <c r="AB21" s="133"/>
      <c r="AC21" s="133"/>
      <c r="AD21" s="133"/>
      <c r="AE21" s="133" t="s">
        <v>129</v>
      </c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</row>
    <row r="22" spans="1:60" outlineLevel="1" x14ac:dyDescent="0.2">
      <c r="A22" s="134">
        <v>11</v>
      </c>
      <c r="B22" s="134" t="s">
        <v>130</v>
      </c>
      <c r="C22" s="164" t="s">
        <v>131</v>
      </c>
      <c r="D22" s="140" t="s">
        <v>126</v>
      </c>
      <c r="E22" s="146">
        <v>1</v>
      </c>
      <c r="F22" s="175"/>
      <c r="G22" s="148">
        <f t="shared" si="1"/>
        <v>0</v>
      </c>
      <c r="H22" s="148">
        <v>681.35</v>
      </c>
      <c r="I22" s="148">
        <f t="shared" si="2"/>
        <v>681.35</v>
      </c>
      <c r="J22" s="148">
        <v>197.64999999999998</v>
      </c>
      <c r="K22" s="148">
        <f t="shared" si="3"/>
        <v>197.65</v>
      </c>
      <c r="L22" s="148">
        <v>0</v>
      </c>
      <c r="M22" s="148">
        <f t="shared" si="4"/>
        <v>0</v>
      </c>
      <c r="N22" s="141">
        <v>2.15E-3</v>
      </c>
      <c r="O22" s="141">
        <f t="shared" si="5"/>
        <v>2.15E-3</v>
      </c>
      <c r="P22" s="141">
        <v>0</v>
      </c>
      <c r="Q22" s="141">
        <f t="shared" si="6"/>
        <v>0</v>
      </c>
      <c r="R22" s="141"/>
      <c r="S22" s="141"/>
      <c r="T22" s="142">
        <v>0.372</v>
      </c>
      <c r="U22" s="141">
        <f t="shared" si="7"/>
        <v>0.37</v>
      </c>
      <c r="V22" s="133"/>
      <c r="W22" s="133"/>
      <c r="X22" s="133"/>
      <c r="Y22" s="133"/>
      <c r="Z22" s="133"/>
      <c r="AA22" s="133"/>
      <c r="AB22" s="133"/>
      <c r="AC22" s="133"/>
      <c r="AD22" s="133"/>
      <c r="AE22" s="133" t="s">
        <v>109</v>
      </c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</row>
    <row r="23" spans="1:60" outlineLevel="1" x14ac:dyDescent="0.2">
      <c r="A23" s="134">
        <v>12</v>
      </c>
      <c r="B23" s="134" t="s">
        <v>132</v>
      </c>
      <c r="C23" s="164" t="s">
        <v>133</v>
      </c>
      <c r="D23" s="140" t="s">
        <v>126</v>
      </c>
      <c r="E23" s="146">
        <v>3</v>
      </c>
      <c r="F23" s="175"/>
      <c r="G23" s="148">
        <f t="shared" si="1"/>
        <v>0</v>
      </c>
      <c r="H23" s="148">
        <v>261.33</v>
      </c>
      <c r="I23" s="148">
        <f t="shared" si="2"/>
        <v>783.99</v>
      </c>
      <c r="J23" s="148">
        <v>87.670000000000016</v>
      </c>
      <c r="K23" s="148">
        <f t="shared" si="3"/>
        <v>263.01</v>
      </c>
      <c r="L23" s="148">
        <v>0</v>
      </c>
      <c r="M23" s="148">
        <f t="shared" si="4"/>
        <v>0</v>
      </c>
      <c r="N23" s="141">
        <v>1.8000000000000001E-4</v>
      </c>
      <c r="O23" s="141">
        <f t="shared" si="5"/>
        <v>5.4000000000000001E-4</v>
      </c>
      <c r="P23" s="141">
        <v>0</v>
      </c>
      <c r="Q23" s="141">
        <f t="shared" si="6"/>
        <v>0</v>
      </c>
      <c r="R23" s="141"/>
      <c r="S23" s="141"/>
      <c r="T23" s="142">
        <v>0.16500000000000001</v>
      </c>
      <c r="U23" s="141">
        <f t="shared" si="7"/>
        <v>0.5</v>
      </c>
      <c r="V23" s="133"/>
      <c r="W23" s="133"/>
      <c r="X23" s="133"/>
      <c r="Y23" s="133"/>
      <c r="Z23" s="133"/>
      <c r="AA23" s="133"/>
      <c r="AB23" s="133"/>
      <c r="AC23" s="133"/>
      <c r="AD23" s="133"/>
      <c r="AE23" s="133" t="s">
        <v>109</v>
      </c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</row>
    <row r="24" spans="1:60" outlineLevel="1" x14ac:dyDescent="0.2">
      <c r="A24" s="134">
        <v>13</v>
      </c>
      <c r="B24" s="134" t="s">
        <v>134</v>
      </c>
      <c r="C24" s="164" t="s">
        <v>135</v>
      </c>
      <c r="D24" s="140" t="s">
        <v>126</v>
      </c>
      <c r="E24" s="146">
        <v>1</v>
      </c>
      <c r="F24" s="175"/>
      <c r="G24" s="148">
        <f t="shared" si="1"/>
        <v>0</v>
      </c>
      <c r="H24" s="148">
        <v>203.37</v>
      </c>
      <c r="I24" s="148">
        <f t="shared" si="2"/>
        <v>203.37</v>
      </c>
      <c r="J24" s="148">
        <v>177.63</v>
      </c>
      <c r="K24" s="148">
        <f t="shared" si="3"/>
        <v>177.63</v>
      </c>
      <c r="L24" s="148">
        <v>0</v>
      </c>
      <c r="M24" s="148">
        <f t="shared" si="4"/>
        <v>0</v>
      </c>
      <c r="N24" s="141">
        <v>1.8000000000000001E-4</v>
      </c>
      <c r="O24" s="141">
        <f t="shared" si="5"/>
        <v>1.8000000000000001E-4</v>
      </c>
      <c r="P24" s="141">
        <v>0</v>
      </c>
      <c r="Q24" s="141">
        <f t="shared" si="6"/>
        <v>0</v>
      </c>
      <c r="R24" s="141"/>
      <c r="S24" s="141"/>
      <c r="T24" s="142">
        <v>0.16500000000000001</v>
      </c>
      <c r="U24" s="141">
        <f t="shared" si="7"/>
        <v>0.17</v>
      </c>
      <c r="V24" s="133"/>
      <c r="W24" s="133"/>
      <c r="X24" s="133"/>
      <c r="Y24" s="133"/>
      <c r="Z24" s="133"/>
      <c r="AA24" s="133"/>
      <c r="AB24" s="133"/>
      <c r="AC24" s="133"/>
      <c r="AD24" s="133"/>
      <c r="AE24" s="133" t="s">
        <v>109</v>
      </c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</row>
    <row r="25" spans="1:60" outlineLevel="1" x14ac:dyDescent="0.2">
      <c r="A25" s="134">
        <v>14</v>
      </c>
      <c r="B25" s="134" t="s">
        <v>136</v>
      </c>
      <c r="C25" s="164" t="s">
        <v>137</v>
      </c>
      <c r="D25" s="140" t="s">
        <v>126</v>
      </c>
      <c r="E25" s="146">
        <v>2</v>
      </c>
      <c r="F25" s="175"/>
      <c r="G25" s="148">
        <f t="shared" si="1"/>
        <v>0</v>
      </c>
      <c r="H25" s="148">
        <v>68.83</v>
      </c>
      <c r="I25" s="148">
        <f t="shared" si="2"/>
        <v>137.66</v>
      </c>
      <c r="J25" s="148">
        <v>87.67</v>
      </c>
      <c r="K25" s="148">
        <f t="shared" si="3"/>
        <v>175.34</v>
      </c>
      <c r="L25" s="148">
        <v>0</v>
      </c>
      <c r="M25" s="148">
        <f t="shared" si="4"/>
        <v>0</v>
      </c>
      <c r="N25" s="141">
        <v>1.6000000000000001E-4</v>
      </c>
      <c r="O25" s="141">
        <f t="shared" si="5"/>
        <v>3.2000000000000003E-4</v>
      </c>
      <c r="P25" s="141">
        <v>0</v>
      </c>
      <c r="Q25" s="141">
        <f t="shared" si="6"/>
        <v>0</v>
      </c>
      <c r="R25" s="141"/>
      <c r="S25" s="141"/>
      <c r="T25" s="142">
        <v>0.16500000000000001</v>
      </c>
      <c r="U25" s="141">
        <f t="shared" si="7"/>
        <v>0.33</v>
      </c>
      <c r="V25" s="133"/>
      <c r="W25" s="133"/>
      <c r="X25" s="133"/>
      <c r="Y25" s="133"/>
      <c r="Z25" s="133"/>
      <c r="AA25" s="133"/>
      <c r="AB25" s="133"/>
      <c r="AC25" s="133"/>
      <c r="AD25" s="133"/>
      <c r="AE25" s="133" t="s">
        <v>109</v>
      </c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33"/>
      <c r="BE25" s="133"/>
      <c r="BF25" s="133"/>
      <c r="BG25" s="133"/>
      <c r="BH25" s="133"/>
    </row>
    <row r="26" spans="1:60" outlineLevel="1" x14ac:dyDescent="0.2">
      <c r="A26" s="134">
        <v>15</v>
      </c>
      <c r="B26" s="134" t="s">
        <v>138</v>
      </c>
      <c r="C26" s="164" t="s">
        <v>139</v>
      </c>
      <c r="D26" s="140" t="s">
        <v>117</v>
      </c>
      <c r="E26" s="146">
        <v>16</v>
      </c>
      <c r="F26" s="175"/>
      <c r="G26" s="148">
        <f t="shared" si="1"/>
        <v>0</v>
      </c>
      <c r="H26" s="148">
        <v>0.44</v>
      </c>
      <c r="I26" s="148">
        <f t="shared" si="2"/>
        <v>7.04</v>
      </c>
      <c r="J26" s="148">
        <v>22.36</v>
      </c>
      <c r="K26" s="148">
        <f t="shared" si="3"/>
        <v>357.76</v>
      </c>
      <c r="L26" s="148">
        <v>0</v>
      </c>
      <c r="M26" s="148">
        <f t="shared" si="4"/>
        <v>0</v>
      </c>
      <c r="N26" s="141">
        <v>0</v>
      </c>
      <c r="O26" s="141">
        <f t="shared" si="5"/>
        <v>0</v>
      </c>
      <c r="P26" s="141">
        <v>0</v>
      </c>
      <c r="Q26" s="141">
        <f t="shared" si="6"/>
        <v>0</v>
      </c>
      <c r="R26" s="141"/>
      <c r="S26" s="141"/>
      <c r="T26" s="142">
        <v>4.2000000000000003E-2</v>
      </c>
      <c r="U26" s="141">
        <f t="shared" si="7"/>
        <v>0.67</v>
      </c>
      <c r="V26" s="133"/>
      <c r="W26" s="133"/>
      <c r="X26" s="133"/>
      <c r="Y26" s="133"/>
      <c r="Z26" s="133"/>
      <c r="AA26" s="133"/>
      <c r="AB26" s="133"/>
      <c r="AC26" s="133"/>
      <c r="AD26" s="133"/>
      <c r="AE26" s="133" t="s">
        <v>109</v>
      </c>
      <c r="AF26" s="133"/>
      <c r="AG26" s="133"/>
      <c r="AH26" s="133"/>
      <c r="AI26" s="133"/>
      <c r="AJ26" s="133"/>
      <c r="AK26" s="133"/>
      <c r="AL26" s="133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3"/>
      <c r="BE26" s="133"/>
      <c r="BF26" s="133"/>
      <c r="BG26" s="133"/>
      <c r="BH26" s="133"/>
    </row>
    <row r="27" spans="1:60" outlineLevel="1" x14ac:dyDescent="0.2">
      <c r="A27" s="134">
        <v>16</v>
      </c>
      <c r="B27" s="134" t="s">
        <v>140</v>
      </c>
      <c r="C27" s="164" t="s">
        <v>141</v>
      </c>
      <c r="D27" s="140" t="s">
        <v>117</v>
      </c>
      <c r="E27" s="146">
        <v>8</v>
      </c>
      <c r="F27" s="175"/>
      <c r="G27" s="148">
        <f t="shared" si="1"/>
        <v>0</v>
      </c>
      <c r="H27" s="148">
        <v>0.28000000000000003</v>
      </c>
      <c r="I27" s="148">
        <f t="shared" si="2"/>
        <v>2.2400000000000002</v>
      </c>
      <c r="J27" s="148">
        <v>16.52</v>
      </c>
      <c r="K27" s="148">
        <f t="shared" si="3"/>
        <v>132.16</v>
      </c>
      <c r="L27" s="148">
        <v>0</v>
      </c>
      <c r="M27" s="148">
        <f t="shared" si="4"/>
        <v>0</v>
      </c>
      <c r="N27" s="141">
        <v>0</v>
      </c>
      <c r="O27" s="141">
        <f t="shared" si="5"/>
        <v>0</v>
      </c>
      <c r="P27" s="141">
        <v>0</v>
      </c>
      <c r="Q27" s="141">
        <f t="shared" si="6"/>
        <v>0</v>
      </c>
      <c r="R27" s="141"/>
      <c r="S27" s="141"/>
      <c r="T27" s="142">
        <v>3.1E-2</v>
      </c>
      <c r="U27" s="141">
        <f t="shared" si="7"/>
        <v>0.25</v>
      </c>
      <c r="V27" s="133"/>
      <c r="W27" s="133"/>
      <c r="X27" s="133"/>
      <c r="Y27" s="133"/>
      <c r="Z27" s="133"/>
      <c r="AA27" s="133"/>
      <c r="AB27" s="133"/>
      <c r="AC27" s="133"/>
      <c r="AD27" s="133"/>
      <c r="AE27" s="133" t="s">
        <v>109</v>
      </c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</row>
    <row r="28" spans="1:60" outlineLevel="1" x14ac:dyDescent="0.2">
      <c r="A28" s="134">
        <v>17</v>
      </c>
      <c r="B28" s="134" t="s">
        <v>138</v>
      </c>
      <c r="C28" s="164" t="s">
        <v>142</v>
      </c>
      <c r="D28" s="140" t="s">
        <v>117</v>
      </c>
      <c r="E28" s="146">
        <v>14</v>
      </c>
      <c r="F28" s="175"/>
      <c r="G28" s="148">
        <f t="shared" si="1"/>
        <v>0</v>
      </c>
      <c r="H28" s="148">
        <v>0.44</v>
      </c>
      <c r="I28" s="148">
        <f t="shared" si="2"/>
        <v>6.16</v>
      </c>
      <c r="J28" s="148">
        <v>22.36</v>
      </c>
      <c r="K28" s="148">
        <f t="shared" si="3"/>
        <v>313.04000000000002</v>
      </c>
      <c r="L28" s="148">
        <v>0</v>
      </c>
      <c r="M28" s="148">
        <f t="shared" si="4"/>
        <v>0</v>
      </c>
      <c r="N28" s="141">
        <v>0</v>
      </c>
      <c r="O28" s="141">
        <f t="shared" si="5"/>
        <v>0</v>
      </c>
      <c r="P28" s="141">
        <v>0</v>
      </c>
      <c r="Q28" s="141">
        <f t="shared" si="6"/>
        <v>0</v>
      </c>
      <c r="R28" s="141"/>
      <c r="S28" s="141"/>
      <c r="T28" s="142">
        <v>4.2000000000000003E-2</v>
      </c>
      <c r="U28" s="141">
        <f t="shared" si="7"/>
        <v>0.59</v>
      </c>
      <c r="V28" s="133"/>
      <c r="W28" s="133"/>
      <c r="X28" s="133"/>
      <c r="Y28" s="133"/>
      <c r="Z28" s="133"/>
      <c r="AA28" s="133"/>
      <c r="AB28" s="133"/>
      <c r="AC28" s="133"/>
      <c r="AD28" s="133"/>
      <c r="AE28" s="133" t="s">
        <v>109</v>
      </c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</row>
    <row r="29" spans="1:60" outlineLevel="1" x14ac:dyDescent="0.2">
      <c r="A29" s="134">
        <v>18</v>
      </c>
      <c r="B29" s="134" t="s">
        <v>143</v>
      </c>
      <c r="C29" s="164" t="s">
        <v>144</v>
      </c>
      <c r="D29" s="140" t="s">
        <v>0</v>
      </c>
      <c r="E29" s="146">
        <v>365.57400000000001</v>
      </c>
      <c r="F29" s="175"/>
      <c r="G29" s="148">
        <f t="shared" si="1"/>
        <v>0</v>
      </c>
      <c r="H29" s="148">
        <v>0</v>
      </c>
      <c r="I29" s="148">
        <f t="shared" si="2"/>
        <v>0</v>
      </c>
      <c r="J29" s="148">
        <v>1.4</v>
      </c>
      <c r="K29" s="148">
        <f t="shared" si="3"/>
        <v>511.8</v>
      </c>
      <c r="L29" s="148">
        <v>0</v>
      </c>
      <c r="M29" s="148">
        <f t="shared" si="4"/>
        <v>0</v>
      </c>
      <c r="N29" s="141">
        <v>0</v>
      </c>
      <c r="O29" s="141">
        <f t="shared" si="5"/>
        <v>0</v>
      </c>
      <c r="P29" s="141">
        <v>0</v>
      </c>
      <c r="Q29" s="141">
        <f t="shared" si="6"/>
        <v>0</v>
      </c>
      <c r="R29" s="141"/>
      <c r="S29" s="141"/>
      <c r="T29" s="142">
        <v>0</v>
      </c>
      <c r="U29" s="141">
        <f t="shared" si="7"/>
        <v>0</v>
      </c>
      <c r="V29" s="133"/>
      <c r="W29" s="133"/>
      <c r="X29" s="133"/>
      <c r="Y29" s="133"/>
      <c r="Z29" s="133"/>
      <c r="AA29" s="133"/>
      <c r="AB29" s="133"/>
      <c r="AC29" s="133"/>
      <c r="AD29" s="133"/>
      <c r="AE29" s="133" t="s">
        <v>109</v>
      </c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</row>
    <row r="30" spans="1:60" outlineLevel="1" x14ac:dyDescent="0.2">
      <c r="A30" s="134">
        <v>19</v>
      </c>
      <c r="B30" s="134" t="s">
        <v>145</v>
      </c>
      <c r="C30" s="164" t="s">
        <v>146</v>
      </c>
      <c r="D30" s="140" t="s">
        <v>0</v>
      </c>
      <c r="E30" s="146">
        <v>365.57400000000001</v>
      </c>
      <c r="F30" s="175"/>
      <c r="G30" s="148">
        <f t="shared" si="1"/>
        <v>0</v>
      </c>
      <c r="H30" s="148">
        <v>0</v>
      </c>
      <c r="I30" s="148">
        <f t="shared" si="2"/>
        <v>0</v>
      </c>
      <c r="J30" s="148">
        <v>0.83</v>
      </c>
      <c r="K30" s="148">
        <f t="shared" si="3"/>
        <v>303.43</v>
      </c>
      <c r="L30" s="148">
        <v>0</v>
      </c>
      <c r="M30" s="148">
        <f t="shared" si="4"/>
        <v>0</v>
      </c>
      <c r="N30" s="141">
        <v>0</v>
      </c>
      <c r="O30" s="141">
        <f t="shared" si="5"/>
        <v>0</v>
      </c>
      <c r="P30" s="141">
        <v>0</v>
      </c>
      <c r="Q30" s="141">
        <f t="shared" si="6"/>
        <v>0</v>
      </c>
      <c r="R30" s="141"/>
      <c r="S30" s="141"/>
      <c r="T30" s="142">
        <v>0</v>
      </c>
      <c r="U30" s="141">
        <f t="shared" si="7"/>
        <v>0</v>
      </c>
      <c r="V30" s="133"/>
      <c r="W30" s="133"/>
      <c r="X30" s="133"/>
      <c r="Y30" s="133"/>
      <c r="Z30" s="133"/>
      <c r="AA30" s="133"/>
      <c r="AB30" s="133"/>
      <c r="AC30" s="133"/>
      <c r="AD30" s="133"/>
      <c r="AE30" s="133" t="s">
        <v>109</v>
      </c>
      <c r="AF30" s="133"/>
      <c r="AG30" s="133"/>
      <c r="AH30" s="133"/>
      <c r="AI30" s="133"/>
      <c r="AJ30" s="133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</row>
    <row r="31" spans="1:60" x14ac:dyDescent="0.2">
      <c r="A31" s="135" t="s">
        <v>100</v>
      </c>
      <c r="B31" s="135" t="s">
        <v>59</v>
      </c>
      <c r="C31" s="165" t="s">
        <v>60</v>
      </c>
      <c r="D31" s="143"/>
      <c r="E31" s="147"/>
      <c r="F31" s="149"/>
      <c r="G31" s="149">
        <f>SUMIF(AE32:AE32,"&lt;&gt;NOR",G32:G32)</f>
        <v>0</v>
      </c>
      <c r="H31" s="149"/>
      <c r="I31" s="149">
        <f>SUM(I32:I32)</f>
        <v>0</v>
      </c>
      <c r="J31" s="149"/>
      <c r="K31" s="149">
        <f>SUM(K32:K32)</f>
        <v>6950</v>
      </c>
      <c r="L31" s="149"/>
      <c r="M31" s="149">
        <f>SUM(M32:M32)</f>
        <v>0</v>
      </c>
      <c r="N31" s="144"/>
      <c r="O31" s="144">
        <f>SUM(O32:O32)</f>
        <v>0</v>
      </c>
      <c r="P31" s="144"/>
      <c r="Q31" s="144">
        <f>SUM(Q32:Q32)</f>
        <v>0.59499999999999997</v>
      </c>
      <c r="R31" s="144"/>
      <c r="S31" s="144"/>
      <c r="T31" s="145"/>
      <c r="U31" s="144">
        <f>SUM(U32:U32)</f>
        <v>1.71</v>
      </c>
      <c r="AE31" t="s">
        <v>101</v>
      </c>
    </row>
    <row r="32" spans="1:60" outlineLevel="1" x14ac:dyDescent="0.2">
      <c r="A32" s="134">
        <v>20</v>
      </c>
      <c r="B32" s="134" t="s">
        <v>147</v>
      </c>
      <c r="C32" s="164" t="s">
        <v>148</v>
      </c>
      <c r="D32" s="140" t="s">
        <v>112</v>
      </c>
      <c r="E32" s="146">
        <v>1</v>
      </c>
      <c r="F32" s="175"/>
      <c r="G32" s="148">
        <f>E32*F32</f>
        <v>0</v>
      </c>
      <c r="H32" s="148">
        <v>0</v>
      </c>
      <c r="I32" s="148">
        <f>ROUND(E32*H32,2)</f>
        <v>0</v>
      </c>
      <c r="J32" s="148">
        <v>6950</v>
      </c>
      <c r="K32" s="148">
        <f>ROUND(E32*J32,2)</f>
        <v>6950</v>
      </c>
      <c r="L32" s="148">
        <v>0</v>
      </c>
      <c r="M32" s="148">
        <f>G32*(1+L32/100)</f>
        <v>0</v>
      </c>
      <c r="N32" s="141">
        <v>0</v>
      </c>
      <c r="O32" s="141">
        <f>ROUND(E32*N32,5)</f>
        <v>0</v>
      </c>
      <c r="P32" s="141">
        <v>0.59499999999999997</v>
      </c>
      <c r="Q32" s="141">
        <f>ROUND(E32*P32,5)</f>
        <v>0.59499999999999997</v>
      </c>
      <c r="R32" s="141"/>
      <c r="S32" s="141"/>
      <c r="T32" s="142">
        <v>1.7050000000000001</v>
      </c>
      <c r="U32" s="141">
        <f>ROUND(E32*T32,2)</f>
        <v>1.71</v>
      </c>
      <c r="V32" s="133"/>
      <c r="W32" s="133"/>
      <c r="X32" s="133"/>
      <c r="Y32" s="133"/>
      <c r="Z32" s="133"/>
      <c r="AA32" s="133"/>
      <c r="AB32" s="133"/>
      <c r="AC32" s="133"/>
      <c r="AD32" s="133"/>
      <c r="AE32" s="133" t="s">
        <v>109</v>
      </c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3"/>
      <c r="BG32" s="133"/>
      <c r="BH32" s="133"/>
    </row>
    <row r="33" spans="1:60" x14ac:dyDescent="0.2">
      <c r="A33" s="135" t="s">
        <v>100</v>
      </c>
      <c r="B33" s="135" t="s">
        <v>61</v>
      </c>
      <c r="C33" s="165" t="s">
        <v>62</v>
      </c>
      <c r="D33" s="143"/>
      <c r="E33" s="147"/>
      <c r="F33" s="149"/>
      <c r="G33" s="149">
        <f>SUMIF(AE34:AE67,"&lt;&gt;NOR",G34:G67)</f>
        <v>0</v>
      </c>
      <c r="H33" s="149"/>
      <c r="I33" s="149">
        <f>SUM(I34:I67)</f>
        <v>4954.6000000000004</v>
      </c>
      <c r="J33" s="149"/>
      <c r="K33" s="149">
        <f>SUM(K34:K67)</f>
        <v>1554117.76</v>
      </c>
      <c r="L33" s="149"/>
      <c r="M33" s="149">
        <f>SUM(M34:M67)</f>
        <v>0</v>
      </c>
      <c r="N33" s="144"/>
      <c r="O33" s="144">
        <f>SUM(O34:O67)</f>
        <v>5.2429999999999997E-2</v>
      </c>
      <c r="P33" s="144"/>
      <c r="Q33" s="144">
        <f>SUM(Q34:Q67)</f>
        <v>0.94450000000000001</v>
      </c>
      <c r="R33" s="144"/>
      <c r="S33" s="144"/>
      <c r="T33" s="145"/>
      <c r="U33" s="144">
        <f>SUM(U34:U67)</f>
        <v>44.06</v>
      </c>
      <c r="AE33" t="s">
        <v>101</v>
      </c>
    </row>
    <row r="34" spans="1:60" ht="22.5" outlineLevel="1" x14ac:dyDescent="0.2">
      <c r="A34" s="134">
        <v>21</v>
      </c>
      <c r="B34" s="134" t="s">
        <v>149</v>
      </c>
      <c r="C34" s="164" t="s">
        <v>150</v>
      </c>
      <c r="D34" s="140" t="s">
        <v>151</v>
      </c>
      <c r="E34" s="146">
        <v>2</v>
      </c>
      <c r="F34" s="175"/>
      <c r="G34" s="148">
        <f t="shared" ref="G34:G67" si="8">E34*F34</f>
        <v>0</v>
      </c>
      <c r="H34" s="148">
        <v>0</v>
      </c>
      <c r="I34" s="148">
        <f t="shared" ref="I34:I67" si="9">ROUND(E34*H34,2)</f>
        <v>0</v>
      </c>
      <c r="J34" s="148">
        <v>353250</v>
      </c>
      <c r="K34" s="148">
        <f t="shared" ref="K34:K67" si="10">ROUND(E34*J34,2)</f>
        <v>706500</v>
      </c>
      <c r="L34" s="148">
        <v>0</v>
      </c>
      <c r="M34" s="148">
        <f t="shared" ref="M34:M67" si="11">G34*(1+L34/100)</f>
        <v>0</v>
      </c>
      <c r="N34" s="141">
        <v>0</v>
      </c>
      <c r="O34" s="141">
        <f t="shared" ref="O34:O67" si="12">ROUND(E34*N34,5)</f>
        <v>0</v>
      </c>
      <c r="P34" s="141">
        <v>0</v>
      </c>
      <c r="Q34" s="141">
        <f t="shared" ref="Q34:Q67" si="13">ROUND(E34*P34,5)</f>
        <v>0</v>
      </c>
      <c r="R34" s="141"/>
      <c r="S34" s="141"/>
      <c r="T34" s="142">
        <v>0</v>
      </c>
      <c r="U34" s="141">
        <f t="shared" ref="U34:U67" si="14">ROUND(E34*T34,2)</f>
        <v>0</v>
      </c>
      <c r="V34" s="133"/>
      <c r="W34" s="133"/>
      <c r="X34" s="133"/>
      <c r="Y34" s="133"/>
      <c r="Z34" s="133"/>
      <c r="AA34" s="133"/>
      <c r="AB34" s="133"/>
      <c r="AC34" s="133"/>
      <c r="AD34" s="133"/>
      <c r="AE34" s="133" t="s">
        <v>109</v>
      </c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33"/>
      <c r="BE34" s="133"/>
      <c r="BF34" s="133"/>
      <c r="BG34" s="133"/>
      <c r="BH34" s="133"/>
    </row>
    <row r="35" spans="1:60" outlineLevel="1" x14ac:dyDescent="0.2">
      <c r="A35" s="134">
        <v>22</v>
      </c>
      <c r="B35" s="134" t="s">
        <v>152</v>
      </c>
      <c r="C35" s="164" t="s">
        <v>153</v>
      </c>
      <c r="D35" s="140" t="s">
        <v>151</v>
      </c>
      <c r="E35" s="146">
        <v>2</v>
      </c>
      <c r="F35" s="175"/>
      <c r="G35" s="148">
        <f t="shared" si="8"/>
        <v>0</v>
      </c>
      <c r="H35" s="148">
        <v>0</v>
      </c>
      <c r="I35" s="148">
        <f t="shared" si="9"/>
        <v>0</v>
      </c>
      <c r="J35" s="148">
        <v>4520</v>
      </c>
      <c r="K35" s="148">
        <f t="shared" si="10"/>
        <v>9040</v>
      </c>
      <c r="L35" s="148">
        <v>0</v>
      </c>
      <c r="M35" s="148">
        <f t="shared" si="11"/>
        <v>0</v>
      </c>
      <c r="N35" s="141">
        <v>0</v>
      </c>
      <c r="O35" s="141">
        <f t="shared" si="12"/>
        <v>0</v>
      </c>
      <c r="P35" s="141">
        <v>0</v>
      </c>
      <c r="Q35" s="141">
        <f t="shared" si="13"/>
        <v>0</v>
      </c>
      <c r="R35" s="141"/>
      <c r="S35" s="141"/>
      <c r="T35" s="142">
        <v>0</v>
      </c>
      <c r="U35" s="141">
        <f t="shared" si="14"/>
        <v>0</v>
      </c>
      <c r="V35" s="133"/>
      <c r="W35" s="133"/>
      <c r="X35" s="133"/>
      <c r="Y35" s="133"/>
      <c r="Z35" s="133"/>
      <c r="AA35" s="133"/>
      <c r="AB35" s="133"/>
      <c r="AC35" s="133"/>
      <c r="AD35" s="133"/>
      <c r="AE35" s="133" t="s">
        <v>109</v>
      </c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33"/>
      <c r="BD35" s="133"/>
      <c r="BE35" s="133"/>
      <c r="BF35" s="133"/>
      <c r="BG35" s="133"/>
      <c r="BH35" s="133"/>
    </row>
    <row r="36" spans="1:60" outlineLevel="1" x14ac:dyDescent="0.2">
      <c r="A36" s="134">
        <v>23</v>
      </c>
      <c r="B36" s="134" t="s">
        <v>154</v>
      </c>
      <c r="C36" s="164" t="s">
        <v>155</v>
      </c>
      <c r="D36" s="140" t="s">
        <v>151</v>
      </c>
      <c r="E36" s="146">
        <v>2</v>
      </c>
      <c r="F36" s="175"/>
      <c r="G36" s="148">
        <f t="shared" si="8"/>
        <v>0</v>
      </c>
      <c r="H36" s="148">
        <v>0</v>
      </c>
      <c r="I36" s="148">
        <f t="shared" si="9"/>
        <v>0</v>
      </c>
      <c r="J36" s="148">
        <v>7000</v>
      </c>
      <c r="K36" s="148">
        <f t="shared" si="10"/>
        <v>14000</v>
      </c>
      <c r="L36" s="148">
        <v>0</v>
      </c>
      <c r="M36" s="148">
        <f t="shared" si="11"/>
        <v>0</v>
      </c>
      <c r="N36" s="141">
        <v>0</v>
      </c>
      <c r="O36" s="141">
        <f t="shared" si="12"/>
        <v>0</v>
      </c>
      <c r="P36" s="141">
        <v>0</v>
      </c>
      <c r="Q36" s="141">
        <f t="shared" si="13"/>
        <v>0</v>
      </c>
      <c r="R36" s="141"/>
      <c r="S36" s="141"/>
      <c r="T36" s="142">
        <v>0</v>
      </c>
      <c r="U36" s="141">
        <f t="shared" si="14"/>
        <v>0</v>
      </c>
      <c r="V36" s="133"/>
      <c r="W36" s="133"/>
      <c r="X36" s="133"/>
      <c r="Y36" s="133"/>
      <c r="Z36" s="133"/>
      <c r="AA36" s="133"/>
      <c r="AB36" s="133"/>
      <c r="AC36" s="133"/>
      <c r="AD36" s="133"/>
      <c r="AE36" s="133" t="s">
        <v>109</v>
      </c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</row>
    <row r="37" spans="1:60" outlineLevel="1" x14ac:dyDescent="0.2">
      <c r="A37" s="134">
        <v>24</v>
      </c>
      <c r="B37" s="134" t="s">
        <v>156</v>
      </c>
      <c r="C37" s="164" t="s">
        <v>157</v>
      </c>
      <c r="D37" s="140" t="s">
        <v>151</v>
      </c>
      <c r="E37" s="146">
        <v>1</v>
      </c>
      <c r="F37" s="175"/>
      <c r="G37" s="148">
        <f t="shared" si="8"/>
        <v>0</v>
      </c>
      <c r="H37" s="148">
        <v>0</v>
      </c>
      <c r="I37" s="148">
        <f t="shared" si="9"/>
        <v>0</v>
      </c>
      <c r="J37" s="148">
        <v>629</v>
      </c>
      <c r="K37" s="148">
        <f t="shared" si="10"/>
        <v>629</v>
      </c>
      <c r="L37" s="148">
        <v>0</v>
      </c>
      <c r="M37" s="148">
        <f t="shared" si="11"/>
        <v>0</v>
      </c>
      <c r="N37" s="141">
        <v>0</v>
      </c>
      <c r="O37" s="141">
        <f t="shared" si="12"/>
        <v>0</v>
      </c>
      <c r="P37" s="141">
        <v>0</v>
      </c>
      <c r="Q37" s="141">
        <f t="shared" si="13"/>
        <v>0</v>
      </c>
      <c r="R37" s="141"/>
      <c r="S37" s="141"/>
      <c r="T37" s="142">
        <v>0</v>
      </c>
      <c r="U37" s="141">
        <f t="shared" si="14"/>
        <v>0</v>
      </c>
      <c r="V37" s="133"/>
      <c r="W37" s="133"/>
      <c r="X37" s="133"/>
      <c r="Y37" s="133"/>
      <c r="Z37" s="133"/>
      <c r="AA37" s="133"/>
      <c r="AB37" s="133"/>
      <c r="AC37" s="133"/>
      <c r="AD37" s="133"/>
      <c r="AE37" s="133" t="s">
        <v>109</v>
      </c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</row>
    <row r="38" spans="1:60" outlineLevel="1" x14ac:dyDescent="0.2">
      <c r="A38" s="134">
        <v>25</v>
      </c>
      <c r="B38" s="134" t="s">
        <v>158</v>
      </c>
      <c r="C38" s="164" t="s">
        <v>159</v>
      </c>
      <c r="D38" s="140" t="s">
        <v>151</v>
      </c>
      <c r="E38" s="146">
        <v>2</v>
      </c>
      <c r="F38" s="175"/>
      <c r="G38" s="148">
        <f t="shared" si="8"/>
        <v>0</v>
      </c>
      <c r="H38" s="148">
        <v>0</v>
      </c>
      <c r="I38" s="148">
        <f t="shared" si="9"/>
        <v>0</v>
      </c>
      <c r="J38" s="148">
        <v>1790</v>
      </c>
      <c r="K38" s="148">
        <f t="shared" si="10"/>
        <v>3580</v>
      </c>
      <c r="L38" s="148">
        <v>0</v>
      </c>
      <c r="M38" s="148">
        <f t="shared" si="11"/>
        <v>0</v>
      </c>
      <c r="N38" s="141">
        <v>0</v>
      </c>
      <c r="O38" s="141">
        <f t="shared" si="12"/>
        <v>0</v>
      </c>
      <c r="P38" s="141">
        <v>0</v>
      </c>
      <c r="Q38" s="141">
        <f t="shared" si="13"/>
        <v>0</v>
      </c>
      <c r="R38" s="141"/>
      <c r="S38" s="141"/>
      <c r="T38" s="142">
        <v>0</v>
      </c>
      <c r="U38" s="141">
        <f t="shared" si="14"/>
        <v>0</v>
      </c>
      <c r="V38" s="133"/>
      <c r="W38" s="133"/>
      <c r="X38" s="133"/>
      <c r="Y38" s="133"/>
      <c r="Z38" s="133"/>
      <c r="AA38" s="133"/>
      <c r="AB38" s="133"/>
      <c r="AC38" s="133"/>
      <c r="AD38" s="133"/>
      <c r="AE38" s="133" t="s">
        <v>109</v>
      </c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  <c r="BC38" s="133"/>
      <c r="BD38" s="133"/>
      <c r="BE38" s="133"/>
      <c r="BF38" s="133"/>
      <c r="BG38" s="133"/>
      <c r="BH38" s="133"/>
    </row>
    <row r="39" spans="1:60" outlineLevel="1" x14ac:dyDescent="0.2">
      <c r="A39" s="134">
        <v>26</v>
      </c>
      <c r="B39" s="134" t="s">
        <v>160</v>
      </c>
      <c r="C39" s="164" t="s">
        <v>161</v>
      </c>
      <c r="D39" s="140" t="s">
        <v>151</v>
      </c>
      <c r="E39" s="146">
        <v>2</v>
      </c>
      <c r="F39" s="175"/>
      <c r="G39" s="148">
        <f t="shared" si="8"/>
        <v>0</v>
      </c>
      <c r="H39" s="148">
        <v>0</v>
      </c>
      <c r="I39" s="148">
        <f t="shared" si="9"/>
        <v>0</v>
      </c>
      <c r="J39" s="148">
        <v>1790</v>
      </c>
      <c r="K39" s="148">
        <f t="shared" si="10"/>
        <v>3580</v>
      </c>
      <c r="L39" s="148">
        <v>0</v>
      </c>
      <c r="M39" s="148">
        <f t="shared" si="11"/>
        <v>0</v>
      </c>
      <c r="N39" s="141">
        <v>0</v>
      </c>
      <c r="O39" s="141">
        <f t="shared" si="12"/>
        <v>0</v>
      </c>
      <c r="P39" s="141">
        <v>0</v>
      </c>
      <c r="Q39" s="141">
        <f t="shared" si="13"/>
        <v>0</v>
      </c>
      <c r="R39" s="141"/>
      <c r="S39" s="141"/>
      <c r="T39" s="142">
        <v>0</v>
      </c>
      <c r="U39" s="141">
        <f t="shared" si="14"/>
        <v>0</v>
      </c>
      <c r="V39" s="133"/>
      <c r="W39" s="133"/>
      <c r="X39" s="133"/>
      <c r="Y39" s="133"/>
      <c r="Z39" s="133"/>
      <c r="AA39" s="133"/>
      <c r="AB39" s="133"/>
      <c r="AC39" s="133"/>
      <c r="AD39" s="133"/>
      <c r="AE39" s="133" t="s">
        <v>109</v>
      </c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</row>
    <row r="40" spans="1:60" outlineLevel="1" x14ac:dyDescent="0.2">
      <c r="A40" s="134">
        <v>27</v>
      </c>
      <c r="B40" s="134" t="s">
        <v>162</v>
      </c>
      <c r="C40" s="164" t="s">
        <v>163</v>
      </c>
      <c r="D40" s="140" t="s">
        <v>112</v>
      </c>
      <c r="E40" s="146">
        <v>2</v>
      </c>
      <c r="F40" s="175"/>
      <c r="G40" s="148">
        <f t="shared" si="8"/>
        <v>0</v>
      </c>
      <c r="H40" s="148">
        <v>106.77</v>
      </c>
      <c r="I40" s="148">
        <f t="shared" si="9"/>
        <v>213.54</v>
      </c>
      <c r="J40" s="148">
        <v>6018.23</v>
      </c>
      <c r="K40" s="148">
        <f t="shared" si="10"/>
        <v>12036.46</v>
      </c>
      <c r="L40" s="148">
        <v>0</v>
      </c>
      <c r="M40" s="148">
        <f t="shared" si="11"/>
        <v>0</v>
      </c>
      <c r="N40" s="141">
        <v>6.2E-4</v>
      </c>
      <c r="O40" s="141">
        <f t="shared" si="12"/>
        <v>1.24E-3</v>
      </c>
      <c r="P40" s="141">
        <v>0</v>
      </c>
      <c r="Q40" s="141">
        <f t="shared" si="13"/>
        <v>0</v>
      </c>
      <c r="R40" s="141"/>
      <c r="S40" s="141"/>
      <c r="T40" s="142">
        <v>10.5261</v>
      </c>
      <c r="U40" s="141">
        <f t="shared" si="14"/>
        <v>21.05</v>
      </c>
      <c r="V40" s="133"/>
      <c r="W40" s="133"/>
      <c r="X40" s="133"/>
      <c r="Y40" s="133"/>
      <c r="Z40" s="133"/>
      <c r="AA40" s="133"/>
      <c r="AB40" s="133"/>
      <c r="AC40" s="133"/>
      <c r="AD40" s="133"/>
      <c r="AE40" s="133" t="s">
        <v>109</v>
      </c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3"/>
      <c r="BG40" s="133"/>
      <c r="BH40" s="133"/>
    </row>
    <row r="41" spans="1:60" outlineLevel="1" x14ac:dyDescent="0.2">
      <c r="A41" s="134">
        <v>28</v>
      </c>
      <c r="B41" s="134" t="s">
        <v>164</v>
      </c>
      <c r="C41" s="164" t="s">
        <v>165</v>
      </c>
      <c r="D41" s="140" t="s">
        <v>151</v>
      </c>
      <c r="E41" s="146">
        <v>1</v>
      </c>
      <c r="F41" s="175"/>
      <c r="G41" s="148">
        <f t="shared" si="8"/>
        <v>0</v>
      </c>
      <c r="H41" s="148">
        <v>0</v>
      </c>
      <c r="I41" s="148">
        <f t="shared" si="9"/>
        <v>0</v>
      </c>
      <c r="J41" s="148">
        <v>19280</v>
      </c>
      <c r="K41" s="148">
        <f t="shared" si="10"/>
        <v>19280</v>
      </c>
      <c r="L41" s="148">
        <v>0</v>
      </c>
      <c r="M41" s="148">
        <f t="shared" si="11"/>
        <v>0</v>
      </c>
      <c r="N41" s="141">
        <v>0</v>
      </c>
      <c r="O41" s="141">
        <f t="shared" si="12"/>
        <v>0</v>
      </c>
      <c r="P41" s="141">
        <v>0</v>
      </c>
      <c r="Q41" s="141">
        <f t="shared" si="13"/>
        <v>0</v>
      </c>
      <c r="R41" s="141"/>
      <c r="S41" s="141"/>
      <c r="T41" s="142">
        <v>0</v>
      </c>
      <c r="U41" s="141">
        <f t="shared" si="14"/>
        <v>0</v>
      </c>
      <c r="V41" s="133"/>
      <c r="W41" s="133"/>
      <c r="X41" s="133"/>
      <c r="Y41" s="133"/>
      <c r="Z41" s="133"/>
      <c r="AA41" s="133"/>
      <c r="AB41" s="133"/>
      <c r="AC41" s="133"/>
      <c r="AD41" s="133"/>
      <c r="AE41" s="133" t="s">
        <v>109</v>
      </c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</row>
    <row r="42" spans="1:60" outlineLevel="1" x14ac:dyDescent="0.2">
      <c r="A42" s="134">
        <v>29</v>
      </c>
      <c r="B42" s="134" t="s">
        <v>166</v>
      </c>
      <c r="C42" s="164" t="s">
        <v>167</v>
      </c>
      <c r="D42" s="140" t="s">
        <v>151</v>
      </c>
      <c r="E42" s="146">
        <v>1</v>
      </c>
      <c r="F42" s="175"/>
      <c r="G42" s="148">
        <f t="shared" si="8"/>
        <v>0</v>
      </c>
      <c r="H42" s="148">
        <v>0</v>
      </c>
      <c r="I42" s="148">
        <f t="shared" si="9"/>
        <v>0</v>
      </c>
      <c r="J42" s="148">
        <v>8140</v>
      </c>
      <c r="K42" s="148">
        <f t="shared" si="10"/>
        <v>8140</v>
      </c>
      <c r="L42" s="148">
        <v>0</v>
      </c>
      <c r="M42" s="148">
        <f t="shared" si="11"/>
        <v>0</v>
      </c>
      <c r="N42" s="141">
        <v>0</v>
      </c>
      <c r="O42" s="141">
        <f t="shared" si="12"/>
        <v>0</v>
      </c>
      <c r="P42" s="141">
        <v>0</v>
      </c>
      <c r="Q42" s="141">
        <f t="shared" si="13"/>
        <v>0</v>
      </c>
      <c r="R42" s="141"/>
      <c r="S42" s="141"/>
      <c r="T42" s="142">
        <v>0</v>
      </c>
      <c r="U42" s="141">
        <f t="shared" si="14"/>
        <v>0</v>
      </c>
      <c r="V42" s="133"/>
      <c r="W42" s="133"/>
      <c r="X42" s="133"/>
      <c r="Y42" s="133"/>
      <c r="Z42" s="133"/>
      <c r="AA42" s="133"/>
      <c r="AB42" s="133"/>
      <c r="AC42" s="133"/>
      <c r="AD42" s="133"/>
      <c r="AE42" s="133" t="s">
        <v>109</v>
      </c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  <c r="AX42" s="133"/>
      <c r="AY42" s="133"/>
      <c r="AZ42" s="133"/>
      <c r="BA42" s="133"/>
      <c r="BB42" s="133"/>
      <c r="BC42" s="133"/>
      <c r="BD42" s="133"/>
      <c r="BE42" s="133"/>
      <c r="BF42" s="133"/>
      <c r="BG42" s="133"/>
      <c r="BH42" s="133"/>
    </row>
    <row r="43" spans="1:60" outlineLevel="1" x14ac:dyDescent="0.2">
      <c r="A43" s="134">
        <v>30</v>
      </c>
      <c r="B43" s="134" t="s">
        <v>168</v>
      </c>
      <c r="C43" s="164" t="s">
        <v>169</v>
      </c>
      <c r="D43" s="140" t="s">
        <v>112</v>
      </c>
      <c r="E43" s="146">
        <v>1</v>
      </c>
      <c r="F43" s="175"/>
      <c r="G43" s="148">
        <f t="shared" si="8"/>
        <v>0</v>
      </c>
      <c r="H43" s="148">
        <v>1641.88</v>
      </c>
      <c r="I43" s="148">
        <f t="shared" si="9"/>
        <v>1641.88</v>
      </c>
      <c r="J43" s="148">
        <v>823.11999999999989</v>
      </c>
      <c r="K43" s="148">
        <f t="shared" si="10"/>
        <v>823.12</v>
      </c>
      <c r="L43" s="148">
        <v>0</v>
      </c>
      <c r="M43" s="148">
        <f t="shared" si="11"/>
        <v>0</v>
      </c>
      <c r="N43" s="141">
        <v>1.6500000000000001E-2</v>
      </c>
      <c r="O43" s="141">
        <f t="shared" si="12"/>
        <v>1.6500000000000001E-2</v>
      </c>
      <c r="P43" s="141">
        <v>0</v>
      </c>
      <c r="Q43" s="141">
        <f t="shared" si="13"/>
        <v>0</v>
      </c>
      <c r="R43" s="141"/>
      <c r="S43" s="141"/>
      <c r="T43" s="142">
        <v>1.788</v>
      </c>
      <c r="U43" s="141">
        <f t="shared" si="14"/>
        <v>1.79</v>
      </c>
      <c r="V43" s="133"/>
      <c r="W43" s="133"/>
      <c r="X43" s="133"/>
      <c r="Y43" s="133"/>
      <c r="Z43" s="133"/>
      <c r="AA43" s="133"/>
      <c r="AB43" s="133"/>
      <c r="AC43" s="133"/>
      <c r="AD43" s="133"/>
      <c r="AE43" s="133" t="s">
        <v>109</v>
      </c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</row>
    <row r="44" spans="1:60" outlineLevel="1" x14ac:dyDescent="0.2">
      <c r="A44" s="134">
        <v>31</v>
      </c>
      <c r="B44" s="134" t="s">
        <v>170</v>
      </c>
      <c r="C44" s="164" t="s">
        <v>171</v>
      </c>
      <c r="D44" s="140" t="s">
        <v>151</v>
      </c>
      <c r="E44" s="146">
        <v>1</v>
      </c>
      <c r="F44" s="175"/>
      <c r="G44" s="148">
        <f t="shared" si="8"/>
        <v>0</v>
      </c>
      <c r="H44" s="148">
        <v>0</v>
      </c>
      <c r="I44" s="148">
        <f t="shared" si="9"/>
        <v>0</v>
      </c>
      <c r="J44" s="148">
        <v>6188</v>
      </c>
      <c r="K44" s="148">
        <f t="shared" si="10"/>
        <v>6188</v>
      </c>
      <c r="L44" s="148">
        <v>0</v>
      </c>
      <c r="M44" s="148">
        <f t="shared" si="11"/>
        <v>0</v>
      </c>
      <c r="N44" s="141">
        <v>0</v>
      </c>
      <c r="O44" s="141">
        <f t="shared" si="12"/>
        <v>0</v>
      </c>
      <c r="P44" s="141">
        <v>0</v>
      </c>
      <c r="Q44" s="141">
        <f t="shared" si="13"/>
        <v>0</v>
      </c>
      <c r="R44" s="141"/>
      <c r="S44" s="141"/>
      <c r="T44" s="142">
        <v>0</v>
      </c>
      <c r="U44" s="141">
        <f t="shared" si="14"/>
        <v>0</v>
      </c>
      <c r="V44" s="133"/>
      <c r="W44" s="133"/>
      <c r="X44" s="133"/>
      <c r="Y44" s="133"/>
      <c r="Z44" s="133"/>
      <c r="AA44" s="133"/>
      <c r="AB44" s="133"/>
      <c r="AC44" s="133"/>
      <c r="AD44" s="133"/>
      <c r="AE44" s="133" t="s">
        <v>109</v>
      </c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</row>
    <row r="45" spans="1:60" outlineLevel="1" x14ac:dyDescent="0.2">
      <c r="A45" s="134">
        <v>32</v>
      </c>
      <c r="B45" s="134" t="s">
        <v>172</v>
      </c>
      <c r="C45" s="164" t="s">
        <v>173</v>
      </c>
      <c r="D45" s="140" t="s">
        <v>112</v>
      </c>
      <c r="E45" s="146">
        <v>1</v>
      </c>
      <c r="F45" s="175"/>
      <c r="G45" s="148">
        <f t="shared" si="8"/>
        <v>0</v>
      </c>
      <c r="H45" s="148">
        <v>1953.78</v>
      </c>
      <c r="I45" s="148">
        <f t="shared" si="9"/>
        <v>1953.78</v>
      </c>
      <c r="J45" s="148">
        <v>961.22</v>
      </c>
      <c r="K45" s="148">
        <f t="shared" si="10"/>
        <v>961.22</v>
      </c>
      <c r="L45" s="148">
        <v>0</v>
      </c>
      <c r="M45" s="148">
        <f t="shared" si="11"/>
        <v>0</v>
      </c>
      <c r="N45" s="141">
        <v>2.1069999999999998E-2</v>
      </c>
      <c r="O45" s="141">
        <f t="shared" si="12"/>
        <v>2.1069999999999998E-2</v>
      </c>
      <c r="P45" s="141">
        <v>0</v>
      </c>
      <c r="Q45" s="141">
        <f t="shared" si="13"/>
        <v>0</v>
      </c>
      <c r="R45" s="141"/>
      <c r="S45" s="141"/>
      <c r="T45" s="142">
        <v>2.1640000000000001</v>
      </c>
      <c r="U45" s="141">
        <f t="shared" si="14"/>
        <v>2.16</v>
      </c>
      <c r="V45" s="133"/>
      <c r="W45" s="133"/>
      <c r="X45" s="133"/>
      <c r="Y45" s="133"/>
      <c r="Z45" s="133"/>
      <c r="AA45" s="133"/>
      <c r="AB45" s="133"/>
      <c r="AC45" s="133"/>
      <c r="AD45" s="133"/>
      <c r="AE45" s="133" t="s">
        <v>109</v>
      </c>
      <c r="AF45" s="133"/>
      <c r="AG45" s="133"/>
      <c r="AH45" s="133"/>
      <c r="AI45" s="133"/>
      <c r="AJ45" s="133"/>
      <c r="AK45" s="133"/>
      <c r="AL45" s="133"/>
      <c r="AM45" s="133"/>
      <c r="AN45" s="133"/>
      <c r="AO45" s="133"/>
      <c r="AP45" s="133"/>
      <c r="AQ45" s="133"/>
      <c r="AR45" s="133"/>
      <c r="AS45" s="133"/>
      <c r="AT45" s="133"/>
      <c r="AU45" s="133"/>
      <c r="AV45" s="133"/>
      <c r="AW45" s="133"/>
      <c r="AX45" s="133"/>
      <c r="AY45" s="133"/>
      <c r="AZ45" s="133"/>
      <c r="BA45" s="133"/>
      <c r="BB45" s="133"/>
      <c r="BC45" s="133"/>
      <c r="BD45" s="133"/>
      <c r="BE45" s="133"/>
      <c r="BF45" s="133"/>
      <c r="BG45" s="133"/>
      <c r="BH45" s="133"/>
    </row>
    <row r="46" spans="1:60" outlineLevel="1" x14ac:dyDescent="0.2">
      <c r="A46" s="134">
        <v>33</v>
      </c>
      <c r="B46" s="134" t="s">
        <v>174</v>
      </c>
      <c r="C46" s="164" t="s">
        <v>175</v>
      </c>
      <c r="D46" s="140" t="s">
        <v>151</v>
      </c>
      <c r="E46" s="146">
        <v>1</v>
      </c>
      <c r="F46" s="175"/>
      <c r="G46" s="148">
        <f t="shared" si="8"/>
        <v>0</v>
      </c>
      <c r="H46" s="148">
        <v>0</v>
      </c>
      <c r="I46" s="148">
        <f t="shared" si="9"/>
        <v>0</v>
      </c>
      <c r="J46" s="148">
        <v>1115</v>
      </c>
      <c r="K46" s="148">
        <f t="shared" si="10"/>
        <v>1115</v>
      </c>
      <c r="L46" s="148">
        <v>0</v>
      </c>
      <c r="M46" s="148">
        <f t="shared" si="11"/>
        <v>0</v>
      </c>
      <c r="N46" s="141">
        <v>0</v>
      </c>
      <c r="O46" s="141">
        <f t="shared" si="12"/>
        <v>0</v>
      </c>
      <c r="P46" s="141">
        <v>0</v>
      </c>
      <c r="Q46" s="141">
        <f t="shared" si="13"/>
        <v>0</v>
      </c>
      <c r="R46" s="141"/>
      <c r="S46" s="141"/>
      <c r="T46" s="142">
        <v>0</v>
      </c>
      <c r="U46" s="141">
        <f t="shared" si="14"/>
        <v>0</v>
      </c>
      <c r="V46" s="133"/>
      <c r="W46" s="133"/>
      <c r="X46" s="133"/>
      <c r="Y46" s="133"/>
      <c r="Z46" s="133"/>
      <c r="AA46" s="133"/>
      <c r="AB46" s="133"/>
      <c r="AC46" s="133"/>
      <c r="AD46" s="133"/>
      <c r="AE46" s="133" t="s">
        <v>109</v>
      </c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</row>
    <row r="47" spans="1:60" ht="22.5" outlineLevel="1" x14ac:dyDescent="0.2">
      <c r="A47" s="134">
        <v>34</v>
      </c>
      <c r="B47" s="134" t="s">
        <v>176</v>
      </c>
      <c r="C47" s="164" t="s">
        <v>177</v>
      </c>
      <c r="D47" s="140" t="s">
        <v>151</v>
      </c>
      <c r="E47" s="146">
        <v>1</v>
      </c>
      <c r="F47" s="175"/>
      <c r="G47" s="148">
        <f t="shared" si="8"/>
        <v>0</v>
      </c>
      <c r="H47" s="148">
        <v>0</v>
      </c>
      <c r="I47" s="148">
        <f t="shared" si="9"/>
        <v>0</v>
      </c>
      <c r="J47" s="148">
        <v>17899</v>
      </c>
      <c r="K47" s="148">
        <f t="shared" si="10"/>
        <v>17899</v>
      </c>
      <c r="L47" s="148">
        <v>0</v>
      </c>
      <c r="M47" s="148">
        <f t="shared" si="11"/>
        <v>0</v>
      </c>
      <c r="N47" s="141">
        <v>0</v>
      </c>
      <c r="O47" s="141">
        <f t="shared" si="12"/>
        <v>0</v>
      </c>
      <c r="P47" s="141">
        <v>0</v>
      </c>
      <c r="Q47" s="141">
        <f t="shared" si="13"/>
        <v>0</v>
      </c>
      <c r="R47" s="141"/>
      <c r="S47" s="141"/>
      <c r="T47" s="142">
        <v>0</v>
      </c>
      <c r="U47" s="141">
        <f t="shared" si="14"/>
        <v>0</v>
      </c>
      <c r="V47" s="133"/>
      <c r="W47" s="133"/>
      <c r="X47" s="133"/>
      <c r="Y47" s="133"/>
      <c r="Z47" s="133"/>
      <c r="AA47" s="133"/>
      <c r="AB47" s="133"/>
      <c r="AC47" s="133"/>
      <c r="AD47" s="133"/>
      <c r="AE47" s="133" t="s">
        <v>109</v>
      </c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3"/>
    </row>
    <row r="48" spans="1:60" ht="22.5" outlineLevel="1" x14ac:dyDescent="0.2">
      <c r="A48" s="134">
        <v>35</v>
      </c>
      <c r="B48" s="134" t="s">
        <v>178</v>
      </c>
      <c r="C48" s="164" t="s">
        <v>179</v>
      </c>
      <c r="D48" s="140" t="s">
        <v>151</v>
      </c>
      <c r="E48" s="146">
        <v>2</v>
      </c>
      <c r="F48" s="175"/>
      <c r="G48" s="148">
        <f t="shared" si="8"/>
        <v>0</v>
      </c>
      <c r="H48" s="148">
        <v>0</v>
      </c>
      <c r="I48" s="148">
        <f t="shared" si="9"/>
        <v>0</v>
      </c>
      <c r="J48" s="148">
        <v>55970</v>
      </c>
      <c r="K48" s="148">
        <f t="shared" si="10"/>
        <v>111940</v>
      </c>
      <c r="L48" s="148">
        <v>0</v>
      </c>
      <c r="M48" s="148">
        <f t="shared" si="11"/>
        <v>0</v>
      </c>
      <c r="N48" s="141">
        <v>0</v>
      </c>
      <c r="O48" s="141">
        <f t="shared" si="12"/>
        <v>0</v>
      </c>
      <c r="P48" s="141">
        <v>0</v>
      </c>
      <c r="Q48" s="141">
        <f t="shared" si="13"/>
        <v>0</v>
      </c>
      <c r="R48" s="141"/>
      <c r="S48" s="141"/>
      <c r="T48" s="142">
        <v>0</v>
      </c>
      <c r="U48" s="141">
        <f t="shared" si="14"/>
        <v>0</v>
      </c>
      <c r="V48" s="133"/>
      <c r="W48" s="133"/>
      <c r="X48" s="133"/>
      <c r="Y48" s="133"/>
      <c r="Z48" s="133"/>
      <c r="AA48" s="133"/>
      <c r="AB48" s="133"/>
      <c r="AC48" s="133"/>
      <c r="AD48" s="133"/>
      <c r="AE48" s="133" t="s">
        <v>109</v>
      </c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</row>
    <row r="49" spans="1:60" outlineLevel="1" x14ac:dyDescent="0.2">
      <c r="A49" s="134">
        <v>36</v>
      </c>
      <c r="B49" s="134" t="s">
        <v>180</v>
      </c>
      <c r="C49" s="164" t="s">
        <v>181</v>
      </c>
      <c r="D49" s="140" t="s">
        <v>151</v>
      </c>
      <c r="E49" s="146">
        <v>2</v>
      </c>
      <c r="F49" s="175"/>
      <c r="G49" s="148">
        <f t="shared" si="8"/>
        <v>0</v>
      </c>
      <c r="H49" s="148">
        <v>0</v>
      </c>
      <c r="I49" s="148">
        <f t="shared" si="9"/>
        <v>0</v>
      </c>
      <c r="J49" s="148">
        <v>4630</v>
      </c>
      <c r="K49" s="148">
        <f t="shared" si="10"/>
        <v>9260</v>
      </c>
      <c r="L49" s="148">
        <v>0</v>
      </c>
      <c r="M49" s="148">
        <f t="shared" si="11"/>
        <v>0</v>
      </c>
      <c r="N49" s="141">
        <v>0</v>
      </c>
      <c r="O49" s="141">
        <f t="shared" si="12"/>
        <v>0</v>
      </c>
      <c r="P49" s="141">
        <v>0</v>
      </c>
      <c r="Q49" s="141">
        <f t="shared" si="13"/>
        <v>0</v>
      </c>
      <c r="R49" s="141"/>
      <c r="S49" s="141"/>
      <c r="T49" s="142">
        <v>0</v>
      </c>
      <c r="U49" s="141">
        <f t="shared" si="14"/>
        <v>0</v>
      </c>
      <c r="V49" s="133"/>
      <c r="W49" s="133"/>
      <c r="X49" s="133"/>
      <c r="Y49" s="133"/>
      <c r="Z49" s="133"/>
      <c r="AA49" s="133"/>
      <c r="AB49" s="133"/>
      <c r="AC49" s="133"/>
      <c r="AD49" s="133"/>
      <c r="AE49" s="133" t="s">
        <v>109</v>
      </c>
      <c r="AF49" s="133"/>
      <c r="AG49" s="133"/>
      <c r="AH49" s="133"/>
      <c r="AI49" s="133"/>
      <c r="AJ49" s="133"/>
      <c r="AK49" s="133"/>
      <c r="AL49" s="133"/>
      <c r="AM49" s="133"/>
      <c r="AN49" s="133"/>
      <c r="AO49" s="133"/>
      <c r="AP49" s="133"/>
      <c r="AQ49" s="133"/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  <c r="BD49" s="133"/>
      <c r="BE49" s="133"/>
      <c r="BF49" s="133"/>
      <c r="BG49" s="133"/>
      <c r="BH49" s="133"/>
    </row>
    <row r="50" spans="1:60" outlineLevel="1" x14ac:dyDescent="0.2">
      <c r="A50" s="134">
        <v>37</v>
      </c>
      <c r="B50" s="134" t="s">
        <v>182</v>
      </c>
      <c r="C50" s="164" t="s">
        <v>183</v>
      </c>
      <c r="D50" s="140" t="s">
        <v>112</v>
      </c>
      <c r="E50" s="146">
        <v>2</v>
      </c>
      <c r="F50" s="175"/>
      <c r="G50" s="148">
        <f t="shared" si="8"/>
        <v>0</v>
      </c>
      <c r="H50" s="148">
        <v>147.84</v>
      </c>
      <c r="I50" s="148">
        <f t="shared" si="9"/>
        <v>295.68</v>
      </c>
      <c r="J50" s="148">
        <v>1149.1600000000001</v>
      </c>
      <c r="K50" s="148">
        <f t="shared" si="10"/>
        <v>2298.3200000000002</v>
      </c>
      <c r="L50" s="148">
        <v>0</v>
      </c>
      <c r="M50" s="148">
        <f t="shared" si="11"/>
        <v>0</v>
      </c>
      <c r="N50" s="141">
        <v>4.7600000000000003E-3</v>
      </c>
      <c r="O50" s="141">
        <f t="shared" si="12"/>
        <v>9.5200000000000007E-3</v>
      </c>
      <c r="P50" s="141">
        <v>0</v>
      </c>
      <c r="Q50" s="141">
        <f t="shared" si="13"/>
        <v>0</v>
      </c>
      <c r="R50" s="141"/>
      <c r="S50" s="141"/>
      <c r="T50" s="142">
        <v>2.4460000000000002</v>
      </c>
      <c r="U50" s="141">
        <f t="shared" si="14"/>
        <v>4.8899999999999997</v>
      </c>
      <c r="V50" s="133"/>
      <c r="W50" s="133"/>
      <c r="X50" s="133"/>
      <c r="Y50" s="133"/>
      <c r="Z50" s="133"/>
      <c r="AA50" s="133"/>
      <c r="AB50" s="133"/>
      <c r="AC50" s="133"/>
      <c r="AD50" s="133"/>
      <c r="AE50" s="133" t="s">
        <v>109</v>
      </c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3"/>
    </row>
    <row r="51" spans="1:60" ht="22.5" outlineLevel="1" x14ac:dyDescent="0.2">
      <c r="A51" s="134">
        <v>38</v>
      </c>
      <c r="B51" s="134" t="s">
        <v>184</v>
      </c>
      <c r="C51" s="164" t="s">
        <v>185</v>
      </c>
      <c r="D51" s="140" t="s">
        <v>112</v>
      </c>
      <c r="E51" s="146">
        <v>1</v>
      </c>
      <c r="F51" s="175"/>
      <c r="G51" s="148">
        <f t="shared" si="8"/>
        <v>0</v>
      </c>
      <c r="H51" s="148">
        <v>0</v>
      </c>
      <c r="I51" s="148">
        <f t="shared" si="9"/>
        <v>0</v>
      </c>
      <c r="J51" s="148">
        <v>120460</v>
      </c>
      <c r="K51" s="148">
        <f t="shared" si="10"/>
        <v>120460</v>
      </c>
      <c r="L51" s="148">
        <v>0</v>
      </c>
      <c r="M51" s="148">
        <f t="shared" si="11"/>
        <v>0</v>
      </c>
      <c r="N51" s="141">
        <v>0</v>
      </c>
      <c r="O51" s="141">
        <f t="shared" si="12"/>
        <v>0</v>
      </c>
      <c r="P51" s="141">
        <v>0</v>
      </c>
      <c r="Q51" s="141">
        <f t="shared" si="13"/>
        <v>0</v>
      </c>
      <c r="R51" s="141"/>
      <c r="S51" s="141"/>
      <c r="T51" s="142">
        <v>0</v>
      </c>
      <c r="U51" s="141">
        <f t="shared" si="14"/>
        <v>0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 t="s">
        <v>109</v>
      </c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3"/>
    </row>
    <row r="52" spans="1:60" outlineLevel="1" x14ac:dyDescent="0.2">
      <c r="A52" s="134">
        <v>39</v>
      </c>
      <c r="B52" s="134" t="s">
        <v>186</v>
      </c>
      <c r="C52" s="164" t="s">
        <v>187</v>
      </c>
      <c r="D52" s="140" t="s">
        <v>112</v>
      </c>
      <c r="E52" s="146">
        <v>1</v>
      </c>
      <c r="F52" s="175"/>
      <c r="G52" s="148">
        <f t="shared" si="8"/>
        <v>0</v>
      </c>
      <c r="H52" s="148">
        <v>0</v>
      </c>
      <c r="I52" s="148">
        <f t="shared" si="9"/>
        <v>0</v>
      </c>
      <c r="J52" s="148">
        <v>8400</v>
      </c>
      <c r="K52" s="148">
        <f t="shared" si="10"/>
        <v>8400</v>
      </c>
      <c r="L52" s="148">
        <v>0</v>
      </c>
      <c r="M52" s="148">
        <f t="shared" si="11"/>
        <v>0</v>
      </c>
      <c r="N52" s="141">
        <v>0</v>
      </c>
      <c r="O52" s="141">
        <f t="shared" si="12"/>
        <v>0</v>
      </c>
      <c r="P52" s="141">
        <v>0</v>
      </c>
      <c r="Q52" s="141">
        <f t="shared" si="13"/>
        <v>0</v>
      </c>
      <c r="R52" s="141"/>
      <c r="S52" s="141"/>
      <c r="T52" s="142">
        <v>0</v>
      </c>
      <c r="U52" s="141">
        <f t="shared" si="14"/>
        <v>0</v>
      </c>
      <c r="V52" s="133"/>
      <c r="W52" s="133"/>
      <c r="X52" s="133"/>
      <c r="Y52" s="133"/>
      <c r="Z52" s="133"/>
      <c r="AA52" s="133"/>
      <c r="AB52" s="133"/>
      <c r="AC52" s="133"/>
      <c r="AD52" s="133"/>
      <c r="AE52" s="133" t="s">
        <v>109</v>
      </c>
      <c r="AF52" s="133"/>
      <c r="AG52" s="133"/>
      <c r="AH52" s="133"/>
      <c r="AI52" s="133"/>
      <c r="AJ52" s="133"/>
      <c r="AK52" s="133"/>
      <c r="AL52" s="133"/>
      <c r="AM52" s="133"/>
      <c r="AN52" s="133"/>
      <c r="AO52" s="133"/>
      <c r="AP52" s="133"/>
      <c r="AQ52" s="133"/>
      <c r="AR52" s="133"/>
      <c r="AS52" s="133"/>
      <c r="AT52" s="133"/>
      <c r="AU52" s="133"/>
      <c r="AV52" s="133"/>
      <c r="AW52" s="133"/>
      <c r="AX52" s="133"/>
      <c r="AY52" s="133"/>
      <c r="AZ52" s="133"/>
      <c r="BA52" s="133"/>
      <c r="BB52" s="133"/>
      <c r="BC52" s="133"/>
      <c r="BD52" s="133"/>
      <c r="BE52" s="133"/>
      <c r="BF52" s="133"/>
      <c r="BG52" s="133"/>
      <c r="BH52" s="133"/>
    </row>
    <row r="53" spans="1:60" ht="22.5" outlineLevel="1" x14ac:dyDescent="0.2">
      <c r="A53" s="134">
        <v>40</v>
      </c>
      <c r="B53" s="134" t="s">
        <v>188</v>
      </c>
      <c r="C53" s="164" t="s">
        <v>189</v>
      </c>
      <c r="D53" s="140" t="s">
        <v>151</v>
      </c>
      <c r="E53" s="146">
        <v>1</v>
      </c>
      <c r="F53" s="175"/>
      <c r="G53" s="148">
        <f t="shared" si="8"/>
        <v>0</v>
      </c>
      <c r="H53" s="148">
        <v>0</v>
      </c>
      <c r="I53" s="148">
        <f t="shared" si="9"/>
        <v>0</v>
      </c>
      <c r="J53" s="148">
        <v>3122</v>
      </c>
      <c r="K53" s="148">
        <f t="shared" si="10"/>
        <v>3122</v>
      </c>
      <c r="L53" s="148">
        <v>0</v>
      </c>
      <c r="M53" s="148">
        <f t="shared" si="11"/>
        <v>0</v>
      </c>
      <c r="N53" s="141">
        <v>0</v>
      </c>
      <c r="O53" s="141">
        <f t="shared" si="12"/>
        <v>0</v>
      </c>
      <c r="P53" s="141">
        <v>0</v>
      </c>
      <c r="Q53" s="141">
        <f t="shared" si="13"/>
        <v>0</v>
      </c>
      <c r="R53" s="141"/>
      <c r="S53" s="141"/>
      <c r="T53" s="142">
        <v>0</v>
      </c>
      <c r="U53" s="141">
        <f t="shared" si="14"/>
        <v>0</v>
      </c>
      <c r="V53" s="133"/>
      <c r="W53" s="133"/>
      <c r="X53" s="133"/>
      <c r="Y53" s="133"/>
      <c r="Z53" s="133"/>
      <c r="AA53" s="133"/>
      <c r="AB53" s="133"/>
      <c r="AC53" s="133"/>
      <c r="AD53" s="133"/>
      <c r="AE53" s="133" t="s">
        <v>109</v>
      </c>
      <c r="AF53" s="133"/>
      <c r="AG53" s="133"/>
      <c r="AH53" s="133"/>
      <c r="AI53" s="133"/>
      <c r="AJ53" s="133"/>
      <c r="AK53" s="133"/>
      <c r="AL53" s="133"/>
      <c r="AM53" s="133"/>
      <c r="AN53" s="133"/>
      <c r="AO53" s="133"/>
      <c r="AP53" s="133"/>
      <c r="AQ53" s="133"/>
      <c r="AR53" s="133"/>
      <c r="AS53" s="133"/>
      <c r="AT53" s="133"/>
      <c r="AU53" s="133"/>
      <c r="AV53" s="133"/>
      <c r="AW53" s="133"/>
      <c r="AX53" s="133"/>
      <c r="AY53" s="133"/>
      <c r="AZ53" s="133"/>
      <c r="BA53" s="133"/>
      <c r="BB53" s="133"/>
      <c r="BC53" s="133"/>
      <c r="BD53" s="133"/>
      <c r="BE53" s="133"/>
      <c r="BF53" s="133"/>
      <c r="BG53" s="133"/>
      <c r="BH53" s="133"/>
    </row>
    <row r="54" spans="1:60" ht="22.5" outlineLevel="1" x14ac:dyDescent="0.2">
      <c r="A54" s="134">
        <v>41</v>
      </c>
      <c r="B54" s="134" t="s">
        <v>190</v>
      </c>
      <c r="C54" s="164" t="s">
        <v>191</v>
      </c>
      <c r="D54" s="140" t="s">
        <v>151</v>
      </c>
      <c r="E54" s="146">
        <v>1</v>
      </c>
      <c r="F54" s="175"/>
      <c r="G54" s="148">
        <f t="shared" si="8"/>
        <v>0</v>
      </c>
      <c r="H54" s="148">
        <v>0</v>
      </c>
      <c r="I54" s="148">
        <f t="shared" si="9"/>
        <v>0</v>
      </c>
      <c r="J54" s="148">
        <v>30174</v>
      </c>
      <c r="K54" s="148">
        <f t="shared" si="10"/>
        <v>30174</v>
      </c>
      <c r="L54" s="148">
        <v>0</v>
      </c>
      <c r="M54" s="148">
        <f t="shared" si="11"/>
        <v>0</v>
      </c>
      <c r="N54" s="141">
        <v>0</v>
      </c>
      <c r="O54" s="141">
        <f t="shared" si="12"/>
        <v>0</v>
      </c>
      <c r="P54" s="141">
        <v>0</v>
      </c>
      <c r="Q54" s="141">
        <f t="shared" si="13"/>
        <v>0</v>
      </c>
      <c r="R54" s="141"/>
      <c r="S54" s="141"/>
      <c r="T54" s="142">
        <v>0</v>
      </c>
      <c r="U54" s="141">
        <f t="shared" si="14"/>
        <v>0</v>
      </c>
      <c r="V54" s="133"/>
      <c r="W54" s="133"/>
      <c r="X54" s="133"/>
      <c r="Y54" s="133"/>
      <c r="Z54" s="133"/>
      <c r="AA54" s="133"/>
      <c r="AB54" s="133"/>
      <c r="AC54" s="133"/>
      <c r="AD54" s="133"/>
      <c r="AE54" s="133" t="s">
        <v>109</v>
      </c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</row>
    <row r="55" spans="1:60" ht="22.5" outlineLevel="1" x14ac:dyDescent="0.2">
      <c r="A55" s="134">
        <v>42</v>
      </c>
      <c r="B55" s="134" t="s">
        <v>192</v>
      </c>
      <c r="C55" s="164" t="s">
        <v>193</v>
      </c>
      <c r="D55" s="140" t="s">
        <v>151</v>
      </c>
      <c r="E55" s="146">
        <v>1</v>
      </c>
      <c r="F55" s="175"/>
      <c r="G55" s="148">
        <f t="shared" si="8"/>
        <v>0</v>
      </c>
      <c r="H55" s="148">
        <v>0</v>
      </c>
      <c r="I55" s="148">
        <f t="shared" si="9"/>
        <v>0</v>
      </c>
      <c r="J55" s="148">
        <v>26587</v>
      </c>
      <c r="K55" s="148">
        <f t="shared" si="10"/>
        <v>26587</v>
      </c>
      <c r="L55" s="148">
        <v>0</v>
      </c>
      <c r="M55" s="148">
        <f t="shared" si="11"/>
        <v>0</v>
      </c>
      <c r="N55" s="141">
        <v>0</v>
      </c>
      <c r="O55" s="141">
        <f t="shared" si="12"/>
        <v>0</v>
      </c>
      <c r="P55" s="141">
        <v>0</v>
      </c>
      <c r="Q55" s="141">
        <f t="shared" si="13"/>
        <v>0</v>
      </c>
      <c r="R55" s="141"/>
      <c r="S55" s="141"/>
      <c r="T55" s="142">
        <v>0</v>
      </c>
      <c r="U55" s="141">
        <f t="shared" si="14"/>
        <v>0</v>
      </c>
      <c r="V55" s="133"/>
      <c r="W55" s="133"/>
      <c r="X55" s="133"/>
      <c r="Y55" s="133"/>
      <c r="Z55" s="133"/>
      <c r="AA55" s="133"/>
      <c r="AB55" s="133"/>
      <c r="AC55" s="133"/>
      <c r="AD55" s="133"/>
      <c r="AE55" s="133" t="s">
        <v>109</v>
      </c>
      <c r="AF55" s="133"/>
      <c r="AG55" s="133"/>
      <c r="AH55" s="133"/>
      <c r="AI55" s="133"/>
      <c r="AJ55" s="133"/>
      <c r="AK55" s="133"/>
      <c r="AL55" s="133"/>
      <c r="AM55" s="133"/>
      <c r="AN55" s="133"/>
      <c r="AO55" s="133"/>
      <c r="AP55" s="133"/>
      <c r="AQ55" s="133"/>
      <c r="AR55" s="133"/>
      <c r="AS55" s="133"/>
      <c r="AT55" s="133"/>
      <c r="AU55" s="133"/>
      <c r="AV55" s="133"/>
      <c r="AW55" s="133"/>
      <c r="AX55" s="133"/>
      <c r="AY55" s="133"/>
      <c r="AZ55" s="133"/>
      <c r="BA55" s="133"/>
      <c r="BB55" s="133"/>
      <c r="BC55" s="133"/>
      <c r="BD55" s="133"/>
      <c r="BE55" s="133"/>
      <c r="BF55" s="133"/>
      <c r="BG55" s="133"/>
      <c r="BH55" s="133"/>
    </row>
    <row r="56" spans="1:60" ht="22.5" outlineLevel="1" x14ac:dyDescent="0.2">
      <c r="A56" s="134">
        <v>43</v>
      </c>
      <c r="B56" s="134" t="s">
        <v>194</v>
      </c>
      <c r="C56" s="164" t="s">
        <v>195</v>
      </c>
      <c r="D56" s="140" t="s">
        <v>151</v>
      </c>
      <c r="E56" s="146">
        <v>1</v>
      </c>
      <c r="F56" s="175"/>
      <c r="G56" s="148">
        <f t="shared" si="8"/>
        <v>0</v>
      </c>
      <c r="H56" s="148">
        <v>0</v>
      </c>
      <c r="I56" s="148">
        <f t="shared" si="9"/>
        <v>0</v>
      </c>
      <c r="J56" s="148">
        <v>26173</v>
      </c>
      <c r="K56" s="148">
        <f t="shared" si="10"/>
        <v>26173</v>
      </c>
      <c r="L56" s="148">
        <v>0</v>
      </c>
      <c r="M56" s="148">
        <f t="shared" si="11"/>
        <v>0</v>
      </c>
      <c r="N56" s="141">
        <v>0</v>
      </c>
      <c r="O56" s="141">
        <f t="shared" si="12"/>
        <v>0</v>
      </c>
      <c r="P56" s="141">
        <v>0</v>
      </c>
      <c r="Q56" s="141">
        <f t="shared" si="13"/>
        <v>0</v>
      </c>
      <c r="R56" s="141"/>
      <c r="S56" s="141"/>
      <c r="T56" s="142">
        <v>0</v>
      </c>
      <c r="U56" s="141">
        <f t="shared" si="14"/>
        <v>0</v>
      </c>
      <c r="V56" s="133"/>
      <c r="W56" s="133"/>
      <c r="X56" s="133"/>
      <c r="Y56" s="133"/>
      <c r="Z56" s="133"/>
      <c r="AA56" s="133"/>
      <c r="AB56" s="133"/>
      <c r="AC56" s="133"/>
      <c r="AD56" s="133"/>
      <c r="AE56" s="133" t="s">
        <v>109</v>
      </c>
      <c r="AF56" s="133"/>
      <c r="AG56" s="133"/>
      <c r="AH56" s="133"/>
      <c r="AI56" s="133"/>
      <c r="AJ56" s="133"/>
      <c r="AK56" s="133"/>
      <c r="AL56" s="133"/>
      <c r="AM56" s="133"/>
      <c r="AN56" s="133"/>
      <c r="AO56" s="133"/>
      <c r="AP56" s="133"/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</row>
    <row r="57" spans="1:60" ht="22.5" outlineLevel="1" x14ac:dyDescent="0.2">
      <c r="A57" s="134">
        <v>44</v>
      </c>
      <c r="B57" s="134" t="s">
        <v>196</v>
      </c>
      <c r="C57" s="164" t="s">
        <v>197</v>
      </c>
      <c r="D57" s="140" t="s">
        <v>151</v>
      </c>
      <c r="E57" s="146">
        <v>1</v>
      </c>
      <c r="F57" s="175"/>
      <c r="G57" s="148">
        <f t="shared" si="8"/>
        <v>0</v>
      </c>
      <c r="H57" s="148">
        <v>0</v>
      </c>
      <c r="I57" s="148">
        <f t="shared" si="9"/>
        <v>0</v>
      </c>
      <c r="J57" s="148">
        <v>4950</v>
      </c>
      <c r="K57" s="148">
        <f t="shared" si="10"/>
        <v>4950</v>
      </c>
      <c r="L57" s="148">
        <v>0</v>
      </c>
      <c r="M57" s="148">
        <f t="shared" si="11"/>
        <v>0</v>
      </c>
      <c r="N57" s="141">
        <v>0</v>
      </c>
      <c r="O57" s="141">
        <f t="shared" si="12"/>
        <v>0</v>
      </c>
      <c r="P57" s="141">
        <v>0</v>
      </c>
      <c r="Q57" s="141">
        <f t="shared" si="13"/>
        <v>0</v>
      </c>
      <c r="R57" s="141"/>
      <c r="S57" s="141"/>
      <c r="T57" s="142">
        <v>0</v>
      </c>
      <c r="U57" s="141">
        <f t="shared" si="14"/>
        <v>0</v>
      </c>
      <c r="V57" s="133"/>
      <c r="W57" s="133"/>
      <c r="X57" s="133"/>
      <c r="Y57" s="133"/>
      <c r="Z57" s="133"/>
      <c r="AA57" s="133"/>
      <c r="AB57" s="133"/>
      <c r="AC57" s="133"/>
      <c r="AD57" s="133"/>
      <c r="AE57" s="133" t="s">
        <v>109</v>
      </c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133"/>
      <c r="BA57" s="133"/>
      <c r="BB57" s="133"/>
      <c r="BC57" s="133"/>
      <c r="BD57" s="133"/>
      <c r="BE57" s="133"/>
      <c r="BF57" s="133"/>
      <c r="BG57" s="133"/>
      <c r="BH57" s="133"/>
    </row>
    <row r="58" spans="1:60" ht="22.5" outlineLevel="1" x14ac:dyDescent="0.2">
      <c r="A58" s="134">
        <v>45</v>
      </c>
      <c r="B58" s="134" t="s">
        <v>198</v>
      </c>
      <c r="C58" s="164" t="s">
        <v>199</v>
      </c>
      <c r="D58" s="140" t="s">
        <v>151</v>
      </c>
      <c r="E58" s="146">
        <v>1</v>
      </c>
      <c r="F58" s="175"/>
      <c r="G58" s="148">
        <f t="shared" si="8"/>
        <v>0</v>
      </c>
      <c r="H58" s="148">
        <v>0</v>
      </c>
      <c r="I58" s="148">
        <f t="shared" si="9"/>
        <v>0</v>
      </c>
      <c r="J58" s="148">
        <v>4950</v>
      </c>
      <c r="K58" s="148">
        <f t="shared" si="10"/>
        <v>4950</v>
      </c>
      <c r="L58" s="148">
        <v>0</v>
      </c>
      <c r="M58" s="148">
        <f t="shared" si="11"/>
        <v>0</v>
      </c>
      <c r="N58" s="141">
        <v>0</v>
      </c>
      <c r="O58" s="141">
        <f t="shared" si="12"/>
        <v>0</v>
      </c>
      <c r="P58" s="141">
        <v>0</v>
      </c>
      <c r="Q58" s="141">
        <f t="shared" si="13"/>
        <v>0</v>
      </c>
      <c r="R58" s="141"/>
      <c r="S58" s="141"/>
      <c r="T58" s="142">
        <v>0</v>
      </c>
      <c r="U58" s="141">
        <f t="shared" si="14"/>
        <v>0</v>
      </c>
      <c r="V58" s="133"/>
      <c r="W58" s="133"/>
      <c r="X58" s="133"/>
      <c r="Y58" s="133"/>
      <c r="Z58" s="133"/>
      <c r="AA58" s="133"/>
      <c r="AB58" s="133"/>
      <c r="AC58" s="133"/>
      <c r="AD58" s="133"/>
      <c r="AE58" s="133" t="s">
        <v>109</v>
      </c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3"/>
      <c r="BB58" s="133"/>
      <c r="BC58" s="133"/>
      <c r="BD58" s="133"/>
      <c r="BE58" s="133"/>
      <c r="BF58" s="133"/>
      <c r="BG58" s="133"/>
      <c r="BH58" s="133"/>
    </row>
    <row r="59" spans="1:60" ht="22.5" outlineLevel="1" x14ac:dyDescent="0.2">
      <c r="A59" s="134">
        <v>46</v>
      </c>
      <c r="B59" s="134" t="s">
        <v>200</v>
      </c>
      <c r="C59" s="164" t="s">
        <v>201</v>
      </c>
      <c r="D59" s="140" t="s">
        <v>151</v>
      </c>
      <c r="E59" s="146">
        <v>1</v>
      </c>
      <c r="F59" s="175"/>
      <c r="G59" s="148">
        <f t="shared" si="8"/>
        <v>0</v>
      </c>
      <c r="H59" s="148">
        <v>0</v>
      </c>
      <c r="I59" s="148">
        <f t="shared" si="9"/>
        <v>0</v>
      </c>
      <c r="J59" s="148">
        <v>4950</v>
      </c>
      <c r="K59" s="148">
        <f t="shared" si="10"/>
        <v>4950</v>
      </c>
      <c r="L59" s="148">
        <v>0</v>
      </c>
      <c r="M59" s="148">
        <f t="shared" si="11"/>
        <v>0</v>
      </c>
      <c r="N59" s="141">
        <v>0</v>
      </c>
      <c r="O59" s="141">
        <f t="shared" si="12"/>
        <v>0</v>
      </c>
      <c r="P59" s="141">
        <v>0</v>
      </c>
      <c r="Q59" s="141">
        <f t="shared" si="13"/>
        <v>0</v>
      </c>
      <c r="R59" s="141"/>
      <c r="S59" s="141"/>
      <c r="T59" s="142">
        <v>0</v>
      </c>
      <c r="U59" s="141">
        <f t="shared" si="14"/>
        <v>0</v>
      </c>
      <c r="V59" s="133"/>
      <c r="W59" s="133"/>
      <c r="X59" s="133"/>
      <c r="Y59" s="133"/>
      <c r="Z59" s="133"/>
      <c r="AA59" s="133"/>
      <c r="AB59" s="133"/>
      <c r="AC59" s="133"/>
      <c r="AD59" s="133"/>
      <c r="AE59" s="133" t="s">
        <v>109</v>
      </c>
      <c r="AF59" s="133"/>
      <c r="AG59" s="133"/>
      <c r="AH59" s="133"/>
      <c r="AI59" s="133"/>
      <c r="AJ59" s="133"/>
      <c r="AK59" s="133"/>
      <c r="AL59" s="133"/>
      <c r="AM59" s="133"/>
      <c r="AN59" s="133"/>
      <c r="AO59" s="133"/>
      <c r="AP59" s="133"/>
      <c r="AQ59" s="133"/>
      <c r="AR59" s="133"/>
      <c r="AS59" s="133"/>
      <c r="AT59" s="133"/>
      <c r="AU59" s="133"/>
      <c r="AV59" s="133"/>
      <c r="AW59" s="133"/>
      <c r="AX59" s="133"/>
      <c r="AY59" s="133"/>
      <c r="AZ59" s="133"/>
      <c r="BA59" s="133"/>
      <c r="BB59" s="133"/>
      <c r="BC59" s="133"/>
      <c r="BD59" s="133"/>
      <c r="BE59" s="133"/>
      <c r="BF59" s="133"/>
      <c r="BG59" s="133"/>
      <c r="BH59" s="133"/>
    </row>
    <row r="60" spans="1:60" outlineLevel="1" x14ac:dyDescent="0.2">
      <c r="A60" s="134">
        <v>47</v>
      </c>
      <c r="B60" s="134" t="s">
        <v>202</v>
      </c>
      <c r="C60" s="164" t="s">
        <v>203</v>
      </c>
      <c r="D60" s="140" t="s">
        <v>151</v>
      </c>
      <c r="E60" s="146">
        <v>6</v>
      </c>
      <c r="F60" s="175"/>
      <c r="G60" s="148">
        <f t="shared" si="8"/>
        <v>0</v>
      </c>
      <c r="H60" s="148">
        <v>0</v>
      </c>
      <c r="I60" s="148">
        <f t="shared" si="9"/>
        <v>0</v>
      </c>
      <c r="J60" s="148">
        <v>2350</v>
      </c>
      <c r="K60" s="148">
        <f t="shared" si="10"/>
        <v>14100</v>
      </c>
      <c r="L60" s="148">
        <v>0</v>
      </c>
      <c r="M60" s="148">
        <f t="shared" si="11"/>
        <v>0</v>
      </c>
      <c r="N60" s="141">
        <v>0</v>
      </c>
      <c r="O60" s="141">
        <f t="shared" si="12"/>
        <v>0</v>
      </c>
      <c r="P60" s="141">
        <v>0</v>
      </c>
      <c r="Q60" s="141">
        <f t="shared" si="13"/>
        <v>0</v>
      </c>
      <c r="R60" s="141"/>
      <c r="S60" s="141"/>
      <c r="T60" s="142">
        <v>0</v>
      </c>
      <c r="U60" s="141">
        <f t="shared" si="14"/>
        <v>0</v>
      </c>
      <c r="V60" s="133"/>
      <c r="W60" s="133"/>
      <c r="X60" s="133"/>
      <c r="Y60" s="133"/>
      <c r="Z60" s="133"/>
      <c r="AA60" s="133"/>
      <c r="AB60" s="133"/>
      <c r="AC60" s="133"/>
      <c r="AD60" s="133"/>
      <c r="AE60" s="133" t="s">
        <v>109</v>
      </c>
      <c r="AF60" s="133"/>
      <c r="AG60" s="133"/>
      <c r="AH60" s="133"/>
      <c r="AI60" s="133"/>
      <c r="AJ60" s="133"/>
      <c r="AK60" s="133"/>
      <c r="AL60" s="133"/>
      <c r="AM60" s="133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</row>
    <row r="61" spans="1:60" outlineLevel="1" x14ac:dyDescent="0.2">
      <c r="A61" s="134">
        <v>48</v>
      </c>
      <c r="B61" s="134" t="s">
        <v>160</v>
      </c>
      <c r="C61" s="164" t="s">
        <v>204</v>
      </c>
      <c r="D61" s="140" t="s">
        <v>112</v>
      </c>
      <c r="E61" s="146">
        <v>1</v>
      </c>
      <c r="F61" s="175"/>
      <c r="G61" s="148">
        <f t="shared" si="8"/>
        <v>0</v>
      </c>
      <c r="H61" s="148">
        <v>0</v>
      </c>
      <c r="I61" s="148">
        <f t="shared" si="9"/>
        <v>0</v>
      </c>
      <c r="J61" s="148">
        <v>6500</v>
      </c>
      <c r="K61" s="148">
        <f t="shared" si="10"/>
        <v>6500</v>
      </c>
      <c r="L61" s="148">
        <v>0</v>
      </c>
      <c r="M61" s="148">
        <f t="shared" si="11"/>
        <v>0</v>
      </c>
      <c r="N61" s="141">
        <v>0</v>
      </c>
      <c r="O61" s="141">
        <f t="shared" si="12"/>
        <v>0</v>
      </c>
      <c r="P61" s="141">
        <v>0</v>
      </c>
      <c r="Q61" s="141">
        <f t="shared" si="13"/>
        <v>0</v>
      </c>
      <c r="R61" s="141"/>
      <c r="S61" s="141"/>
      <c r="T61" s="142">
        <v>0</v>
      </c>
      <c r="U61" s="141">
        <f t="shared" si="14"/>
        <v>0</v>
      </c>
      <c r="V61" s="133"/>
      <c r="W61" s="133"/>
      <c r="X61" s="133"/>
      <c r="Y61" s="133"/>
      <c r="Z61" s="133"/>
      <c r="AA61" s="133"/>
      <c r="AB61" s="133"/>
      <c r="AC61" s="133"/>
      <c r="AD61" s="133"/>
      <c r="AE61" s="133" t="s">
        <v>109</v>
      </c>
      <c r="AF61" s="133"/>
      <c r="AG61" s="133"/>
      <c r="AH61" s="133"/>
      <c r="AI61" s="133"/>
      <c r="AJ61" s="133"/>
      <c r="AK61" s="133"/>
      <c r="AL61" s="133"/>
      <c r="AM61" s="133"/>
      <c r="AN61" s="133"/>
      <c r="AO61" s="133"/>
      <c r="AP61" s="133"/>
      <c r="AQ61" s="13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133"/>
      <c r="BD61" s="133"/>
      <c r="BE61" s="133"/>
      <c r="BF61" s="133"/>
      <c r="BG61" s="133"/>
      <c r="BH61" s="133"/>
    </row>
    <row r="62" spans="1:60" ht="22.5" outlineLevel="1" x14ac:dyDescent="0.2">
      <c r="A62" s="134">
        <v>49</v>
      </c>
      <c r="B62" s="134" t="s">
        <v>205</v>
      </c>
      <c r="C62" s="164" t="s">
        <v>206</v>
      </c>
      <c r="D62" s="140" t="s">
        <v>112</v>
      </c>
      <c r="E62" s="146">
        <v>1</v>
      </c>
      <c r="F62" s="175"/>
      <c r="G62" s="148">
        <f t="shared" si="8"/>
        <v>0</v>
      </c>
      <c r="H62" s="148">
        <v>0</v>
      </c>
      <c r="I62" s="148">
        <f t="shared" si="9"/>
        <v>0</v>
      </c>
      <c r="J62" s="148">
        <v>218400</v>
      </c>
      <c r="K62" s="148">
        <f t="shared" si="10"/>
        <v>218400</v>
      </c>
      <c r="L62" s="148">
        <v>0</v>
      </c>
      <c r="M62" s="148">
        <f t="shared" si="11"/>
        <v>0</v>
      </c>
      <c r="N62" s="141">
        <v>0</v>
      </c>
      <c r="O62" s="141">
        <f t="shared" si="12"/>
        <v>0</v>
      </c>
      <c r="P62" s="141">
        <v>0</v>
      </c>
      <c r="Q62" s="141">
        <f t="shared" si="13"/>
        <v>0</v>
      </c>
      <c r="R62" s="141"/>
      <c r="S62" s="141"/>
      <c r="T62" s="142">
        <v>0</v>
      </c>
      <c r="U62" s="141">
        <f t="shared" si="14"/>
        <v>0</v>
      </c>
      <c r="V62" s="133"/>
      <c r="W62" s="133"/>
      <c r="X62" s="133"/>
      <c r="Y62" s="133"/>
      <c r="Z62" s="133"/>
      <c r="AA62" s="133"/>
      <c r="AB62" s="133"/>
      <c r="AC62" s="133"/>
      <c r="AD62" s="133"/>
      <c r="AE62" s="133" t="s">
        <v>109</v>
      </c>
      <c r="AF62" s="133"/>
      <c r="AG62" s="133"/>
      <c r="AH62" s="133"/>
      <c r="AI62" s="133"/>
      <c r="AJ62" s="133"/>
      <c r="AK62" s="133"/>
      <c r="AL62" s="133"/>
      <c r="AM62" s="133"/>
      <c r="AN62" s="133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3"/>
      <c r="BC62" s="133"/>
      <c r="BD62" s="133"/>
      <c r="BE62" s="133"/>
      <c r="BF62" s="133"/>
      <c r="BG62" s="133"/>
      <c r="BH62" s="133"/>
    </row>
    <row r="63" spans="1:60" outlineLevel="1" x14ac:dyDescent="0.2">
      <c r="A63" s="134">
        <v>50</v>
      </c>
      <c r="B63" s="134" t="s">
        <v>207</v>
      </c>
      <c r="C63" s="164" t="s">
        <v>208</v>
      </c>
      <c r="D63" s="140" t="s">
        <v>151</v>
      </c>
      <c r="E63" s="146">
        <v>2</v>
      </c>
      <c r="F63" s="175"/>
      <c r="G63" s="148">
        <f t="shared" si="8"/>
        <v>0</v>
      </c>
      <c r="H63" s="148">
        <v>0</v>
      </c>
      <c r="I63" s="148">
        <f t="shared" si="9"/>
        <v>0</v>
      </c>
      <c r="J63" s="148">
        <v>22990</v>
      </c>
      <c r="K63" s="148">
        <f t="shared" si="10"/>
        <v>45980</v>
      </c>
      <c r="L63" s="148">
        <v>0</v>
      </c>
      <c r="M63" s="148">
        <f t="shared" si="11"/>
        <v>0</v>
      </c>
      <c r="N63" s="141">
        <v>0</v>
      </c>
      <c r="O63" s="141">
        <f t="shared" si="12"/>
        <v>0</v>
      </c>
      <c r="P63" s="141">
        <v>0</v>
      </c>
      <c r="Q63" s="141">
        <f t="shared" si="13"/>
        <v>0</v>
      </c>
      <c r="R63" s="141"/>
      <c r="S63" s="141"/>
      <c r="T63" s="142">
        <v>0</v>
      </c>
      <c r="U63" s="141">
        <f t="shared" si="14"/>
        <v>0</v>
      </c>
      <c r="V63" s="133"/>
      <c r="W63" s="133"/>
      <c r="X63" s="133"/>
      <c r="Y63" s="133"/>
      <c r="Z63" s="133"/>
      <c r="AA63" s="133"/>
      <c r="AB63" s="133"/>
      <c r="AC63" s="133"/>
      <c r="AD63" s="133"/>
      <c r="AE63" s="133" t="s">
        <v>109</v>
      </c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</row>
    <row r="64" spans="1:60" outlineLevel="1" x14ac:dyDescent="0.2">
      <c r="A64" s="134">
        <v>51</v>
      </c>
      <c r="B64" s="134" t="s">
        <v>209</v>
      </c>
      <c r="C64" s="164" t="s">
        <v>210</v>
      </c>
      <c r="D64" s="140" t="s">
        <v>117</v>
      </c>
      <c r="E64" s="146">
        <v>10</v>
      </c>
      <c r="F64" s="175"/>
      <c r="G64" s="148">
        <f t="shared" si="8"/>
        <v>0</v>
      </c>
      <c r="H64" s="148">
        <v>80.8</v>
      </c>
      <c r="I64" s="148">
        <f t="shared" si="9"/>
        <v>808</v>
      </c>
      <c r="J64" s="148">
        <v>15.100000000000009</v>
      </c>
      <c r="K64" s="148">
        <f t="shared" si="10"/>
        <v>151</v>
      </c>
      <c r="L64" s="148">
        <v>0</v>
      </c>
      <c r="M64" s="148">
        <f t="shared" si="11"/>
        <v>0</v>
      </c>
      <c r="N64" s="141">
        <v>3.6999999999999999E-4</v>
      </c>
      <c r="O64" s="141">
        <f t="shared" si="12"/>
        <v>3.7000000000000002E-3</v>
      </c>
      <c r="P64" s="141">
        <v>0</v>
      </c>
      <c r="Q64" s="141">
        <f t="shared" si="13"/>
        <v>0</v>
      </c>
      <c r="R64" s="141"/>
      <c r="S64" s="141"/>
      <c r="T64" s="142">
        <v>3.1E-2</v>
      </c>
      <c r="U64" s="141">
        <f t="shared" si="14"/>
        <v>0.31</v>
      </c>
      <c r="V64" s="133"/>
      <c r="W64" s="133"/>
      <c r="X64" s="133"/>
      <c r="Y64" s="133"/>
      <c r="Z64" s="133"/>
      <c r="AA64" s="133"/>
      <c r="AB64" s="133"/>
      <c r="AC64" s="133"/>
      <c r="AD64" s="133"/>
      <c r="AE64" s="133" t="s">
        <v>109</v>
      </c>
      <c r="AF64" s="133"/>
      <c r="AG64" s="133"/>
      <c r="AH64" s="133"/>
      <c r="AI64" s="133"/>
      <c r="AJ64" s="133"/>
      <c r="AK64" s="133"/>
      <c r="AL64" s="133"/>
      <c r="AM64" s="133"/>
      <c r="AN64" s="133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3"/>
      <c r="BC64" s="133"/>
      <c r="BD64" s="133"/>
      <c r="BE64" s="133"/>
      <c r="BF64" s="133"/>
      <c r="BG64" s="133"/>
      <c r="BH64" s="133"/>
    </row>
    <row r="65" spans="1:60" outlineLevel="1" x14ac:dyDescent="0.2">
      <c r="A65" s="134">
        <v>52</v>
      </c>
      <c r="B65" s="134" t="s">
        <v>211</v>
      </c>
      <c r="C65" s="164" t="s">
        <v>212</v>
      </c>
      <c r="D65" s="140" t="s">
        <v>126</v>
      </c>
      <c r="E65" s="146">
        <v>2</v>
      </c>
      <c r="F65" s="175"/>
      <c r="G65" s="148">
        <f t="shared" si="8"/>
        <v>0</v>
      </c>
      <c r="H65" s="148">
        <v>20.86</v>
      </c>
      <c r="I65" s="148">
        <f t="shared" si="9"/>
        <v>41.72</v>
      </c>
      <c r="J65" s="148">
        <v>5659.14</v>
      </c>
      <c r="K65" s="148">
        <f t="shared" si="10"/>
        <v>11318.28</v>
      </c>
      <c r="L65" s="148">
        <v>0</v>
      </c>
      <c r="M65" s="148">
        <f t="shared" si="11"/>
        <v>0</v>
      </c>
      <c r="N65" s="141">
        <v>2.0000000000000001E-4</v>
      </c>
      <c r="O65" s="141">
        <f t="shared" si="12"/>
        <v>4.0000000000000002E-4</v>
      </c>
      <c r="P65" s="141">
        <v>0.47225</v>
      </c>
      <c r="Q65" s="141">
        <f t="shared" si="13"/>
        <v>0.94450000000000001</v>
      </c>
      <c r="R65" s="141"/>
      <c r="S65" s="141"/>
      <c r="T65" s="142">
        <v>6.9320000000000004</v>
      </c>
      <c r="U65" s="141">
        <f t="shared" si="14"/>
        <v>13.86</v>
      </c>
      <c r="V65" s="133"/>
      <c r="W65" s="133"/>
      <c r="X65" s="133"/>
      <c r="Y65" s="133"/>
      <c r="Z65" s="133"/>
      <c r="AA65" s="133"/>
      <c r="AB65" s="133"/>
      <c r="AC65" s="133"/>
      <c r="AD65" s="133"/>
      <c r="AE65" s="133" t="s">
        <v>109</v>
      </c>
      <c r="AF65" s="133"/>
      <c r="AG65" s="133"/>
      <c r="AH65" s="133"/>
      <c r="AI65" s="133"/>
      <c r="AJ65" s="133"/>
      <c r="AK65" s="133"/>
      <c r="AL65" s="133"/>
      <c r="AM65" s="133"/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</row>
    <row r="66" spans="1:60" outlineLevel="1" x14ac:dyDescent="0.2">
      <c r="A66" s="134">
        <v>53</v>
      </c>
      <c r="B66" s="134" t="s">
        <v>213</v>
      </c>
      <c r="C66" s="164" t="s">
        <v>214</v>
      </c>
      <c r="D66" s="140" t="s">
        <v>0</v>
      </c>
      <c r="E66" s="146">
        <v>14584.4</v>
      </c>
      <c r="F66" s="175"/>
      <c r="G66" s="148">
        <f t="shared" si="8"/>
        <v>0</v>
      </c>
      <c r="H66" s="148">
        <v>0</v>
      </c>
      <c r="I66" s="148">
        <f t="shared" si="9"/>
        <v>0</v>
      </c>
      <c r="J66" s="148">
        <v>4.8499999999999996</v>
      </c>
      <c r="K66" s="148">
        <f t="shared" si="10"/>
        <v>70734.34</v>
      </c>
      <c r="L66" s="148">
        <v>0</v>
      </c>
      <c r="M66" s="148">
        <f t="shared" si="11"/>
        <v>0</v>
      </c>
      <c r="N66" s="141">
        <v>0</v>
      </c>
      <c r="O66" s="141">
        <f t="shared" si="12"/>
        <v>0</v>
      </c>
      <c r="P66" s="141">
        <v>0</v>
      </c>
      <c r="Q66" s="141">
        <f t="shared" si="13"/>
        <v>0</v>
      </c>
      <c r="R66" s="141"/>
      <c r="S66" s="141"/>
      <c r="T66" s="142">
        <v>0</v>
      </c>
      <c r="U66" s="141">
        <f t="shared" si="14"/>
        <v>0</v>
      </c>
      <c r="V66" s="133"/>
      <c r="W66" s="133"/>
      <c r="X66" s="133"/>
      <c r="Y66" s="133"/>
      <c r="Z66" s="133"/>
      <c r="AA66" s="133"/>
      <c r="AB66" s="133"/>
      <c r="AC66" s="133"/>
      <c r="AD66" s="133"/>
      <c r="AE66" s="133" t="s">
        <v>109</v>
      </c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</row>
    <row r="67" spans="1:60" outlineLevel="1" x14ac:dyDescent="0.2">
      <c r="A67" s="134">
        <v>54</v>
      </c>
      <c r="B67" s="134" t="s">
        <v>215</v>
      </c>
      <c r="C67" s="164" t="s">
        <v>216</v>
      </c>
      <c r="D67" s="140" t="s">
        <v>0</v>
      </c>
      <c r="E67" s="146">
        <v>14584.4</v>
      </c>
      <c r="F67" s="175"/>
      <c r="G67" s="148">
        <f t="shared" si="8"/>
        <v>0</v>
      </c>
      <c r="H67" s="148">
        <v>0</v>
      </c>
      <c r="I67" s="148">
        <f t="shared" si="9"/>
        <v>0</v>
      </c>
      <c r="J67" s="148">
        <v>2.0499999999999998</v>
      </c>
      <c r="K67" s="148">
        <f t="shared" si="10"/>
        <v>29898.02</v>
      </c>
      <c r="L67" s="148">
        <v>0</v>
      </c>
      <c r="M67" s="148">
        <f t="shared" si="11"/>
        <v>0</v>
      </c>
      <c r="N67" s="141">
        <v>0</v>
      </c>
      <c r="O67" s="141">
        <f t="shared" si="12"/>
        <v>0</v>
      </c>
      <c r="P67" s="141">
        <v>0</v>
      </c>
      <c r="Q67" s="141">
        <f t="shared" si="13"/>
        <v>0</v>
      </c>
      <c r="R67" s="141"/>
      <c r="S67" s="141"/>
      <c r="T67" s="142">
        <v>0</v>
      </c>
      <c r="U67" s="141">
        <f t="shared" si="14"/>
        <v>0</v>
      </c>
      <c r="V67" s="133"/>
      <c r="W67" s="133"/>
      <c r="X67" s="133"/>
      <c r="Y67" s="133"/>
      <c r="Z67" s="133"/>
      <c r="AA67" s="133"/>
      <c r="AB67" s="133"/>
      <c r="AC67" s="133"/>
      <c r="AD67" s="133"/>
      <c r="AE67" s="133" t="s">
        <v>109</v>
      </c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</row>
    <row r="68" spans="1:60" x14ac:dyDescent="0.2">
      <c r="A68" s="135" t="s">
        <v>100</v>
      </c>
      <c r="B68" s="135" t="s">
        <v>63</v>
      </c>
      <c r="C68" s="165" t="s">
        <v>64</v>
      </c>
      <c r="D68" s="143"/>
      <c r="E68" s="147"/>
      <c r="F68" s="149"/>
      <c r="G68" s="149">
        <f>SUMIF(AE69:AE83,"&lt;&gt;NOR",G69:G83)</f>
        <v>0</v>
      </c>
      <c r="H68" s="149"/>
      <c r="I68" s="149">
        <f>SUM(I69:I83)</f>
        <v>31471.68</v>
      </c>
      <c r="J68" s="149"/>
      <c r="K68" s="149">
        <f>SUM(K69:K83)</f>
        <v>274892.85999999993</v>
      </c>
      <c r="L68" s="149"/>
      <c r="M68" s="149">
        <f>SUM(M69:M83)</f>
        <v>0</v>
      </c>
      <c r="N68" s="144"/>
      <c r="O68" s="144">
        <f>SUM(O69:O83)</f>
        <v>7.4580000000000007E-2</v>
      </c>
      <c r="P68" s="144"/>
      <c r="Q68" s="144">
        <f>SUM(Q69:Q83)</f>
        <v>1.9916</v>
      </c>
      <c r="R68" s="144"/>
      <c r="S68" s="144"/>
      <c r="T68" s="145"/>
      <c r="U68" s="144">
        <f>SUM(U69:U83)</f>
        <v>19.41</v>
      </c>
      <c r="AE68" t="s">
        <v>101</v>
      </c>
    </row>
    <row r="69" spans="1:60" outlineLevel="1" x14ac:dyDescent="0.2">
      <c r="A69" s="134">
        <v>55</v>
      </c>
      <c r="B69" s="134" t="s">
        <v>217</v>
      </c>
      <c r="C69" s="164" t="s">
        <v>218</v>
      </c>
      <c r="D69" s="140" t="s">
        <v>112</v>
      </c>
      <c r="E69" s="146">
        <v>26</v>
      </c>
      <c r="F69" s="175"/>
      <c r="G69" s="148">
        <f t="shared" ref="G69:G83" si="15">E69*F69</f>
        <v>0</v>
      </c>
      <c r="H69" s="148">
        <v>205.12</v>
      </c>
      <c r="I69" s="148">
        <f t="shared" ref="I69:I83" si="16">ROUND(E69*H69,2)</f>
        <v>5333.12</v>
      </c>
      <c r="J69" s="148">
        <v>47.879999999999995</v>
      </c>
      <c r="K69" s="148">
        <f t="shared" ref="K69:K83" si="17">ROUND(E69*J69,2)</f>
        <v>1244.8800000000001</v>
      </c>
      <c r="L69" s="148">
        <v>0</v>
      </c>
      <c r="M69" s="148">
        <f t="shared" ref="M69:M83" si="18">G69*(1+L69/100)</f>
        <v>0</v>
      </c>
      <c r="N69" s="141">
        <v>1.1299999999999999E-3</v>
      </c>
      <c r="O69" s="141">
        <f t="shared" ref="O69:O83" si="19">ROUND(E69*N69,5)</f>
        <v>2.938E-2</v>
      </c>
      <c r="P69" s="141">
        <v>0</v>
      </c>
      <c r="Q69" s="141">
        <f t="shared" ref="Q69:Q83" si="20">ROUND(E69*P69,5)</f>
        <v>0</v>
      </c>
      <c r="R69" s="141"/>
      <c r="S69" s="141"/>
      <c r="T69" s="142">
        <v>0.114</v>
      </c>
      <c r="U69" s="141">
        <f t="shared" ref="U69:U83" si="21">ROUND(E69*T69,2)</f>
        <v>2.96</v>
      </c>
      <c r="V69" s="133"/>
      <c r="W69" s="133"/>
      <c r="X69" s="133"/>
      <c r="Y69" s="133"/>
      <c r="Z69" s="133"/>
      <c r="AA69" s="133"/>
      <c r="AB69" s="133"/>
      <c r="AC69" s="133"/>
      <c r="AD69" s="133"/>
      <c r="AE69" s="133" t="s">
        <v>109</v>
      </c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</row>
    <row r="70" spans="1:60" outlineLevel="1" x14ac:dyDescent="0.2">
      <c r="A70" s="134">
        <v>56</v>
      </c>
      <c r="B70" s="134" t="s">
        <v>219</v>
      </c>
      <c r="C70" s="164" t="s">
        <v>220</v>
      </c>
      <c r="D70" s="140" t="s">
        <v>112</v>
      </c>
      <c r="E70" s="146">
        <v>8</v>
      </c>
      <c r="F70" s="175"/>
      <c r="G70" s="148">
        <f t="shared" si="15"/>
        <v>0</v>
      </c>
      <c r="H70" s="148">
        <v>41.72</v>
      </c>
      <c r="I70" s="148">
        <f t="shared" si="16"/>
        <v>333.76</v>
      </c>
      <c r="J70" s="148">
        <v>149.78</v>
      </c>
      <c r="K70" s="148">
        <f t="shared" si="17"/>
        <v>1198.24</v>
      </c>
      <c r="L70" s="148">
        <v>0</v>
      </c>
      <c r="M70" s="148">
        <f t="shared" si="18"/>
        <v>0</v>
      </c>
      <c r="N70" s="141">
        <v>0</v>
      </c>
      <c r="O70" s="141">
        <f t="shared" si="19"/>
        <v>0</v>
      </c>
      <c r="P70" s="141">
        <v>0</v>
      </c>
      <c r="Q70" s="141">
        <f t="shared" si="20"/>
        <v>0</v>
      </c>
      <c r="R70" s="141"/>
      <c r="S70" s="141"/>
      <c r="T70" s="142">
        <v>0.28100000000000003</v>
      </c>
      <c r="U70" s="141">
        <f t="shared" si="21"/>
        <v>2.25</v>
      </c>
      <c r="V70" s="133"/>
      <c r="W70" s="133"/>
      <c r="X70" s="133"/>
      <c r="Y70" s="133"/>
      <c r="Z70" s="133"/>
      <c r="AA70" s="133"/>
      <c r="AB70" s="133"/>
      <c r="AC70" s="133"/>
      <c r="AD70" s="133"/>
      <c r="AE70" s="133" t="s">
        <v>109</v>
      </c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</row>
    <row r="71" spans="1:60" outlineLevel="1" x14ac:dyDescent="0.2">
      <c r="A71" s="134">
        <v>57</v>
      </c>
      <c r="B71" s="134" t="s">
        <v>221</v>
      </c>
      <c r="C71" s="164" t="s">
        <v>222</v>
      </c>
      <c r="D71" s="140" t="s">
        <v>112</v>
      </c>
      <c r="E71" s="146">
        <v>2</v>
      </c>
      <c r="F71" s="175"/>
      <c r="G71" s="148">
        <f t="shared" si="15"/>
        <v>0</v>
      </c>
      <c r="H71" s="148">
        <v>112.67</v>
      </c>
      <c r="I71" s="148">
        <f t="shared" si="16"/>
        <v>225.34</v>
      </c>
      <c r="J71" s="148">
        <v>281.83</v>
      </c>
      <c r="K71" s="148">
        <f t="shared" si="17"/>
        <v>563.66</v>
      </c>
      <c r="L71" s="148">
        <v>0</v>
      </c>
      <c r="M71" s="148">
        <f t="shared" si="18"/>
        <v>0</v>
      </c>
      <c r="N71" s="141">
        <v>5.9000000000000003E-4</v>
      </c>
      <c r="O71" s="141">
        <f t="shared" si="19"/>
        <v>1.1800000000000001E-3</v>
      </c>
      <c r="P71" s="141">
        <v>0</v>
      </c>
      <c r="Q71" s="141">
        <f t="shared" si="20"/>
        <v>0</v>
      </c>
      <c r="R71" s="141"/>
      <c r="S71" s="141"/>
      <c r="T71" s="142">
        <v>0.53</v>
      </c>
      <c r="U71" s="141">
        <f t="shared" si="21"/>
        <v>1.06</v>
      </c>
      <c r="V71" s="133"/>
      <c r="W71" s="133"/>
      <c r="X71" s="133"/>
      <c r="Y71" s="133"/>
      <c r="Z71" s="133"/>
      <c r="AA71" s="133"/>
      <c r="AB71" s="133"/>
      <c r="AC71" s="133"/>
      <c r="AD71" s="133"/>
      <c r="AE71" s="133" t="s">
        <v>109</v>
      </c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</row>
    <row r="72" spans="1:60" outlineLevel="1" x14ac:dyDescent="0.2">
      <c r="A72" s="134">
        <v>58</v>
      </c>
      <c r="B72" s="134" t="s">
        <v>221</v>
      </c>
      <c r="C72" s="164" t="s">
        <v>223</v>
      </c>
      <c r="D72" s="140" t="s">
        <v>112</v>
      </c>
      <c r="E72" s="146">
        <v>2</v>
      </c>
      <c r="F72" s="175"/>
      <c r="G72" s="148">
        <f t="shared" si="15"/>
        <v>0</v>
      </c>
      <c r="H72" s="148">
        <v>119.09</v>
      </c>
      <c r="I72" s="148">
        <f t="shared" si="16"/>
        <v>238.18</v>
      </c>
      <c r="J72" s="148">
        <v>274.90999999999997</v>
      </c>
      <c r="K72" s="148">
        <f t="shared" si="17"/>
        <v>549.82000000000005</v>
      </c>
      <c r="L72" s="148">
        <v>0</v>
      </c>
      <c r="M72" s="148">
        <f t="shared" si="18"/>
        <v>0</v>
      </c>
      <c r="N72" s="141">
        <v>5.9000000000000003E-4</v>
      </c>
      <c r="O72" s="141">
        <f t="shared" si="19"/>
        <v>1.1800000000000001E-3</v>
      </c>
      <c r="P72" s="141">
        <v>0</v>
      </c>
      <c r="Q72" s="141">
        <f t="shared" si="20"/>
        <v>0</v>
      </c>
      <c r="R72" s="141"/>
      <c r="S72" s="141"/>
      <c r="T72" s="142">
        <v>0.53</v>
      </c>
      <c r="U72" s="141">
        <f t="shared" si="21"/>
        <v>1.06</v>
      </c>
      <c r="V72" s="133"/>
      <c r="W72" s="133"/>
      <c r="X72" s="133"/>
      <c r="Y72" s="133"/>
      <c r="Z72" s="133"/>
      <c r="AA72" s="133"/>
      <c r="AB72" s="133"/>
      <c r="AC72" s="133"/>
      <c r="AD72" s="133"/>
      <c r="AE72" s="133" t="s">
        <v>109</v>
      </c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</row>
    <row r="73" spans="1:60" ht="22.5" outlineLevel="1" x14ac:dyDescent="0.2">
      <c r="A73" s="134">
        <v>59</v>
      </c>
      <c r="B73" s="134" t="s">
        <v>224</v>
      </c>
      <c r="C73" s="164" t="s">
        <v>225</v>
      </c>
      <c r="D73" s="140" t="s">
        <v>151</v>
      </c>
      <c r="E73" s="146">
        <v>1</v>
      </c>
      <c r="F73" s="175"/>
      <c r="G73" s="148">
        <f t="shared" si="15"/>
        <v>0</v>
      </c>
      <c r="H73" s="148">
        <v>0</v>
      </c>
      <c r="I73" s="148">
        <f t="shared" si="16"/>
        <v>0</v>
      </c>
      <c r="J73" s="148">
        <v>6950</v>
      </c>
      <c r="K73" s="148">
        <f t="shared" si="17"/>
        <v>6950</v>
      </c>
      <c r="L73" s="148">
        <v>0</v>
      </c>
      <c r="M73" s="148">
        <f t="shared" si="18"/>
        <v>0</v>
      </c>
      <c r="N73" s="141">
        <v>0</v>
      </c>
      <c r="O73" s="141">
        <f t="shared" si="19"/>
        <v>0</v>
      </c>
      <c r="P73" s="141">
        <v>0</v>
      </c>
      <c r="Q73" s="141">
        <f t="shared" si="20"/>
        <v>0</v>
      </c>
      <c r="R73" s="141"/>
      <c r="S73" s="141"/>
      <c r="T73" s="142">
        <v>0</v>
      </c>
      <c r="U73" s="141">
        <f t="shared" si="21"/>
        <v>0</v>
      </c>
      <c r="V73" s="133"/>
      <c r="W73" s="133"/>
      <c r="X73" s="133"/>
      <c r="Y73" s="133"/>
      <c r="Z73" s="133"/>
      <c r="AA73" s="133"/>
      <c r="AB73" s="133"/>
      <c r="AC73" s="133"/>
      <c r="AD73" s="133"/>
      <c r="AE73" s="133" t="s">
        <v>109</v>
      </c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</row>
    <row r="74" spans="1:60" ht="22.5" outlineLevel="1" x14ac:dyDescent="0.2">
      <c r="A74" s="134">
        <v>60</v>
      </c>
      <c r="B74" s="134" t="s">
        <v>226</v>
      </c>
      <c r="C74" s="164" t="s">
        <v>227</v>
      </c>
      <c r="D74" s="140" t="s">
        <v>151</v>
      </c>
      <c r="E74" s="146">
        <v>6</v>
      </c>
      <c r="F74" s="175"/>
      <c r="G74" s="148">
        <f t="shared" si="15"/>
        <v>0</v>
      </c>
      <c r="H74" s="148">
        <v>0</v>
      </c>
      <c r="I74" s="148">
        <f t="shared" si="16"/>
        <v>0</v>
      </c>
      <c r="J74" s="148">
        <v>11492</v>
      </c>
      <c r="K74" s="148">
        <f t="shared" si="17"/>
        <v>68952</v>
      </c>
      <c r="L74" s="148">
        <v>0</v>
      </c>
      <c r="M74" s="148">
        <f t="shared" si="18"/>
        <v>0</v>
      </c>
      <c r="N74" s="141">
        <v>0</v>
      </c>
      <c r="O74" s="141">
        <f t="shared" si="19"/>
        <v>0</v>
      </c>
      <c r="P74" s="141">
        <v>0</v>
      </c>
      <c r="Q74" s="141">
        <f t="shared" si="20"/>
        <v>0</v>
      </c>
      <c r="R74" s="141"/>
      <c r="S74" s="141"/>
      <c r="T74" s="142">
        <v>0</v>
      </c>
      <c r="U74" s="141">
        <f t="shared" si="21"/>
        <v>0</v>
      </c>
      <c r="V74" s="133"/>
      <c r="W74" s="133"/>
      <c r="X74" s="133"/>
      <c r="Y74" s="133"/>
      <c r="Z74" s="133"/>
      <c r="AA74" s="133"/>
      <c r="AB74" s="133"/>
      <c r="AC74" s="133"/>
      <c r="AD74" s="133"/>
      <c r="AE74" s="133" t="s">
        <v>109</v>
      </c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</row>
    <row r="75" spans="1:60" ht="22.5" outlineLevel="1" x14ac:dyDescent="0.2">
      <c r="A75" s="134">
        <v>61</v>
      </c>
      <c r="B75" s="134" t="s">
        <v>228</v>
      </c>
      <c r="C75" s="164" t="s">
        <v>229</v>
      </c>
      <c r="D75" s="140" t="s">
        <v>151</v>
      </c>
      <c r="E75" s="146">
        <v>2</v>
      </c>
      <c r="F75" s="175"/>
      <c r="G75" s="148">
        <f t="shared" si="15"/>
        <v>0</v>
      </c>
      <c r="H75" s="148">
        <v>0</v>
      </c>
      <c r="I75" s="148">
        <f t="shared" si="16"/>
        <v>0</v>
      </c>
      <c r="J75" s="148">
        <v>37950</v>
      </c>
      <c r="K75" s="148">
        <f t="shared" si="17"/>
        <v>75900</v>
      </c>
      <c r="L75" s="148">
        <v>0</v>
      </c>
      <c r="M75" s="148">
        <f t="shared" si="18"/>
        <v>0</v>
      </c>
      <c r="N75" s="141">
        <v>0</v>
      </c>
      <c r="O75" s="141">
        <f t="shared" si="19"/>
        <v>0</v>
      </c>
      <c r="P75" s="141">
        <v>0</v>
      </c>
      <c r="Q75" s="141">
        <f t="shared" si="20"/>
        <v>0</v>
      </c>
      <c r="R75" s="141"/>
      <c r="S75" s="141"/>
      <c r="T75" s="142">
        <v>0</v>
      </c>
      <c r="U75" s="141">
        <f t="shared" si="21"/>
        <v>0</v>
      </c>
      <c r="V75" s="133"/>
      <c r="W75" s="133"/>
      <c r="X75" s="133"/>
      <c r="Y75" s="133"/>
      <c r="Z75" s="133"/>
      <c r="AA75" s="133"/>
      <c r="AB75" s="133"/>
      <c r="AC75" s="133"/>
      <c r="AD75" s="133"/>
      <c r="AE75" s="133" t="s">
        <v>109</v>
      </c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</row>
    <row r="76" spans="1:60" ht="22.5" outlineLevel="1" x14ac:dyDescent="0.2">
      <c r="A76" s="134">
        <v>62</v>
      </c>
      <c r="B76" s="134" t="s">
        <v>230</v>
      </c>
      <c r="C76" s="164" t="s">
        <v>231</v>
      </c>
      <c r="D76" s="140" t="s">
        <v>151</v>
      </c>
      <c r="E76" s="146">
        <v>1</v>
      </c>
      <c r="F76" s="175"/>
      <c r="G76" s="148">
        <f t="shared" si="15"/>
        <v>0</v>
      </c>
      <c r="H76" s="148">
        <v>0</v>
      </c>
      <c r="I76" s="148">
        <f t="shared" si="16"/>
        <v>0</v>
      </c>
      <c r="J76" s="148">
        <v>10175</v>
      </c>
      <c r="K76" s="148">
        <f t="shared" si="17"/>
        <v>10175</v>
      </c>
      <c r="L76" s="148">
        <v>0</v>
      </c>
      <c r="M76" s="148">
        <f t="shared" si="18"/>
        <v>0</v>
      </c>
      <c r="N76" s="141">
        <v>0</v>
      </c>
      <c r="O76" s="141">
        <f t="shared" si="19"/>
        <v>0</v>
      </c>
      <c r="P76" s="141">
        <v>0</v>
      </c>
      <c r="Q76" s="141">
        <f t="shared" si="20"/>
        <v>0</v>
      </c>
      <c r="R76" s="141"/>
      <c r="S76" s="141"/>
      <c r="T76" s="142">
        <v>0</v>
      </c>
      <c r="U76" s="141">
        <f t="shared" si="21"/>
        <v>0</v>
      </c>
      <c r="V76" s="133"/>
      <c r="W76" s="133"/>
      <c r="X76" s="133"/>
      <c r="Y76" s="133"/>
      <c r="Z76" s="133"/>
      <c r="AA76" s="133"/>
      <c r="AB76" s="133"/>
      <c r="AC76" s="133"/>
      <c r="AD76" s="133"/>
      <c r="AE76" s="133" t="s">
        <v>109</v>
      </c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</row>
    <row r="77" spans="1:60" ht="22.5" outlineLevel="1" x14ac:dyDescent="0.2">
      <c r="A77" s="134">
        <v>63</v>
      </c>
      <c r="B77" s="134" t="s">
        <v>232</v>
      </c>
      <c r="C77" s="164" t="s">
        <v>233</v>
      </c>
      <c r="D77" s="140" t="s">
        <v>151</v>
      </c>
      <c r="E77" s="146">
        <v>2</v>
      </c>
      <c r="F77" s="175"/>
      <c r="G77" s="148">
        <f t="shared" si="15"/>
        <v>0</v>
      </c>
      <c r="H77" s="148">
        <v>0</v>
      </c>
      <c r="I77" s="148">
        <f t="shared" si="16"/>
        <v>0</v>
      </c>
      <c r="J77" s="148">
        <v>46850</v>
      </c>
      <c r="K77" s="148">
        <f t="shared" si="17"/>
        <v>93700</v>
      </c>
      <c r="L77" s="148">
        <v>0</v>
      </c>
      <c r="M77" s="148">
        <f t="shared" si="18"/>
        <v>0</v>
      </c>
      <c r="N77" s="141">
        <v>0</v>
      </c>
      <c r="O77" s="141">
        <f t="shared" si="19"/>
        <v>0</v>
      </c>
      <c r="P77" s="141">
        <v>0</v>
      </c>
      <c r="Q77" s="141">
        <f t="shared" si="20"/>
        <v>0</v>
      </c>
      <c r="R77" s="141"/>
      <c r="S77" s="141"/>
      <c r="T77" s="142">
        <v>0</v>
      </c>
      <c r="U77" s="141">
        <f t="shared" si="21"/>
        <v>0</v>
      </c>
      <c r="V77" s="133"/>
      <c r="W77" s="133"/>
      <c r="X77" s="133"/>
      <c r="Y77" s="133"/>
      <c r="Z77" s="133"/>
      <c r="AA77" s="133"/>
      <c r="AB77" s="133"/>
      <c r="AC77" s="133"/>
      <c r="AD77" s="133"/>
      <c r="AE77" s="133" t="s">
        <v>109</v>
      </c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</row>
    <row r="78" spans="1:60" outlineLevel="1" x14ac:dyDescent="0.2">
      <c r="A78" s="134">
        <v>64</v>
      </c>
      <c r="B78" s="134" t="s">
        <v>234</v>
      </c>
      <c r="C78" s="164" t="s">
        <v>235</v>
      </c>
      <c r="D78" s="140" t="s">
        <v>126</v>
      </c>
      <c r="E78" s="146">
        <v>2</v>
      </c>
      <c r="F78" s="175"/>
      <c r="G78" s="148">
        <f t="shared" si="15"/>
        <v>0</v>
      </c>
      <c r="H78" s="148">
        <v>12620</v>
      </c>
      <c r="I78" s="148">
        <f t="shared" si="16"/>
        <v>25240</v>
      </c>
      <c r="J78" s="148">
        <v>0</v>
      </c>
      <c r="K78" s="148">
        <f t="shared" si="17"/>
        <v>0</v>
      </c>
      <c r="L78" s="148">
        <v>0</v>
      </c>
      <c r="M78" s="148">
        <f t="shared" si="18"/>
        <v>0</v>
      </c>
      <c r="N78" s="141">
        <v>2.1000000000000001E-2</v>
      </c>
      <c r="O78" s="141">
        <f t="shared" si="19"/>
        <v>4.2000000000000003E-2</v>
      </c>
      <c r="P78" s="141">
        <v>0</v>
      </c>
      <c r="Q78" s="141">
        <f t="shared" si="20"/>
        <v>0</v>
      </c>
      <c r="R78" s="141"/>
      <c r="S78" s="141"/>
      <c r="T78" s="142">
        <v>0</v>
      </c>
      <c r="U78" s="141">
        <f t="shared" si="21"/>
        <v>0</v>
      </c>
      <c r="V78" s="133"/>
      <c r="W78" s="133"/>
      <c r="X78" s="133"/>
      <c r="Y78" s="133"/>
      <c r="Z78" s="133"/>
      <c r="AA78" s="133"/>
      <c r="AB78" s="133"/>
      <c r="AC78" s="133"/>
      <c r="AD78" s="133"/>
      <c r="AE78" s="133" t="s">
        <v>129</v>
      </c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</row>
    <row r="79" spans="1:60" ht="22.5" outlineLevel="1" x14ac:dyDescent="0.2">
      <c r="A79" s="134">
        <v>65</v>
      </c>
      <c r="B79" s="134" t="s">
        <v>236</v>
      </c>
      <c r="C79" s="164" t="s">
        <v>237</v>
      </c>
      <c r="D79" s="140" t="s">
        <v>117</v>
      </c>
      <c r="E79" s="146">
        <v>20</v>
      </c>
      <c r="F79" s="175"/>
      <c r="G79" s="148">
        <f t="shared" si="15"/>
        <v>0</v>
      </c>
      <c r="H79" s="148">
        <v>0</v>
      </c>
      <c r="I79" s="148">
        <f t="shared" si="16"/>
        <v>0</v>
      </c>
      <c r="J79" s="148">
        <v>166</v>
      </c>
      <c r="K79" s="148">
        <f t="shared" si="17"/>
        <v>3320</v>
      </c>
      <c r="L79" s="148">
        <v>0</v>
      </c>
      <c r="M79" s="148">
        <f t="shared" si="18"/>
        <v>0</v>
      </c>
      <c r="N79" s="141">
        <v>0</v>
      </c>
      <c r="O79" s="141">
        <f t="shared" si="19"/>
        <v>0</v>
      </c>
      <c r="P79" s="141">
        <v>9.3579999999999997E-2</v>
      </c>
      <c r="Q79" s="141">
        <f t="shared" si="20"/>
        <v>1.8715999999999999</v>
      </c>
      <c r="R79" s="141"/>
      <c r="S79" s="141"/>
      <c r="T79" s="142">
        <v>0.35</v>
      </c>
      <c r="U79" s="141">
        <f t="shared" si="21"/>
        <v>7</v>
      </c>
      <c r="V79" s="133"/>
      <c r="W79" s="133"/>
      <c r="X79" s="133"/>
      <c r="Y79" s="133"/>
      <c r="Z79" s="133"/>
      <c r="AA79" s="133"/>
      <c r="AB79" s="133"/>
      <c r="AC79" s="133"/>
      <c r="AD79" s="133"/>
      <c r="AE79" s="133" t="s">
        <v>109</v>
      </c>
      <c r="AF79" s="133"/>
      <c r="AG79" s="133"/>
      <c r="AH79" s="133"/>
      <c r="AI79" s="133"/>
      <c r="AJ79" s="133"/>
      <c r="AK79" s="133"/>
      <c r="AL79" s="133"/>
      <c r="AM79" s="133"/>
      <c r="AN79" s="133"/>
      <c r="AO79" s="133"/>
      <c r="AP79" s="133"/>
      <c r="AQ79" s="133"/>
      <c r="AR79" s="133"/>
      <c r="AS79" s="133"/>
      <c r="AT79" s="133"/>
      <c r="AU79" s="133"/>
      <c r="AV79" s="133"/>
      <c r="AW79" s="133"/>
      <c r="AX79" s="133"/>
      <c r="AY79" s="133"/>
      <c r="AZ79" s="133"/>
      <c r="BA79" s="133"/>
      <c r="BB79" s="133"/>
      <c r="BC79" s="133"/>
      <c r="BD79" s="133"/>
      <c r="BE79" s="133"/>
      <c r="BF79" s="133"/>
      <c r="BG79" s="133"/>
      <c r="BH79" s="133"/>
    </row>
    <row r="80" spans="1:60" outlineLevel="1" x14ac:dyDescent="0.2">
      <c r="A80" s="134">
        <v>66</v>
      </c>
      <c r="B80" s="134" t="s">
        <v>238</v>
      </c>
      <c r="C80" s="164" t="s">
        <v>239</v>
      </c>
      <c r="D80" s="140" t="s">
        <v>126</v>
      </c>
      <c r="E80" s="146">
        <v>8</v>
      </c>
      <c r="F80" s="175"/>
      <c r="G80" s="148">
        <f t="shared" si="15"/>
        <v>0</v>
      </c>
      <c r="H80" s="148">
        <v>8.44</v>
      </c>
      <c r="I80" s="148">
        <f t="shared" si="16"/>
        <v>67.52</v>
      </c>
      <c r="J80" s="148">
        <v>199.06</v>
      </c>
      <c r="K80" s="148">
        <f t="shared" si="17"/>
        <v>1592.48</v>
      </c>
      <c r="L80" s="148">
        <v>0</v>
      </c>
      <c r="M80" s="148">
        <f t="shared" si="18"/>
        <v>0</v>
      </c>
      <c r="N80" s="141">
        <v>6.9999999999999994E-5</v>
      </c>
      <c r="O80" s="141">
        <f t="shared" si="19"/>
        <v>5.5999999999999995E-4</v>
      </c>
      <c r="P80" s="141">
        <v>4.4999999999999997E-3</v>
      </c>
      <c r="Q80" s="141">
        <f t="shared" si="20"/>
        <v>3.5999999999999997E-2</v>
      </c>
      <c r="R80" s="141"/>
      <c r="S80" s="141"/>
      <c r="T80" s="142">
        <v>0.42</v>
      </c>
      <c r="U80" s="141">
        <f t="shared" si="21"/>
        <v>3.36</v>
      </c>
      <c r="V80" s="133"/>
      <c r="W80" s="133"/>
      <c r="X80" s="133"/>
      <c r="Y80" s="133"/>
      <c r="Z80" s="133"/>
      <c r="AA80" s="133"/>
      <c r="AB80" s="133"/>
      <c r="AC80" s="133"/>
      <c r="AD80" s="133"/>
      <c r="AE80" s="133" t="s">
        <v>109</v>
      </c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</row>
    <row r="81" spans="1:60" outlineLevel="1" x14ac:dyDescent="0.2">
      <c r="A81" s="134">
        <v>67</v>
      </c>
      <c r="B81" s="134" t="s">
        <v>240</v>
      </c>
      <c r="C81" s="164" t="s">
        <v>241</v>
      </c>
      <c r="D81" s="140" t="s">
        <v>126</v>
      </c>
      <c r="E81" s="146">
        <v>4</v>
      </c>
      <c r="F81" s="175"/>
      <c r="G81" s="148">
        <f t="shared" si="15"/>
        <v>0</v>
      </c>
      <c r="H81" s="148">
        <v>8.44</v>
      </c>
      <c r="I81" s="148">
        <f t="shared" si="16"/>
        <v>33.76</v>
      </c>
      <c r="J81" s="148">
        <v>204.06</v>
      </c>
      <c r="K81" s="148">
        <f t="shared" si="17"/>
        <v>816.24</v>
      </c>
      <c r="L81" s="148">
        <v>0</v>
      </c>
      <c r="M81" s="148">
        <f t="shared" si="18"/>
        <v>0</v>
      </c>
      <c r="N81" s="141">
        <v>6.9999999999999994E-5</v>
      </c>
      <c r="O81" s="141">
        <f t="shared" si="19"/>
        <v>2.7999999999999998E-4</v>
      </c>
      <c r="P81" s="141">
        <v>2.1000000000000001E-2</v>
      </c>
      <c r="Q81" s="141">
        <f t="shared" si="20"/>
        <v>8.4000000000000005E-2</v>
      </c>
      <c r="R81" s="141"/>
      <c r="S81" s="141"/>
      <c r="T81" s="142">
        <v>0.43</v>
      </c>
      <c r="U81" s="141">
        <f t="shared" si="21"/>
        <v>1.72</v>
      </c>
      <c r="V81" s="133"/>
      <c r="W81" s="133"/>
      <c r="X81" s="133"/>
      <c r="Y81" s="133"/>
      <c r="Z81" s="133"/>
      <c r="AA81" s="133"/>
      <c r="AB81" s="133"/>
      <c r="AC81" s="133"/>
      <c r="AD81" s="133"/>
      <c r="AE81" s="133" t="s">
        <v>109</v>
      </c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</row>
    <row r="82" spans="1:60" outlineLevel="1" x14ac:dyDescent="0.2">
      <c r="A82" s="134">
        <v>68</v>
      </c>
      <c r="B82" s="134" t="s">
        <v>242</v>
      </c>
      <c r="C82" s="164" t="s">
        <v>243</v>
      </c>
      <c r="D82" s="140" t="s">
        <v>0</v>
      </c>
      <c r="E82" s="146">
        <v>2964.34</v>
      </c>
      <c r="F82" s="175"/>
      <c r="G82" s="148">
        <f t="shared" si="15"/>
        <v>0</v>
      </c>
      <c r="H82" s="148">
        <v>0</v>
      </c>
      <c r="I82" s="148">
        <f t="shared" si="16"/>
        <v>0</v>
      </c>
      <c r="J82" s="148">
        <v>2.1</v>
      </c>
      <c r="K82" s="148">
        <f t="shared" si="17"/>
        <v>6225.11</v>
      </c>
      <c r="L82" s="148">
        <v>0</v>
      </c>
      <c r="M82" s="148">
        <f t="shared" si="18"/>
        <v>0</v>
      </c>
      <c r="N82" s="141">
        <v>0</v>
      </c>
      <c r="O82" s="141">
        <f t="shared" si="19"/>
        <v>0</v>
      </c>
      <c r="P82" s="141">
        <v>0</v>
      </c>
      <c r="Q82" s="141">
        <f t="shared" si="20"/>
        <v>0</v>
      </c>
      <c r="R82" s="141"/>
      <c r="S82" s="141"/>
      <c r="T82" s="142">
        <v>0</v>
      </c>
      <c r="U82" s="141">
        <f t="shared" si="21"/>
        <v>0</v>
      </c>
      <c r="V82" s="133"/>
      <c r="W82" s="133"/>
      <c r="X82" s="133"/>
      <c r="Y82" s="133"/>
      <c r="Z82" s="133"/>
      <c r="AA82" s="133"/>
      <c r="AB82" s="133"/>
      <c r="AC82" s="133"/>
      <c r="AD82" s="133"/>
      <c r="AE82" s="133" t="s">
        <v>109</v>
      </c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</row>
    <row r="83" spans="1:60" outlineLevel="1" x14ac:dyDescent="0.2">
      <c r="A83" s="134">
        <v>69</v>
      </c>
      <c r="B83" s="134" t="s">
        <v>244</v>
      </c>
      <c r="C83" s="164" t="s">
        <v>245</v>
      </c>
      <c r="D83" s="140" t="s">
        <v>0</v>
      </c>
      <c r="E83" s="146">
        <v>2964.34</v>
      </c>
      <c r="F83" s="175"/>
      <c r="G83" s="148">
        <f t="shared" si="15"/>
        <v>0</v>
      </c>
      <c r="H83" s="148">
        <v>0</v>
      </c>
      <c r="I83" s="148">
        <f t="shared" si="16"/>
        <v>0</v>
      </c>
      <c r="J83" s="148">
        <v>1.25</v>
      </c>
      <c r="K83" s="148">
        <f t="shared" si="17"/>
        <v>3705.43</v>
      </c>
      <c r="L83" s="148">
        <v>0</v>
      </c>
      <c r="M83" s="148">
        <f t="shared" si="18"/>
        <v>0</v>
      </c>
      <c r="N83" s="141">
        <v>0</v>
      </c>
      <c r="O83" s="141">
        <f t="shared" si="19"/>
        <v>0</v>
      </c>
      <c r="P83" s="141">
        <v>0</v>
      </c>
      <c r="Q83" s="141">
        <f t="shared" si="20"/>
        <v>0</v>
      </c>
      <c r="R83" s="141"/>
      <c r="S83" s="141"/>
      <c r="T83" s="142">
        <v>0</v>
      </c>
      <c r="U83" s="141">
        <f t="shared" si="21"/>
        <v>0</v>
      </c>
      <c r="V83" s="133"/>
      <c r="W83" s="133"/>
      <c r="X83" s="133"/>
      <c r="Y83" s="133"/>
      <c r="Z83" s="133"/>
      <c r="AA83" s="133"/>
      <c r="AB83" s="133"/>
      <c r="AC83" s="133"/>
      <c r="AD83" s="133"/>
      <c r="AE83" s="133" t="s">
        <v>109</v>
      </c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</row>
    <row r="84" spans="1:60" x14ac:dyDescent="0.2">
      <c r="A84" s="135" t="s">
        <v>100</v>
      </c>
      <c r="B84" s="135" t="s">
        <v>65</v>
      </c>
      <c r="C84" s="165" t="s">
        <v>66</v>
      </c>
      <c r="D84" s="143"/>
      <c r="E84" s="147"/>
      <c r="F84" s="149"/>
      <c r="G84" s="149">
        <f>SUMIF(AE85:AE111,"&lt;&gt;NOR",G85:G111)</f>
        <v>0</v>
      </c>
      <c r="H84" s="149"/>
      <c r="I84" s="149">
        <f>SUM(I85:I111)</f>
        <v>123525.68</v>
      </c>
      <c r="J84" s="149"/>
      <c r="K84" s="149">
        <f>SUM(K85:K111)</f>
        <v>57255.76</v>
      </c>
      <c r="L84" s="149"/>
      <c r="M84" s="149">
        <f>SUM(M85:M111)</f>
        <v>0</v>
      </c>
      <c r="N84" s="144"/>
      <c r="O84" s="144">
        <f>SUM(O85:O111)</f>
        <v>1.1756400000000002</v>
      </c>
      <c r="P84" s="144"/>
      <c r="Q84" s="144">
        <f>SUM(Q85:Q111)</f>
        <v>0.55227999999999999</v>
      </c>
      <c r="R84" s="144"/>
      <c r="S84" s="144"/>
      <c r="T84" s="145"/>
      <c r="U84" s="144">
        <f>SUM(U85:U111)</f>
        <v>88.16</v>
      </c>
      <c r="AE84" t="s">
        <v>101</v>
      </c>
    </row>
    <row r="85" spans="1:60" ht="22.5" outlineLevel="1" x14ac:dyDescent="0.2">
      <c r="A85" s="134">
        <v>70</v>
      </c>
      <c r="B85" s="134" t="s">
        <v>246</v>
      </c>
      <c r="C85" s="164" t="s">
        <v>247</v>
      </c>
      <c r="D85" s="140" t="s">
        <v>117</v>
      </c>
      <c r="E85" s="146">
        <v>3</v>
      </c>
      <c r="F85" s="175"/>
      <c r="G85" s="148">
        <f t="shared" ref="G85:G111" si="22">E85*F85</f>
        <v>0</v>
      </c>
      <c r="H85" s="148">
        <v>296.98</v>
      </c>
      <c r="I85" s="148">
        <f t="shared" ref="I85:I111" si="23">ROUND(E85*H85,2)</f>
        <v>890.94</v>
      </c>
      <c r="J85" s="148">
        <v>274.02</v>
      </c>
      <c r="K85" s="148">
        <f t="shared" ref="K85:K111" si="24">ROUND(E85*J85,2)</f>
        <v>822.06</v>
      </c>
      <c r="L85" s="148">
        <v>0</v>
      </c>
      <c r="M85" s="148">
        <f t="shared" ref="M85:M111" si="25">G85*(1+L85/100)</f>
        <v>0</v>
      </c>
      <c r="N85" s="141">
        <v>6.2100000000000002E-3</v>
      </c>
      <c r="O85" s="141">
        <f t="shared" ref="O85:O111" si="26">ROUND(E85*N85,5)</f>
        <v>1.8630000000000001E-2</v>
      </c>
      <c r="P85" s="141">
        <v>0</v>
      </c>
      <c r="Q85" s="141">
        <f t="shared" ref="Q85:Q111" si="27">ROUND(E85*P85,5)</f>
        <v>0</v>
      </c>
      <c r="R85" s="141"/>
      <c r="S85" s="141"/>
      <c r="T85" s="142">
        <v>0.505</v>
      </c>
      <c r="U85" s="141">
        <f t="shared" ref="U85:U111" si="28">ROUND(E85*T85,2)</f>
        <v>1.52</v>
      </c>
      <c r="V85" s="133"/>
      <c r="W85" s="133"/>
      <c r="X85" s="133"/>
      <c r="Y85" s="133"/>
      <c r="Z85" s="133"/>
      <c r="AA85" s="133"/>
      <c r="AB85" s="133"/>
      <c r="AC85" s="133"/>
      <c r="AD85" s="133"/>
      <c r="AE85" s="133" t="s">
        <v>109</v>
      </c>
      <c r="AF85" s="133"/>
      <c r="AG85" s="133"/>
      <c r="AH85" s="133"/>
      <c r="AI85" s="133"/>
      <c r="AJ85" s="133"/>
      <c r="AK85" s="133"/>
      <c r="AL85" s="133"/>
      <c r="AM85" s="133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</row>
    <row r="86" spans="1:60" ht="22.5" outlineLevel="1" x14ac:dyDescent="0.2">
      <c r="A86" s="134">
        <v>71</v>
      </c>
      <c r="B86" s="134" t="s">
        <v>248</v>
      </c>
      <c r="C86" s="164" t="s">
        <v>249</v>
      </c>
      <c r="D86" s="140" t="s">
        <v>117</v>
      </c>
      <c r="E86" s="146">
        <v>11</v>
      </c>
      <c r="F86" s="175"/>
      <c r="G86" s="148">
        <f t="shared" si="22"/>
        <v>0</v>
      </c>
      <c r="H86" s="148">
        <v>368.38</v>
      </c>
      <c r="I86" s="148">
        <f t="shared" si="23"/>
        <v>4052.18</v>
      </c>
      <c r="J86" s="148">
        <v>473.62</v>
      </c>
      <c r="K86" s="148">
        <f t="shared" si="24"/>
        <v>5209.82</v>
      </c>
      <c r="L86" s="148">
        <v>0</v>
      </c>
      <c r="M86" s="148">
        <f t="shared" si="25"/>
        <v>0</v>
      </c>
      <c r="N86" s="141">
        <v>9.2200000000000008E-3</v>
      </c>
      <c r="O86" s="141">
        <f t="shared" si="26"/>
        <v>0.10142</v>
      </c>
      <c r="P86" s="141">
        <v>0</v>
      </c>
      <c r="Q86" s="141">
        <f t="shared" si="27"/>
        <v>0</v>
      </c>
      <c r="R86" s="141"/>
      <c r="S86" s="141"/>
      <c r="T86" s="142">
        <v>0.86799999999999999</v>
      </c>
      <c r="U86" s="141">
        <f t="shared" si="28"/>
        <v>9.5500000000000007</v>
      </c>
      <c r="V86" s="133"/>
      <c r="W86" s="133"/>
      <c r="X86" s="133"/>
      <c r="Y86" s="133"/>
      <c r="Z86" s="133"/>
      <c r="AA86" s="133"/>
      <c r="AB86" s="133"/>
      <c r="AC86" s="133"/>
      <c r="AD86" s="133"/>
      <c r="AE86" s="133" t="s">
        <v>109</v>
      </c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</row>
    <row r="87" spans="1:60" outlineLevel="1" x14ac:dyDescent="0.2">
      <c r="A87" s="134">
        <v>72</v>
      </c>
      <c r="B87" s="134" t="s">
        <v>250</v>
      </c>
      <c r="C87" s="164" t="s">
        <v>251</v>
      </c>
      <c r="D87" s="140" t="s">
        <v>117</v>
      </c>
      <c r="E87" s="146">
        <v>14</v>
      </c>
      <c r="F87" s="175"/>
      <c r="G87" s="148">
        <f t="shared" si="22"/>
        <v>0</v>
      </c>
      <c r="H87" s="148">
        <v>194.19</v>
      </c>
      <c r="I87" s="148">
        <f t="shared" si="23"/>
        <v>2718.66</v>
      </c>
      <c r="J87" s="148">
        <v>260.31</v>
      </c>
      <c r="K87" s="148">
        <f t="shared" si="24"/>
        <v>3644.34</v>
      </c>
      <c r="L87" s="148">
        <v>0</v>
      </c>
      <c r="M87" s="148">
        <f t="shared" si="25"/>
        <v>0</v>
      </c>
      <c r="N87" s="141">
        <v>5.64E-3</v>
      </c>
      <c r="O87" s="141">
        <f t="shared" si="26"/>
        <v>7.8960000000000002E-2</v>
      </c>
      <c r="P87" s="141">
        <v>0</v>
      </c>
      <c r="Q87" s="141">
        <f t="shared" si="27"/>
        <v>0</v>
      </c>
      <c r="R87" s="141"/>
      <c r="S87" s="141"/>
      <c r="T87" s="142">
        <v>0.48699999999999999</v>
      </c>
      <c r="U87" s="141">
        <f t="shared" si="28"/>
        <v>6.82</v>
      </c>
      <c r="V87" s="133"/>
      <c r="W87" s="133"/>
      <c r="X87" s="133"/>
      <c r="Y87" s="133"/>
      <c r="Z87" s="133"/>
      <c r="AA87" s="133"/>
      <c r="AB87" s="133"/>
      <c r="AC87" s="133"/>
      <c r="AD87" s="133"/>
      <c r="AE87" s="133" t="s">
        <v>109</v>
      </c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  <c r="BF87" s="133"/>
      <c r="BG87" s="133"/>
      <c r="BH87" s="133"/>
    </row>
    <row r="88" spans="1:60" outlineLevel="1" x14ac:dyDescent="0.2">
      <c r="A88" s="134">
        <v>73</v>
      </c>
      <c r="B88" s="134" t="s">
        <v>252</v>
      </c>
      <c r="C88" s="164" t="s">
        <v>253</v>
      </c>
      <c r="D88" s="140" t="s">
        <v>117</v>
      </c>
      <c r="E88" s="146">
        <v>10</v>
      </c>
      <c r="F88" s="175"/>
      <c r="G88" s="148">
        <f t="shared" si="22"/>
        <v>0</v>
      </c>
      <c r="H88" s="148">
        <v>456.25</v>
      </c>
      <c r="I88" s="148">
        <f t="shared" si="23"/>
        <v>4562.5</v>
      </c>
      <c r="J88" s="148">
        <v>346.75</v>
      </c>
      <c r="K88" s="148">
        <f t="shared" si="24"/>
        <v>3467.5</v>
      </c>
      <c r="L88" s="148">
        <v>0</v>
      </c>
      <c r="M88" s="148">
        <f t="shared" si="25"/>
        <v>0</v>
      </c>
      <c r="N88" s="141">
        <v>6.8500000000000002E-3</v>
      </c>
      <c r="O88" s="141">
        <f t="shared" si="26"/>
        <v>6.8500000000000005E-2</v>
      </c>
      <c r="P88" s="141">
        <v>0</v>
      </c>
      <c r="Q88" s="141">
        <f t="shared" si="27"/>
        <v>0</v>
      </c>
      <c r="R88" s="141"/>
      <c r="S88" s="141"/>
      <c r="T88" s="142">
        <v>0.64800000000000002</v>
      </c>
      <c r="U88" s="141">
        <f t="shared" si="28"/>
        <v>6.48</v>
      </c>
      <c r="V88" s="133"/>
      <c r="W88" s="133"/>
      <c r="X88" s="133"/>
      <c r="Y88" s="133"/>
      <c r="Z88" s="133"/>
      <c r="AA88" s="133"/>
      <c r="AB88" s="133"/>
      <c r="AC88" s="133"/>
      <c r="AD88" s="133"/>
      <c r="AE88" s="133" t="s">
        <v>109</v>
      </c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3"/>
      <c r="AZ88" s="133"/>
      <c r="BA88" s="133"/>
      <c r="BB88" s="133"/>
      <c r="BC88" s="133"/>
      <c r="BD88" s="133"/>
      <c r="BE88" s="133"/>
      <c r="BF88" s="133"/>
      <c r="BG88" s="133"/>
      <c r="BH88" s="133"/>
    </row>
    <row r="89" spans="1:60" outlineLevel="1" x14ac:dyDescent="0.2">
      <c r="A89" s="134">
        <v>74</v>
      </c>
      <c r="B89" s="134" t="s">
        <v>254</v>
      </c>
      <c r="C89" s="164" t="s">
        <v>255</v>
      </c>
      <c r="D89" s="140" t="s">
        <v>117</v>
      </c>
      <c r="E89" s="146">
        <v>14</v>
      </c>
      <c r="F89" s="175"/>
      <c r="G89" s="148">
        <f t="shared" si="22"/>
        <v>0</v>
      </c>
      <c r="H89" s="148">
        <v>697.11</v>
      </c>
      <c r="I89" s="148">
        <f t="shared" si="23"/>
        <v>9759.5400000000009</v>
      </c>
      <c r="J89" s="148">
        <v>419.89</v>
      </c>
      <c r="K89" s="148">
        <f t="shared" si="24"/>
        <v>5878.46</v>
      </c>
      <c r="L89" s="148">
        <v>0</v>
      </c>
      <c r="M89" s="148">
        <f t="shared" si="25"/>
        <v>0</v>
      </c>
      <c r="N89" s="141">
        <v>7.8300000000000002E-3</v>
      </c>
      <c r="O89" s="141">
        <f t="shared" si="26"/>
        <v>0.10962</v>
      </c>
      <c r="P89" s="141">
        <v>0</v>
      </c>
      <c r="Q89" s="141">
        <f t="shared" si="27"/>
        <v>0</v>
      </c>
      <c r="R89" s="141"/>
      <c r="S89" s="141"/>
      <c r="T89" s="142">
        <v>0.76600000000000001</v>
      </c>
      <c r="U89" s="141">
        <f t="shared" si="28"/>
        <v>10.72</v>
      </c>
      <c r="V89" s="133"/>
      <c r="W89" s="133"/>
      <c r="X89" s="133"/>
      <c r="Y89" s="133"/>
      <c r="Z89" s="133"/>
      <c r="AA89" s="133"/>
      <c r="AB89" s="133"/>
      <c r="AC89" s="133"/>
      <c r="AD89" s="133"/>
      <c r="AE89" s="133" t="s">
        <v>109</v>
      </c>
      <c r="AF89" s="133"/>
      <c r="AG89" s="133"/>
      <c r="AH89" s="133"/>
      <c r="AI89" s="133"/>
      <c r="AJ89" s="133"/>
      <c r="AK89" s="133"/>
      <c r="AL89" s="133"/>
      <c r="AM89" s="133"/>
      <c r="AN89" s="133"/>
      <c r="AO89" s="133"/>
      <c r="AP89" s="133"/>
      <c r="AQ89" s="133"/>
      <c r="AR89" s="133"/>
      <c r="AS89" s="133"/>
      <c r="AT89" s="133"/>
      <c r="AU89" s="133"/>
      <c r="AV89" s="133"/>
      <c r="AW89" s="133"/>
      <c r="AX89" s="133"/>
      <c r="AY89" s="133"/>
      <c r="AZ89" s="133"/>
      <c r="BA89" s="133"/>
      <c r="BB89" s="133"/>
      <c r="BC89" s="133"/>
      <c r="BD89" s="133"/>
      <c r="BE89" s="133"/>
      <c r="BF89" s="133"/>
      <c r="BG89" s="133"/>
      <c r="BH89" s="133"/>
    </row>
    <row r="90" spans="1:60" outlineLevel="1" x14ac:dyDescent="0.2">
      <c r="A90" s="134">
        <v>75</v>
      </c>
      <c r="B90" s="134" t="s">
        <v>254</v>
      </c>
      <c r="C90" s="164" t="s">
        <v>256</v>
      </c>
      <c r="D90" s="140" t="s">
        <v>117</v>
      </c>
      <c r="E90" s="146">
        <v>15</v>
      </c>
      <c r="F90" s="175"/>
      <c r="G90" s="148">
        <f t="shared" si="22"/>
        <v>0</v>
      </c>
      <c r="H90" s="148">
        <v>495.16</v>
      </c>
      <c r="I90" s="148">
        <f t="shared" si="23"/>
        <v>7427.4</v>
      </c>
      <c r="J90" s="148">
        <v>410.84</v>
      </c>
      <c r="K90" s="148">
        <f t="shared" si="24"/>
        <v>6162.6</v>
      </c>
      <c r="L90" s="148">
        <v>0</v>
      </c>
      <c r="M90" s="148">
        <f t="shared" si="25"/>
        <v>0</v>
      </c>
      <c r="N90" s="141">
        <v>7.8300000000000002E-3</v>
      </c>
      <c r="O90" s="141">
        <f t="shared" si="26"/>
        <v>0.11745</v>
      </c>
      <c r="P90" s="141">
        <v>0</v>
      </c>
      <c r="Q90" s="141">
        <f t="shared" si="27"/>
        <v>0</v>
      </c>
      <c r="R90" s="141"/>
      <c r="S90" s="141"/>
      <c r="T90" s="142">
        <v>0.76600000000000001</v>
      </c>
      <c r="U90" s="141">
        <f t="shared" si="28"/>
        <v>11.49</v>
      </c>
      <c r="V90" s="133"/>
      <c r="W90" s="133"/>
      <c r="X90" s="133"/>
      <c r="Y90" s="133"/>
      <c r="Z90" s="133"/>
      <c r="AA90" s="133"/>
      <c r="AB90" s="133"/>
      <c r="AC90" s="133"/>
      <c r="AD90" s="133"/>
      <c r="AE90" s="133" t="s">
        <v>109</v>
      </c>
      <c r="AF90" s="133"/>
      <c r="AG90" s="133"/>
      <c r="AH90" s="133"/>
      <c r="AI90" s="133"/>
      <c r="AJ90" s="133"/>
      <c r="AK90" s="133"/>
      <c r="AL90" s="133"/>
      <c r="AM90" s="133"/>
      <c r="AN90" s="133"/>
      <c r="AO90" s="133"/>
      <c r="AP90" s="133"/>
      <c r="AQ90" s="133"/>
      <c r="AR90" s="133"/>
      <c r="AS90" s="133"/>
      <c r="AT90" s="133"/>
      <c r="AU90" s="133"/>
      <c r="AV90" s="133"/>
      <c r="AW90" s="133"/>
      <c r="AX90" s="133"/>
      <c r="AY90" s="133"/>
      <c r="AZ90" s="133"/>
      <c r="BA90" s="133"/>
      <c r="BB90" s="133"/>
      <c r="BC90" s="133"/>
      <c r="BD90" s="133"/>
      <c r="BE90" s="133"/>
      <c r="BF90" s="133"/>
      <c r="BG90" s="133"/>
      <c r="BH90" s="133"/>
    </row>
    <row r="91" spans="1:60" outlineLevel="1" x14ac:dyDescent="0.2">
      <c r="A91" s="134">
        <v>76</v>
      </c>
      <c r="B91" s="134" t="s">
        <v>257</v>
      </c>
      <c r="C91" s="164" t="s">
        <v>258</v>
      </c>
      <c r="D91" s="140" t="s">
        <v>117</v>
      </c>
      <c r="E91" s="146">
        <v>12</v>
      </c>
      <c r="F91" s="175"/>
      <c r="G91" s="148">
        <f t="shared" si="22"/>
        <v>0</v>
      </c>
      <c r="H91" s="148">
        <v>887.31</v>
      </c>
      <c r="I91" s="148">
        <f t="shared" si="23"/>
        <v>10647.72</v>
      </c>
      <c r="J91" s="148">
        <v>299.69000000000005</v>
      </c>
      <c r="K91" s="148">
        <f t="shared" si="24"/>
        <v>3596.28</v>
      </c>
      <c r="L91" s="148">
        <v>0</v>
      </c>
      <c r="M91" s="148">
        <f t="shared" si="25"/>
        <v>0</v>
      </c>
      <c r="N91" s="141">
        <v>9.5099999999999994E-3</v>
      </c>
      <c r="O91" s="141">
        <f t="shared" si="26"/>
        <v>0.11412</v>
      </c>
      <c r="P91" s="141">
        <v>0</v>
      </c>
      <c r="Q91" s="141">
        <f t="shared" si="27"/>
        <v>0</v>
      </c>
      <c r="R91" s="141"/>
      <c r="S91" s="141"/>
      <c r="T91" s="142">
        <v>0.55000000000000004</v>
      </c>
      <c r="U91" s="141">
        <f t="shared" si="28"/>
        <v>6.6</v>
      </c>
      <c r="V91" s="133"/>
      <c r="W91" s="133"/>
      <c r="X91" s="133"/>
      <c r="Y91" s="133"/>
      <c r="Z91" s="133"/>
      <c r="AA91" s="133"/>
      <c r="AB91" s="133"/>
      <c r="AC91" s="133"/>
      <c r="AD91" s="133"/>
      <c r="AE91" s="133" t="s">
        <v>109</v>
      </c>
      <c r="AF91" s="133"/>
      <c r="AG91" s="133"/>
      <c r="AH91" s="133"/>
      <c r="AI91" s="133"/>
      <c r="AJ91" s="133"/>
      <c r="AK91" s="133"/>
      <c r="AL91" s="133"/>
      <c r="AM91" s="133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</row>
    <row r="92" spans="1:60" outlineLevel="1" x14ac:dyDescent="0.2">
      <c r="A92" s="134">
        <v>77</v>
      </c>
      <c r="B92" s="134" t="s">
        <v>259</v>
      </c>
      <c r="C92" s="164" t="s">
        <v>260</v>
      </c>
      <c r="D92" s="140" t="s">
        <v>117</v>
      </c>
      <c r="E92" s="146">
        <v>35</v>
      </c>
      <c r="F92" s="175"/>
      <c r="G92" s="148">
        <f t="shared" si="22"/>
        <v>0</v>
      </c>
      <c r="H92" s="148">
        <v>759.65</v>
      </c>
      <c r="I92" s="148">
        <f t="shared" si="23"/>
        <v>26587.75</v>
      </c>
      <c r="J92" s="148">
        <v>365.35</v>
      </c>
      <c r="K92" s="148">
        <f t="shared" si="24"/>
        <v>12787.25</v>
      </c>
      <c r="L92" s="148">
        <v>0</v>
      </c>
      <c r="M92" s="148">
        <f t="shared" si="25"/>
        <v>0</v>
      </c>
      <c r="N92" s="141">
        <v>1.1900000000000001E-2</v>
      </c>
      <c r="O92" s="141">
        <f t="shared" si="26"/>
        <v>0.41649999999999998</v>
      </c>
      <c r="P92" s="141">
        <v>0</v>
      </c>
      <c r="Q92" s="141">
        <f t="shared" si="27"/>
        <v>0</v>
      </c>
      <c r="R92" s="141"/>
      <c r="S92" s="141"/>
      <c r="T92" s="142">
        <v>0.68300000000000005</v>
      </c>
      <c r="U92" s="141">
        <f t="shared" si="28"/>
        <v>23.91</v>
      </c>
      <c r="V92" s="133"/>
      <c r="W92" s="133"/>
      <c r="X92" s="133"/>
      <c r="Y92" s="133"/>
      <c r="Z92" s="133"/>
      <c r="AA92" s="133"/>
      <c r="AB92" s="133"/>
      <c r="AC92" s="133"/>
      <c r="AD92" s="133"/>
      <c r="AE92" s="133" t="s">
        <v>109</v>
      </c>
      <c r="AF92" s="133"/>
      <c r="AG92" s="133"/>
      <c r="AH92" s="133"/>
      <c r="AI92" s="133"/>
      <c r="AJ92" s="133"/>
      <c r="AK92" s="133"/>
      <c r="AL92" s="133"/>
      <c r="AM92" s="133"/>
      <c r="AN92" s="133"/>
      <c r="AO92" s="133"/>
      <c r="AP92" s="133"/>
      <c r="AQ92" s="133"/>
      <c r="AR92" s="133"/>
      <c r="AS92" s="133"/>
      <c r="AT92" s="133"/>
      <c r="AU92" s="133"/>
      <c r="AV92" s="133"/>
      <c r="AW92" s="133"/>
      <c r="AX92" s="133"/>
      <c r="AY92" s="133"/>
      <c r="AZ92" s="133"/>
      <c r="BA92" s="133"/>
      <c r="BB92" s="133"/>
      <c r="BC92" s="133"/>
      <c r="BD92" s="133"/>
      <c r="BE92" s="133"/>
      <c r="BF92" s="133"/>
      <c r="BG92" s="133"/>
      <c r="BH92" s="133"/>
    </row>
    <row r="93" spans="1:60" outlineLevel="1" x14ac:dyDescent="0.2">
      <c r="A93" s="134">
        <v>78</v>
      </c>
      <c r="B93" s="134" t="s">
        <v>261</v>
      </c>
      <c r="C93" s="164" t="s">
        <v>262</v>
      </c>
      <c r="D93" s="140" t="s">
        <v>117</v>
      </c>
      <c r="E93" s="146">
        <v>3</v>
      </c>
      <c r="F93" s="175"/>
      <c r="G93" s="148">
        <f t="shared" si="22"/>
        <v>0</v>
      </c>
      <c r="H93" s="148">
        <v>0.2</v>
      </c>
      <c r="I93" s="148">
        <f t="shared" si="23"/>
        <v>0.6</v>
      </c>
      <c r="J93" s="148">
        <v>7.6</v>
      </c>
      <c r="K93" s="148">
        <f t="shared" si="24"/>
        <v>22.8</v>
      </c>
      <c r="L93" s="148">
        <v>0</v>
      </c>
      <c r="M93" s="148">
        <f t="shared" si="25"/>
        <v>0</v>
      </c>
      <c r="N93" s="141">
        <v>0</v>
      </c>
      <c r="O93" s="141">
        <f t="shared" si="26"/>
        <v>0</v>
      </c>
      <c r="P93" s="141">
        <v>0</v>
      </c>
      <c r="Q93" s="141">
        <f t="shared" si="27"/>
        <v>0</v>
      </c>
      <c r="R93" s="141"/>
      <c r="S93" s="141"/>
      <c r="T93" s="142">
        <v>1.7999999999999999E-2</v>
      </c>
      <c r="U93" s="141">
        <f t="shared" si="28"/>
        <v>0.05</v>
      </c>
      <c r="V93" s="133"/>
      <c r="W93" s="133"/>
      <c r="X93" s="133"/>
      <c r="Y93" s="133"/>
      <c r="Z93" s="133"/>
      <c r="AA93" s="133"/>
      <c r="AB93" s="133"/>
      <c r="AC93" s="133"/>
      <c r="AD93" s="133"/>
      <c r="AE93" s="133" t="s">
        <v>109</v>
      </c>
      <c r="AF93" s="133"/>
      <c r="AG93" s="133"/>
      <c r="AH93" s="133"/>
      <c r="AI93" s="133"/>
      <c r="AJ93" s="133"/>
      <c r="AK93" s="133"/>
      <c r="AL93" s="133"/>
      <c r="AM93" s="133"/>
      <c r="AN93" s="133"/>
      <c r="AO93" s="133"/>
      <c r="AP93" s="133"/>
      <c r="AQ93" s="133"/>
      <c r="AR93" s="133"/>
      <c r="AS93" s="133"/>
      <c r="AT93" s="133"/>
      <c r="AU93" s="133"/>
      <c r="AV93" s="133"/>
      <c r="AW93" s="133"/>
      <c r="AX93" s="133"/>
      <c r="AY93" s="133"/>
      <c r="AZ93" s="133"/>
      <c r="BA93" s="133"/>
      <c r="BB93" s="133"/>
      <c r="BC93" s="133"/>
      <c r="BD93" s="133"/>
      <c r="BE93" s="133"/>
      <c r="BF93" s="133"/>
      <c r="BG93" s="133"/>
      <c r="BH93" s="133"/>
    </row>
    <row r="94" spans="1:60" outlineLevel="1" x14ac:dyDescent="0.2">
      <c r="A94" s="134">
        <v>79</v>
      </c>
      <c r="B94" s="134" t="s">
        <v>261</v>
      </c>
      <c r="C94" s="164" t="s">
        <v>263</v>
      </c>
      <c r="D94" s="140" t="s">
        <v>117</v>
      </c>
      <c r="E94" s="146">
        <v>14</v>
      </c>
      <c r="F94" s="175"/>
      <c r="G94" s="148">
        <f t="shared" si="22"/>
        <v>0</v>
      </c>
      <c r="H94" s="148">
        <v>0.21</v>
      </c>
      <c r="I94" s="148">
        <f t="shared" si="23"/>
        <v>2.94</v>
      </c>
      <c r="J94" s="148">
        <v>9.3899999999999988</v>
      </c>
      <c r="K94" s="148">
        <f t="shared" si="24"/>
        <v>131.46</v>
      </c>
      <c r="L94" s="148">
        <v>0</v>
      </c>
      <c r="M94" s="148">
        <f t="shared" si="25"/>
        <v>0</v>
      </c>
      <c r="N94" s="141">
        <v>0</v>
      </c>
      <c r="O94" s="141">
        <f t="shared" si="26"/>
        <v>0</v>
      </c>
      <c r="P94" s="141">
        <v>0</v>
      </c>
      <c r="Q94" s="141">
        <f t="shared" si="27"/>
        <v>0</v>
      </c>
      <c r="R94" s="141"/>
      <c r="S94" s="141"/>
      <c r="T94" s="142">
        <v>1.7999999999999999E-2</v>
      </c>
      <c r="U94" s="141">
        <f t="shared" si="28"/>
        <v>0.25</v>
      </c>
      <c r="V94" s="133"/>
      <c r="W94" s="133"/>
      <c r="X94" s="133"/>
      <c r="Y94" s="133"/>
      <c r="Z94" s="133"/>
      <c r="AA94" s="133"/>
      <c r="AB94" s="133"/>
      <c r="AC94" s="133"/>
      <c r="AD94" s="133"/>
      <c r="AE94" s="133" t="s">
        <v>109</v>
      </c>
      <c r="AF94" s="133"/>
      <c r="AG94" s="133"/>
      <c r="AH94" s="133"/>
      <c r="AI94" s="133"/>
      <c r="AJ94" s="133"/>
      <c r="AK94" s="133"/>
      <c r="AL94" s="133"/>
      <c r="AM94" s="133"/>
      <c r="AN94" s="133"/>
      <c r="AO94" s="133"/>
      <c r="AP94" s="133"/>
      <c r="AQ94" s="133"/>
      <c r="AR94" s="133"/>
      <c r="AS94" s="133"/>
      <c r="AT94" s="133"/>
      <c r="AU94" s="133"/>
      <c r="AV94" s="133"/>
      <c r="AW94" s="133"/>
      <c r="AX94" s="133"/>
      <c r="AY94" s="133"/>
      <c r="AZ94" s="133"/>
      <c r="BA94" s="133"/>
      <c r="BB94" s="133"/>
      <c r="BC94" s="133"/>
      <c r="BD94" s="133"/>
      <c r="BE94" s="133"/>
      <c r="BF94" s="133"/>
      <c r="BG94" s="133"/>
      <c r="BH94" s="133"/>
    </row>
    <row r="95" spans="1:60" outlineLevel="1" x14ac:dyDescent="0.2">
      <c r="A95" s="134">
        <v>80</v>
      </c>
      <c r="B95" s="134" t="s">
        <v>261</v>
      </c>
      <c r="C95" s="164" t="s">
        <v>264</v>
      </c>
      <c r="D95" s="140" t="s">
        <v>117</v>
      </c>
      <c r="E95" s="146">
        <v>10</v>
      </c>
      <c r="F95" s="175"/>
      <c r="G95" s="148">
        <f t="shared" si="22"/>
        <v>0</v>
      </c>
      <c r="H95" s="148">
        <v>0.23</v>
      </c>
      <c r="I95" s="148">
        <f t="shared" si="23"/>
        <v>2.2999999999999998</v>
      </c>
      <c r="J95" s="148">
        <v>9.57</v>
      </c>
      <c r="K95" s="148">
        <f t="shared" si="24"/>
        <v>95.7</v>
      </c>
      <c r="L95" s="148">
        <v>0</v>
      </c>
      <c r="M95" s="148">
        <f t="shared" si="25"/>
        <v>0</v>
      </c>
      <c r="N95" s="141">
        <v>0</v>
      </c>
      <c r="O95" s="141">
        <f t="shared" si="26"/>
        <v>0</v>
      </c>
      <c r="P95" s="141">
        <v>0</v>
      </c>
      <c r="Q95" s="141">
        <f t="shared" si="27"/>
        <v>0</v>
      </c>
      <c r="R95" s="141"/>
      <c r="S95" s="141"/>
      <c r="T95" s="142">
        <v>1.7999999999999999E-2</v>
      </c>
      <c r="U95" s="141">
        <f t="shared" si="28"/>
        <v>0.18</v>
      </c>
      <c r="V95" s="133"/>
      <c r="W95" s="133"/>
      <c r="X95" s="133"/>
      <c r="Y95" s="133"/>
      <c r="Z95" s="133"/>
      <c r="AA95" s="133"/>
      <c r="AB95" s="133"/>
      <c r="AC95" s="133"/>
      <c r="AD95" s="133"/>
      <c r="AE95" s="133" t="s">
        <v>109</v>
      </c>
      <c r="AF95" s="133"/>
      <c r="AG95" s="133"/>
      <c r="AH95" s="133"/>
      <c r="AI95" s="133"/>
      <c r="AJ95" s="133"/>
      <c r="AK95" s="133"/>
      <c r="AL95" s="133"/>
      <c r="AM95" s="133"/>
      <c r="AN95" s="133"/>
      <c r="AO95" s="133"/>
      <c r="AP95" s="133"/>
      <c r="AQ95" s="133"/>
      <c r="AR95" s="133"/>
      <c r="AS95" s="133"/>
      <c r="AT95" s="133"/>
      <c r="AU95" s="133"/>
      <c r="AV95" s="133"/>
      <c r="AW95" s="133"/>
      <c r="AX95" s="133"/>
      <c r="AY95" s="133"/>
      <c r="AZ95" s="133"/>
      <c r="BA95" s="133"/>
      <c r="BB95" s="133"/>
      <c r="BC95" s="133"/>
      <c r="BD95" s="133"/>
      <c r="BE95" s="133"/>
      <c r="BF95" s="133"/>
      <c r="BG95" s="133"/>
      <c r="BH95" s="133"/>
    </row>
    <row r="96" spans="1:60" outlineLevel="1" x14ac:dyDescent="0.2">
      <c r="A96" s="134">
        <v>81</v>
      </c>
      <c r="B96" s="134" t="s">
        <v>265</v>
      </c>
      <c r="C96" s="164" t="s">
        <v>266</v>
      </c>
      <c r="D96" s="140" t="s">
        <v>117</v>
      </c>
      <c r="E96" s="146">
        <v>25</v>
      </c>
      <c r="F96" s="175"/>
      <c r="G96" s="148">
        <f t="shared" si="22"/>
        <v>0</v>
      </c>
      <c r="H96" s="148">
        <v>0.28000000000000003</v>
      </c>
      <c r="I96" s="148">
        <f t="shared" si="23"/>
        <v>7</v>
      </c>
      <c r="J96" s="148">
        <v>11.22</v>
      </c>
      <c r="K96" s="148">
        <f t="shared" si="24"/>
        <v>280.5</v>
      </c>
      <c r="L96" s="148">
        <v>0</v>
      </c>
      <c r="M96" s="148">
        <f t="shared" si="25"/>
        <v>0</v>
      </c>
      <c r="N96" s="141">
        <v>0</v>
      </c>
      <c r="O96" s="141">
        <f t="shared" si="26"/>
        <v>0</v>
      </c>
      <c r="P96" s="141">
        <v>0</v>
      </c>
      <c r="Q96" s="141">
        <f t="shared" si="27"/>
        <v>0</v>
      </c>
      <c r="R96" s="141"/>
      <c r="S96" s="141"/>
      <c r="T96" s="142">
        <v>2.1000000000000001E-2</v>
      </c>
      <c r="U96" s="141">
        <f t="shared" si="28"/>
        <v>0.53</v>
      </c>
      <c r="V96" s="133"/>
      <c r="W96" s="133"/>
      <c r="X96" s="133"/>
      <c r="Y96" s="133"/>
      <c r="Z96" s="133"/>
      <c r="AA96" s="133"/>
      <c r="AB96" s="133"/>
      <c r="AC96" s="133"/>
      <c r="AD96" s="133"/>
      <c r="AE96" s="133" t="s">
        <v>109</v>
      </c>
      <c r="AF96" s="133"/>
      <c r="AG96" s="133"/>
      <c r="AH96" s="133"/>
      <c r="AI96" s="133"/>
      <c r="AJ96" s="133"/>
      <c r="AK96" s="133"/>
      <c r="AL96" s="133"/>
      <c r="AM96" s="133"/>
      <c r="AN96" s="133"/>
      <c r="AO96" s="133"/>
      <c r="AP96" s="133"/>
      <c r="AQ96" s="133"/>
      <c r="AR96" s="133"/>
      <c r="AS96" s="133"/>
      <c r="AT96" s="133"/>
      <c r="AU96" s="133"/>
      <c r="AV96" s="133"/>
      <c r="AW96" s="133"/>
      <c r="AX96" s="133"/>
      <c r="AY96" s="133"/>
      <c r="AZ96" s="133"/>
      <c r="BA96" s="133"/>
      <c r="BB96" s="133"/>
      <c r="BC96" s="133"/>
      <c r="BD96" s="133"/>
      <c r="BE96" s="133"/>
      <c r="BF96" s="133"/>
      <c r="BG96" s="133"/>
      <c r="BH96" s="133"/>
    </row>
    <row r="97" spans="1:60" outlineLevel="1" x14ac:dyDescent="0.2">
      <c r="A97" s="134">
        <v>82</v>
      </c>
      <c r="B97" s="134" t="s">
        <v>267</v>
      </c>
      <c r="C97" s="164" t="s">
        <v>268</v>
      </c>
      <c r="D97" s="140" t="s">
        <v>117</v>
      </c>
      <c r="E97" s="146">
        <v>15</v>
      </c>
      <c r="F97" s="175"/>
      <c r="G97" s="148">
        <f t="shared" si="22"/>
        <v>0</v>
      </c>
      <c r="H97" s="148">
        <v>0.4</v>
      </c>
      <c r="I97" s="148">
        <f t="shared" si="23"/>
        <v>6</v>
      </c>
      <c r="J97" s="148">
        <v>16.600000000000001</v>
      </c>
      <c r="K97" s="148">
        <f t="shared" si="24"/>
        <v>249</v>
      </c>
      <c r="L97" s="148">
        <v>0</v>
      </c>
      <c r="M97" s="148">
        <f t="shared" si="25"/>
        <v>0</v>
      </c>
      <c r="N97" s="141">
        <v>0</v>
      </c>
      <c r="O97" s="141">
        <f t="shared" si="26"/>
        <v>0</v>
      </c>
      <c r="P97" s="141">
        <v>0</v>
      </c>
      <c r="Q97" s="141">
        <f t="shared" si="27"/>
        <v>0</v>
      </c>
      <c r="R97" s="141"/>
      <c r="S97" s="141"/>
      <c r="T97" s="142">
        <v>3.2000000000000001E-2</v>
      </c>
      <c r="U97" s="141">
        <f t="shared" si="28"/>
        <v>0.48</v>
      </c>
      <c r="V97" s="133"/>
      <c r="W97" s="133"/>
      <c r="X97" s="133"/>
      <c r="Y97" s="133"/>
      <c r="Z97" s="133"/>
      <c r="AA97" s="133"/>
      <c r="AB97" s="133"/>
      <c r="AC97" s="133"/>
      <c r="AD97" s="133"/>
      <c r="AE97" s="133" t="s">
        <v>109</v>
      </c>
      <c r="AF97" s="133"/>
      <c r="AG97" s="133"/>
      <c r="AH97" s="133"/>
      <c r="AI97" s="133"/>
      <c r="AJ97" s="133"/>
      <c r="AK97" s="133"/>
      <c r="AL97" s="133"/>
      <c r="AM97" s="133"/>
      <c r="AN97" s="133"/>
      <c r="AO97" s="133"/>
      <c r="AP97" s="133"/>
      <c r="AQ97" s="133"/>
      <c r="AR97" s="133"/>
      <c r="AS97" s="133"/>
      <c r="AT97" s="133"/>
      <c r="AU97" s="133"/>
      <c r="AV97" s="133"/>
      <c r="AW97" s="133"/>
      <c r="AX97" s="133"/>
      <c r="AY97" s="133"/>
      <c r="AZ97" s="133"/>
      <c r="BA97" s="133"/>
      <c r="BB97" s="133"/>
      <c r="BC97" s="133"/>
      <c r="BD97" s="133"/>
      <c r="BE97" s="133"/>
      <c r="BF97" s="133"/>
      <c r="BG97" s="133"/>
      <c r="BH97" s="133"/>
    </row>
    <row r="98" spans="1:60" outlineLevel="1" x14ac:dyDescent="0.2">
      <c r="A98" s="134">
        <v>83</v>
      </c>
      <c r="B98" s="134" t="s">
        <v>269</v>
      </c>
      <c r="C98" s="164" t="s">
        <v>270</v>
      </c>
      <c r="D98" s="140" t="s">
        <v>117</v>
      </c>
      <c r="E98" s="146">
        <v>12</v>
      </c>
      <c r="F98" s="175"/>
      <c r="G98" s="148">
        <f t="shared" si="22"/>
        <v>0</v>
      </c>
      <c r="H98" s="148">
        <v>0.53</v>
      </c>
      <c r="I98" s="148">
        <f t="shared" si="23"/>
        <v>6.36</v>
      </c>
      <c r="J98" s="148">
        <v>23.669999999999998</v>
      </c>
      <c r="K98" s="148">
        <f t="shared" si="24"/>
        <v>284.04000000000002</v>
      </c>
      <c r="L98" s="148">
        <v>0</v>
      </c>
      <c r="M98" s="148">
        <f t="shared" si="25"/>
        <v>0</v>
      </c>
      <c r="N98" s="141">
        <v>0</v>
      </c>
      <c r="O98" s="141">
        <f t="shared" si="26"/>
        <v>0</v>
      </c>
      <c r="P98" s="141">
        <v>0</v>
      </c>
      <c r="Q98" s="141">
        <f t="shared" si="27"/>
        <v>0</v>
      </c>
      <c r="R98" s="141"/>
      <c r="S98" s="141"/>
      <c r="T98" s="142">
        <v>4.1000000000000002E-2</v>
      </c>
      <c r="U98" s="141">
        <f t="shared" si="28"/>
        <v>0.49</v>
      </c>
      <c r="V98" s="133"/>
      <c r="W98" s="133"/>
      <c r="X98" s="133"/>
      <c r="Y98" s="133"/>
      <c r="Z98" s="133"/>
      <c r="AA98" s="133"/>
      <c r="AB98" s="133"/>
      <c r="AC98" s="133"/>
      <c r="AD98" s="133"/>
      <c r="AE98" s="133" t="s">
        <v>109</v>
      </c>
      <c r="AF98" s="133"/>
      <c r="AG98" s="133"/>
      <c r="AH98" s="133"/>
      <c r="AI98" s="133"/>
      <c r="AJ98" s="133"/>
      <c r="AK98" s="133"/>
      <c r="AL98" s="133"/>
      <c r="AM98" s="133"/>
      <c r="AN98" s="133"/>
      <c r="AO98" s="133"/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133"/>
    </row>
    <row r="99" spans="1:60" outlineLevel="1" x14ac:dyDescent="0.2">
      <c r="A99" s="134">
        <v>84</v>
      </c>
      <c r="B99" s="134" t="s">
        <v>269</v>
      </c>
      <c r="C99" s="164" t="s">
        <v>271</v>
      </c>
      <c r="D99" s="140" t="s">
        <v>117</v>
      </c>
      <c r="E99" s="146">
        <v>35</v>
      </c>
      <c r="F99" s="175"/>
      <c r="G99" s="148">
        <f t="shared" si="22"/>
        <v>0</v>
      </c>
      <c r="H99" s="148">
        <v>0.47</v>
      </c>
      <c r="I99" s="148">
        <f t="shared" si="23"/>
        <v>16.45</v>
      </c>
      <c r="J99" s="148">
        <v>26.330000000000002</v>
      </c>
      <c r="K99" s="148">
        <f t="shared" si="24"/>
        <v>921.55</v>
      </c>
      <c r="L99" s="148">
        <v>0</v>
      </c>
      <c r="M99" s="148">
        <f t="shared" si="25"/>
        <v>0</v>
      </c>
      <c r="N99" s="141">
        <v>0</v>
      </c>
      <c r="O99" s="141">
        <f t="shared" si="26"/>
        <v>0</v>
      </c>
      <c r="P99" s="141">
        <v>0</v>
      </c>
      <c r="Q99" s="141">
        <f t="shared" si="27"/>
        <v>0</v>
      </c>
      <c r="R99" s="141"/>
      <c r="S99" s="141"/>
      <c r="T99" s="142">
        <v>4.1000000000000002E-2</v>
      </c>
      <c r="U99" s="141">
        <f t="shared" si="28"/>
        <v>1.44</v>
      </c>
      <c r="V99" s="133"/>
      <c r="W99" s="133"/>
      <c r="X99" s="133"/>
      <c r="Y99" s="133"/>
      <c r="Z99" s="133"/>
      <c r="AA99" s="133"/>
      <c r="AB99" s="133"/>
      <c r="AC99" s="133"/>
      <c r="AD99" s="133"/>
      <c r="AE99" s="133" t="s">
        <v>109</v>
      </c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</row>
    <row r="100" spans="1:60" ht="33.75" outlineLevel="1" x14ac:dyDescent="0.2">
      <c r="A100" s="134">
        <v>85</v>
      </c>
      <c r="B100" s="134" t="s">
        <v>272</v>
      </c>
      <c r="C100" s="164" t="s">
        <v>273</v>
      </c>
      <c r="D100" s="140" t="s">
        <v>117</v>
      </c>
      <c r="E100" s="146">
        <v>14</v>
      </c>
      <c r="F100" s="175"/>
      <c r="G100" s="148">
        <f t="shared" si="22"/>
        <v>0</v>
      </c>
      <c r="H100" s="148">
        <v>157.5</v>
      </c>
      <c r="I100" s="148">
        <f t="shared" si="23"/>
        <v>2205</v>
      </c>
      <c r="J100" s="148">
        <v>0</v>
      </c>
      <c r="K100" s="148">
        <f t="shared" si="24"/>
        <v>0</v>
      </c>
      <c r="L100" s="148">
        <v>0</v>
      </c>
      <c r="M100" s="148">
        <f t="shared" si="25"/>
        <v>0</v>
      </c>
      <c r="N100" s="141">
        <v>3.4000000000000002E-4</v>
      </c>
      <c r="O100" s="141">
        <f t="shared" si="26"/>
        <v>4.7600000000000003E-3</v>
      </c>
      <c r="P100" s="141">
        <v>0</v>
      </c>
      <c r="Q100" s="141">
        <f t="shared" si="27"/>
        <v>0</v>
      </c>
      <c r="R100" s="141"/>
      <c r="S100" s="141"/>
      <c r="T100" s="142">
        <v>0</v>
      </c>
      <c r="U100" s="141">
        <f t="shared" si="28"/>
        <v>0</v>
      </c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 t="s">
        <v>129</v>
      </c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  <c r="AT100" s="133"/>
      <c r="AU100" s="133"/>
      <c r="AV100" s="133"/>
      <c r="AW100" s="133"/>
      <c r="AX100" s="133"/>
      <c r="AY100" s="133"/>
      <c r="AZ100" s="133"/>
      <c r="BA100" s="133"/>
      <c r="BB100" s="133"/>
      <c r="BC100" s="133"/>
      <c r="BD100" s="133"/>
      <c r="BE100" s="133"/>
      <c r="BF100" s="133"/>
      <c r="BG100" s="133"/>
      <c r="BH100" s="133"/>
    </row>
    <row r="101" spans="1:60" ht="33.75" outlineLevel="1" x14ac:dyDescent="0.2">
      <c r="A101" s="134">
        <v>86</v>
      </c>
      <c r="B101" s="134" t="s">
        <v>274</v>
      </c>
      <c r="C101" s="164" t="s">
        <v>275</v>
      </c>
      <c r="D101" s="140" t="s">
        <v>117</v>
      </c>
      <c r="E101" s="146">
        <v>10</v>
      </c>
      <c r="F101" s="175"/>
      <c r="G101" s="148">
        <f t="shared" si="22"/>
        <v>0</v>
      </c>
      <c r="H101" s="148">
        <v>221.5</v>
      </c>
      <c r="I101" s="148">
        <f t="shared" si="23"/>
        <v>2215</v>
      </c>
      <c r="J101" s="148">
        <v>0</v>
      </c>
      <c r="K101" s="148">
        <f t="shared" si="24"/>
        <v>0</v>
      </c>
      <c r="L101" s="148">
        <v>0</v>
      </c>
      <c r="M101" s="148">
        <f t="shared" si="25"/>
        <v>0</v>
      </c>
      <c r="N101" s="141">
        <v>7.3999999999999999E-4</v>
      </c>
      <c r="O101" s="141">
        <f t="shared" si="26"/>
        <v>7.4000000000000003E-3</v>
      </c>
      <c r="P101" s="141">
        <v>0</v>
      </c>
      <c r="Q101" s="141">
        <f t="shared" si="27"/>
        <v>0</v>
      </c>
      <c r="R101" s="141"/>
      <c r="S101" s="141"/>
      <c r="T101" s="142">
        <v>0</v>
      </c>
      <c r="U101" s="141">
        <f t="shared" si="28"/>
        <v>0</v>
      </c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 t="s">
        <v>129</v>
      </c>
      <c r="AF101" s="133"/>
      <c r="AG101" s="133"/>
      <c r="AH101" s="133"/>
      <c r="AI101" s="133"/>
      <c r="AJ101" s="133"/>
      <c r="AK101" s="133"/>
      <c r="AL101" s="133"/>
      <c r="AM101" s="133"/>
      <c r="AN101" s="133"/>
      <c r="AO101" s="133"/>
      <c r="AP101" s="133"/>
      <c r="AQ101" s="133"/>
      <c r="AR101" s="133"/>
      <c r="AS101" s="133"/>
      <c r="AT101" s="133"/>
      <c r="AU101" s="133"/>
      <c r="AV101" s="133"/>
      <c r="AW101" s="133"/>
      <c r="AX101" s="133"/>
      <c r="AY101" s="133"/>
      <c r="AZ101" s="133"/>
      <c r="BA101" s="133"/>
      <c r="BB101" s="133"/>
      <c r="BC101" s="133"/>
      <c r="BD101" s="133"/>
      <c r="BE101" s="133"/>
      <c r="BF101" s="133"/>
      <c r="BG101" s="133"/>
      <c r="BH101" s="133"/>
    </row>
    <row r="102" spans="1:60" ht="33.75" outlineLevel="1" x14ac:dyDescent="0.2">
      <c r="A102" s="134">
        <v>87</v>
      </c>
      <c r="B102" s="134" t="s">
        <v>276</v>
      </c>
      <c r="C102" s="164" t="s">
        <v>277</v>
      </c>
      <c r="D102" s="140" t="s">
        <v>117</v>
      </c>
      <c r="E102" s="146">
        <v>14</v>
      </c>
      <c r="F102" s="175"/>
      <c r="G102" s="148">
        <f t="shared" si="22"/>
        <v>0</v>
      </c>
      <c r="H102" s="148">
        <v>232.5</v>
      </c>
      <c r="I102" s="148">
        <f t="shared" si="23"/>
        <v>3255</v>
      </c>
      <c r="J102" s="148">
        <v>0</v>
      </c>
      <c r="K102" s="148">
        <f t="shared" si="24"/>
        <v>0</v>
      </c>
      <c r="L102" s="148">
        <v>0</v>
      </c>
      <c r="M102" s="148">
        <f t="shared" si="25"/>
        <v>0</v>
      </c>
      <c r="N102" s="141">
        <v>8.0000000000000004E-4</v>
      </c>
      <c r="O102" s="141">
        <f t="shared" si="26"/>
        <v>1.12E-2</v>
      </c>
      <c r="P102" s="141">
        <v>0</v>
      </c>
      <c r="Q102" s="141">
        <f t="shared" si="27"/>
        <v>0</v>
      </c>
      <c r="R102" s="141"/>
      <c r="S102" s="141"/>
      <c r="T102" s="142">
        <v>0</v>
      </c>
      <c r="U102" s="141">
        <f t="shared" si="28"/>
        <v>0</v>
      </c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 t="s">
        <v>129</v>
      </c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</row>
    <row r="103" spans="1:60" ht="33.75" outlineLevel="1" x14ac:dyDescent="0.2">
      <c r="A103" s="134">
        <v>88</v>
      </c>
      <c r="B103" s="134" t="s">
        <v>278</v>
      </c>
      <c r="C103" s="164" t="s">
        <v>279</v>
      </c>
      <c r="D103" s="140" t="s">
        <v>117</v>
      </c>
      <c r="E103" s="146">
        <v>15</v>
      </c>
      <c r="F103" s="175"/>
      <c r="G103" s="148">
        <f t="shared" si="22"/>
        <v>0</v>
      </c>
      <c r="H103" s="148">
        <v>405.5</v>
      </c>
      <c r="I103" s="148">
        <f t="shared" si="23"/>
        <v>6082.5</v>
      </c>
      <c r="J103" s="148">
        <v>0</v>
      </c>
      <c r="K103" s="148">
        <f t="shared" si="24"/>
        <v>0</v>
      </c>
      <c r="L103" s="148">
        <v>0</v>
      </c>
      <c r="M103" s="148">
        <f t="shared" si="25"/>
        <v>0</v>
      </c>
      <c r="N103" s="141">
        <v>1.23E-3</v>
      </c>
      <c r="O103" s="141">
        <f t="shared" si="26"/>
        <v>1.8450000000000001E-2</v>
      </c>
      <c r="P103" s="141">
        <v>0</v>
      </c>
      <c r="Q103" s="141">
        <f t="shared" si="27"/>
        <v>0</v>
      </c>
      <c r="R103" s="141"/>
      <c r="S103" s="141"/>
      <c r="T103" s="142">
        <v>0</v>
      </c>
      <c r="U103" s="141">
        <f t="shared" si="28"/>
        <v>0</v>
      </c>
      <c r="V103" s="133"/>
      <c r="W103" s="133"/>
      <c r="X103" s="133"/>
      <c r="Y103" s="133"/>
      <c r="Z103" s="133"/>
      <c r="AA103" s="133"/>
      <c r="AB103" s="133"/>
      <c r="AC103" s="133"/>
      <c r="AD103" s="133"/>
      <c r="AE103" s="133" t="s">
        <v>129</v>
      </c>
      <c r="AF103" s="133"/>
      <c r="AG103" s="133"/>
      <c r="AH103" s="133"/>
      <c r="AI103" s="133"/>
      <c r="AJ103" s="133"/>
      <c r="AK103" s="133"/>
      <c r="AL103" s="133"/>
      <c r="AM103" s="133"/>
      <c r="AN103" s="133"/>
      <c r="AO103" s="133"/>
      <c r="AP103" s="133"/>
      <c r="AQ103" s="133"/>
      <c r="AR103" s="133"/>
      <c r="AS103" s="133"/>
      <c r="AT103" s="133"/>
      <c r="AU103" s="133"/>
      <c r="AV103" s="133"/>
      <c r="AW103" s="133"/>
      <c r="AX103" s="133"/>
      <c r="AY103" s="133"/>
      <c r="AZ103" s="133"/>
      <c r="BA103" s="133"/>
      <c r="BB103" s="133"/>
      <c r="BC103" s="133"/>
      <c r="BD103" s="133"/>
      <c r="BE103" s="133"/>
      <c r="BF103" s="133"/>
      <c r="BG103" s="133"/>
      <c r="BH103" s="133"/>
    </row>
    <row r="104" spans="1:60" ht="33.75" outlineLevel="1" x14ac:dyDescent="0.2">
      <c r="A104" s="134">
        <v>89</v>
      </c>
      <c r="B104" s="134" t="s">
        <v>280</v>
      </c>
      <c r="C104" s="164" t="s">
        <v>281</v>
      </c>
      <c r="D104" s="140" t="s">
        <v>117</v>
      </c>
      <c r="E104" s="146">
        <v>12</v>
      </c>
      <c r="F104" s="175"/>
      <c r="G104" s="148">
        <f t="shared" si="22"/>
        <v>0</v>
      </c>
      <c r="H104" s="148">
        <v>544</v>
      </c>
      <c r="I104" s="148">
        <f t="shared" si="23"/>
        <v>6528</v>
      </c>
      <c r="J104" s="148">
        <v>0</v>
      </c>
      <c r="K104" s="148">
        <f t="shared" si="24"/>
        <v>0</v>
      </c>
      <c r="L104" s="148">
        <v>0</v>
      </c>
      <c r="M104" s="148">
        <f t="shared" si="25"/>
        <v>0</v>
      </c>
      <c r="N104" s="141">
        <v>1.41E-3</v>
      </c>
      <c r="O104" s="141">
        <f t="shared" si="26"/>
        <v>1.6920000000000001E-2</v>
      </c>
      <c r="P104" s="141">
        <v>0</v>
      </c>
      <c r="Q104" s="141">
        <f t="shared" si="27"/>
        <v>0</v>
      </c>
      <c r="R104" s="141"/>
      <c r="S104" s="141"/>
      <c r="T104" s="142">
        <v>0</v>
      </c>
      <c r="U104" s="141">
        <f t="shared" si="28"/>
        <v>0</v>
      </c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 t="s">
        <v>129</v>
      </c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</row>
    <row r="105" spans="1:60" ht="33.75" outlineLevel="1" x14ac:dyDescent="0.2">
      <c r="A105" s="134">
        <v>90</v>
      </c>
      <c r="B105" s="134" t="s">
        <v>282</v>
      </c>
      <c r="C105" s="164" t="s">
        <v>283</v>
      </c>
      <c r="D105" s="140" t="s">
        <v>117</v>
      </c>
      <c r="E105" s="146">
        <v>35</v>
      </c>
      <c r="F105" s="175"/>
      <c r="G105" s="148">
        <f t="shared" si="22"/>
        <v>0</v>
      </c>
      <c r="H105" s="148">
        <v>976</v>
      </c>
      <c r="I105" s="148">
        <f t="shared" si="23"/>
        <v>34160</v>
      </c>
      <c r="J105" s="148">
        <v>0</v>
      </c>
      <c r="K105" s="148">
        <f t="shared" si="24"/>
        <v>0</v>
      </c>
      <c r="L105" s="148">
        <v>0</v>
      </c>
      <c r="M105" s="148">
        <f t="shared" si="25"/>
        <v>0</v>
      </c>
      <c r="N105" s="141">
        <v>1.99E-3</v>
      </c>
      <c r="O105" s="141">
        <f t="shared" si="26"/>
        <v>6.9650000000000004E-2</v>
      </c>
      <c r="P105" s="141">
        <v>0</v>
      </c>
      <c r="Q105" s="141">
        <f t="shared" si="27"/>
        <v>0</v>
      </c>
      <c r="R105" s="141"/>
      <c r="S105" s="141"/>
      <c r="T105" s="142">
        <v>0</v>
      </c>
      <c r="U105" s="141">
        <f t="shared" si="28"/>
        <v>0</v>
      </c>
      <c r="V105" s="133"/>
      <c r="W105" s="133"/>
      <c r="X105" s="133"/>
      <c r="Y105" s="133"/>
      <c r="Z105" s="133"/>
      <c r="AA105" s="133"/>
      <c r="AB105" s="133"/>
      <c r="AC105" s="133"/>
      <c r="AD105" s="133"/>
      <c r="AE105" s="133" t="s">
        <v>129</v>
      </c>
      <c r="AF105" s="133"/>
      <c r="AG105" s="133"/>
      <c r="AH105" s="133"/>
      <c r="AI105" s="133"/>
      <c r="AJ105" s="133"/>
      <c r="AK105" s="133"/>
      <c r="AL105" s="133"/>
      <c r="AM105" s="133"/>
      <c r="AN105" s="133"/>
      <c r="AO105" s="133"/>
      <c r="AP105" s="133"/>
      <c r="AQ105" s="133"/>
      <c r="AR105" s="133"/>
      <c r="AS105" s="133"/>
      <c r="AT105" s="133"/>
      <c r="AU105" s="133"/>
      <c r="AV105" s="133"/>
      <c r="AW105" s="133"/>
      <c r="AX105" s="133"/>
      <c r="AY105" s="133"/>
      <c r="AZ105" s="133"/>
      <c r="BA105" s="133"/>
      <c r="BB105" s="133"/>
      <c r="BC105" s="133"/>
      <c r="BD105" s="133"/>
      <c r="BE105" s="133"/>
      <c r="BF105" s="133"/>
      <c r="BG105" s="133"/>
      <c r="BH105" s="133"/>
    </row>
    <row r="106" spans="1:60" outlineLevel="1" x14ac:dyDescent="0.2">
      <c r="A106" s="134">
        <v>91</v>
      </c>
      <c r="B106" s="134" t="s">
        <v>284</v>
      </c>
      <c r="C106" s="164" t="s">
        <v>285</v>
      </c>
      <c r="D106" s="140" t="s">
        <v>126</v>
      </c>
      <c r="E106" s="146">
        <v>1</v>
      </c>
      <c r="F106" s="175"/>
      <c r="G106" s="148">
        <f t="shared" si="22"/>
        <v>0</v>
      </c>
      <c r="H106" s="148">
        <v>950</v>
      </c>
      <c r="I106" s="148">
        <f t="shared" si="23"/>
        <v>950</v>
      </c>
      <c r="J106" s="148">
        <v>0</v>
      </c>
      <c r="K106" s="148">
        <f t="shared" si="24"/>
        <v>0</v>
      </c>
      <c r="L106" s="148">
        <v>0</v>
      </c>
      <c r="M106" s="148">
        <f t="shared" si="25"/>
        <v>0</v>
      </c>
      <c r="N106" s="141">
        <v>1.66E-2</v>
      </c>
      <c r="O106" s="141">
        <f t="shared" si="26"/>
        <v>1.66E-2</v>
      </c>
      <c r="P106" s="141">
        <v>0</v>
      </c>
      <c r="Q106" s="141">
        <f t="shared" si="27"/>
        <v>0</v>
      </c>
      <c r="R106" s="141"/>
      <c r="S106" s="141"/>
      <c r="T106" s="142">
        <v>0</v>
      </c>
      <c r="U106" s="141">
        <f t="shared" si="28"/>
        <v>0</v>
      </c>
      <c r="V106" s="133"/>
      <c r="W106" s="133"/>
      <c r="X106" s="133"/>
      <c r="Y106" s="133"/>
      <c r="Z106" s="133"/>
      <c r="AA106" s="133"/>
      <c r="AB106" s="133"/>
      <c r="AC106" s="133"/>
      <c r="AD106" s="133"/>
      <c r="AE106" s="133" t="s">
        <v>129</v>
      </c>
      <c r="AF106" s="133"/>
      <c r="AG106" s="133"/>
      <c r="AH106" s="133"/>
      <c r="AI106" s="133"/>
      <c r="AJ106" s="133"/>
      <c r="AK106" s="133"/>
      <c r="AL106" s="133"/>
      <c r="AM106" s="133"/>
      <c r="AN106" s="133"/>
      <c r="AO106" s="133"/>
      <c r="AP106" s="133"/>
      <c r="AQ106" s="133"/>
      <c r="AR106" s="133"/>
      <c r="AS106" s="133"/>
      <c r="AT106" s="133"/>
      <c r="AU106" s="133"/>
      <c r="AV106" s="133"/>
      <c r="AW106" s="133"/>
      <c r="AX106" s="133"/>
      <c r="AY106" s="133"/>
      <c r="AZ106" s="133"/>
      <c r="BA106" s="133"/>
      <c r="BB106" s="133"/>
      <c r="BC106" s="133"/>
      <c r="BD106" s="133"/>
      <c r="BE106" s="133"/>
      <c r="BF106" s="133"/>
      <c r="BG106" s="133"/>
      <c r="BH106" s="133"/>
    </row>
    <row r="107" spans="1:60" ht="22.5" outlineLevel="1" x14ac:dyDescent="0.2">
      <c r="A107" s="134">
        <v>92</v>
      </c>
      <c r="B107" s="134" t="s">
        <v>286</v>
      </c>
      <c r="C107" s="164" t="s">
        <v>287</v>
      </c>
      <c r="D107" s="140" t="s">
        <v>117</v>
      </c>
      <c r="E107" s="146">
        <v>16</v>
      </c>
      <c r="F107" s="175"/>
      <c r="G107" s="148">
        <f t="shared" si="22"/>
        <v>0</v>
      </c>
      <c r="H107" s="148">
        <v>4.6500000000000004</v>
      </c>
      <c r="I107" s="148">
        <f t="shared" si="23"/>
        <v>74.400000000000006</v>
      </c>
      <c r="J107" s="148">
        <v>25.15</v>
      </c>
      <c r="K107" s="148">
        <f t="shared" si="24"/>
        <v>402.4</v>
      </c>
      <c r="L107" s="148">
        <v>0</v>
      </c>
      <c r="M107" s="148">
        <f t="shared" si="25"/>
        <v>0</v>
      </c>
      <c r="N107" s="141">
        <v>2.0000000000000002E-5</v>
      </c>
      <c r="O107" s="141">
        <f t="shared" si="26"/>
        <v>3.2000000000000003E-4</v>
      </c>
      <c r="P107" s="141">
        <v>3.2000000000000002E-3</v>
      </c>
      <c r="Q107" s="141">
        <f t="shared" si="27"/>
        <v>5.1200000000000002E-2</v>
      </c>
      <c r="R107" s="141"/>
      <c r="S107" s="141"/>
      <c r="T107" s="142">
        <v>5.2999999999999999E-2</v>
      </c>
      <c r="U107" s="141">
        <f t="shared" si="28"/>
        <v>0.85</v>
      </c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 t="s">
        <v>109</v>
      </c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</row>
    <row r="108" spans="1:60" ht="22.5" outlineLevel="1" x14ac:dyDescent="0.2">
      <c r="A108" s="134">
        <v>93</v>
      </c>
      <c r="B108" s="134" t="s">
        <v>288</v>
      </c>
      <c r="C108" s="164" t="s">
        <v>289</v>
      </c>
      <c r="D108" s="140" t="s">
        <v>117</v>
      </c>
      <c r="E108" s="146">
        <v>20</v>
      </c>
      <c r="F108" s="175"/>
      <c r="G108" s="148">
        <f t="shared" si="22"/>
        <v>0</v>
      </c>
      <c r="H108" s="148">
        <v>12.62</v>
      </c>
      <c r="I108" s="148">
        <f t="shared" si="23"/>
        <v>252.4</v>
      </c>
      <c r="J108" s="148">
        <v>48.88</v>
      </c>
      <c r="K108" s="148">
        <f t="shared" si="24"/>
        <v>977.6</v>
      </c>
      <c r="L108" s="148">
        <v>0</v>
      </c>
      <c r="M108" s="148">
        <f t="shared" si="25"/>
        <v>0</v>
      </c>
      <c r="N108" s="141">
        <v>5.0000000000000002E-5</v>
      </c>
      <c r="O108" s="141">
        <f t="shared" si="26"/>
        <v>1E-3</v>
      </c>
      <c r="P108" s="141">
        <v>5.3200000000000001E-3</v>
      </c>
      <c r="Q108" s="141">
        <f t="shared" si="27"/>
        <v>0.10639999999999999</v>
      </c>
      <c r="R108" s="141"/>
      <c r="S108" s="141"/>
      <c r="T108" s="142">
        <v>0.10299999999999999</v>
      </c>
      <c r="U108" s="141">
        <f t="shared" si="28"/>
        <v>2.06</v>
      </c>
      <c r="V108" s="133"/>
      <c r="W108" s="133"/>
      <c r="X108" s="133"/>
      <c r="Y108" s="133"/>
      <c r="Z108" s="133"/>
      <c r="AA108" s="133"/>
      <c r="AB108" s="133"/>
      <c r="AC108" s="133"/>
      <c r="AD108" s="133"/>
      <c r="AE108" s="133" t="s">
        <v>109</v>
      </c>
      <c r="AF108" s="133"/>
      <c r="AG108" s="133"/>
      <c r="AH108" s="133"/>
      <c r="AI108" s="133"/>
      <c r="AJ108" s="133"/>
      <c r="AK108" s="133"/>
      <c r="AL108" s="133"/>
      <c r="AM108" s="133"/>
      <c r="AN108" s="133"/>
      <c r="AO108" s="133"/>
      <c r="AP108" s="133"/>
      <c r="AQ108" s="133"/>
      <c r="AR108" s="133"/>
      <c r="AS108" s="133"/>
      <c r="AT108" s="133"/>
      <c r="AU108" s="133"/>
      <c r="AV108" s="133"/>
      <c r="AW108" s="133"/>
      <c r="AX108" s="133"/>
      <c r="AY108" s="133"/>
      <c r="AZ108" s="133"/>
      <c r="BA108" s="133"/>
      <c r="BB108" s="133"/>
      <c r="BC108" s="133"/>
      <c r="BD108" s="133"/>
      <c r="BE108" s="133"/>
      <c r="BF108" s="133"/>
      <c r="BG108" s="133"/>
      <c r="BH108" s="133"/>
    </row>
    <row r="109" spans="1:60" ht="22.5" outlineLevel="1" x14ac:dyDescent="0.2">
      <c r="A109" s="134">
        <v>94</v>
      </c>
      <c r="B109" s="134" t="s">
        <v>290</v>
      </c>
      <c r="C109" s="164" t="s">
        <v>291</v>
      </c>
      <c r="D109" s="140" t="s">
        <v>117</v>
      </c>
      <c r="E109" s="146">
        <v>46</v>
      </c>
      <c r="F109" s="175"/>
      <c r="G109" s="148">
        <f t="shared" si="22"/>
        <v>0</v>
      </c>
      <c r="H109" s="148">
        <v>24.24</v>
      </c>
      <c r="I109" s="148">
        <f t="shared" si="23"/>
        <v>1115.04</v>
      </c>
      <c r="J109" s="148">
        <v>48.86</v>
      </c>
      <c r="K109" s="148">
        <f t="shared" si="24"/>
        <v>2247.56</v>
      </c>
      <c r="L109" s="148">
        <v>0</v>
      </c>
      <c r="M109" s="148">
        <f t="shared" si="25"/>
        <v>0</v>
      </c>
      <c r="N109" s="141">
        <v>9.0000000000000006E-5</v>
      </c>
      <c r="O109" s="141">
        <f t="shared" si="26"/>
        <v>4.1399999999999996E-3</v>
      </c>
      <c r="P109" s="141">
        <v>8.5800000000000008E-3</v>
      </c>
      <c r="Q109" s="141">
        <f t="shared" si="27"/>
        <v>0.39467999999999998</v>
      </c>
      <c r="R109" s="141"/>
      <c r="S109" s="141"/>
      <c r="T109" s="142">
        <v>0.10299999999999999</v>
      </c>
      <c r="U109" s="141">
        <f t="shared" si="28"/>
        <v>4.74</v>
      </c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 t="s">
        <v>109</v>
      </c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3"/>
      <c r="BC109" s="133"/>
      <c r="BD109" s="133"/>
      <c r="BE109" s="133"/>
      <c r="BF109" s="133"/>
      <c r="BG109" s="133"/>
      <c r="BH109" s="133"/>
    </row>
    <row r="110" spans="1:60" outlineLevel="1" x14ac:dyDescent="0.2">
      <c r="A110" s="134">
        <v>95</v>
      </c>
      <c r="B110" s="134" t="s">
        <v>292</v>
      </c>
      <c r="C110" s="164" t="s">
        <v>293</v>
      </c>
      <c r="D110" s="140" t="s">
        <v>0</v>
      </c>
      <c r="E110" s="146">
        <v>1707.6</v>
      </c>
      <c r="F110" s="175"/>
      <c r="G110" s="148">
        <f t="shared" si="22"/>
        <v>0</v>
      </c>
      <c r="H110" s="148">
        <v>0</v>
      </c>
      <c r="I110" s="148">
        <f t="shared" si="23"/>
        <v>0</v>
      </c>
      <c r="J110" s="148">
        <v>3.85</v>
      </c>
      <c r="K110" s="148">
        <f t="shared" si="24"/>
        <v>6574.26</v>
      </c>
      <c r="L110" s="148">
        <v>0</v>
      </c>
      <c r="M110" s="148">
        <f t="shared" si="25"/>
        <v>0</v>
      </c>
      <c r="N110" s="141">
        <v>0</v>
      </c>
      <c r="O110" s="141">
        <f t="shared" si="26"/>
        <v>0</v>
      </c>
      <c r="P110" s="141">
        <v>0</v>
      </c>
      <c r="Q110" s="141">
        <f t="shared" si="27"/>
        <v>0</v>
      </c>
      <c r="R110" s="141"/>
      <c r="S110" s="141"/>
      <c r="T110" s="142">
        <v>0</v>
      </c>
      <c r="U110" s="141">
        <f t="shared" si="28"/>
        <v>0</v>
      </c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 t="s">
        <v>109</v>
      </c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33"/>
      <c r="BE110" s="133"/>
      <c r="BF110" s="133"/>
      <c r="BG110" s="133"/>
      <c r="BH110" s="133"/>
    </row>
    <row r="111" spans="1:60" outlineLevel="1" x14ac:dyDescent="0.2">
      <c r="A111" s="134">
        <v>96</v>
      </c>
      <c r="B111" s="134" t="s">
        <v>294</v>
      </c>
      <c r="C111" s="164" t="s">
        <v>295</v>
      </c>
      <c r="D111" s="140" t="s">
        <v>0</v>
      </c>
      <c r="E111" s="146">
        <v>1707.6</v>
      </c>
      <c r="F111" s="175"/>
      <c r="G111" s="148">
        <f t="shared" si="22"/>
        <v>0</v>
      </c>
      <c r="H111" s="148">
        <v>0</v>
      </c>
      <c r="I111" s="148">
        <f t="shared" si="23"/>
        <v>0</v>
      </c>
      <c r="J111" s="148">
        <v>2.0499999999999998</v>
      </c>
      <c r="K111" s="148">
        <f t="shared" si="24"/>
        <v>3500.58</v>
      </c>
      <c r="L111" s="148">
        <v>0</v>
      </c>
      <c r="M111" s="148">
        <f t="shared" si="25"/>
        <v>0</v>
      </c>
      <c r="N111" s="141">
        <v>0</v>
      </c>
      <c r="O111" s="141">
        <f t="shared" si="26"/>
        <v>0</v>
      </c>
      <c r="P111" s="141">
        <v>0</v>
      </c>
      <c r="Q111" s="141">
        <f t="shared" si="27"/>
        <v>0</v>
      </c>
      <c r="R111" s="141"/>
      <c r="S111" s="141"/>
      <c r="T111" s="142">
        <v>0</v>
      </c>
      <c r="U111" s="141">
        <f t="shared" si="28"/>
        <v>0</v>
      </c>
      <c r="V111" s="133"/>
      <c r="W111" s="133"/>
      <c r="X111" s="133"/>
      <c r="Y111" s="133"/>
      <c r="Z111" s="133"/>
      <c r="AA111" s="133"/>
      <c r="AB111" s="133"/>
      <c r="AC111" s="133"/>
      <c r="AD111" s="133"/>
      <c r="AE111" s="133" t="s">
        <v>109</v>
      </c>
      <c r="AF111" s="133"/>
      <c r="AG111" s="133"/>
      <c r="AH111" s="133"/>
      <c r="AI111" s="133"/>
      <c r="AJ111" s="133"/>
      <c r="AK111" s="133"/>
      <c r="AL111" s="133"/>
      <c r="AM111" s="133"/>
      <c r="AN111" s="133"/>
      <c r="AO111" s="133"/>
      <c r="AP111" s="133"/>
      <c r="AQ111" s="133"/>
      <c r="AR111" s="133"/>
      <c r="AS111" s="133"/>
      <c r="AT111" s="133"/>
      <c r="AU111" s="133"/>
      <c r="AV111" s="133"/>
      <c r="AW111" s="133"/>
      <c r="AX111" s="133"/>
      <c r="AY111" s="133"/>
      <c r="AZ111" s="133"/>
      <c r="BA111" s="133"/>
      <c r="BB111" s="133"/>
      <c r="BC111" s="133"/>
      <c r="BD111" s="133"/>
      <c r="BE111" s="133"/>
      <c r="BF111" s="133"/>
      <c r="BG111" s="133"/>
      <c r="BH111" s="133"/>
    </row>
    <row r="112" spans="1:60" x14ac:dyDescent="0.2">
      <c r="A112" s="135" t="s">
        <v>100</v>
      </c>
      <c r="B112" s="135" t="s">
        <v>67</v>
      </c>
      <c r="C112" s="165" t="s">
        <v>68</v>
      </c>
      <c r="D112" s="143"/>
      <c r="E112" s="147"/>
      <c r="F112" s="149"/>
      <c r="G112" s="149">
        <f>SUMIF(AE113:AE166,"&lt;&gt;NOR",G113:G166)</f>
        <v>0</v>
      </c>
      <c r="H112" s="149"/>
      <c r="I112" s="149">
        <f>SUM(I113:I166)</f>
        <v>179468.19999999998</v>
      </c>
      <c r="J112" s="149"/>
      <c r="K112" s="149">
        <f>SUM(K113:K166)</f>
        <v>63247.030000000013</v>
      </c>
      <c r="L112" s="149"/>
      <c r="M112" s="149">
        <f>SUM(M113:M166)</f>
        <v>0</v>
      </c>
      <c r="N112" s="144"/>
      <c r="O112" s="144">
        <f>SUM(O113:O166)</f>
        <v>0.23293000000000008</v>
      </c>
      <c r="P112" s="144"/>
      <c r="Q112" s="144">
        <f>SUM(Q113:Q166)</f>
        <v>1.1529300000000002</v>
      </c>
      <c r="R112" s="144"/>
      <c r="S112" s="144"/>
      <c r="T112" s="145"/>
      <c r="U112" s="144">
        <f>SUM(U113:U166)</f>
        <v>89.999999999999972</v>
      </c>
      <c r="AE112" t="s">
        <v>101</v>
      </c>
    </row>
    <row r="113" spans="1:60" outlineLevel="1" x14ac:dyDescent="0.2">
      <c r="A113" s="134">
        <v>97</v>
      </c>
      <c r="B113" s="134" t="s">
        <v>296</v>
      </c>
      <c r="C113" s="164" t="s">
        <v>297</v>
      </c>
      <c r="D113" s="140" t="s">
        <v>112</v>
      </c>
      <c r="E113" s="146">
        <v>24</v>
      </c>
      <c r="F113" s="175"/>
      <c r="G113" s="148">
        <f t="shared" ref="G113:G166" si="29">E113*F113</f>
        <v>0</v>
      </c>
      <c r="H113" s="148">
        <v>406.7</v>
      </c>
      <c r="I113" s="148">
        <f t="shared" ref="I113:I144" si="30">ROUND(E113*H113,2)</f>
        <v>9760.7999999999993</v>
      </c>
      <c r="J113" s="148">
        <v>257.3</v>
      </c>
      <c r="K113" s="148">
        <f t="shared" ref="K113:K144" si="31">ROUND(E113*J113,2)</f>
        <v>6175.2</v>
      </c>
      <c r="L113" s="148">
        <v>0</v>
      </c>
      <c r="M113" s="148">
        <f t="shared" ref="M113:M144" si="32">G113*(1+L113/100)</f>
        <v>0</v>
      </c>
      <c r="N113" s="141">
        <v>8.7000000000000001E-4</v>
      </c>
      <c r="O113" s="141">
        <f t="shared" ref="O113:O144" si="33">ROUND(E113*N113,5)</f>
        <v>2.0879999999999999E-2</v>
      </c>
      <c r="P113" s="141">
        <v>0</v>
      </c>
      <c r="Q113" s="141">
        <f t="shared" ref="Q113:Q144" si="34">ROUND(E113*P113,5)</f>
        <v>0</v>
      </c>
      <c r="R113" s="141"/>
      <c r="S113" s="141"/>
      <c r="T113" s="142">
        <v>0.621</v>
      </c>
      <c r="U113" s="141">
        <f t="shared" ref="U113:U144" si="35">ROUND(E113*T113,2)</f>
        <v>14.9</v>
      </c>
      <c r="V113" s="133"/>
      <c r="W113" s="133"/>
      <c r="X113" s="133"/>
      <c r="Y113" s="133"/>
      <c r="Z113" s="133"/>
      <c r="AA113" s="133"/>
      <c r="AB113" s="133"/>
      <c r="AC113" s="133"/>
      <c r="AD113" s="133"/>
      <c r="AE113" s="133" t="s">
        <v>109</v>
      </c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33"/>
      <c r="BE113" s="133"/>
      <c r="BF113" s="133"/>
      <c r="BG113" s="133"/>
      <c r="BH113" s="133"/>
    </row>
    <row r="114" spans="1:60" outlineLevel="1" x14ac:dyDescent="0.2">
      <c r="A114" s="134">
        <v>98</v>
      </c>
      <c r="B114" s="134" t="s">
        <v>298</v>
      </c>
      <c r="C114" s="164" t="s">
        <v>299</v>
      </c>
      <c r="D114" s="140" t="s">
        <v>151</v>
      </c>
      <c r="E114" s="146">
        <v>4</v>
      </c>
      <c r="F114" s="175"/>
      <c r="G114" s="148">
        <f t="shared" si="29"/>
        <v>0</v>
      </c>
      <c r="H114" s="148">
        <v>0</v>
      </c>
      <c r="I114" s="148">
        <f t="shared" si="30"/>
        <v>0</v>
      </c>
      <c r="J114" s="148">
        <v>758</v>
      </c>
      <c r="K114" s="148">
        <f t="shared" si="31"/>
        <v>3032</v>
      </c>
      <c r="L114" s="148">
        <v>0</v>
      </c>
      <c r="M114" s="148">
        <f t="shared" si="32"/>
        <v>0</v>
      </c>
      <c r="N114" s="141">
        <v>0</v>
      </c>
      <c r="O114" s="141">
        <f t="shared" si="33"/>
        <v>0</v>
      </c>
      <c r="P114" s="141">
        <v>0</v>
      </c>
      <c r="Q114" s="141">
        <f t="shared" si="34"/>
        <v>0</v>
      </c>
      <c r="R114" s="141"/>
      <c r="S114" s="141"/>
      <c r="T114" s="142">
        <v>0</v>
      </c>
      <c r="U114" s="141">
        <f t="shared" si="35"/>
        <v>0</v>
      </c>
      <c r="V114" s="133"/>
      <c r="W114" s="133"/>
      <c r="X114" s="133"/>
      <c r="Y114" s="133"/>
      <c r="Z114" s="133"/>
      <c r="AA114" s="133"/>
      <c r="AB114" s="133"/>
      <c r="AC114" s="133"/>
      <c r="AD114" s="133"/>
      <c r="AE114" s="133" t="s">
        <v>109</v>
      </c>
      <c r="AF114" s="133"/>
      <c r="AG114" s="133"/>
      <c r="AH114" s="133"/>
      <c r="AI114" s="133"/>
      <c r="AJ114" s="133"/>
      <c r="AK114" s="133"/>
      <c r="AL114" s="133"/>
      <c r="AM114" s="133"/>
      <c r="AN114" s="133"/>
      <c r="AO114" s="133"/>
      <c r="AP114" s="133"/>
      <c r="AQ114" s="133"/>
      <c r="AR114" s="133"/>
      <c r="AS114" s="133"/>
      <c r="AT114" s="133"/>
      <c r="AU114" s="133"/>
      <c r="AV114" s="133"/>
      <c r="AW114" s="133"/>
      <c r="AX114" s="133"/>
      <c r="AY114" s="133"/>
      <c r="AZ114" s="133"/>
      <c r="BA114" s="133"/>
      <c r="BB114" s="133"/>
      <c r="BC114" s="133"/>
      <c r="BD114" s="133"/>
      <c r="BE114" s="133"/>
      <c r="BF114" s="133"/>
      <c r="BG114" s="133"/>
      <c r="BH114" s="133"/>
    </row>
    <row r="115" spans="1:60" outlineLevel="1" x14ac:dyDescent="0.2">
      <c r="A115" s="134">
        <v>99</v>
      </c>
      <c r="B115" s="134" t="s">
        <v>300</v>
      </c>
      <c r="C115" s="164" t="s">
        <v>301</v>
      </c>
      <c r="D115" s="140" t="s">
        <v>151</v>
      </c>
      <c r="E115" s="146">
        <v>4</v>
      </c>
      <c r="F115" s="175"/>
      <c r="G115" s="148">
        <f t="shared" si="29"/>
        <v>0</v>
      </c>
      <c r="H115" s="148">
        <v>216.33</v>
      </c>
      <c r="I115" s="148">
        <f t="shared" si="30"/>
        <v>865.32</v>
      </c>
      <c r="J115" s="148">
        <v>87.669999999999987</v>
      </c>
      <c r="K115" s="148">
        <f t="shared" si="31"/>
        <v>350.68</v>
      </c>
      <c r="L115" s="148">
        <v>0</v>
      </c>
      <c r="M115" s="148">
        <f t="shared" si="32"/>
        <v>0</v>
      </c>
      <c r="N115" s="141">
        <v>1.8000000000000001E-4</v>
      </c>
      <c r="O115" s="141">
        <f t="shared" si="33"/>
        <v>7.2000000000000005E-4</v>
      </c>
      <c r="P115" s="141">
        <v>0</v>
      </c>
      <c r="Q115" s="141">
        <f t="shared" si="34"/>
        <v>0</v>
      </c>
      <c r="R115" s="141"/>
      <c r="S115" s="141"/>
      <c r="T115" s="142">
        <v>0.16500000000000001</v>
      </c>
      <c r="U115" s="141">
        <f t="shared" si="35"/>
        <v>0.66</v>
      </c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 t="s">
        <v>109</v>
      </c>
      <c r="AF115" s="133"/>
      <c r="AG115" s="133"/>
      <c r="AH115" s="133"/>
      <c r="AI115" s="133"/>
      <c r="AJ115" s="133"/>
      <c r="AK115" s="133"/>
      <c r="AL115" s="133"/>
      <c r="AM115" s="133"/>
      <c r="AN115" s="133"/>
      <c r="AO115" s="133"/>
      <c r="AP115" s="133"/>
      <c r="AQ115" s="133"/>
      <c r="AR115" s="133"/>
      <c r="AS115" s="133"/>
      <c r="AT115" s="133"/>
      <c r="AU115" s="133"/>
      <c r="AV115" s="133"/>
      <c r="AW115" s="133"/>
      <c r="AX115" s="133"/>
      <c r="AY115" s="133"/>
      <c r="AZ115" s="133"/>
      <c r="BA115" s="133"/>
      <c r="BB115" s="133"/>
      <c r="BC115" s="133"/>
      <c r="BD115" s="133"/>
      <c r="BE115" s="133"/>
      <c r="BF115" s="133"/>
      <c r="BG115" s="133"/>
      <c r="BH115" s="133"/>
    </row>
    <row r="116" spans="1:60" outlineLevel="1" x14ac:dyDescent="0.2">
      <c r="A116" s="134">
        <v>100</v>
      </c>
      <c r="B116" s="134" t="s">
        <v>302</v>
      </c>
      <c r="C116" s="164" t="s">
        <v>303</v>
      </c>
      <c r="D116" s="140" t="s">
        <v>126</v>
      </c>
      <c r="E116" s="146">
        <v>12</v>
      </c>
      <c r="F116" s="175"/>
      <c r="G116" s="148">
        <f t="shared" si="29"/>
        <v>0</v>
      </c>
      <c r="H116" s="148">
        <v>475.19</v>
      </c>
      <c r="I116" s="148">
        <f t="shared" si="30"/>
        <v>5702.28</v>
      </c>
      <c r="J116" s="148">
        <v>117.81</v>
      </c>
      <c r="K116" s="148">
        <f t="shared" si="31"/>
        <v>1413.72</v>
      </c>
      <c r="L116" s="148">
        <v>0</v>
      </c>
      <c r="M116" s="148">
        <f t="shared" si="32"/>
        <v>0</v>
      </c>
      <c r="N116" s="141">
        <v>4.8000000000000001E-4</v>
      </c>
      <c r="O116" s="141">
        <f t="shared" si="33"/>
        <v>5.7600000000000004E-3</v>
      </c>
      <c r="P116" s="141">
        <v>0</v>
      </c>
      <c r="Q116" s="141">
        <f t="shared" si="34"/>
        <v>0</v>
      </c>
      <c r="R116" s="141"/>
      <c r="S116" s="141"/>
      <c r="T116" s="142">
        <v>0.22700000000000001</v>
      </c>
      <c r="U116" s="141">
        <f t="shared" si="35"/>
        <v>2.72</v>
      </c>
      <c r="V116" s="133"/>
      <c r="W116" s="133"/>
      <c r="X116" s="133"/>
      <c r="Y116" s="133"/>
      <c r="Z116" s="133"/>
      <c r="AA116" s="133"/>
      <c r="AB116" s="133"/>
      <c r="AC116" s="133"/>
      <c r="AD116" s="133"/>
      <c r="AE116" s="133" t="s">
        <v>109</v>
      </c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</row>
    <row r="117" spans="1:60" outlineLevel="1" x14ac:dyDescent="0.2">
      <c r="A117" s="134">
        <v>101</v>
      </c>
      <c r="B117" s="134" t="s">
        <v>304</v>
      </c>
      <c r="C117" s="164" t="s">
        <v>305</v>
      </c>
      <c r="D117" s="140" t="s">
        <v>126</v>
      </c>
      <c r="E117" s="146">
        <v>8</v>
      </c>
      <c r="F117" s="175"/>
      <c r="G117" s="148">
        <f t="shared" si="29"/>
        <v>0</v>
      </c>
      <c r="H117" s="148">
        <v>744.08</v>
      </c>
      <c r="I117" s="148">
        <f t="shared" si="30"/>
        <v>5952.64</v>
      </c>
      <c r="J117" s="148">
        <v>142.91999999999996</v>
      </c>
      <c r="K117" s="148">
        <f t="shared" si="31"/>
        <v>1143.3599999999999</v>
      </c>
      <c r="L117" s="148">
        <v>0</v>
      </c>
      <c r="M117" s="148">
        <f t="shared" si="32"/>
        <v>0</v>
      </c>
      <c r="N117" s="141">
        <v>6.8000000000000005E-4</v>
      </c>
      <c r="O117" s="141">
        <f t="shared" si="33"/>
        <v>5.4400000000000004E-3</v>
      </c>
      <c r="P117" s="141">
        <v>0</v>
      </c>
      <c r="Q117" s="141">
        <f t="shared" si="34"/>
        <v>0</v>
      </c>
      <c r="R117" s="141"/>
      <c r="S117" s="141"/>
      <c r="T117" s="142">
        <v>0.26900000000000002</v>
      </c>
      <c r="U117" s="141">
        <f t="shared" si="35"/>
        <v>2.15</v>
      </c>
      <c r="V117" s="133"/>
      <c r="W117" s="133"/>
      <c r="X117" s="133"/>
      <c r="Y117" s="133"/>
      <c r="Z117" s="133"/>
      <c r="AA117" s="133"/>
      <c r="AB117" s="133"/>
      <c r="AC117" s="133"/>
      <c r="AD117" s="133"/>
      <c r="AE117" s="133" t="s">
        <v>109</v>
      </c>
      <c r="AF117" s="133"/>
      <c r="AG117" s="133"/>
      <c r="AH117" s="133"/>
      <c r="AI117" s="133"/>
      <c r="AJ117" s="133"/>
      <c r="AK117" s="133"/>
      <c r="AL117" s="133"/>
      <c r="AM117" s="133"/>
      <c r="AN117" s="133"/>
      <c r="AO117" s="133"/>
      <c r="AP117" s="133"/>
      <c r="AQ117" s="133"/>
      <c r="AR117" s="133"/>
      <c r="AS117" s="133"/>
      <c r="AT117" s="133"/>
      <c r="AU117" s="133"/>
      <c r="AV117" s="133"/>
      <c r="AW117" s="133"/>
      <c r="AX117" s="133"/>
      <c r="AY117" s="133"/>
      <c r="AZ117" s="133"/>
      <c r="BA117" s="133"/>
      <c r="BB117" s="133"/>
      <c r="BC117" s="133"/>
      <c r="BD117" s="133"/>
      <c r="BE117" s="133"/>
      <c r="BF117" s="133"/>
      <c r="BG117" s="133"/>
      <c r="BH117" s="133"/>
    </row>
    <row r="118" spans="1:60" outlineLevel="1" x14ac:dyDescent="0.2">
      <c r="A118" s="134">
        <v>102</v>
      </c>
      <c r="B118" s="134" t="s">
        <v>306</v>
      </c>
      <c r="C118" s="164" t="s">
        <v>307</v>
      </c>
      <c r="D118" s="140" t="s">
        <v>126</v>
      </c>
      <c r="E118" s="146">
        <v>14</v>
      </c>
      <c r="F118" s="175"/>
      <c r="G118" s="148">
        <f t="shared" si="29"/>
        <v>0</v>
      </c>
      <c r="H118" s="148">
        <v>1098.52</v>
      </c>
      <c r="I118" s="148">
        <f t="shared" si="30"/>
        <v>15379.28</v>
      </c>
      <c r="J118" s="148">
        <v>186.48000000000002</v>
      </c>
      <c r="K118" s="148">
        <f t="shared" si="31"/>
        <v>2610.7199999999998</v>
      </c>
      <c r="L118" s="148">
        <v>0</v>
      </c>
      <c r="M118" s="148">
        <f t="shared" si="32"/>
        <v>0</v>
      </c>
      <c r="N118" s="141">
        <v>1.0399999999999999E-3</v>
      </c>
      <c r="O118" s="141">
        <f t="shared" si="33"/>
        <v>1.456E-2</v>
      </c>
      <c r="P118" s="141">
        <v>0</v>
      </c>
      <c r="Q118" s="141">
        <f t="shared" si="34"/>
        <v>0</v>
      </c>
      <c r="R118" s="141"/>
      <c r="S118" s="141"/>
      <c r="T118" s="142">
        <v>0.35099999999999998</v>
      </c>
      <c r="U118" s="141">
        <f t="shared" si="35"/>
        <v>4.91</v>
      </c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 t="s">
        <v>109</v>
      </c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</row>
    <row r="119" spans="1:60" outlineLevel="1" x14ac:dyDescent="0.2">
      <c r="A119" s="134">
        <v>103</v>
      </c>
      <c r="B119" s="134" t="s">
        <v>308</v>
      </c>
      <c r="C119" s="164" t="s">
        <v>309</v>
      </c>
      <c r="D119" s="140" t="s">
        <v>126</v>
      </c>
      <c r="E119" s="146">
        <v>10</v>
      </c>
      <c r="F119" s="175"/>
      <c r="G119" s="148">
        <f t="shared" si="29"/>
        <v>0</v>
      </c>
      <c r="H119" s="148">
        <v>1523.98</v>
      </c>
      <c r="I119" s="148">
        <f t="shared" si="30"/>
        <v>15239.8</v>
      </c>
      <c r="J119" s="148">
        <v>220.01999999999998</v>
      </c>
      <c r="K119" s="148">
        <f t="shared" si="31"/>
        <v>2200.1999999999998</v>
      </c>
      <c r="L119" s="148">
        <v>0</v>
      </c>
      <c r="M119" s="148">
        <f t="shared" si="32"/>
        <v>0</v>
      </c>
      <c r="N119" s="141">
        <v>1.6299999999999999E-3</v>
      </c>
      <c r="O119" s="141">
        <f t="shared" si="33"/>
        <v>1.6299999999999999E-2</v>
      </c>
      <c r="P119" s="141">
        <v>0</v>
      </c>
      <c r="Q119" s="141">
        <f t="shared" si="34"/>
        <v>0</v>
      </c>
      <c r="R119" s="141"/>
      <c r="S119" s="141"/>
      <c r="T119" s="142">
        <v>0.42399999999999999</v>
      </c>
      <c r="U119" s="141">
        <f t="shared" si="35"/>
        <v>4.24</v>
      </c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 t="s">
        <v>109</v>
      </c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</row>
    <row r="120" spans="1:60" outlineLevel="1" x14ac:dyDescent="0.2">
      <c r="A120" s="134">
        <v>104</v>
      </c>
      <c r="B120" s="134" t="s">
        <v>310</v>
      </c>
      <c r="C120" s="164" t="s">
        <v>311</v>
      </c>
      <c r="D120" s="140" t="s">
        <v>126</v>
      </c>
      <c r="E120" s="146">
        <v>8</v>
      </c>
      <c r="F120" s="175"/>
      <c r="G120" s="148">
        <f t="shared" si="29"/>
        <v>0</v>
      </c>
      <c r="H120" s="148">
        <v>1698</v>
      </c>
      <c r="I120" s="148">
        <f t="shared" si="30"/>
        <v>13584</v>
      </c>
      <c r="J120" s="148">
        <v>0</v>
      </c>
      <c r="K120" s="148">
        <f t="shared" si="31"/>
        <v>0</v>
      </c>
      <c r="L120" s="148">
        <v>0</v>
      </c>
      <c r="M120" s="148">
        <f t="shared" si="32"/>
        <v>0</v>
      </c>
      <c r="N120" s="141">
        <v>3.0999999999999999E-3</v>
      </c>
      <c r="O120" s="141">
        <f t="shared" si="33"/>
        <v>2.4799999999999999E-2</v>
      </c>
      <c r="P120" s="141">
        <v>0</v>
      </c>
      <c r="Q120" s="141">
        <f t="shared" si="34"/>
        <v>0</v>
      </c>
      <c r="R120" s="141"/>
      <c r="S120" s="141"/>
      <c r="T120" s="142">
        <v>0</v>
      </c>
      <c r="U120" s="141">
        <f t="shared" si="35"/>
        <v>0</v>
      </c>
      <c r="V120" s="133"/>
      <c r="W120" s="133"/>
      <c r="X120" s="133"/>
      <c r="Y120" s="133"/>
      <c r="Z120" s="133"/>
      <c r="AA120" s="133"/>
      <c r="AB120" s="133"/>
      <c r="AC120" s="133"/>
      <c r="AD120" s="133"/>
      <c r="AE120" s="133" t="s">
        <v>129</v>
      </c>
      <c r="AF120" s="133"/>
      <c r="AG120" s="133"/>
      <c r="AH120" s="133"/>
      <c r="AI120" s="133"/>
      <c r="AJ120" s="133"/>
      <c r="AK120" s="133"/>
      <c r="AL120" s="133"/>
      <c r="AM120" s="133"/>
      <c r="AN120" s="133"/>
      <c r="AO120" s="133"/>
      <c r="AP120" s="133"/>
      <c r="AQ120" s="133"/>
      <c r="AR120" s="133"/>
      <c r="AS120" s="133"/>
      <c r="AT120" s="133"/>
      <c r="AU120" s="133"/>
      <c r="AV120" s="133"/>
      <c r="AW120" s="133"/>
      <c r="AX120" s="133"/>
      <c r="AY120" s="133"/>
      <c r="AZ120" s="133"/>
      <c r="BA120" s="133"/>
      <c r="BB120" s="133"/>
      <c r="BC120" s="133"/>
      <c r="BD120" s="133"/>
      <c r="BE120" s="133"/>
      <c r="BF120" s="133"/>
      <c r="BG120" s="133"/>
      <c r="BH120" s="133"/>
    </row>
    <row r="121" spans="1:60" outlineLevel="1" x14ac:dyDescent="0.2">
      <c r="A121" s="134">
        <v>105</v>
      </c>
      <c r="B121" s="134" t="s">
        <v>312</v>
      </c>
      <c r="C121" s="164" t="s">
        <v>313</v>
      </c>
      <c r="D121" s="140" t="s">
        <v>126</v>
      </c>
      <c r="E121" s="146">
        <v>2</v>
      </c>
      <c r="F121" s="175"/>
      <c r="G121" s="148">
        <f t="shared" si="29"/>
        <v>0</v>
      </c>
      <c r="H121" s="148">
        <v>2110</v>
      </c>
      <c r="I121" s="148">
        <f t="shared" si="30"/>
        <v>4220</v>
      </c>
      <c r="J121" s="148">
        <v>0</v>
      </c>
      <c r="K121" s="148">
        <f t="shared" si="31"/>
        <v>0</v>
      </c>
      <c r="L121" s="148">
        <v>0</v>
      </c>
      <c r="M121" s="148">
        <f t="shared" si="32"/>
        <v>0</v>
      </c>
      <c r="N121" s="141">
        <v>3.8500000000000001E-3</v>
      </c>
      <c r="O121" s="141">
        <f t="shared" si="33"/>
        <v>7.7000000000000002E-3</v>
      </c>
      <c r="P121" s="141">
        <v>0</v>
      </c>
      <c r="Q121" s="141">
        <f t="shared" si="34"/>
        <v>0</v>
      </c>
      <c r="R121" s="141"/>
      <c r="S121" s="141"/>
      <c r="T121" s="142">
        <v>0</v>
      </c>
      <c r="U121" s="141">
        <f t="shared" si="35"/>
        <v>0</v>
      </c>
      <c r="V121" s="133"/>
      <c r="W121" s="133"/>
      <c r="X121" s="133"/>
      <c r="Y121" s="133"/>
      <c r="Z121" s="133"/>
      <c r="AA121" s="133"/>
      <c r="AB121" s="133"/>
      <c r="AC121" s="133"/>
      <c r="AD121" s="133"/>
      <c r="AE121" s="133" t="s">
        <v>129</v>
      </c>
      <c r="AF121" s="133"/>
      <c r="AG121" s="133"/>
      <c r="AH121" s="133"/>
      <c r="AI121" s="133"/>
      <c r="AJ121" s="133"/>
      <c r="AK121" s="133"/>
      <c r="AL121" s="133"/>
      <c r="AM121" s="133"/>
      <c r="AN121" s="133"/>
      <c r="AO121" s="133"/>
      <c r="AP121" s="133"/>
      <c r="AQ121" s="133"/>
      <c r="AR121" s="133"/>
      <c r="AS121" s="133"/>
      <c r="AT121" s="133"/>
      <c r="AU121" s="133"/>
      <c r="AV121" s="133"/>
      <c r="AW121" s="133"/>
      <c r="AX121" s="133"/>
      <c r="AY121" s="133"/>
      <c r="AZ121" s="133"/>
      <c r="BA121" s="133"/>
      <c r="BB121" s="133"/>
      <c r="BC121" s="133"/>
      <c r="BD121" s="133"/>
      <c r="BE121" s="133"/>
      <c r="BF121" s="133"/>
      <c r="BG121" s="133"/>
      <c r="BH121" s="133"/>
    </row>
    <row r="122" spans="1:60" outlineLevel="1" x14ac:dyDescent="0.2">
      <c r="A122" s="134">
        <v>106</v>
      </c>
      <c r="B122" s="134" t="s">
        <v>314</v>
      </c>
      <c r="C122" s="164" t="s">
        <v>315</v>
      </c>
      <c r="D122" s="140" t="s">
        <v>126</v>
      </c>
      <c r="E122" s="146">
        <v>20</v>
      </c>
      <c r="F122" s="175"/>
      <c r="G122" s="148">
        <f t="shared" si="29"/>
        <v>0</v>
      </c>
      <c r="H122" s="148">
        <v>331</v>
      </c>
      <c r="I122" s="148">
        <f t="shared" si="30"/>
        <v>6620</v>
      </c>
      <c r="J122" s="148">
        <v>0</v>
      </c>
      <c r="K122" s="148">
        <f t="shared" si="31"/>
        <v>0</v>
      </c>
      <c r="L122" s="148">
        <v>0</v>
      </c>
      <c r="M122" s="148">
        <f t="shared" si="32"/>
        <v>0</v>
      </c>
      <c r="N122" s="141">
        <v>1.9400000000000001E-3</v>
      </c>
      <c r="O122" s="141">
        <f t="shared" si="33"/>
        <v>3.8800000000000001E-2</v>
      </c>
      <c r="P122" s="141">
        <v>0</v>
      </c>
      <c r="Q122" s="141">
        <f t="shared" si="34"/>
        <v>0</v>
      </c>
      <c r="R122" s="141"/>
      <c r="S122" s="141"/>
      <c r="T122" s="142">
        <v>0</v>
      </c>
      <c r="U122" s="141">
        <f t="shared" si="35"/>
        <v>0</v>
      </c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 t="s">
        <v>129</v>
      </c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</row>
    <row r="123" spans="1:60" outlineLevel="1" x14ac:dyDescent="0.2">
      <c r="A123" s="134">
        <v>107</v>
      </c>
      <c r="B123" s="134" t="s">
        <v>316</v>
      </c>
      <c r="C123" s="164" t="s">
        <v>317</v>
      </c>
      <c r="D123" s="140" t="s">
        <v>126</v>
      </c>
      <c r="E123" s="146">
        <v>6</v>
      </c>
      <c r="F123" s="175"/>
      <c r="G123" s="148">
        <f t="shared" si="29"/>
        <v>0</v>
      </c>
      <c r="H123" s="148">
        <v>377</v>
      </c>
      <c r="I123" s="148">
        <f t="shared" si="30"/>
        <v>2262</v>
      </c>
      <c r="J123" s="148">
        <v>0</v>
      </c>
      <c r="K123" s="148">
        <f t="shared" si="31"/>
        <v>0</v>
      </c>
      <c r="L123" s="148">
        <v>0</v>
      </c>
      <c r="M123" s="148">
        <f t="shared" si="32"/>
        <v>0</v>
      </c>
      <c r="N123" s="141">
        <v>3.0000000000000001E-3</v>
      </c>
      <c r="O123" s="141">
        <f t="shared" si="33"/>
        <v>1.7999999999999999E-2</v>
      </c>
      <c r="P123" s="141">
        <v>0</v>
      </c>
      <c r="Q123" s="141">
        <f t="shared" si="34"/>
        <v>0</v>
      </c>
      <c r="R123" s="141"/>
      <c r="S123" s="141"/>
      <c r="T123" s="142">
        <v>0</v>
      </c>
      <c r="U123" s="141">
        <f t="shared" si="35"/>
        <v>0</v>
      </c>
      <c r="V123" s="133"/>
      <c r="W123" s="133"/>
      <c r="X123" s="133"/>
      <c r="Y123" s="133"/>
      <c r="Z123" s="133"/>
      <c r="AA123" s="133"/>
      <c r="AB123" s="133"/>
      <c r="AC123" s="133"/>
      <c r="AD123" s="133"/>
      <c r="AE123" s="133" t="s">
        <v>129</v>
      </c>
      <c r="AF123" s="133"/>
      <c r="AG123" s="133"/>
      <c r="AH123" s="133"/>
      <c r="AI123" s="133"/>
      <c r="AJ123" s="133"/>
      <c r="AK123" s="133"/>
      <c r="AL123" s="133"/>
      <c r="AM123" s="133"/>
      <c r="AN123" s="133"/>
      <c r="AO123" s="133"/>
      <c r="AP123" s="133"/>
      <c r="AQ123" s="133"/>
      <c r="AR123" s="133"/>
      <c r="AS123" s="133"/>
      <c r="AT123" s="133"/>
      <c r="AU123" s="133"/>
      <c r="AV123" s="133"/>
      <c r="AW123" s="133"/>
      <c r="AX123" s="133"/>
      <c r="AY123" s="133"/>
      <c r="AZ123" s="133"/>
      <c r="BA123" s="133"/>
      <c r="BB123" s="133"/>
      <c r="BC123" s="133"/>
      <c r="BD123" s="133"/>
      <c r="BE123" s="133"/>
      <c r="BF123" s="133"/>
      <c r="BG123" s="133"/>
      <c r="BH123" s="133"/>
    </row>
    <row r="124" spans="1:60" outlineLevel="1" x14ac:dyDescent="0.2">
      <c r="A124" s="134">
        <v>108</v>
      </c>
      <c r="B124" s="134" t="s">
        <v>318</v>
      </c>
      <c r="C124" s="164" t="s">
        <v>319</v>
      </c>
      <c r="D124" s="140" t="s">
        <v>151</v>
      </c>
      <c r="E124" s="146">
        <v>1</v>
      </c>
      <c r="F124" s="175"/>
      <c r="G124" s="148">
        <f t="shared" si="29"/>
        <v>0</v>
      </c>
      <c r="H124" s="148">
        <v>418.02</v>
      </c>
      <c r="I124" s="148">
        <f t="shared" si="30"/>
        <v>418.02</v>
      </c>
      <c r="J124" s="148">
        <v>109.98000000000002</v>
      </c>
      <c r="K124" s="148">
        <f t="shared" si="31"/>
        <v>109.98</v>
      </c>
      <c r="L124" s="148">
        <v>0</v>
      </c>
      <c r="M124" s="148">
        <f t="shared" si="32"/>
        <v>0</v>
      </c>
      <c r="N124" s="141">
        <v>2.3000000000000001E-4</v>
      </c>
      <c r="O124" s="141">
        <f t="shared" si="33"/>
        <v>2.3000000000000001E-4</v>
      </c>
      <c r="P124" s="141">
        <v>0</v>
      </c>
      <c r="Q124" s="141">
        <f t="shared" si="34"/>
        <v>0</v>
      </c>
      <c r="R124" s="141"/>
      <c r="S124" s="141"/>
      <c r="T124" s="142">
        <v>0.20699999999999999</v>
      </c>
      <c r="U124" s="141">
        <f t="shared" si="35"/>
        <v>0.21</v>
      </c>
      <c r="V124" s="133"/>
      <c r="W124" s="133"/>
      <c r="X124" s="133"/>
      <c r="Y124" s="133"/>
      <c r="Z124" s="133"/>
      <c r="AA124" s="133"/>
      <c r="AB124" s="133"/>
      <c r="AC124" s="133"/>
      <c r="AD124" s="133"/>
      <c r="AE124" s="133" t="s">
        <v>109</v>
      </c>
      <c r="AF124" s="133"/>
      <c r="AG124" s="133"/>
      <c r="AH124" s="133"/>
      <c r="AI124" s="133"/>
      <c r="AJ124" s="133"/>
      <c r="AK124" s="133"/>
      <c r="AL124" s="133"/>
      <c r="AM124" s="133"/>
      <c r="AN124" s="133"/>
      <c r="AO124" s="133"/>
      <c r="AP124" s="133"/>
      <c r="AQ124" s="133"/>
      <c r="AR124" s="133"/>
      <c r="AS124" s="133"/>
      <c r="AT124" s="133"/>
      <c r="AU124" s="133"/>
      <c r="AV124" s="133"/>
      <c r="AW124" s="133"/>
      <c r="AX124" s="133"/>
      <c r="AY124" s="133"/>
      <c r="AZ124" s="133"/>
      <c r="BA124" s="133"/>
      <c r="BB124" s="133"/>
      <c r="BC124" s="133"/>
      <c r="BD124" s="133"/>
      <c r="BE124" s="133"/>
      <c r="BF124" s="133"/>
      <c r="BG124" s="133"/>
      <c r="BH124" s="133"/>
    </row>
    <row r="125" spans="1:60" outlineLevel="1" x14ac:dyDescent="0.2">
      <c r="A125" s="134">
        <v>109</v>
      </c>
      <c r="B125" s="134" t="s">
        <v>320</v>
      </c>
      <c r="C125" s="164" t="s">
        <v>321</v>
      </c>
      <c r="D125" s="140" t="s">
        <v>126</v>
      </c>
      <c r="E125" s="146">
        <v>3</v>
      </c>
      <c r="F125" s="175"/>
      <c r="G125" s="148">
        <f t="shared" si="29"/>
        <v>0</v>
      </c>
      <c r="H125" s="148">
        <v>552.19000000000005</v>
      </c>
      <c r="I125" s="148">
        <f t="shared" si="30"/>
        <v>1656.57</v>
      </c>
      <c r="J125" s="148">
        <v>117.80999999999995</v>
      </c>
      <c r="K125" s="148">
        <f t="shared" si="31"/>
        <v>353.43</v>
      </c>
      <c r="L125" s="148">
        <v>0</v>
      </c>
      <c r="M125" s="148">
        <f t="shared" si="32"/>
        <v>0</v>
      </c>
      <c r="N125" s="141">
        <v>3.4000000000000002E-4</v>
      </c>
      <c r="O125" s="141">
        <f t="shared" si="33"/>
        <v>1.0200000000000001E-3</v>
      </c>
      <c r="P125" s="141">
        <v>0</v>
      </c>
      <c r="Q125" s="141">
        <f t="shared" si="34"/>
        <v>0</v>
      </c>
      <c r="R125" s="141"/>
      <c r="S125" s="141"/>
      <c r="T125" s="142">
        <v>0.22700000000000001</v>
      </c>
      <c r="U125" s="141">
        <f t="shared" si="35"/>
        <v>0.68</v>
      </c>
      <c r="V125" s="133"/>
      <c r="W125" s="133"/>
      <c r="X125" s="133"/>
      <c r="Y125" s="133"/>
      <c r="Z125" s="133"/>
      <c r="AA125" s="133"/>
      <c r="AB125" s="133"/>
      <c r="AC125" s="133"/>
      <c r="AD125" s="133"/>
      <c r="AE125" s="133" t="s">
        <v>109</v>
      </c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33"/>
      <c r="BE125" s="133"/>
      <c r="BF125" s="133"/>
      <c r="BG125" s="133"/>
      <c r="BH125" s="133"/>
    </row>
    <row r="126" spans="1:60" outlineLevel="1" x14ac:dyDescent="0.2">
      <c r="A126" s="134">
        <v>110</v>
      </c>
      <c r="B126" s="134" t="s">
        <v>322</v>
      </c>
      <c r="C126" s="164" t="s">
        <v>323</v>
      </c>
      <c r="D126" s="140" t="s">
        <v>126</v>
      </c>
      <c r="E126" s="146">
        <v>2</v>
      </c>
      <c r="F126" s="175"/>
      <c r="G126" s="148">
        <f t="shared" si="29"/>
        <v>0</v>
      </c>
      <c r="H126" s="148">
        <v>877.08</v>
      </c>
      <c r="I126" s="148">
        <f t="shared" si="30"/>
        <v>1754.16</v>
      </c>
      <c r="J126" s="148">
        <v>142.91999999999996</v>
      </c>
      <c r="K126" s="148">
        <f t="shared" si="31"/>
        <v>285.83999999999997</v>
      </c>
      <c r="L126" s="148">
        <v>0</v>
      </c>
      <c r="M126" s="148">
        <f t="shared" si="32"/>
        <v>0</v>
      </c>
      <c r="N126" s="141">
        <v>5.5000000000000003E-4</v>
      </c>
      <c r="O126" s="141">
        <f t="shared" si="33"/>
        <v>1.1000000000000001E-3</v>
      </c>
      <c r="P126" s="141">
        <v>0</v>
      </c>
      <c r="Q126" s="141">
        <f t="shared" si="34"/>
        <v>0</v>
      </c>
      <c r="R126" s="141"/>
      <c r="S126" s="141"/>
      <c r="T126" s="142">
        <v>0.26900000000000002</v>
      </c>
      <c r="U126" s="141">
        <f t="shared" si="35"/>
        <v>0.54</v>
      </c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 t="s">
        <v>109</v>
      </c>
      <c r="AF126" s="133"/>
      <c r="AG126" s="133"/>
      <c r="AH126" s="133"/>
      <c r="AI126" s="133"/>
      <c r="AJ126" s="133"/>
      <c r="AK126" s="133"/>
      <c r="AL126" s="133"/>
      <c r="AM126" s="133"/>
      <c r="AN126" s="133"/>
      <c r="AO126" s="133"/>
      <c r="AP126" s="133"/>
      <c r="AQ126" s="133"/>
      <c r="AR126" s="133"/>
      <c r="AS126" s="133"/>
      <c r="AT126" s="133"/>
      <c r="AU126" s="133"/>
      <c r="AV126" s="133"/>
      <c r="AW126" s="133"/>
      <c r="AX126" s="133"/>
      <c r="AY126" s="133"/>
      <c r="AZ126" s="133"/>
      <c r="BA126" s="133"/>
      <c r="BB126" s="133"/>
      <c r="BC126" s="133"/>
      <c r="BD126" s="133"/>
      <c r="BE126" s="133"/>
      <c r="BF126" s="133"/>
      <c r="BG126" s="133"/>
      <c r="BH126" s="133"/>
    </row>
    <row r="127" spans="1:60" outlineLevel="1" x14ac:dyDescent="0.2">
      <c r="A127" s="134">
        <v>111</v>
      </c>
      <c r="B127" s="134" t="s">
        <v>324</v>
      </c>
      <c r="C127" s="164" t="s">
        <v>325</v>
      </c>
      <c r="D127" s="140" t="s">
        <v>126</v>
      </c>
      <c r="E127" s="146">
        <v>3</v>
      </c>
      <c r="F127" s="175"/>
      <c r="G127" s="148">
        <f t="shared" si="29"/>
        <v>0</v>
      </c>
      <c r="H127" s="148">
        <v>1110.52</v>
      </c>
      <c r="I127" s="148">
        <f t="shared" si="30"/>
        <v>3331.56</v>
      </c>
      <c r="J127" s="148">
        <v>186.48000000000002</v>
      </c>
      <c r="K127" s="148">
        <f t="shared" si="31"/>
        <v>559.44000000000005</v>
      </c>
      <c r="L127" s="148">
        <v>0</v>
      </c>
      <c r="M127" s="148">
        <f t="shared" si="32"/>
        <v>0</v>
      </c>
      <c r="N127" s="141">
        <v>6.8000000000000005E-4</v>
      </c>
      <c r="O127" s="141">
        <f t="shared" si="33"/>
        <v>2.0400000000000001E-3</v>
      </c>
      <c r="P127" s="141">
        <v>0</v>
      </c>
      <c r="Q127" s="141">
        <f t="shared" si="34"/>
        <v>0</v>
      </c>
      <c r="R127" s="141"/>
      <c r="S127" s="141"/>
      <c r="T127" s="142">
        <v>0.35099999999999998</v>
      </c>
      <c r="U127" s="141">
        <f t="shared" si="35"/>
        <v>1.05</v>
      </c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 t="s">
        <v>109</v>
      </c>
      <c r="AF127" s="133"/>
      <c r="AG127" s="133"/>
      <c r="AH127" s="133"/>
      <c r="AI127" s="133"/>
      <c r="AJ127" s="133"/>
      <c r="AK127" s="133"/>
      <c r="AL127" s="133"/>
      <c r="AM127" s="133"/>
      <c r="AN127" s="133"/>
      <c r="AO127" s="133"/>
      <c r="AP127" s="133"/>
      <c r="AQ127" s="133"/>
      <c r="AR127" s="133"/>
      <c r="AS127" s="133"/>
      <c r="AT127" s="133"/>
      <c r="AU127" s="133"/>
      <c r="AV127" s="133"/>
      <c r="AW127" s="133"/>
      <c r="AX127" s="133"/>
      <c r="AY127" s="133"/>
      <c r="AZ127" s="133"/>
      <c r="BA127" s="133"/>
      <c r="BB127" s="133"/>
      <c r="BC127" s="133"/>
      <c r="BD127" s="133"/>
      <c r="BE127" s="133"/>
      <c r="BF127" s="133"/>
      <c r="BG127" s="133"/>
      <c r="BH127" s="133"/>
    </row>
    <row r="128" spans="1:60" outlineLevel="1" x14ac:dyDescent="0.2">
      <c r="A128" s="134">
        <v>112</v>
      </c>
      <c r="B128" s="134" t="s">
        <v>326</v>
      </c>
      <c r="C128" s="164" t="s">
        <v>327</v>
      </c>
      <c r="D128" s="140" t="s">
        <v>126</v>
      </c>
      <c r="E128" s="146">
        <v>2</v>
      </c>
      <c r="F128" s="175"/>
      <c r="G128" s="148">
        <f t="shared" si="29"/>
        <v>0</v>
      </c>
      <c r="H128" s="148">
        <v>1412.98</v>
      </c>
      <c r="I128" s="148">
        <f t="shared" si="30"/>
        <v>2825.96</v>
      </c>
      <c r="J128" s="148">
        <v>220.01999999999998</v>
      </c>
      <c r="K128" s="148">
        <f t="shared" si="31"/>
        <v>440.04</v>
      </c>
      <c r="L128" s="148">
        <v>0</v>
      </c>
      <c r="M128" s="148">
        <f t="shared" si="32"/>
        <v>0</v>
      </c>
      <c r="N128" s="141">
        <v>1.06E-3</v>
      </c>
      <c r="O128" s="141">
        <f t="shared" si="33"/>
        <v>2.1199999999999999E-3</v>
      </c>
      <c r="P128" s="141">
        <v>0</v>
      </c>
      <c r="Q128" s="141">
        <f t="shared" si="34"/>
        <v>0</v>
      </c>
      <c r="R128" s="141"/>
      <c r="S128" s="141"/>
      <c r="T128" s="142">
        <v>0.42399999999999999</v>
      </c>
      <c r="U128" s="141">
        <f t="shared" si="35"/>
        <v>0.85</v>
      </c>
      <c r="V128" s="133"/>
      <c r="W128" s="133"/>
      <c r="X128" s="133"/>
      <c r="Y128" s="133"/>
      <c r="Z128" s="133"/>
      <c r="AA128" s="133"/>
      <c r="AB128" s="133"/>
      <c r="AC128" s="133"/>
      <c r="AD128" s="133"/>
      <c r="AE128" s="133" t="s">
        <v>109</v>
      </c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33"/>
      <c r="BE128" s="133"/>
      <c r="BF128" s="133"/>
      <c r="BG128" s="133"/>
      <c r="BH128" s="133"/>
    </row>
    <row r="129" spans="1:60" outlineLevel="1" x14ac:dyDescent="0.2">
      <c r="A129" s="134">
        <v>113</v>
      </c>
      <c r="B129" s="134" t="s">
        <v>328</v>
      </c>
      <c r="C129" s="164" t="s">
        <v>329</v>
      </c>
      <c r="D129" s="140" t="s">
        <v>126</v>
      </c>
      <c r="E129" s="146">
        <v>2</v>
      </c>
      <c r="F129" s="175"/>
      <c r="G129" s="148">
        <f t="shared" si="29"/>
        <v>0</v>
      </c>
      <c r="H129" s="148">
        <v>2125.8200000000002</v>
      </c>
      <c r="I129" s="148">
        <f t="shared" si="30"/>
        <v>4251.6400000000003</v>
      </c>
      <c r="J129" s="148">
        <v>279.17999999999984</v>
      </c>
      <c r="K129" s="148">
        <f t="shared" si="31"/>
        <v>558.36</v>
      </c>
      <c r="L129" s="148">
        <v>0</v>
      </c>
      <c r="M129" s="148">
        <f t="shared" si="32"/>
        <v>0</v>
      </c>
      <c r="N129" s="141">
        <v>1.8E-3</v>
      </c>
      <c r="O129" s="141">
        <f t="shared" si="33"/>
        <v>3.5999999999999999E-3</v>
      </c>
      <c r="P129" s="141">
        <v>0</v>
      </c>
      <c r="Q129" s="141">
        <f t="shared" si="34"/>
        <v>0</v>
      </c>
      <c r="R129" s="141"/>
      <c r="S129" s="141"/>
      <c r="T129" s="142">
        <v>0.53800000000000003</v>
      </c>
      <c r="U129" s="141">
        <f t="shared" si="35"/>
        <v>1.08</v>
      </c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 t="s">
        <v>109</v>
      </c>
      <c r="AF129" s="133"/>
      <c r="AG129" s="133"/>
      <c r="AH129" s="133"/>
      <c r="AI129" s="133"/>
      <c r="AJ129" s="133"/>
      <c r="AK129" s="133"/>
      <c r="AL129" s="133"/>
      <c r="AM129" s="133"/>
      <c r="AN129" s="133"/>
      <c r="AO129" s="133"/>
      <c r="AP129" s="133"/>
      <c r="AQ129" s="133"/>
      <c r="AR129" s="133"/>
      <c r="AS129" s="133"/>
      <c r="AT129" s="133"/>
      <c r="AU129" s="133"/>
      <c r="AV129" s="133"/>
      <c r="AW129" s="133"/>
      <c r="AX129" s="133"/>
      <c r="AY129" s="133"/>
      <c r="AZ129" s="133"/>
      <c r="BA129" s="133"/>
      <c r="BB129" s="133"/>
      <c r="BC129" s="133"/>
      <c r="BD129" s="133"/>
      <c r="BE129" s="133"/>
      <c r="BF129" s="133"/>
      <c r="BG129" s="133"/>
      <c r="BH129" s="133"/>
    </row>
    <row r="130" spans="1:60" outlineLevel="1" x14ac:dyDescent="0.2">
      <c r="A130" s="134">
        <v>114</v>
      </c>
      <c r="B130" s="134" t="s">
        <v>330</v>
      </c>
      <c r="C130" s="164" t="s">
        <v>331</v>
      </c>
      <c r="D130" s="140" t="s">
        <v>126</v>
      </c>
      <c r="E130" s="146">
        <v>2</v>
      </c>
      <c r="F130" s="175"/>
      <c r="G130" s="148">
        <f t="shared" si="29"/>
        <v>0</v>
      </c>
      <c r="H130" s="148">
        <v>611.08000000000004</v>
      </c>
      <c r="I130" s="148">
        <f t="shared" si="30"/>
        <v>1222.1600000000001</v>
      </c>
      <c r="J130" s="148">
        <v>142.91999999999996</v>
      </c>
      <c r="K130" s="148">
        <f t="shared" si="31"/>
        <v>285.83999999999997</v>
      </c>
      <c r="L130" s="148">
        <v>0</v>
      </c>
      <c r="M130" s="148">
        <f t="shared" si="32"/>
        <v>0</v>
      </c>
      <c r="N130" s="141">
        <v>5.5999999999999995E-4</v>
      </c>
      <c r="O130" s="141">
        <f t="shared" si="33"/>
        <v>1.1199999999999999E-3</v>
      </c>
      <c r="P130" s="141">
        <v>0</v>
      </c>
      <c r="Q130" s="141">
        <f t="shared" si="34"/>
        <v>0</v>
      </c>
      <c r="R130" s="141"/>
      <c r="S130" s="141"/>
      <c r="T130" s="142">
        <v>0.26900000000000002</v>
      </c>
      <c r="U130" s="141">
        <f t="shared" si="35"/>
        <v>0.54</v>
      </c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 t="s">
        <v>109</v>
      </c>
      <c r="AF130" s="133"/>
      <c r="AG130" s="133"/>
      <c r="AH130" s="133"/>
      <c r="AI130" s="133"/>
      <c r="AJ130" s="133"/>
      <c r="AK130" s="133"/>
      <c r="AL130" s="133"/>
      <c r="AM130" s="133"/>
      <c r="AN130" s="133"/>
      <c r="AO130" s="133"/>
      <c r="AP130" s="133"/>
      <c r="AQ130" s="133"/>
      <c r="AR130" s="133"/>
      <c r="AS130" s="133"/>
      <c r="AT130" s="133"/>
      <c r="AU130" s="133"/>
      <c r="AV130" s="133"/>
      <c r="AW130" s="133"/>
      <c r="AX130" s="133"/>
      <c r="AY130" s="133"/>
      <c r="AZ130" s="133"/>
      <c r="BA130" s="133"/>
      <c r="BB130" s="133"/>
      <c r="BC130" s="133"/>
      <c r="BD130" s="133"/>
      <c r="BE130" s="133"/>
      <c r="BF130" s="133"/>
      <c r="BG130" s="133"/>
      <c r="BH130" s="133"/>
    </row>
    <row r="131" spans="1:60" outlineLevel="1" x14ac:dyDescent="0.2">
      <c r="A131" s="134">
        <v>115</v>
      </c>
      <c r="B131" s="134" t="s">
        <v>332</v>
      </c>
      <c r="C131" s="164" t="s">
        <v>333</v>
      </c>
      <c r="D131" s="140" t="s">
        <v>126</v>
      </c>
      <c r="E131" s="146">
        <v>3</v>
      </c>
      <c r="F131" s="175"/>
      <c r="G131" s="148">
        <f t="shared" si="29"/>
        <v>0</v>
      </c>
      <c r="H131" s="148">
        <v>336.19</v>
      </c>
      <c r="I131" s="148">
        <f t="shared" si="30"/>
        <v>1008.57</v>
      </c>
      <c r="J131" s="148">
        <v>117.81</v>
      </c>
      <c r="K131" s="148">
        <f t="shared" si="31"/>
        <v>353.43</v>
      </c>
      <c r="L131" s="148">
        <v>0</v>
      </c>
      <c r="M131" s="148">
        <f t="shared" si="32"/>
        <v>0</v>
      </c>
      <c r="N131" s="141">
        <v>4.6000000000000001E-4</v>
      </c>
      <c r="O131" s="141">
        <f t="shared" si="33"/>
        <v>1.3799999999999999E-3</v>
      </c>
      <c r="P131" s="141">
        <v>0</v>
      </c>
      <c r="Q131" s="141">
        <f t="shared" si="34"/>
        <v>0</v>
      </c>
      <c r="R131" s="141"/>
      <c r="S131" s="141"/>
      <c r="T131" s="142">
        <v>0.22700000000000001</v>
      </c>
      <c r="U131" s="141">
        <f t="shared" si="35"/>
        <v>0.68</v>
      </c>
      <c r="V131" s="133"/>
      <c r="W131" s="133"/>
      <c r="X131" s="133"/>
      <c r="Y131" s="133"/>
      <c r="Z131" s="133"/>
      <c r="AA131" s="133"/>
      <c r="AB131" s="133"/>
      <c r="AC131" s="133"/>
      <c r="AD131" s="133"/>
      <c r="AE131" s="133" t="s">
        <v>109</v>
      </c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33"/>
      <c r="BE131" s="133"/>
      <c r="BF131" s="133"/>
      <c r="BG131" s="133"/>
      <c r="BH131" s="133"/>
    </row>
    <row r="132" spans="1:60" outlineLevel="1" x14ac:dyDescent="0.2">
      <c r="A132" s="134">
        <v>116</v>
      </c>
      <c r="B132" s="134" t="s">
        <v>334</v>
      </c>
      <c r="C132" s="164" t="s">
        <v>335</v>
      </c>
      <c r="D132" s="140" t="s">
        <v>126</v>
      </c>
      <c r="E132" s="146">
        <v>3</v>
      </c>
      <c r="F132" s="175"/>
      <c r="G132" s="148">
        <f t="shared" si="29"/>
        <v>0</v>
      </c>
      <c r="H132" s="148">
        <v>1020.52</v>
      </c>
      <c r="I132" s="148">
        <f t="shared" si="30"/>
        <v>3061.56</v>
      </c>
      <c r="J132" s="148">
        <v>186.48000000000002</v>
      </c>
      <c r="K132" s="148">
        <f t="shared" si="31"/>
        <v>559.44000000000005</v>
      </c>
      <c r="L132" s="148">
        <v>0</v>
      </c>
      <c r="M132" s="148">
        <f t="shared" si="32"/>
        <v>0</v>
      </c>
      <c r="N132" s="141">
        <v>8.4000000000000003E-4</v>
      </c>
      <c r="O132" s="141">
        <f t="shared" si="33"/>
        <v>2.5200000000000001E-3</v>
      </c>
      <c r="P132" s="141">
        <v>0</v>
      </c>
      <c r="Q132" s="141">
        <f t="shared" si="34"/>
        <v>0</v>
      </c>
      <c r="R132" s="141"/>
      <c r="S132" s="141"/>
      <c r="T132" s="142">
        <v>0.35099999999999998</v>
      </c>
      <c r="U132" s="141">
        <f t="shared" si="35"/>
        <v>1.05</v>
      </c>
      <c r="V132" s="133"/>
      <c r="W132" s="133"/>
      <c r="X132" s="133"/>
      <c r="Y132" s="133"/>
      <c r="Z132" s="133"/>
      <c r="AA132" s="133"/>
      <c r="AB132" s="133"/>
      <c r="AC132" s="133"/>
      <c r="AD132" s="133"/>
      <c r="AE132" s="133" t="s">
        <v>109</v>
      </c>
      <c r="AF132" s="133"/>
      <c r="AG132" s="133"/>
      <c r="AH132" s="133"/>
      <c r="AI132" s="133"/>
      <c r="AJ132" s="133"/>
      <c r="AK132" s="133"/>
      <c r="AL132" s="133"/>
      <c r="AM132" s="133"/>
      <c r="AN132" s="133"/>
      <c r="AO132" s="133"/>
      <c r="AP132" s="133"/>
      <c r="AQ132" s="133"/>
      <c r="AR132" s="133"/>
      <c r="AS132" s="133"/>
      <c r="AT132" s="133"/>
      <c r="AU132" s="133"/>
      <c r="AV132" s="133"/>
      <c r="AW132" s="133"/>
      <c r="AX132" s="133"/>
      <c r="AY132" s="133"/>
      <c r="AZ132" s="133"/>
      <c r="BA132" s="133"/>
      <c r="BB132" s="133"/>
      <c r="BC132" s="133"/>
      <c r="BD132" s="133"/>
      <c r="BE132" s="133"/>
      <c r="BF132" s="133"/>
      <c r="BG132" s="133"/>
      <c r="BH132" s="133"/>
    </row>
    <row r="133" spans="1:60" outlineLevel="1" x14ac:dyDescent="0.2">
      <c r="A133" s="134">
        <v>117</v>
      </c>
      <c r="B133" s="134" t="s">
        <v>336</v>
      </c>
      <c r="C133" s="164" t="s">
        <v>337</v>
      </c>
      <c r="D133" s="140" t="s">
        <v>126</v>
      </c>
      <c r="E133" s="146">
        <v>2</v>
      </c>
      <c r="F133" s="175"/>
      <c r="G133" s="148">
        <f t="shared" si="29"/>
        <v>0</v>
      </c>
      <c r="H133" s="148">
        <v>1527.98</v>
      </c>
      <c r="I133" s="148">
        <f t="shared" si="30"/>
        <v>3055.96</v>
      </c>
      <c r="J133" s="148">
        <v>220.01999999999998</v>
      </c>
      <c r="K133" s="148">
        <f t="shared" si="31"/>
        <v>440.04</v>
      </c>
      <c r="L133" s="148">
        <v>0</v>
      </c>
      <c r="M133" s="148">
        <f t="shared" si="32"/>
        <v>0</v>
      </c>
      <c r="N133" s="141">
        <v>1.42E-3</v>
      </c>
      <c r="O133" s="141">
        <f t="shared" si="33"/>
        <v>2.8400000000000001E-3</v>
      </c>
      <c r="P133" s="141">
        <v>0</v>
      </c>
      <c r="Q133" s="141">
        <f t="shared" si="34"/>
        <v>0</v>
      </c>
      <c r="R133" s="141"/>
      <c r="S133" s="141"/>
      <c r="T133" s="142">
        <v>0.42399999999999999</v>
      </c>
      <c r="U133" s="141">
        <f t="shared" si="35"/>
        <v>0.85</v>
      </c>
      <c r="V133" s="133"/>
      <c r="W133" s="133"/>
      <c r="X133" s="133"/>
      <c r="Y133" s="133"/>
      <c r="Z133" s="133"/>
      <c r="AA133" s="133"/>
      <c r="AB133" s="133"/>
      <c r="AC133" s="133"/>
      <c r="AD133" s="133"/>
      <c r="AE133" s="133" t="s">
        <v>109</v>
      </c>
      <c r="AF133" s="133"/>
      <c r="AG133" s="133"/>
      <c r="AH133" s="133"/>
      <c r="AI133" s="133"/>
      <c r="AJ133" s="133"/>
      <c r="AK133" s="133"/>
      <c r="AL133" s="133"/>
      <c r="AM133" s="133"/>
      <c r="AN133" s="133"/>
      <c r="AO133" s="133"/>
      <c r="AP133" s="133"/>
      <c r="AQ133" s="133"/>
      <c r="AR133" s="133"/>
      <c r="AS133" s="133"/>
      <c r="AT133" s="133"/>
      <c r="AU133" s="133"/>
      <c r="AV133" s="133"/>
      <c r="AW133" s="133"/>
      <c r="AX133" s="133"/>
      <c r="AY133" s="133"/>
      <c r="AZ133" s="133"/>
      <c r="BA133" s="133"/>
      <c r="BB133" s="133"/>
      <c r="BC133" s="133"/>
      <c r="BD133" s="133"/>
      <c r="BE133" s="133"/>
      <c r="BF133" s="133"/>
      <c r="BG133" s="133"/>
      <c r="BH133" s="133"/>
    </row>
    <row r="134" spans="1:60" outlineLevel="1" x14ac:dyDescent="0.2">
      <c r="A134" s="134">
        <v>118</v>
      </c>
      <c r="B134" s="134" t="s">
        <v>338</v>
      </c>
      <c r="C134" s="164" t="s">
        <v>339</v>
      </c>
      <c r="D134" s="140" t="s">
        <v>126</v>
      </c>
      <c r="E134" s="146">
        <v>1</v>
      </c>
      <c r="F134" s="175"/>
      <c r="G134" s="148">
        <f t="shared" si="29"/>
        <v>0</v>
      </c>
      <c r="H134" s="148">
        <v>5627.36</v>
      </c>
      <c r="I134" s="148">
        <f t="shared" si="30"/>
        <v>5627.36</v>
      </c>
      <c r="J134" s="148">
        <v>332.64000000000033</v>
      </c>
      <c r="K134" s="148">
        <f t="shared" si="31"/>
        <v>332.64</v>
      </c>
      <c r="L134" s="148">
        <v>0</v>
      </c>
      <c r="M134" s="148">
        <f t="shared" si="32"/>
        <v>0</v>
      </c>
      <c r="N134" s="141">
        <v>3.0000000000000001E-3</v>
      </c>
      <c r="O134" s="141">
        <f t="shared" si="33"/>
        <v>3.0000000000000001E-3</v>
      </c>
      <c r="P134" s="141">
        <v>0</v>
      </c>
      <c r="Q134" s="141">
        <f t="shared" si="34"/>
        <v>0</v>
      </c>
      <c r="R134" s="141"/>
      <c r="S134" s="141"/>
      <c r="T134" s="142">
        <v>0.64100000000000001</v>
      </c>
      <c r="U134" s="141">
        <f t="shared" si="35"/>
        <v>0.64</v>
      </c>
      <c r="V134" s="133"/>
      <c r="W134" s="133"/>
      <c r="X134" s="133"/>
      <c r="Y134" s="133"/>
      <c r="Z134" s="133"/>
      <c r="AA134" s="133"/>
      <c r="AB134" s="133"/>
      <c r="AC134" s="133"/>
      <c r="AD134" s="133"/>
      <c r="AE134" s="133" t="s">
        <v>109</v>
      </c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33"/>
      <c r="BE134" s="133"/>
      <c r="BF134" s="133"/>
      <c r="BG134" s="133"/>
      <c r="BH134" s="133"/>
    </row>
    <row r="135" spans="1:60" outlineLevel="1" x14ac:dyDescent="0.2">
      <c r="A135" s="134">
        <v>119</v>
      </c>
      <c r="B135" s="134" t="s">
        <v>340</v>
      </c>
      <c r="C135" s="164" t="s">
        <v>341</v>
      </c>
      <c r="D135" s="140" t="s">
        <v>126</v>
      </c>
      <c r="E135" s="146">
        <v>4</v>
      </c>
      <c r="F135" s="175"/>
      <c r="G135" s="148">
        <f t="shared" si="29"/>
        <v>0</v>
      </c>
      <c r="H135" s="148">
        <v>859.19</v>
      </c>
      <c r="I135" s="148">
        <f t="shared" si="30"/>
        <v>3436.76</v>
      </c>
      <c r="J135" s="148">
        <v>117.80999999999995</v>
      </c>
      <c r="K135" s="148">
        <f t="shared" si="31"/>
        <v>471.24</v>
      </c>
      <c r="L135" s="148">
        <v>0</v>
      </c>
      <c r="M135" s="148">
        <f t="shared" si="32"/>
        <v>0</v>
      </c>
      <c r="N135" s="141">
        <v>8.9999999999999998E-4</v>
      </c>
      <c r="O135" s="141">
        <f t="shared" si="33"/>
        <v>3.5999999999999999E-3</v>
      </c>
      <c r="P135" s="141">
        <v>0</v>
      </c>
      <c r="Q135" s="141">
        <f t="shared" si="34"/>
        <v>0</v>
      </c>
      <c r="R135" s="141"/>
      <c r="S135" s="141"/>
      <c r="T135" s="142">
        <v>0.22700000000000001</v>
      </c>
      <c r="U135" s="141">
        <f t="shared" si="35"/>
        <v>0.91</v>
      </c>
      <c r="V135" s="133"/>
      <c r="W135" s="133"/>
      <c r="X135" s="133"/>
      <c r="Y135" s="133"/>
      <c r="Z135" s="133"/>
      <c r="AA135" s="133"/>
      <c r="AB135" s="133"/>
      <c r="AC135" s="133"/>
      <c r="AD135" s="133"/>
      <c r="AE135" s="133" t="s">
        <v>109</v>
      </c>
      <c r="AF135" s="133"/>
      <c r="AG135" s="133"/>
      <c r="AH135" s="133"/>
      <c r="AI135" s="133"/>
      <c r="AJ135" s="133"/>
      <c r="AK135" s="133"/>
      <c r="AL135" s="133"/>
      <c r="AM135" s="133"/>
      <c r="AN135" s="133"/>
      <c r="AO135" s="133"/>
      <c r="AP135" s="133"/>
      <c r="AQ135" s="133"/>
      <c r="AR135" s="133"/>
      <c r="AS135" s="133"/>
      <c r="AT135" s="133"/>
      <c r="AU135" s="133"/>
      <c r="AV135" s="133"/>
      <c r="AW135" s="133"/>
      <c r="AX135" s="133"/>
      <c r="AY135" s="133"/>
      <c r="AZ135" s="133"/>
      <c r="BA135" s="133"/>
      <c r="BB135" s="133"/>
      <c r="BC135" s="133"/>
      <c r="BD135" s="133"/>
      <c r="BE135" s="133"/>
      <c r="BF135" s="133"/>
      <c r="BG135" s="133"/>
      <c r="BH135" s="133"/>
    </row>
    <row r="136" spans="1:60" outlineLevel="1" x14ac:dyDescent="0.2">
      <c r="A136" s="134">
        <v>120</v>
      </c>
      <c r="B136" s="134" t="s">
        <v>342</v>
      </c>
      <c r="C136" s="164" t="s">
        <v>343</v>
      </c>
      <c r="D136" s="140" t="s">
        <v>126</v>
      </c>
      <c r="E136" s="146">
        <v>4</v>
      </c>
      <c r="F136" s="175"/>
      <c r="G136" s="148">
        <f t="shared" si="29"/>
        <v>0</v>
      </c>
      <c r="H136" s="148">
        <v>1452.52</v>
      </c>
      <c r="I136" s="148">
        <f t="shared" si="30"/>
        <v>5810.08</v>
      </c>
      <c r="J136" s="148">
        <v>186.48000000000002</v>
      </c>
      <c r="K136" s="148">
        <f t="shared" si="31"/>
        <v>745.92</v>
      </c>
      <c r="L136" s="148">
        <v>0</v>
      </c>
      <c r="M136" s="148">
        <f t="shared" si="32"/>
        <v>0</v>
      </c>
      <c r="N136" s="141">
        <v>1.72E-3</v>
      </c>
      <c r="O136" s="141">
        <f t="shared" si="33"/>
        <v>6.8799999999999998E-3</v>
      </c>
      <c r="P136" s="141">
        <v>0</v>
      </c>
      <c r="Q136" s="141">
        <f t="shared" si="34"/>
        <v>0</v>
      </c>
      <c r="R136" s="141"/>
      <c r="S136" s="141"/>
      <c r="T136" s="142">
        <v>0.35099999999999998</v>
      </c>
      <c r="U136" s="141">
        <f t="shared" si="35"/>
        <v>1.4</v>
      </c>
      <c r="V136" s="133"/>
      <c r="W136" s="133"/>
      <c r="X136" s="133"/>
      <c r="Y136" s="133"/>
      <c r="Z136" s="133"/>
      <c r="AA136" s="133"/>
      <c r="AB136" s="133"/>
      <c r="AC136" s="133"/>
      <c r="AD136" s="133"/>
      <c r="AE136" s="133" t="s">
        <v>109</v>
      </c>
      <c r="AF136" s="133"/>
      <c r="AG136" s="133"/>
      <c r="AH136" s="133"/>
      <c r="AI136" s="133"/>
      <c r="AJ136" s="133"/>
      <c r="AK136" s="133"/>
      <c r="AL136" s="133"/>
      <c r="AM136" s="133"/>
      <c r="AN136" s="133"/>
      <c r="AO136" s="133"/>
      <c r="AP136" s="133"/>
      <c r="AQ136" s="133"/>
      <c r="AR136" s="133"/>
      <c r="AS136" s="133"/>
      <c r="AT136" s="133"/>
      <c r="AU136" s="133"/>
      <c r="AV136" s="133"/>
      <c r="AW136" s="133"/>
      <c r="AX136" s="133"/>
      <c r="AY136" s="133"/>
      <c r="AZ136" s="133"/>
      <c r="BA136" s="133"/>
      <c r="BB136" s="133"/>
      <c r="BC136" s="133"/>
      <c r="BD136" s="133"/>
      <c r="BE136" s="133"/>
      <c r="BF136" s="133"/>
      <c r="BG136" s="133"/>
      <c r="BH136" s="133"/>
    </row>
    <row r="137" spans="1:60" outlineLevel="1" x14ac:dyDescent="0.2">
      <c r="A137" s="134">
        <v>121</v>
      </c>
      <c r="B137" s="134" t="s">
        <v>344</v>
      </c>
      <c r="C137" s="164" t="s">
        <v>345</v>
      </c>
      <c r="D137" s="140" t="s">
        <v>126</v>
      </c>
      <c r="E137" s="146">
        <v>4</v>
      </c>
      <c r="F137" s="175"/>
      <c r="G137" s="148">
        <f t="shared" si="29"/>
        <v>0</v>
      </c>
      <c r="H137" s="148">
        <v>1504.98</v>
      </c>
      <c r="I137" s="148">
        <f t="shared" si="30"/>
        <v>6019.92</v>
      </c>
      <c r="J137" s="148">
        <v>220.01999999999998</v>
      </c>
      <c r="K137" s="148">
        <f t="shared" si="31"/>
        <v>880.08</v>
      </c>
      <c r="L137" s="148">
        <v>0</v>
      </c>
      <c r="M137" s="148">
        <f t="shared" si="32"/>
        <v>0</v>
      </c>
      <c r="N137" s="141">
        <v>2.7499999999999998E-3</v>
      </c>
      <c r="O137" s="141">
        <f t="shared" si="33"/>
        <v>1.0999999999999999E-2</v>
      </c>
      <c r="P137" s="141">
        <v>0</v>
      </c>
      <c r="Q137" s="141">
        <f t="shared" si="34"/>
        <v>0</v>
      </c>
      <c r="R137" s="141"/>
      <c r="S137" s="141"/>
      <c r="T137" s="142">
        <v>0.42399999999999999</v>
      </c>
      <c r="U137" s="141">
        <f t="shared" si="35"/>
        <v>1.7</v>
      </c>
      <c r="V137" s="133"/>
      <c r="W137" s="133"/>
      <c r="X137" s="133"/>
      <c r="Y137" s="133"/>
      <c r="Z137" s="133"/>
      <c r="AA137" s="133"/>
      <c r="AB137" s="133"/>
      <c r="AC137" s="133"/>
      <c r="AD137" s="133"/>
      <c r="AE137" s="133" t="s">
        <v>109</v>
      </c>
      <c r="AF137" s="133"/>
      <c r="AG137" s="133"/>
      <c r="AH137" s="133"/>
      <c r="AI137" s="133"/>
      <c r="AJ137" s="133"/>
      <c r="AK137" s="133"/>
      <c r="AL137" s="133"/>
      <c r="AM137" s="133"/>
      <c r="AN137" s="133"/>
      <c r="AO137" s="133"/>
      <c r="AP137" s="133"/>
      <c r="AQ137" s="133"/>
      <c r="AR137" s="133"/>
      <c r="AS137" s="133"/>
      <c r="AT137" s="133"/>
      <c r="AU137" s="133"/>
      <c r="AV137" s="133"/>
      <c r="AW137" s="133"/>
      <c r="AX137" s="133"/>
      <c r="AY137" s="133"/>
      <c r="AZ137" s="133"/>
      <c r="BA137" s="133"/>
      <c r="BB137" s="133"/>
      <c r="BC137" s="133"/>
      <c r="BD137" s="133"/>
      <c r="BE137" s="133"/>
      <c r="BF137" s="133"/>
      <c r="BG137" s="133"/>
      <c r="BH137" s="133"/>
    </row>
    <row r="138" spans="1:60" outlineLevel="1" x14ac:dyDescent="0.2">
      <c r="A138" s="134">
        <v>122</v>
      </c>
      <c r="B138" s="134" t="s">
        <v>346</v>
      </c>
      <c r="C138" s="164" t="s">
        <v>347</v>
      </c>
      <c r="D138" s="140" t="s">
        <v>126</v>
      </c>
      <c r="E138" s="146">
        <v>3</v>
      </c>
      <c r="F138" s="175"/>
      <c r="G138" s="148">
        <f t="shared" si="29"/>
        <v>0</v>
      </c>
      <c r="H138" s="148">
        <v>2559.4</v>
      </c>
      <c r="I138" s="148">
        <f t="shared" si="30"/>
        <v>7678.2</v>
      </c>
      <c r="J138" s="148">
        <v>120.59999999999991</v>
      </c>
      <c r="K138" s="148">
        <f t="shared" si="31"/>
        <v>361.8</v>
      </c>
      <c r="L138" s="148">
        <v>0</v>
      </c>
      <c r="M138" s="148">
        <f t="shared" si="32"/>
        <v>0</v>
      </c>
      <c r="N138" s="141">
        <v>8.5999999999999998E-4</v>
      </c>
      <c r="O138" s="141">
        <f t="shared" si="33"/>
        <v>2.5799999999999998E-3</v>
      </c>
      <c r="P138" s="141">
        <v>0</v>
      </c>
      <c r="Q138" s="141">
        <f t="shared" si="34"/>
        <v>0</v>
      </c>
      <c r="R138" s="141"/>
      <c r="S138" s="141"/>
      <c r="T138" s="142">
        <v>0.22700000000000001</v>
      </c>
      <c r="U138" s="141">
        <f t="shared" si="35"/>
        <v>0.68</v>
      </c>
      <c r="V138" s="133"/>
      <c r="W138" s="133"/>
      <c r="X138" s="133"/>
      <c r="Y138" s="133"/>
      <c r="Z138" s="133"/>
      <c r="AA138" s="133"/>
      <c r="AB138" s="133"/>
      <c r="AC138" s="133"/>
      <c r="AD138" s="133"/>
      <c r="AE138" s="133" t="s">
        <v>109</v>
      </c>
      <c r="AF138" s="133"/>
      <c r="AG138" s="133"/>
      <c r="AH138" s="133"/>
      <c r="AI138" s="133"/>
      <c r="AJ138" s="133"/>
      <c r="AK138" s="133"/>
      <c r="AL138" s="133"/>
      <c r="AM138" s="133"/>
      <c r="AN138" s="133"/>
      <c r="AO138" s="133"/>
      <c r="AP138" s="133"/>
      <c r="AQ138" s="133"/>
      <c r="AR138" s="133"/>
      <c r="AS138" s="133"/>
      <c r="AT138" s="133"/>
      <c r="AU138" s="133"/>
      <c r="AV138" s="133"/>
      <c r="AW138" s="133"/>
      <c r="AX138" s="133"/>
      <c r="AY138" s="133"/>
      <c r="AZ138" s="133"/>
      <c r="BA138" s="133"/>
      <c r="BB138" s="133"/>
      <c r="BC138" s="133"/>
      <c r="BD138" s="133"/>
      <c r="BE138" s="133"/>
      <c r="BF138" s="133"/>
      <c r="BG138" s="133"/>
      <c r="BH138" s="133"/>
    </row>
    <row r="139" spans="1:60" outlineLevel="1" x14ac:dyDescent="0.2">
      <c r="A139" s="134">
        <v>123</v>
      </c>
      <c r="B139" s="134" t="s">
        <v>348</v>
      </c>
      <c r="C139" s="164" t="s">
        <v>349</v>
      </c>
      <c r="D139" s="140" t="s">
        <v>126</v>
      </c>
      <c r="E139" s="146">
        <v>2</v>
      </c>
      <c r="F139" s="175"/>
      <c r="G139" s="148">
        <f t="shared" si="29"/>
        <v>0</v>
      </c>
      <c r="H139" s="148">
        <v>2790.4</v>
      </c>
      <c r="I139" s="148">
        <f t="shared" si="30"/>
        <v>5580.8</v>
      </c>
      <c r="J139" s="148">
        <v>139.59999999999991</v>
      </c>
      <c r="K139" s="148">
        <f t="shared" si="31"/>
        <v>279.2</v>
      </c>
      <c r="L139" s="148">
        <v>0</v>
      </c>
      <c r="M139" s="148">
        <f t="shared" si="32"/>
        <v>0</v>
      </c>
      <c r="N139" s="141">
        <v>1.2800000000000001E-3</v>
      </c>
      <c r="O139" s="141">
        <f t="shared" si="33"/>
        <v>2.5600000000000002E-3</v>
      </c>
      <c r="P139" s="141">
        <v>0</v>
      </c>
      <c r="Q139" s="141">
        <f t="shared" si="34"/>
        <v>0</v>
      </c>
      <c r="R139" s="141"/>
      <c r="S139" s="141"/>
      <c r="T139" s="142">
        <v>0.26900000000000002</v>
      </c>
      <c r="U139" s="141">
        <f t="shared" si="35"/>
        <v>0.54</v>
      </c>
      <c r="V139" s="133"/>
      <c r="W139" s="133"/>
      <c r="X139" s="133"/>
      <c r="Y139" s="133"/>
      <c r="Z139" s="133"/>
      <c r="AA139" s="133"/>
      <c r="AB139" s="133"/>
      <c r="AC139" s="133"/>
      <c r="AD139" s="133"/>
      <c r="AE139" s="133" t="s">
        <v>109</v>
      </c>
      <c r="AF139" s="133"/>
      <c r="AG139" s="133"/>
      <c r="AH139" s="133"/>
      <c r="AI139" s="133"/>
      <c r="AJ139" s="133"/>
      <c r="AK139" s="133"/>
      <c r="AL139" s="133"/>
      <c r="AM139" s="133"/>
      <c r="AN139" s="133"/>
      <c r="AO139" s="133"/>
      <c r="AP139" s="133"/>
      <c r="AQ139" s="133"/>
      <c r="AR139" s="133"/>
      <c r="AS139" s="133"/>
      <c r="AT139" s="133"/>
      <c r="AU139" s="133"/>
      <c r="AV139" s="133"/>
      <c r="AW139" s="133"/>
      <c r="AX139" s="133"/>
      <c r="AY139" s="133"/>
      <c r="AZ139" s="133"/>
      <c r="BA139" s="133"/>
      <c r="BB139" s="133"/>
      <c r="BC139" s="133"/>
      <c r="BD139" s="133"/>
      <c r="BE139" s="133"/>
      <c r="BF139" s="133"/>
      <c r="BG139" s="133"/>
      <c r="BH139" s="133"/>
    </row>
    <row r="140" spans="1:60" outlineLevel="1" x14ac:dyDescent="0.2">
      <c r="A140" s="134">
        <v>124</v>
      </c>
      <c r="B140" s="134" t="s">
        <v>350</v>
      </c>
      <c r="C140" s="164" t="s">
        <v>351</v>
      </c>
      <c r="D140" s="140" t="s">
        <v>126</v>
      </c>
      <c r="E140" s="146">
        <v>3</v>
      </c>
      <c r="F140" s="175"/>
      <c r="G140" s="148">
        <f t="shared" si="29"/>
        <v>0</v>
      </c>
      <c r="H140" s="148">
        <v>5118.5200000000004</v>
      </c>
      <c r="I140" s="148">
        <f t="shared" si="30"/>
        <v>15355.56</v>
      </c>
      <c r="J140" s="148">
        <v>186.47999999999956</v>
      </c>
      <c r="K140" s="148">
        <f t="shared" si="31"/>
        <v>559.44000000000005</v>
      </c>
      <c r="L140" s="148">
        <v>0</v>
      </c>
      <c r="M140" s="148">
        <f t="shared" si="32"/>
        <v>0</v>
      </c>
      <c r="N140" s="141">
        <v>1.89E-3</v>
      </c>
      <c r="O140" s="141">
        <f t="shared" si="33"/>
        <v>5.6699999999999997E-3</v>
      </c>
      <c r="P140" s="141">
        <v>0</v>
      </c>
      <c r="Q140" s="141">
        <f t="shared" si="34"/>
        <v>0</v>
      </c>
      <c r="R140" s="141"/>
      <c r="S140" s="141"/>
      <c r="T140" s="142">
        <v>0.35099999999999998</v>
      </c>
      <c r="U140" s="141">
        <f t="shared" si="35"/>
        <v>1.05</v>
      </c>
      <c r="V140" s="133"/>
      <c r="W140" s="133"/>
      <c r="X140" s="133"/>
      <c r="Y140" s="133"/>
      <c r="Z140" s="133"/>
      <c r="AA140" s="133"/>
      <c r="AB140" s="133"/>
      <c r="AC140" s="133"/>
      <c r="AD140" s="133"/>
      <c r="AE140" s="133" t="s">
        <v>109</v>
      </c>
      <c r="AF140" s="133"/>
      <c r="AG140" s="133"/>
      <c r="AH140" s="133"/>
      <c r="AI140" s="133"/>
      <c r="AJ140" s="133"/>
      <c r="AK140" s="133"/>
      <c r="AL140" s="133"/>
      <c r="AM140" s="133"/>
      <c r="AN140" s="133"/>
      <c r="AO140" s="133"/>
      <c r="AP140" s="133"/>
      <c r="AQ140" s="133"/>
      <c r="AR140" s="133"/>
      <c r="AS140" s="133"/>
      <c r="AT140" s="133"/>
      <c r="AU140" s="133"/>
      <c r="AV140" s="133"/>
      <c r="AW140" s="133"/>
      <c r="AX140" s="133"/>
      <c r="AY140" s="133"/>
      <c r="AZ140" s="133"/>
      <c r="BA140" s="133"/>
      <c r="BB140" s="133"/>
      <c r="BC140" s="133"/>
      <c r="BD140" s="133"/>
      <c r="BE140" s="133"/>
      <c r="BF140" s="133"/>
      <c r="BG140" s="133"/>
      <c r="BH140" s="133"/>
    </row>
    <row r="141" spans="1:60" outlineLevel="1" x14ac:dyDescent="0.2">
      <c r="A141" s="134">
        <v>125</v>
      </c>
      <c r="B141" s="134" t="s">
        <v>352</v>
      </c>
      <c r="C141" s="164" t="s">
        <v>353</v>
      </c>
      <c r="D141" s="140" t="s">
        <v>126</v>
      </c>
      <c r="E141" s="146">
        <v>2</v>
      </c>
      <c r="F141" s="175"/>
      <c r="G141" s="148">
        <f t="shared" si="29"/>
        <v>0</v>
      </c>
      <c r="H141" s="148">
        <v>5684.98</v>
      </c>
      <c r="I141" s="148">
        <f t="shared" si="30"/>
        <v>11369.96</v>
      </c>
      <c r="J141" s="148">
        <v>220.02000000000044</v>
      </c>
      <c r="K141" s="148">
        <f t="shared" si="31"/>
        <v>440.04</v>
      </c>
      <c r="L141" s="148">
        <v>0</v>
      </c>
      <c r="M141" s="148">
        <f t="shared" si="32"/>
        <v>0</v>
      </c>
      <c r="N141" s="141">
        <v>2.8E-3</v>
      </c>
      <c r="O141" s="141">
        <f t="shared" si="33"/>
        <v>5.5999999999999999E-3</v>
      </c>
      <c r="P141" s="141">
        <v>0</v>
      </c>
      <c r="Q141" s="141">
        <f t="shared" si="34"/>
        <v>0</v>
      </c>
      <c r="R141" s="141"/>
      <c r="S141" s="141"/>
      <c r="T141" s="142">
        <v>0.42399999999999999</v>
      </c>
      <c r="U141" s="141">
        <f t="shared" si="35"/>
        <v>0.85</v>
      </c>
      <c r="V141" s="133"/>
      <c r="W141" s="133"/>
      <c r="X141" s="133"/>
      <c r="Y141" s="133"/>
      <c r="Z141" s="133"/>
      <c r="AA141" s="133"/>
      <c r="AB141" s="133"/>
      <c r="AC141" s="133"/>
      <c r="AD141" s="133"/>
      <c r="AE141" s="133" t="s">
        <v>109</v>
      </c>
      <c r="AF141" s="133"/>
      <c r="AG141" s="133"/>
      <c r="AH141" s="133"/>
      <c r="AI141" s="133"/>
      <c r="AJ141" s="133"/>
      <c r="AK141" s="133"/>
      <c r="AL141" s="133"/>
      <c r="AM141" s="133"/>
      <c r="AN141" s="133"/>
      <c r="AO141" s="133"/>
      <c r="AP141" s="133"/>
      <c r="AQ141" s="133"/>
      <c r="AR141" s="133"/>
      <c r="AS141" s="133"/>
      <c r="AT141" s="133"/>
      <c r="AU141" s="133"/>
      <c r="AV141" s="133"/>
      <c r="AW141" s="133"/>
      <c r="AX141" s="133"/>
      <c r="AY141" s="133"/>
      <c r="AZ141" s="133"/>
      <c r="BA141" s="133"/>
      <c r="BB141" s="133"/>
      <c r="BC141" s="133"/>
      <c r="BD141" s="133"/>
      <c r="BE141" s="133"/>
      <c r="BF141" s="133"/>
      <c r="BG141" s="133"/>
      <c r="BH141" s="133"/>
    </row>
    <row r="142" spans="1:60" outlineLevel="1" x14ac:dyDescent="0.2">
      <c r="A142" s="134">
        <v>126</v>
      </c>
      <c r="B142" s="134" t="s">
        <v>354</v>
      </c>
      <c r="C142" s="164" t="s">
        <v>355</v>
      </c>
      <c r="D142" s="140" t="s">
        <v>151</v>
      </c>
      <c r="E142" s="146">
        <v>56</v>
      </c>
      <c r="F142" s="175"/>
      <c r="G142" s="148">
        <f t="shared" si="29"/>
        <v>0</v>
      </c>
      <c r="H142" s="148">
        <v>182.9</v>
      </c>
      <c r="I142" s="148">
        <f t="shared" si="30"/>
        <v>10242.4</v>
      </c>
      <c r="J142" s="148">
        <v>44.099999999999994</v>
      </c>
      <c r="K142" s="148">
        <f t="shared" si="31"/>
        <v>2469.6</v>
      </c>
      <c r="L142" s="148">
        <v>0</v>
      </c>
      <c r="M142" s="148">
        <f t="shared" si="32"/>
        <v>0</v>
      </c>
      <c r="N142" s="141">
        <v>0</v>
      </c>
      <c r="O142" s="141">
        <f t="shared" si="33"/>
        <v>0</v>
      </c>
      <c r="P142" s="141">
        <v>0</v>
      </c>
      <c r="Q142" s="141">
        <f t="shared" si="34"/>
        <v>0</v>
      </c>
      <c r="R142" s="141"/>
      <c r="S142" s="141"/>
      <c r="T142" s="142">
        <v>8.3000000000000004E-2</v>
      </c>
      <c r="U142" s="141">
        <f t="shared" si="35"/>
        <v>4.6500000000000004</v>
      </c>
      <c r="V142" s="133"/>
      <c r="W142" s="133"/>
      <c r="X142" s="133"/>
      <c r="Y142" s="133"/>
      <c r="Z142" s="133"/>
      <c r="AA142" s="133"/>
      <c r="AB142" s="133"/>
      <c r="AC142" s="133"/>
      <c r="AD142" s="133"/>
      <c r="AE142" s="133" t="s">
        <v>109</v>
      </c>
      <c r="AF142" s="133"/>
      <c r="AG142" s="133"/>
      <c r="AH142" s="133"/>
      <c r="AI142" s="133"/>
      <c r="AJ142" s="133"/>
      <c r="AK142" s="133"/>
      <c r="AL142" s="133"/>
      <c r="AM142" s="133"/>
      <c r="AN142" s="133"/>
      <c r="AO142" s="133"/>
      <c r="AP142" s="133"/>
      <c r="AQ142" s="133"/>
      <c r="AR142" s="133"/>
      <c r="AS142" s="133"/>
      <c r="AT142" s="133"/>
      <c r="AU142" s="133"/>
      <c r="AV142" s="133"/>
      <c r="AW142" s="133"/>
      <c r="AX142" s="133"/>
      <c r="AY142" s="133"/>
      <c r="AZ142" s="133"/>
      <c r="BA142" s="133"/>
      <c r="BB142" s="133"/>
      <c r="BC142" s="133"/>
      <c r="BD142" s="133"/>
      <c r="BE142" s="133"/>
      <c r="BF142" s="133"/>
      <c r="BG142" s="133"/>
      <c r="BH142" s="133"/>
    </row>
    <row r="143" spans="1:60" ht="22.5" outlineLevel="1" x14ac:dyDescent="0.2">
      <c r="A143" s="134">
        <v>127</v>
      </c>
      <c r="B143" s="134" t="s">
        <v>356</v>
      </c>
      <c r="C143" s="164" t="s">
        <v>357</v>
      </c>
      <c r="D143" s="140" t="s">
        <v>151</v>
      </c>
      <c r="E143" s="146">
        <v>23</v>
      </c>
      <c r="F143" s="175"/>
      <c r="G143" s="148">
        <f t="shared" si="29"/>
        <v>0</v>
      </c>
      <c r="H143" s="148">
        <v>0</v>
      </c>
      <c r="I143" s="148">
        <f t="shared" si="30"/>
        <v>0</v>
      </c>
      <c r="J143" s="148">
        <v>599</v>
      </c>
      <c r="K143" s="148">
        <f t="shared" si="31"/>
        <v>13777</v>
      </c>
      <c r="L143" s="148">
        <v>0</v>
      </c>
      <c r="M143" s="148">
        <f t="shared" si="32"/>
        <v>0</v>
      </c>
      <c r="N143" s="141">
        <v>0</v>
      </c>
      <c r="O143" s="141">
        <f t="shared" si="33"/>
        <v>0</v>
      </c>
      <c r="P143" s="141">
        <v>0</v>
      </c>
      <c r="Q143" s="141">
        <f t="shared" si="34"/>
        <v>0</v>
      </c>
      <c r="R143" s="141"/>
      <c r="S143" s="141"/>
      <c r="T143" s="142">
        <v>0</v>
      </c>
      <c r="U143" s="141">
        <f t="shared" si="35"/>
        <v>0</v>
      </c>
      <c r="V143" s="133"/>
      <c r="W143" s="133"/>
      <c r="X143" s="133"/>
      <c r="Y143" s="133"/>
      <c r="Z143" s="133"/>
      <c r="AA143" s="133"/>
      <c r="AB143" s="133"/>
      <c r="AC143" s="133"/>
      <c r="AD143" s="133"/>
      <c r="AE143" s="133" t="s">
        <v>109</v>
      </c>
      <c r="AF143" s="133"/>
      <c r="AG143" s="133"/>
      <c r="AH143" s="133"/>
      <c r="AI143" s="133"/>
      <c r="AJ143" s="133"/>
      <c r="AK143" s="133"/>
      <c r="AL143" s="133"/>
      <c r="AM143" s="133"/>
      <c r="AN143" s="133"/>
      <c r="AO143" s="133"/>
      <c r="AP143" s="133"/>
      <c r="AQ143" s="133"/>
      <c r="AR143" s="133"/>
      <c r="AS143" s="133"/>
      <c r="AT143" s="133"/>
      <c r="AU143" s="133"/>
      <c r="AV143" s="133"/>
      <c r="AW143" s="133"/>
      <c r="AX143" s="133"/>
      <c r="AY143" s="133"/>
      <c r="AZ143" s="133"/>
      <c r="BA143" s="133"/>
      <c r="BB143" s="133"/>
      <c r="BC143" s="133"/>
      <c r="BD143" s="133"/>
      <c r="BE143" s="133"/>
      <c r="BF143" s="133"/>
      <c r="BG143" s="133"/>
      <c r="BH143" s="133"/>
    </row>
    <row r="144" spans="1:60" outlineLevel="1" x14ac:dyDescent="0.2">
      <c r="A144" s="134">
        <v>128</v>
      </c>
      <c r="B144" s="134" t="s">
        <v>358</v>
      </c>
      <c r="C144" s="164" t="s">
        <v>359</v>
      </c>
      <c r="D144" s="140" t="s">
        <v>126</v>
      </c>
      <c r="E144" s="146">
        <v>4</v>
      </c>
      <c r="F144" s="175"/>
      <c r="G144" s="148">
        <f t="shared" si="29"/>
        <v>0</v>
      </c>
      <c r="H144" s="148">
        <v>174</v>
      </c>
      <c r="I144" s="148">
        <f t="shared" si="30"/>
        <v>696</v>
      </c>
      <c r="J144" s="148">
        <v>0</v>
      </c>
      <c r="K144" s="148">
        <f t="shared" si="31"/>
        <v>0</v>
      </c>
      <c r="L144" s="148">
        <v>0</v>
      </c>
      <c r="M144" s="148">
        <f t="shared" si="32"/>
        <v>0</v>
      </c>
      <c r="N144" s="141">
        <v>4.8000000000000001E-4</v>
      </c>
      <c r="O144" s="141">
        <f t="shared" si="33"/>
        <v>1.92E-3</v>
      </c>
      <c r="P144" s="141">
        <v>0</v>
      </c>
      <c r="Q144" s="141">
        <f t="shared" si="34"/>
        <v>0</v>
      </c>
      <c r="R144" s="141"/>
      <c r="S144" s="141"/>
      <c r="T144" s="142">
        <v>0</v>
      </c>
      <c r="U144" s="141">
        <f t="shared" si="35"/>
        <v>0</v>
      </c>
      <c r="V144" s="133"/>
      <c r="W144" s="133"/>
      <c r="X144" s="133"/>
      <c r="Y144" s="133"/>
      <c r="Z144" s="133"/>
      <c r="AA144" s="133"/>
      <c r="AB144" s="133"/>
      <c r="AC144" s="133"/>
      <c r="AD144" s="133"/>
      <c r="AE144" s="133" t="s">
        <v>129</v>
      </c>
      <c r="AF144" s="133"/>
      <c r="AG144" s="133"/>
      <c r="AH144" s="133"/>
      <c r="AI144" s="133"/>
      <c r="AJ144" s="133"/>
      <c r="AK144" s="133"/>
      <c r="AL144" s="133"/>
      <c r="AM144" s="133"/>
      <c r="AN144" s="133"/>
      <c r="AO144" s="133"/>
      <c r="AP144" s="133"/>
      <c r="AQ144" s="133"/>
      <c r="AR144" s="133"/>
      <c r="AS144" s="133"/>
      <c r="AT144" s="133"/>
      <c r="AU144" s="133"/>
      <c r="AV144" s="133"/>
      <c r="AW144" s="133"/>
      <c r="AX144" s="133"/>
      <c r="AY144" s="133"/>
      <c r="AZ144" s="133"/>
      <c r="BA144" s="133"/>
      <c r="BB144" s="133"/>
      <c r="BC144" s="133"/>
      <c r="BD144" s="133"/>
      <c r="BE144" s="133"/>
      <c r="BF144" s="133"/>
      <c r="BG144" s="133"/>
      <c r="BH144" s="133"/>
    </row>
    <row r="145" spans="1:60" outlineLevel="1" x14ac:dyDescent="0.2">
      <c r="A145" s="134">
        <v>129</v>
      </c>
      <c r="B145" s="134" t="s">
        <v>360</v>
      </c>
      <c r="C145" s="164" t="s">
        <v>361</v>
      </c>
      <c r="D145" s="140" t="s">
        <v>126</v>
      </c>
      <c r="E145" s="146">
        <v>4</v>
      </c>
      <c r="F145" s="175"/>
      <c r="G145" s="148">
        <f t="shared" si="29"/>
        <v>0</v>
      </c>
      <c r="H145" s="148">
        <v>146</v>
      </c>
      <c r="I145" s="148">
        <f t="shared" ref="I145:I166" si="36">ROUND(E145*H145,2)</f>
        <v>584</v>
      </c>
      <c r="J145" s="148">
        <v>0</v>
      </c>
      <c r="K145" s="148">
        <f t="shared" ref="K145:K166" si="37">ROUND(E145*J145,2)</f>
        <v>0</v>
      </c>
      <c r="L145" s="148">
        <v>0</v>
      </c>
      <c r="M145" s="148">
        <f t="shared" ref="M145:M166" si="38">G145*(1+L145/100)</f>
        <v>0</v>
      </c>
      <c r="N145" s="141">
        <v>6.3000000000000003E-4</v>
      </c>
      <c r="O145" s="141">
        <f t="shared" ref="O145:O166" si="39">ROUND(E145*N145,5)</f>
        <v>2.5200000000000001E-3</v>
      </c>
      <c r="P145" s="141">
        <v>0</v>
      </c>
      <c r="Q145" s="141">
        <f t="shared" ref="Q145:Q166" si="40">ROUND(E145*P145,5)</f>
        <v>0</v>
      </c>
      <c r="R145" s="141"/>
      <c r="S145" s="141"/>
      <c r="T145" s="142">
        <v>0</v>
      </c>
      <c r="U145" s="141">
        <f t="shared" ref="U145:U166" si="41">ROUND(E145*T145,2)</f>
        <v>0</v>
      </c>
      <c r="V145" s="133"/>
      <c r="W145" s="133"/>
      <c r="X145" s="133"/>
      <c r="Y145" s="133"/>
      <c r="Z145" s="133"/>
      <c r="AA145" s="133"/>
      <c r="AB145" s="133"/>
      <c r="AC145" s="133"/>
      <c r="AD145" s="133"/>
      <c r="AE145" s="133" t="s">
        <v>129</v>
      </c>
      <c r="AF145" s="133"/>
      <c r="AG145" s="133"/>
      <c r="AH145" s="133"/>
      <c r="AI145" s="133"/>
      <c r="AJ145" s="133"/>
      <c r="AK145" s="133"/>
      <c r="AL145" s="133"/>
      <c r="AM145" s="133"/>
      <c r="AN145" s="133"/>
      <c r="AO145" s="133"/>
      <c r="AP145" s="133"/>
      <c r="AQ145" s="133"/>
      <c r="AR145" s="133"/>
      <c r="AS145" s="133"/>
      <c r="AT145" s="133"/>
      <c r="AU145" s="133"/>
      <c r="AV145" s="133"/>
      <c r="AW145" s="133"/>
      <c r="AX145" s="133"/>
      <c r="AY145" s="133"/>
      <c r="AZ145" s="133"/>
      <c r="BA145" s="133"/>
      <c r="BB145" s="133"/>
      <c r="BC145" s="133"/>
      <c r="BD145" s="133"/>
      <c r="BE145" s="133"/>
      <c r="BF145" s="133"/>
      <c r="BG145" s="133"/>
      <c r="BH145" s="133"/>
    </row>
    <row r="146" spans="1:60" outlineLevel="1" x14ac:dyDescent="0.2">
      <c r="A146" s="134">
        <v>130</v>
      </c>
      <c r="B146" s="134" t="s">
        <v>362</v>
      </c>
      <c r="C146" s="164" t="s">
        <v>363</v>
      </c>
      <c r="D146" s="140" t="s">
        <v>126</v>
      </c>
      <c r="E146" s="146">
        <v>2</v>
      </c>
      <c r="F146" s="175"/>
      <c r="G146" s="148">
        <f t="shared" si="29"/>
        <v>0</v>
      </c>
      <c r="H146" s="148">
        <v>226</v>
      </c>
      <c r="I146" s="148">
        <f t="shared" si="36"/>
        <v>452</v>
      </c>
      <c r="J146" s="148">
        <v>0</v>
      </c>
      <c r="K146" s="148">
        <f t="shared" si="37"/>
        <v>0</v>
      </c>
      <c r="L146" s="148">
        <v>0</v>
      </c>
      <c r="M146" s="148">
        <f t="shared" si="38"/>
        <v>0</v>
      </c>
      <c r="N146" s="141">
        <v>6.0999999999999997E-4</v>
      </c>
      <c r="O146" s="141">
        <f t="shared" si="39"/>
        <v>1.2199999999999999E-3</v>
      </c>
      <c r="P146" s="141">
        <v>0</v>
      </c>
      <c r="Q146" s="141">
        <f t="shared" si="40"/>
        <v>0</v>
      </c>
      <c r="R146" s="141"/>
      <c r="S146" s="141"/>
      <c r="T146" s="142">
        <v>0</v>
      </c>
      <c r="U146" s="141">
        <f t="shared" si="41"/>
        <v>0</v>
      </c>
      <c r="V146" s="133"/>
      <c r="W146" s="133"/>
      <c r="X146" s="133"/>
      <c r="Y146" s="133"/>
      <c r="Z146" s="133"/>
      <c r="AA146" s="133"/>
      <c r="AB146" s="133"/>
      <c r="AC146" s="133"/>
      <c r="AD146" s="133"/>
      <c r="AE146" s="133" t="s">
        <v>129</v>
      </c>
      <c r="AF146" s="133"/>
      <c r="AG146" s="133"/>
      <c r="AH146" s="133"/>
      <c r="AI146" s="133"/>
      <c r="AJ146" s="133"/>
      <c r="AK146" s="133"/>
      <c r="AL146" s="133"/>
      <c r="AM146" s="133"/>
      <c r="AN146" s="133"/>
      <c r="AO146" s="133"/>
      <c r="AP146" s="133"/>
      <c r="AQ146" s="133"/>
      <c r="AR146" s="133"/>
      <c r="AS146" s="133"/>
      <c r="AT146" s="133"/>
      <c r="AU146" s="133"/>
      <c r="AV146" s="133"/>
      <c r="AW146" s="133"/>
      <c r="AX146" s="133"/>
      <c r="AY146" s="133"/>
      <c r="AZ146" s="133"/>
      <c r="BA146" s="133"/>
      <c r="BB146" s="133"/>
      <c r="BC146" s="133"/>
      <c r="BD146" s="133"/>
      <c r="BE146" s="133"/>
      <c r="BF146" s="133"/>
      <c r="BG146" s="133"/>
      <c r="BH146" s="133"/>
    </row>
    <row r="147" spans="1:60" outlineLevel="1" x14ac:dyDescent="0.2">
      <c r="A147" s="134">
        <v>131</v>
      </c>
      <c r="B147" s="134" t="s">
        <v>364</v>
      </c>
      <c r="C147" s="164" t="s">
        <v>365</v>
      </c>
      <c r="D147" s="140" t="s">
        <v>126</v>
      </c>
      <c r="E147" s="146">
        <v>2</v>
      </c>
      <c r="F147" s="175"/>
      <c r="G147" s="148">
        <f t="shared" si="29"/>
        <v>0</v>
      </c>
      <c r="H147" s="148">
        <v>55.9</v>
      </c>
      <c r="I147" s="148">
        <f t="shared" si="36"/>
        <v>111.8</v>
      </c>
      <c r="J147" s="148">
        <v>0</v>
      </c>
      <c r="K147" s="148">
        <f t="shared" si="37"/>
        <v>0</v>
      </c>
      <c r="L147" s="148">
        <v>0</v>
      </c>
      <c r="M147" s="148">
        <f t="shared" si="38"/>
        <v>0</v>
      </c>
      <c r="N147" s="141">
        <v>9.0000000000000006E-5</v>
      </c>
      <c r="O147" s="141">
        <f t="shared" si="39"/>
        <v>1.8000000000000001E-4</v>
      </c>
      <c r="P147" s="141">
        <v>0</v>
      </c>
      <c r="Q147" s="141">
        <f t="shared" si="40"/>
        <v>0</v>
      </c>
      <c r="R147" s="141"/>
      <c r="S147" s="141"/>
      <c r="T147" s="142">
        <v>0</v>
      </c>
      <c r="U147" s="141">
        <f t="shared" si="41"/>
        <v>0</v>
      </c>
      <c r="V147" s="133"/>
      <c r="W147" s="133"/>
      <c r="X147" s="133"/>
      <c r="Y147" s="133"/>
      <c r="Z147" s="133"/>
      <c r="AA147" s="133"/>
      <c r="AB147" s="133"/>
      <c r="AC147" s="133"/>
      <c r="AD147" s="133"/>
      <c r="AE147" s="133" t="s">
        <v>129</v>
      </c>
      <c r="AF147" s="133"/>
      <c r="AG147" s="133"/>
      <c r="AH147" s="133"/>
      <c r="AI147" s="133"/>
      <c r="AJ147" s="133"/>
      <c r="AK147" s="133"/>
      <c r="AL147" s="133"/>
      <c r="AM147" s="133"/>
      <c r="AN147" s="133"/>
      <c r="AO147" s="133"/>
      <c r="AP147" s="133"/>
      <c r="AQ147" s="133"/>
      <c r="AR147" s="133"/>
      <c r="AS147" s="133"/>
      <c r="AT147" s="133"/>
      <c r="AU147" s="133"/>
      <c r="AV147" s="133"/>
      <c r="AW147" s="133"/>
      <c r="AX147" s="133"/>
      <c r="AY147" s="133"/>
      <c r="AZ147" s="133"/>
      <c r="BA147" s="133"/>
      <c r="BB147" s="133"/>
      <c r="BC147" s="133"/>
      <c r="BD147" s="133"/>
      <c r="BE147" s="133"/>
      <c r="BF147" s="133"/>
      <c r="BG147" s="133"/>
      <c r="BH147" s="133"/>
    </row>
    <row r="148" spans="1:60" outlineLevel="1" x14ac:dyDescent="0.2">
      <c r="A148" s="134">
        <v>132</v>
      </c>
      <c r="B148" s="134" t="s">
        <v>366</v>
      </c>
      <c r="C148" s="164" t="s">
        <v>367</v>
      </c>
      <c r="D148" s="140" t="s">
        <v>126</v>
      </c>
      <c r="E148" s="146">
        <v>6</v>
      </c>
      <c r="F148" s="175"/>
      <c r="G148" s="148">
        <f t="shared" si="29"/>
        <v>0</v>
      </c>
      <c r="H148" s="148">
        <v>74.2</v>
      </c>
      <c r="I148" s="148">
        <f t="shared" si="36"/>
        <v>445.2</v>
      </c>
      <c r="J148" s="148">
        <v>0</v>
      </c>
      <c r="K148" s="148">
        <f t="shared" si="37"/>
        <v>0</v>
      </c>
      <c r="L148" s="148">
        <v>0</v>
      </c>
      <c r="M148" s="148">
        <f t="shared" si="38"/>
        <v>0</v>
      </c>
      <c r="N148" s="141">
        <v>2.0000000000000001E-4</v>
      </c>
      <c r="O148" s="141">
        <f t="shared" si="39"/>
        <v>1.1999999999999999E-3</v>
      </c>
      <c r="P148" s="141">
        <v>0</v>
      </c>
      <c r="Q148" s="141">
        <f t="shared" si="40"/>
        <v>0</v>
      </c>
      <c r="R148" s="141"/>
      <c r="S148" s="141"/>
      <c r="T148" s="142">
        <v>0</v>
      </c>
      <c r="U148" s="141">
        <f t="shared" si="41"/>
        <v>0</v>
      </c>
      <c r="V148" s="133"/>
      <c r="W148" s="133"/>
      <c r="X148" s="133"/>
      <c r="Y148" s="133"/>
      <c r="Z148" s="133"/>
      <c r="AA148" s="133"/>
      <c r="AB148" s="133"/>
      <c r="AC148" s="133"/>
      <c r="AD148" s="133"/>
      <c r="AE148" s="133" t="s">
        <v>129</v>
      </c>
      <c r="AF148" s="133"/>
      <c r="AG148" s="133"/>
      <c r="AH148" s="133"/>
      <c r="AI148" s="133"/>
      <c r="AJ148" s="133"/>
      <c r="AK148" s="133"/>
      <c r="AL148" s="133"/>
      <c r="AM148" s="133"/>
      <c r="AN148" s="133"/>
      <c r="AO148" s="133"/>
      <c r="AP148" s="133"/>
      <c r="AQ148" s="133"/>
      <c r="AR148" s="133"/>
      <c r="AS148" s="133"/>
      <c r="AT148" s="133"/>
      <c r="AU148" s="133"/>
      <c r="AV148" s="133"/>
      <c r="AW148" s="133"/>
      <c r="AX148" s="133"/>
      <c r="AY148" s="133"/>
      <c r="AZ148" s="133"/>
      <c r="BA148" s="133"/>
      <c r="BB148" s="133"/>
      <c r="BC148" s="133"/>
      <c r="BD148" s="133"/>
      <c r="BE148" s="133"/>
      <c r="BF148" s="133"/>
      <c r="BG148" s="133"/>
      <c r="BH148" s="133"/>
    </row>
    <row r="149" spans="1:60" outlineLevel="1" x14ac:dyDescent="0.2">
      <c r="A149" s="134">
        <v>133</v>
      </c>
      <c r="B149" s="134" t="s">
        <v>368</v>
      </c>
      <c r="C149" s="164" t="s">
        <v>369</v>
      </c>
      <c r="D149" s="140" t="s">
        <v>126</v>
      </c>
      <c r="E149" s="146">
        <v>2</v>
      </c>
      <c r="F149" s="175"/>
      <c r="G149" s="148">
        <f t="shared" si="29"/>
        <v>0</v>
      </c>
      <c r="H149" s="148">
        <v>59.7</v>
      </c>
      <c r="I149" s="148">
        <f t="shared" si="36"/>
        <v>119.4</v>
      </c>
      <c r="J149" s="148">
        <v>0</v>
      </c>
      <c r="K149" s="148">
        <f t="shared" si="37"/>
        <v>0</v>
      </c>
      <c r="L149" s="148">
        <v>0</v>
      </c>
      <c r="M149" s="148">
        <f t="shared" si="38"/>
        <v>0</v>
      </c>
      <c r="N149" s="141">
        <v>2.0000000000000001E-4</v>
      </c>
      <c r="O149" s="141">
        <f t="shared" si="39"/>
        <v>4.0000000000000002E-4</v>
      </c>
      <c r="P149" s="141">
        <v>0</v>
      </c>
      <c r="Q149" s="141">
        <f t="shared" si="40"/>
        <v>0</v>
      </c>
      <c r="R149" s="141"/>
      <c r="S149" s="141"/>
      <c r="T149" s="142">
        <v>0</v>
      </c>
      <c r="U149" s="141">
        <f t="shared" si="41"/>
        <v>0</v>
      </c>
      <c r="V149" s="133"/>
      <c r="W149" s="133"/>
      <c r="X149" s="133"/>
      <c r="Y149" s="133"/>
      <c r="Z149" s="133"/>
      <c r="AA149" s="133"/>
      <c r="AB149" s="133"/>
      <c r="AC149" s="133"/>
      <c r="AD149" s="133"/>
      <c r="AE149" s="133" t="s">
        <v>129</v>
      </c>
      <c r="AF149" s="133"/>
      <c r="AG149" s="133"/>
      <c r="AH149" s="133"/>
      <c r="AI149" s="133"/>
      <c r="AJ149" s="133"/>
      <c r="AK149" s="133"/>
      <c r="AL149" s="133"/>
      <c r="AM149" s="133"/>
      <c r="AN149" s="133"/>
      <c r="AO149" s="133"/>
      <c r="AP149" s="133"/>
      <c r="AQ149" s="133"/>
      <c r="AR149" s="133"/>
      <c r="AS149" s="133"/>
      <c r="AT149" s="133"/>
      <c r="AU149" s="133"/>
      <c r="AV149" s="133"/>
      <c r="AW149" s="133"/>
      <c r="AX149" s="133"/>
      <c r="AY149" s="133"/>
      <c r="AZ149" s="133"/>
      <c r="BA149" s="133"/>
      <c r="BB149" s="133"/>
      <c r="BC149" s="133"/>
      <c r="BD149" s="133"/>
      <c r="BE149" s="133"/>
      <c r="BF149" s="133"/>
      <c r="BG149" s="133"/>
      <c r="BH149" s="133"/>
    </row>
    <row r="150" spans="1:60" outlineLevel="1" x14ac:dyDescent="0.2">
      <c r="A150" s="134">
        <v>134</v>
      </c>
      <c r="B150" s="134" t="s">
        <v>370</v>
      </c>
      <c r="C150" s="164" t="s">
        <v>371</v>
      </c>
      <c r="D150" s="140" t="s">
        <v>126</v>
      </c>
      <c r="E150" s="146">
        <v>1</v>
      </c>
      <c r="F150" s="175"/>
      <c r="G150" s="148">
        <f t="shared" si="29"/>
        <v>0</v>
      </c>
      <c r="H150" s="148">
        <v>124.5</v>
      </c>
      <c r="I150" s="148">
        <f t="shared" si="36"/>
        <v>124.5</v>
      </c>
      <c r="J150" s="148">
        <v>0</v>
      </c>
      <c r="K150" s="148">
        <f t="shared" si="37"/>
        <v>0</v>
      </c>
      <c r="L150" s="148">
        <v>0</v>
      </c>
      <c r="M150" s="148">
        <f t="shared" si="38"/>
        <v>0</v>
      </c>
      <c r="N150" s="141">
        <v>3.1E-4</v>
      </c>
      <c r="O150" s="141">
        <f t="shared" si="39"/>
        <v>3.1E-4</v>
      </c>
      <c r="P150" s="141">
        <v>0</v>
      </c>
      <c r="Q150" s="141">
        <f t="shared" si="40"/>
        <v>0</v>
      </c>
      <c r="R150" s="141"/>
      <c r="S150" s="141"/>
      <c r="T150" s="142">
        <v>0</v>
      </c>
      <c r="U150" s="141">
        <f t="shared" si="41"/>
        <v>0</v>
      </c>
      <c r="V150" s="133"/>
      <c r="W150" s="133"/>
      <c r="X150" s="133"/>
      <c r="Y150" s="133"/>
      <c r="Z150" s="133"/>
      <c r="AA150" s="133"/>
      <c r="AB150" s="133"/>
      <c r="AC150" s="133"/>
      <c r="AD150" s="133"/>
      <c r="AE150" s="133" t="s">
        <v>129</v>
      </c>
      <c r="AF150" s="133"/>
      <c r="AG150" s="133"/>
      <c r="AH150" s="133"/>
      <c r="AI150" s="133"/>
      <c r="AJ150" s="133"/>
      <c r="AK150" s="133"/>
      <c r="AL150" s="133"/>
      <c r="AM150" s="133"/>
      <c r="AN150" s="133"/>
      <c r="AO150" s="133"/>
      <c r="AP150" s="133"/>
      <c r="AQ150" s="133"/>
      <c r="AR150" s="133"/>
      <c r="AS150" s="133"/>
      <c r="AT150" s="133"/>
      <c r="AU150" s="133"/>
      <c r="AV150" s="133"/>
      <c r="AW150" s="133"/>
      <c r="AX150" s="133"/>
      <c r="AY150" s="133"/>
      <c r="AZ150" s="133"/>
      <c r="BA150" s="133"/>
      <c r="BB150" s="133"/>
      <c r="BC150" s="133"/>
      <c r="BD150" s="133"/>
      <c r="BE150" s="133"/>
      <c r="BF150" s="133"/>
      <c r="BG150" s="133"/>
      <c r="BH150" s="133"/>
    </row>
    <row r="151" spans="1:60" outlineLevel="1" x14ac:dyDescent="0.2">
      <c r="A151" s="134">
        <v>135</v>
      </c>
      <c r="B151" s="134" t="s">
        <v>372</v>
      </c>
      <c r="C151" s="164" t="s">
        <v>373</v>
      </c>
      <c r="D151" s="140" t="s">
        <v>126</v>
      </c>
      <c r="E151" s="146">
        <v>4</v>
      </c>
      <c r="F151" s="175"/>
      <c r="G151" s="148">
        <f t="shared" si="29"/>
        <v>0</v>
      </c>
      <c r="H151" s="148">
        <v>84</v>
      </c>
      <c r="I151" s="148">
        <f t="shared" si="36"/>
        <v>336</v>
      </c>
      <c r="J151" s="148">
        <v>0</v>
      </c>
      <c r="K151" s="148">
        <f t="shared" si="37"/>
        <v>0</v>
      </c>
      <c r="L151" s="148">
        <v>0</v>
      </c>
      <c r="M151" s="148">
        <f t="shared" si="38"/>
        <v>0</v>
      </c>
      <c r="N151" s="141">
        <v>3.3E-4</v>
      </c>
      <c r="O151" s="141">
        <f t="shared" si="39"/>
        <v>1.32E-3</v>
      </c>
      <c r="P151" s="141">
        <v>0</v>
      </c>
      <c r="Q151" s="141">
        <f t="shared" si="40"/>
        <v>0</v>
      </c>
      <c r="R151" s="141"/>
      <c r="S151" s="141"/>
      <c r="T151" s="142">
        <v>0</v>
      </c>
      <c r="U151" s="141">
        <f t="shared" si="41"/>
        <v>0</v>
      </c>
      <c r="V151" s="133"/>
      <c r="W151" s="133"/>
      <c r="X151" s="133"/>
      <c r="Y151" s="133"/>
      <c r="Z151" s="133"/>
      <c r="AA151" s="133"/>
      <c r="AB151" s="133"/>
      <c r="AC151" s="133"/>
      <c r="AD151" s="133"/>
      <c r="AE151" s="133" t="s">
        <v>129</v>
      </c>
      <c r="AF151" s="133"/>
      <c r="AG151" s="133"/>
      <c r="AH151" s="133"/>
      <c r="AI151" s="133"/>
      <c r="AJ151" s="133"/>
      <c r="AK151" s="133"/>
      <c r="AL151" s="133"/>
      <c r="AM151" s="133"/>
      <c r="AN151" s="133"/>
      <c r="AO151" s="133"/>
      <c r="AP151" s="133"/>
      <c r="AQ151" s="133"/>
      <c r="AR151" s="133"/>
      <c r="AS151" s="133"/>
      <c r="AT151" s="133"/>
      <c r="AU151" s="133"/>
      <c r="AV151" s="133"/>
      <c r="AW151" s="133"/>
      <c r="AX151" s="133"/>
      <c r="AY151" s="133"/>
      <c r="AZ151" s="133"/>
      <c r="BA151" s="133"/>
      <c r="BB151" s="133"/>
      <c r="BC151" s="133"/>
      <c r="BD151" s="133"/>
      <c r="BE151" s="133"/>
      <c r="BF151" s="133"/>
      <c r="BG151" s="133"/>
      <c r="BH151" s="133"/>
    </row>
    <row r="152" spans="1:60" outlineLevel="1" x14ac:dyDescent="0.2">
      <c r="A152" s="134">
        <v>136</v>
      </c>
      <c r="B152" s="134" t="s">
        <v>374</v>
      </c>
      <c r="C152" s="164" t="s">
        <v>375</v>
      </c>
      <c r="D152" s="140" t="s">
        <v>126</v>
      </c>
      <c r="E152" s="146">
        <v>2</v>
      </c>
      <c r="F152" s="175"/>
      <c r="G152" s="148">
        <f t="shared" si="29"/>
        <v>0</v>
      </c>
      <c r="H152" s="148">
        <v>64.5</v>
      </c>
      <c r="I152" s="148">
        <f t="shared" si="36"/>
        <v>129</v>
      </c>
      <c r="J152" s="148">
        <v>0</v>
      </c>
      <c r="K152" s="148">
        <f t="shared" si="37"/>
        <v>0</v>
      </c>
      <c r="L152" s="148">
        <v>0</v>
      </c>
      <c r="M152" s="148">
        <f t="shared" si="38"/>
        <v>0</v>
      </c>
      <c r="N152" s="141">
        <v>1.2999999999999999E-4</v>
      </c>
      <c r="O152" s="141">
        <f t="shared" si="39"/>
        <v>2.5999999999999998E-4</v>
      </c>
      <c r="P152" s="141">
        <v>0</v>
      </c>
      <c r="Q152" s="141">
        <f t="shared" si="40"/>
        <v>0</v>
      </c>
      <c r="R152" s="141"/>
      <c r="S152" s="141"/>
      <c r="T152" s="142">
        <v>0</v>
      </c>
      <c r="U152" s="141">
        <f t="shared" si="41"/>
        <v>0</v>
      </c>
      <c r="V152" s="133"/>
      <c r="W152" s="133"/>
      <c r="X152" s="133"/>
      <c r="Y152" s="133"/>
      <c r="Z152" s="133"/>
      <c r="AA152" s="133"/>
      <c r="AB152" s="133"/>
      <c r="AC152" s="133"/>
      <c r="AD152" s="133"/>
      <c r="AE152" s="133" t="s">
        <v>129</v>
      </c>
      <c r="AF152" s="133"/>
      <c r="AG152" s="133"/>
      <c r="AH152" s="133"/>
      <c r="AI152" s="133"/>
      <c r="AJ152" s="133"/>
      <c r="AK152" s="133"/>
      <c r="AL152" s="133"/>
      <c r="AM152" s="133"/>
      <c r="AN152" s="133"/>
      <c r="AO152" s="133"/>
      <c r="AP152" s="133"/>
      <c r="AQ152" s="133"/>
      <c r="AR152" s="133"/>
      <c r="AS152" s="133"/>
      <c r="AT152" s="133"/>
      <c r="AU152" s="133"/>
      <c r="AV152" s="133"/>
      <c r="AW152" s="133"/>
      <c r="AX152" s="133"/>
      <c r="AY152" s="133"/>
      <c r="AZ152" s="133"/>
      <c r="BA152" s="133"/>
      <c r="BB152" s="133"/>
      <c r="BC152" s="133"/>
      <c r="BD152" s="133"/>
      <c r="BE152" s="133"/>
      <c r="BF152" s="133"/>
      <c r="BG152" s="133"/>
      <c r="BH152" s="133"/>
    </row>
    <row r="153" spans="1:60" outlineLevel="1" x14ac:dyDescent="0.2">
      <c r="A153" s="134">
        <v>137</v>
      </c>
      <c r="B153" s="134" t="s">
        <v>376</v>
      </c>
      <c r="C153" s="164" t="s">
        <v>377</v>
      </c>
      <c r="D153" s="140" t="s">
        <v>126</v>
      </c>
      <c r="E153" s="146">
        <v>1</v>
      </c>
      <c r="F153" s="175"/>
      <c r="G153" s="148">
        <f t="shared" si="29"/>
        <v>0</v>
      </c>
      <c r="H153" s="148">
        <v>51.1</v>
      </c>
      <c r="I153" s="148">
        <f t="shared" si="36"/>
        <v>51.1</v>
      </c>
      <c r="J153" s="148">
        <v>0</v>
      </c>
      <c r="K153" s="148">
        <f t="shared" si="37"/>
        <v>0</v>
      </c>
      <c r="L153" s="148">
        <v>0</v>
      </c>
      <c r="M153" s="148">
        <f t="shared" si="38"/>
        <v>0</v>
      </c>
      <c r="N153" s="141">
        <v>9.0000000000000006E-5</v>
      </c>
      <c r="O153" s="141">
        <f t="shared" si="39"/>
        <v>9.0000000000000006E-5</v>
      </c>
      <c r="P153" s="141">
        <v>0</v>
      </c>
      <c r="Q153" s="141">
        <f t="shared" si="40"/>
        <v>0</v>
      </c>
      <c r="R153" s="141"/>
      <c r="S153" s="141"/>
      <c r="T153" s="142">
        <v>0</v>
      </c>
      <c r="U153" s="141">
        <f t="shared" si="41"/>
        <v>0</v>
      </c>
      <c r="V153" s="133"/>
      <c r="W153" s="133"/>
      <c r="X153" s="133"/>
      <c r="Y153" s="133"/>
      <c r="Z153" s="133"/>
      <c r="AA153" s="133"/>
      <c r="AB153" s="133"/>
      <c r="AC153" s="133"/>
      <c r="AD153" s="133"/>
      <c r="AE153" s="133" t="s">
        <v>129</v>
      </c>
      <c r="AF153" s="133"/>
      <c r="AG153" s="133"/>
      <c r="AH153" s="133"/>
      <c r="AI153" s="133"/>
      <c r="AJ153" s="133"/>
      <c r="AK153" s="133"/>
      <c r="AL153" s="133"/>
      <c r="AM153" s="133"/>
      <c r="AN153" s="133"/>
      <c r="AO153" s="133"/>
      <c r="AP153" s="133"/>
      <c r="AQ153" s="133"/>
      <c r="AR153" s="133"/>
      <c r="AS153" s="133"/>
      <c r="AT153" s="133"/>
      <c r="AU153" s="133"/>
      <c r="AV153" s="133"/>
      <c r="AW153" s="133"/>
      <c r="AX153" s="133"/>
      <c r="AY153" s="133"/>
      <c r="AZ153" s="133"/>
      <c r="BA153" s="133"/>
      <c r="BB153" s="133"/>
      <c r="BC153" s="133"/>
      <c r="BD153" s="133"/>
      <c r="BE153" s="133"/>
      <c r="BF153" s="133"/>
      <c r="BG153" s="133"/>
      <c r="BH153" s="133"/>
    </row>
    <row r="154" spans="1:60" outlineLevel="1" x14ac:dyDescent="0.2">
      <c r="A154" s="134">
        <v>138</v>
      </c>
      <c r="B154" s="134" t="s">
        <v>376</v>
      </c>
      <c r="C154" s="164" t="s">
        <v>377</v>
      </c>
      <c r="D154" s="140" t="s">
        <v>126</v>
      </c>
      <c r="E154" s="146">
        <v>1</v>
      </c>
      <c r="F154" s="175"/>
      <c r="G154" s="148">
        <f t="shared" si="29"/>
        <v>0</v>
      </c>
      <c r="H154" s="148">
        <v>51.1</v>
      </c>
      <c r="I154" s="148">
        <f t="shared" si="36"/>
        <v>51.1</v>
      </c>
      <c r="J154" s="148">
        <v>0</v>
      </c>
      <c r="K154" s="148">
        <f t="shared" si="37"/>
        <v>0</v>
      </c>
      <c r="L154" s="148">
        <v>0</v>
      </c>
      <c r="M154" s="148">
        <f t="shared" si="38"/>
        <v>0</v>
      </c>
      <c r="N154" s="141">
        <v>9.0000000000000006E-5</v>
      </c>
      <c r="O154" s="141">
        <f t="shared" si="39"/>
        <v>9.0000000000000006E-5</v>
      </c>
      <c r="P154" s="141">
        <v>0</v>
      </c>
      <c r="Q154" s="141">
        <f t="shared" si="40"/>
        <v>0</v>
      </c>
      <c r="R154" s="141"/>
      <c r="S154" s="141"/>
      <c r="T154" s="142">
        <v>0</v>
      </c>
      <c r="U154" s="141">
        <f t="shared" si="41"/>
        <v>0</v>
      </c>
      <c r="V154" s="133"/>
      <c r="W154" s="133"/>
      <c r="X154" s="133"/>
      <c r="Y154" s="133"/>
      <c r="Z154" s="133"/>
      <c r="AA154" s="133"/>
      <c r="AB154" s="133"/>
      <c r="AC154" s="133"/>
      <c r="AD154" s="133"/>
      <c r="AE154" s="133" t="s">
        <v>129</v>
      </c>
      <c r="AF154" s="133"/>
      <c r="AG154" s="133"/>
      <c r="AH154" s="133"/>
      <c r="AI154" s="133"/>
      <c r="AJ154" s="133"/>
      <c r="AK154" s="133"/>
      <c r="AL154" s="133"/>
      <c r="AM154" s="133"/>
      <c r="AN154" s="133"/>
      <c r="AO154" s="133"/>
      <c r="AP154" s="133"/>
      <c r="AQ154" s="133"/>
      <c r="AR154" s="133"/>
      <c r="AS154" s="133"/>
      <c r="AT154" s="133"/>
      <c r="AU154" s="133"/>
      <c r="AV154" s="133"/>
      <c r="AW154" s="133"/>
      <c r="AX154" s="133"/>
      <c r="AY154" s="133"/>
      <c r="AZ154" s="133"/>
      <c r="BA154" s="133"/>
      <c r="BB154" s="133"/>
      <c r="BC154" s="133"/>
      <c r="BD154" s="133"/>
      <c r="BE154" s="133"/>
      <c r="BF154" s="133"/>
      <c r="BG154" s="133"/>
      <c r="BH154" s="133"/>
    </row>
    <row r="155" spans="1:60" outlineLevel="1" x14ac:dyDescent="0.2">
      <c r="A155" s="134">
        <v>139</v>
      </c>
      <c r="B155" s="134" t="s">
        <v>378</v>
      </c>
      <c r="C155" s="164" t="s">
        <v>379</v>
      </c>
      <c r="D155" s="140" t="s">
        <v>126</v>
      </c>
      <c r="E155" s="146">
        <v>4</v>
      </c>
      <c r="F155" s="175"/>
      <c r="G155" s="148">
        <f t="shared" si="29"/>
        <v>0</v>
      </c>
      <c r="H155" s="148">
        <v>54.7</v>
      </c>
      <c r="I155" s="148">
        <f t="shared" si="36"/>
        <v>218.8</v>
      </c>
      <c r="J155" s="148">
        <v>0</v>
      </c>
      <c r="K155" s="148">
        <f t="shared" si="37"/>
        <v>0</v>
      </c>
      <c r="L155" s="148">
        <v>0</v>
      </c>
      <c r="M155" s="148">
        <f t="shared" si="38"/>
        <v>0</v>
      </c>
      <c r="N155" s="141">
        <v>1.3999999999999999E-4</v>
      </c>
      <c r="O155" s="141">
        <f t="shared" si="39"/>
        <v>5.5999999999999995E-4</v>
      </c>
      <c r="P155" s="141">
        <v>0</v>
      </c>
      <c r="Q155" s="141">
        <f t="shared" si="40"/>
        <v>0</v>
      </c>
      <c r="R155" s="141"/>
      <c r="S155" s="141"/>
      <c r="T155" s="142">
        <v>0</v>
      </c>
      <c r="U155" s="141">
        <f t="shared" si="41"/>
        <v>0</v>
      </c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 t="s">
        <v>129</v>
      </c>
      <c r="AF155" s="133"/>
      <c r="AG155" s="133"/>
      <c r="AH155" s="133"/>
      <c r="AI155" s="133"/>
      <c r="AJ155" s="133"/>
      <c r="AK155" s="133"/>
      <c r="AL155" s="133"/>
      <c r="AM155" s="133"/>
      <c r="AN155" s="133"/>
      <c r="AO155" s="133"/>
      <c r="AP155" s="133"/>
      <c r="AQ155" s="133"/>
      <c r="AR155" s="133"/>
      <c r="AS155" s="133"/>
      <c r="AT155" s="133"/>
      <c r="AU155" s="133"/>
      <c r="AV155" s="133"/>
      <c r="AW155" s="133"/>
      <c r="AX155" s="133"/>
      <c r="AY155" s="133"/>
      <c r="AZ155" s="133"/>
      <c r="BA155" s="133"/>
      <c r="BB155" s="133"/>
      <c r="BC155" s="133"/>
      <c r="BD155" s="133"/>
      <c r="BE155" s="133"/>
      <c r="BF155" s="133"/>
      <c r="BG155" s="133"/>
      <c r="BH155" s="133"/>
    </row>
    <row r="156" spans="1:60" outlineLevel="1" x14ac:dyDescent="0.2">
      <c r="A156" s="134">
        <v>140</v>
      </c>
      <c r="B156" s="134" t="s">
        <v>364</v>
      </c>
      <c r="C156" s="164" t="s">
        <v>365</v>
      </c>
      <c r="D156" s="140" t="s">
        <v>126</v>
      </c>
      <c r="E156" s="146">
        <v>2</v>
      </c>
      <c r="F156" s="175"/>
      <c r="G156" s="148">
        <f t="shared" si="29"/>
        <v>0</v>
      </c>
      <c r="H156" s="148">
        <v>55.9</v>
      </c>
      <c r="I156" s="148">
        <f t="shared" si="36"/>
        <v>111.8</v>
      </c>
      <c r="J156" s="148">
        <v>0</v>
      </c>
      <c r="K156" s="148">
        <f t="shared" si="37"/>
        <v>0</v>
      </c>
      <c r="L156" s="148">
        <v>0</v>
      </c>
      <c r="M156" s="148">
        <f t="shared" si="38"/>
        <v>0</v>
      </c>
      <c r="N156" s="141">
        <v>9.0000000000000006E-5</v>
      </c>
      <c r="O156" s="141">
        <f t="shared" si="39"/>
        <v>1.8000000000000001E-4</v>
      </c>
      <c r="P156" s="141">
        <v>0</v>
      </c>
      <c r="Q156" s="141">
        <f t="shared" si="40"/>
        <v>0</v>
      </c>
      <c r="R156" s="141"/>
      <c r="S156" s="141"/>
      <c r="T156" s="142">
        <v>0</v>
      </c>
      <c r="U156" s="141">
        <f t="shared" si="41"/>
        <v>0</v>
      </c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 t="s">
        <v>129</v>
      </c>
      <c r="AF156" s="133"/>
      <c r="AG156" s="133"/>
      <c r="AH156" s="133"/>
      <c r="AI156" s="133"/>
      <c r="AJ156" s="133"/>
      <c r="AK156" s="133"/>
      <c r="AL156" s="133"/>
      <c r="AM156" s="133"/>
      <c r="AN156" s="133"/>
      <c r="AO156" s="133"/>
      <c r="AP156" s="133"/>
      <c r="AQ156" s="133"/>
      <c r="AR156" s="133"/>
      <c r="AS156" s="133"/>
      <c r="AT156" s="133"/>
      <c r="AU156" s="133"/>
      <c r="AV156" s="133"/>
      <c r="AW156" s="133"/>
      <c r="AX156" s="133"/>
      <c r="AY156" s="133"/>
      <c r="AZ156" s="133"/>
      <c r="BA156" s="133"/>
      <c r="BB156" s="133"/>
      <c r="BC156" s="133"/>
      <c r="BD156" s="133"/>
      <c r="BE156" s="133"/>
      <c r="BF156" s="133"/>
      <c r="BG156" s="133"/>
      <c r="BH156" s="133"/>
    </row>
    <row r="157" spans="1:60" outlineLevel="1" x14ac:dyDescent="0.2">
      <c r="A157" s="134">
        <v>141</v>
      </c>
      <c r="B157" s="134" t="s">
        <v>380</v>
      </c>
      <c r="C157" s="164" t="s">
        <v>381</v>
      </c>
      <c r="D157" s="140" t="s">
        <v>126</v>
      </c>
      <c r="E157" s="146">
        <v>8</v>
      </c>
      <c r="F157" s="175"/>
      <c r="G157" s="148">
        <f t="shared" si="29"/>
        <v>0</v>
      </c>
      <c r="H157" s="148">
        <v>140</v>
      </c>
      <c r="I157" s="148">
        <f t="shared" si="36"/>
        <v>1120</v>
      </c>
      <c r="J157" s="148">
        <v>0</v>
      </c>
      <c r="K157" s="148">
        <f t="shared" si="37"/>
        <v>0</v>
      </c>
      <c r="L157" s="148">
        <v>0</v>
      </c>
      <c r="M157" s="148">
        <f t="shared" si="38"/>
        <v>0</v>
      </c>
      <c r="N157" s="141">
        <v>4.8999999999999998E-4</v>
      </c>
      <c r="O157" s="141">
        <f t="shared" si="39"/>
        <v>3.9199999999999999E-3</v>
      </c>
      <c r="P157" s="141">
        <v>0</v>
      </c>
      <c r="Q157" s="141">
        <f t="shared" si="40"/>
        <v>0</v>
      </c>
      <c r="R157" s="141"/>
      <c r="S157" s="141"/>
      <c r="T157" s="142">
        <v>0</v>
      </c>
      <c r="U157" s="141">
        <f t="shared" si="41"/>
        <v>0</v>
      </c>
      <c r="V157" s="133"/>
      <c r="W157" s="133"/>
      <c r="X157" s="133"/>
      <c r="Y157" s="133"/>
      <c r="Z157" s="133"/>
      <c r="AA157" s="133"/>
      <c r="AB157" s="133"/>
      <c r="AC157" s="133"/>
      <c r="AD157" s="133"/>
      <c r="AE157" s="133" t="s">
        <v>129</v>
      </c>
      <c r="AF157" s="133"/>
      <c r="AG157" s="133"/>
      <c r="AH157" s="133"/>
      <c r="AI157" s="133"/>
      <c r="AJ157" s="133"/>
      <c r="AK157" s="133"/>
      <c r="AL157" s="133"/>
      <c r="AM157" s="133"/>
      <c r="AN157" s="133"/>
      <c r="AO157" s="133"/>
      <c r="AP157" s="133"/>
      <c r="AQ157" s="133"/>
      <c r="AR157" s="133"/>
      <c r="AS157" s="133"/>
      <c r="AT157" s="133"/>
      <c r="AU157" s="133"/>
      <c r="AV157" s="133"/>
      <c r="AW157" s="133"/>
      <c r="AX157" s="133"/>
      <c r="AY157" s="133"/>
      <c r="AZ157" s="133"/>
      <c r="BA157" s="133"/>
      <c r="BB157" s="133"/>
      <c r="BC157" s="133"/>
      <c r="BD157" s="133"/>
      <c r="BE157" s="133"/>
      <c r="BF157" s="133"/>
      <c r="BG157" s="133"/>
      <c r="BH157" s="133"/>
    </row>
    <row r="158" spans="1:60" outlineLevel="1" x14ac:dyDescent="0.2">
      <c r="A158" s="134">
        <v>142</v>
      </c>
      <c r="B158" s="134" t="s">
        <v>382</v>
      </c>
      <c r="C158" s="164" t="s">
        <v>383</v>
      </c>
      <c r="D158" s="140" t="s">
        <v>126</v>
      </c>
      <c r="E158" s="146">
        <v>4</v>
      </c>
      <c r="F158" s="175"/>
      <c r="G158" s="148">
        <f t="shared" si="29"/>
        <v>0</v>
      </c>
      <c r="H158" s="148">
        <v>98.5</v>
      </c>
      <c r="I158" s="148">
        <f t="shared" si="36"/>
        <v>394</v>
      </c>
      <c r="J158" s="148">
        <v>0</v>
      </c>
      <c r="K158" s="148">
        <f t="shared" si="37"/>
        <v>0</v>
      </c>
      <c r="L158" s="148">
        <v>0</v>
      </c>
      <c r="M158" s="148">
        <f t="shared" si="38"/>
        <v>0</v>
      </c>
      <c r="N158" s="141">
        <v>3.2000000000000003E-4</v>
      </c>
      <c r="O158" s="141">
        <f t="shared" si="39"/>
        <v>1.2800000000000001E-3</v>
      </c>
      <c r="P158" s="141">
        <v>0</v>
      </c>
      <c r="Q158" s="141">
        <f t="shared" si="40"/>
        <v>0</v>
      </c>
      <c r="R158" s="141"/>
      <c r="S158" s="141"/>
      <c r="T158" s="142">
        <v>0</v>
      </c>
      <c r="U158" s="141">
        <f t="shared" si="41"/>
        <v>0</v>
      </c>
      <c r="V158" s="133"/>
      <c r="W158" s="133"/>
      <c r="X158" s="133"/>
      <c r="Y158" s="133"/>
      <c r="Z158" s="133"/>
      <c r="AA158" s="133"/>
      <c r="AB158" s="133"/>
      <c r="AC158" s="133"/>
      <c r="AD158" s="133"/>
      <c r="AE158" s="133" t="s">
        <v>129</v>
      </c>
      <c r="AF158" s="133"/>
      <c r="AG158" s="133"/>
      <c r="AH158" s="133"/>
      <c r="AI158" s="133"/>
      <c r="AJ158" s="133"/>
      <c r="AK158" s="133"/>
      <c r="AL158" s="133"/>
      <c r="AM158" s="133"/>
      <c r="AN158" s="133"/>
      <c r="AO158" s="133"/>
      <c r="AP158" s="133"/>
      <c r="AQ158" s="133"/>
      <c r="AR158" s="133"/>
      <c r="AS158" s="133"/>
      <c r="AT158" s="133"/>
      <c r="AU158" s="133"/>
      <c r="AV158" s="133"/>
      <c r="AW158" s="133"/>
      <c r="AX158" s="133"/>
      <c r="AY158" s="133"/>
      <c r="AZ158" s="133"/>
      <c r="BA158" s="133"/>
      <c r="BB158" s="133"/>
      <c r="BC158" s="133"/>
      <c r="BD158" s="133"/>
      <c r="BE158" s="133"/>
      <c r="BF158" s="133"/>
      <c r="BG158" s="133"/>
      <c r="BH158" s="133"/>
    </row>
    <row r="159" spans="1:60" outlineLevel="1" x14ac:dyDescent="0.2">
      <c r="A159" s="134">
        <v>143</v>
      </c>
      <c r="B159" s="134" t="s">
        <v>384</v>
      </c>
      <c r="C159" s="164" t="s">
        <v>385</v>
      </c>
      <c r="D159" s="140" t="s">
        <v>126</v>
      </c>
      <c r="E159" s="146">
        <v>20</v>
      </c>
      <c r="F159" s="175"/>
      <c r="G159" s="148">
        <f t="shared" si="29"/>
        <v>0</v>
      </c>
      <c r="H159" s="148">
        <v>1.93</v>
      </c>
      <c r="I159" s="148">
        <f t="shared" si="36"/>
        <v>38.6</v>
      </c>
      <c r="J159" s="148">
        <v>335.57</v>
      </c>
      <c r="K159" s="148">
        <f t="shared" si="37"/>
        <v>6711.4</v>
      </c>
      <c r="L159" s="148">
        <v>0</v>
      </c>
      <c r="M159" s="148">
        <f t="shared" si="38"/>
        <v>0</v>
      </c>
      <c r="N159" s="141">
        <v>2.0000000000000002E-5</v>
      </c>
      <c r="O159" s="141">
        <f t="shared" si="39"/>
        <v>4.0000000000000002E-4</v>
      </c>
      <c r="P159" s="141">
        <v>3.9E-2</v>
      </c>
      <c r="Q159" s="141">
        <f t="shared" si="40"/>
        <v>0.78</v>
      </c>
      <c r="R159" s="141"/>
      <c r="S159" s="141"/>
      <c r="T159" s="142">
        <v>0.70699999999999996</v>
      </c>
      <c r="U159" s="141">
        <f t="shared" si="41"/>
        <v>14.14</v>
      </c>
      <c r="V159" s="133"/>
      <c r="W159" s="133"/>
      <c r="X159" s="133"/>
      <c r="Y159" s="133"/>
      <c r="Z159" s="133"/>
      <c r="AA159" s="133"/>
      <c r="AB159" s="133"/>
      <c r="AC159" s="133"/>
      <c r="AD159" s="133"/>
      <c r="AE159" s="133" t="s">
        <v>109</v>
      </c>
      <c r="AF159" s="133"/>
      <c r="AG159" s="133"/>
      <c r="AH159" s="133"/>
      <c r="AI159" s="133"/>
      <c r="AJ159" s="133"/>
      <c r="AK159" s="133"/>
      <c r="AL159" s="133"/>
      <c r="AM159" s="133"/>
      <c r="AN159" s="133"/>
      <c r="AO159" s="133"/>
      <c r="AP159" s="133"/>
      <c r="AQ159" s="133"/>
      <c r="AR159" s="133"/>
      <c r="AS159" s="133"/>
      <c r="AT159" s="133"/>
      <c r="AU159" s="133"/>
      <c r="AV159" s="133"/>
      <c r="AW159" s="133"/>
      <c r="AX159" s="133"/>
      <c r="AY159" s="133"/>
      <c r="AZ159" s="133"/>
      <c r="BA159" s="133"/>
      <c r="BB159" s="133"/>
      <c r="BC159" s="133"/>
      <c r="BD159" s="133"/>
      <c r="BE159" s="133"/>
      <c r="BF159" s="133"/>
      <c r="BG159" s="133"/>
      <c r="BH159" s="133"/>
    </row>
    <row r="160" spans="1:60" outlineLevel="1" x14ac:dyDescent="0.2">
      <c r="A160" s="134">
        <v>144</v>
      </c>
      <c r="B160" s="134" t="s">
        <v>386</v>
      </c>
      <c r="C160" s="164" t="s">
        <v>387</v>
      </c>
      <c r="D160" s="140" t="s">
        <v>126</v>
      </c>
      <c r="E160" s="146">
        <v>16</v>
      </c>
      <c r="F160" s="175"/>
      <c r="G160" s="148">
        <f t="shared" si="29"/>
        <v>0</v>
      </c>
      <c r="H160" s="148">
        <v>1.93</v>
      </c>
      <c r="I160" s="148">
        <f t="shared" si="36"/>
        <v>30.88</v>
      </c>
      <c r="J160" s="148">
        <v>246.57</v>
      </c>
      <c r="K160" s="148">
        <f t="shared" si="37"/>
        <v>3945.12</v>
      </c>
      <c r="L160" s="148">
        <v>0</v>
      </c>
      <c r="M160" s="148">
        <f t="shared" si="38"/>
        <v>0</v>
      </c>
      <c r="N160" s="141">
        <v>2.0000000000000002E-5</v>
      </c>
      <c r="O160" s="141">
        <f t="shared" si="39"/>
        <v>3.2000000000000003E-4</v>
      </c>
      <c r="P160" s="141">
        <v>1.4E-2</v>
      </c>
      <c r="Q160" s="141">
        <f t="shared" si="40"/>
        <v>0.224</v>
      </c>
      <c r="R160" s="141"/>
      <c r="S160" s="141"/>
      <c r="T160" s="142">
        <v>0.52</v>
      </c>
      <c r="U160" s="141">
        <f t="shared" si="41"/>
        <v>8.32</v>
      </c>
      <c r="V160" s="133"/>
      <c r="W160" s="133"/>
      <c r="X160" s="133"/>
      <c r="Y160" s="133"/>
      <c r="Z160" s="133"/>
      <c r="AA160" s="133"/>
      <c r="AB160" s="133"/>
      <c r="AC160" s="133"/>
      <c r="AD160" s="133"/>
      <c r="AE160" s="133" t="s">
        <v>109</v>
      </c>
      <c r="AF160" s="133"/>
      <c r="AG160" s="133"/>
      <c r="AH160" s="133"/>
      <c r="AI160" s="133"/>
      <c r="AJ160" s="133"/>
      <c r="AK160" s="133"/>
      <c r="AL160" s="133"/>
      <c r="AM160" s="133"/>
      <c r="AN160" s="133"/>
      <c r="AO160" s="133"/>
      <c r="AP160" s="133"/>
      <c r="AQ160" s="133"/>
      <c r="AR160" s="133"/>
      <c r="AS160" s="133"/>
      <c r="AT160" s="133"/>
      <c r="AU160" s="133"/>
      <c r="AV160" s="133"/>
      <c r="AW160" s="133"/>
      <c r="AX160" s="133"/>
      <c r="AY160" s="133"/>
      <c r="AZ160" s="133"/>
      <c r="BA160" s="133"/>
      <c r="BB160" s="133"/>
      <c r="BC160" s="133"/>
      <c r="BD160" s="133"/>
      <c r="BE160" s="133"/>
      <c r="BF160" s="133"/>
      <c r="BG160" s="133"/>
      <c r="BH160" s="133"/>
    </row>
    <row r="161" spans="1:60" outlineLevel="1" x14ac:dyDescent="0.2">
      <c r="A161" s="134">
        <v>145</v>
      </c>
      <c r="B161" s="134" t="s">
        <v>388</v>
      </c>
      <c r="C161" s="164" t="s">
        <v>389</v>
      </c>
      <c r="D161" s="140" t="s">
        <v>126</v>
      </c>
      <c r="E161" s="146">
        <v>9</v>
      </c>
      <c r="F161" s="175"/>
      <c r="G161" s="148">
        <f t="shared" si="29"/>
        <v>0</v>
      </c>
      <c r="H161" s="148">
        <v>0</v>
      </c>
      <c r="I161" s="148">
        <f t="shared" si="36"/>
        <v>0</v>
      </c>
      <c r="J161" s="148">
        <v>311</v>
      </c>
      <c r="K161" s="148">
        <f t="shared" si="37"/>
        <v>2799</v>
      </c>
      <c r="L161" s="148">
        <v>0</v>
      </c>
      <c r="M161" s="148">
        <f t="shared" si="38"/>
        <v>0</v>
      </c>
      <c r="N161" s="141">
        <v>0</v>
      </c>
      <c r="O161" s="141">
        <f t="shared" si="39"/>
        <v>0</v>
      </c>
      <c r="P161" s="141">
        <v>2.2100000000000002E-3</v>
      </c>
      <c r="Q161" s="141">
        <f t="shared" si="40"/>
        <v>1.9890000000000001E-2</v>
      </c>
      <c r="R161" s="141"/>
      <c r="S161" s="141"/>
      <c r="T161" s="142">
        <v>0.65500000000000003</v>
      </c>
      <c r="U161" s="141">
        <f t="shared" si="41"/>
        <v>5.9</v>
      </c>
      <c r="V161" s="133"/>
      <c r="W161" s="133"/>
      <c r="X161" s="133"/>
      <c r="Y161" s="133"/>
      <c r="Z161" s="133"/>
      <c r="AA161" s="133"/>
      <c r="AB161" s="133"/>
      <c r="AC161" s="133"/>
      <c r="AD161" s="133"/>
      <c r="AE161" s="133" t="s">
        <v>109</v>
      </c>
      <c r="AF161" s="133"/>
      <c r="AG161" s="133"/>
      <c r="AH161" s="133"/>
      <c r="AI161" s="133"/>
      <c r="AJ161" s="133"/>
      <c r="AK161" s="133"/>
      <c r="AL161" s="133"/>
      <c r="AM161" s="133"/>
      <c r="AN161" s="133"/>
      <c r="AO161" s="133"/>
      <c r="AP161" s="133"/>
      <c r="AQ161" s="133"/>
      <c r="AR161" s="133"/>
      <c r="AS161" s="133"/>
      <c r="AT161" s="133"/>
      <c r="AU161" s="133"/>
      <c r="AV161" s="133"/>
      <c r="AW161" s="133"/>
      <c r="AX161" s="133"/>
      <c r="AY161" s="133"/>
      <c r="AZ161" s="133"/>
      <c r="BA161" s="133"/>
      <c r="BB161" s="133"/>
      <c r="BC161" s="133"/>
      <c r="BD161" s="133"/>
      <c r="BE161" s="133"/>
      <c r="BF161" s="133"/>
      <c r="BG161" s="133"/>
      <c r="BH161" s="133"/>
    </row>
    <row r="162" spans="1:60" outlineLevel="1" x14ac:dyDescent="0.2">
      <c r="A162" s="134">
        <v>146</v>
      </c>
      <c r="B162" s="134" t="s">
        <v>390</v>
      </c>
      <c r="C162" s="164" t="s">
        <v>391</v>
      </c>
      <c r="D162" s="140" t="s">
        <v>126</v>
      </c>
      <c r="E162" s="146">
        <v>28</v>
      </c>
      <c r="F162" s="175"/>
      <c r="G162" s="148">
        <f t="shared" si="29"/>
        <v>0</v>
      </c>
      <c r="H162" s="148">
        <v>39.840000000000003</v>
      </c>
      <c r="I162" s="148">
        <f t="shared" si="36"/>
        <v>1115.52</v>
      </c>
      <c r="J162" s="148">
        <v>148.16</v>
      </c>
      <c r="K162" s="148">
        <f t="shared" si="37"/>
        <v>4148.4799999999996</v>
      </c>
      <c r="L162" s="148">
        <v>0</v>
      </c>
      <c r="M162" s="148">
        <f t="shared" si="38"/>
        <v>0</v>
      </c>
      <c r="N162" s="141">
        <v>1.7000000000000001E-4</v>
      </c>
      <c r="O162" s="141">
        <f t="shared" si="39"/>
        <v>4.7600000000000003E-3</v>
      </c>
      <c r="P162" s="141">
        <v>2.2000000000000001E-3</v>
      </c>
      <c r="Q162" s="141">
        <f t="shared" si="40"/>
        <v>6.1600000000000002E-2</v>
      </c>
      <c r="R162" s="141"/>
      <c r="S162" s="141"/>
      <c r="T162" s="142">
        <v>0.312</v>
      </c>
      <c r="U162" s="141">
        <f t="shared" si="41"/>
        <v>8.74</v>
      </c>
      <c r="V162" s="133"/>
      <c r="W162" s="133"/>
      <c r="X162" s="133"/>
      <c r="Y162" s="133"/>
      <c r="Z162" s="133"/>
      <c r="AA162" s="133"/>
      <c r="AB162" s="133"/>
      <c r="AC162" s="133"/>
      <c r="AD162" s="133"/>
      <c r="AE162" s="133" t="s">
        <v>109</v>
      </c>
      <c r="AF162" s="133"/>
      <c r="AG162" s="133"/>
      <c r="AH162" s="133"/>
      <c r="AI162" s="133"/>
      <c r="AJ162" s="133"/>
      <c r="AK162" s="133"/>
      <c r="AL162" s="133"/>
      <c r="AM162" s="133"/>
      <c r="AN162" s="133"/>
      <c r="AO162" s="133"/>
      <c r="AP162" s="133"/>
      <c r="AQ162" s="133"/>
      <c r="AR162" s="133"/>
      <c r="AS162" s="133"/>
      <c r="AT162" s="133"/>
      <c r="AU162" s="133"/>
      <c r="AV162" s="133"/>
      <c r="AW162" s="133"/>
      <c r="AX162" s="133"/>
      <c r="AY162" s="133"/>
      <c r="AZ162" s="133"/>
      <c r="BA162" s="133"/>
      <c r="BB162" s="133"/>
      <c r="BC162" s="133"/>
      <c r="BD162" s="133"/>
      <c r="BE162" s="133"/>
      <c r="BF162" s="133"/>
      <c r="BG162" s="133"/>
      <c r="BH162" s="133"/>
    </row>
    <row r="163" spans="1:60" outlineLevel="1" x14ac:dyDescent="0.2">
      <c r="A163" s="134">
        <v>147</v>
      </c>
      <c r="B163" s="134" t="s">
        <v>392</v>
      </c>
      <c r="C163" s="164" t="s">
        <v>393</v>
      </c>
      <c r="D163" s="140" t="s">
        <v>126</v>
      </c>
      <c r="E163" s="146">
        <v>18</v>
      </c>
      <c r="F163" s="175"/>
      <c r="G163" s="148">
        <f t="shared" si="29"/>
        <v>0</v>
      </c>
      <c r="H163" s="148">
        <v>2.5099999999999998</v>
      </c>
      <c r="I163" s="148">
        <f t="shared" si="36"/>
        <v>45.18</v>
      </c>
      <c r="J163" s="148">
        <v>69.289999999999992</v>
      </c>
      <c r="K163" s="148">
        <f t="shared" si="37"/>
        <v>1247.22</v>
      </c>
      <c r="L163" s="148">
        <v>0</v>
      </c>
      <c r="M163" s="148">
        <f t="shared" si="38"/>
        <v>0</v>
      </c>
      <c r="N163" s="141">
        <v>1.0000000000000001E-5</v>
      </c>
      <c r="O163" s="141">
        <f t="shared" si="39"/>
        <v>1.8000000000000001E-4</v>
      </c>
      <c r="P163" s="141">
        <v>4.0000000000000002E-4</v>
      </c>
      <c r="Q163" s="141">
        <f t="shared" si="40"/>
        <v>7.1999999999999998E-3</v>
      </c>
      <c r="R163" s="141"/>
      <c r="S163" s="141"/>
      <c r="T163" s="142">
        <v>0.14599999999999999</v>
      </c>
      <c r="U163" s="141">
        <f t="shared" si="41"/>
        <v>2.63</v>
      </c>
      <c r="V163" s="133"/>
      <c r="W163" s="133"/>
      <c r="X163" s="133"/>
      <c r="Y163" s="133"/>
      <c r="Z163" s="133"/>
      <c r="AA163" s="133"/>
      <c r="AB163" s="133"/>
      <c r="AC163" s="133"/>
      <c r="AD163" s="133"/>
      <c r="AE163" s="133" t="s">
        <v>109</v>
      </c>
      <c r="AF163" s="133"/>
      <c r="AG163" s="133"/>
      <c r="AH163" s="133"/>
      <c r="AI163" s="133"/>
      <c r="AJ163" s="133"/>
      <c r="AK163" s="133"/>
      <c r="AL163" s="133"/>
      <c r="AM163" s="133"/>
      <c r="AN163" s="133"/>
      <c r="AO163" s="133"/>
      <c r="AP163" s="133"/>
      <c r="AQ163" s="133"/>
      <c r="AR163" s="133"/>
      <c r="AS163" s="133"/>
      <c r="AT163" s="133"/>
      <c r="AU163" s="133"/>
      <c r="AV163" s="133"/>
      <c r="AW163" s="133"/>
      <c r="AX163" s="133"/>
      <c r="AY163" s="133"/>
      <c r="AZ163" s="133"/>
      <c r="BA163" s="133"/>
      <c r="BB163" s="133"/>
      <c r="BC163" s="133"/>
      <c r="BD163" s="133"/>
      <c r="BE163" s="133"/>
      <c r="BF163" s="133"/>
      <c r="BG163" s="133"/>
      <c r="BH163" s="133"/>
    </row>
    <row r="164" spans="1:60" outlineLevel="1" x14ac:dyDescent="0.2">
      <c r="A164" s="134">
        <v>148</v>
      </c>
      <c r="B164" s="134" t="s">
        <v>394</v>
      </c>
      <c r="C164" s="164" t="s">
        <v>395</v>
      </c>
      <c r="D164" s="140" t="s">
        <v>126</v>
      </c>
      <c r="E164" s="146">
        <v>12</v>
      </c>
      <c r="F164" s="175"/>
      <c r="G164" s="148">
        <f t="shared" si="29"/>
        <v>0</v>
      </c>
      <c r="H164" s="148">
        <v>0</v>
      </c>
      <c r="I164" s="148">
        <f t="shared" si="36"/>
        <v>0</v>
      </c>
      <c r="J164" s="148">
        <v>29.4</v>
      </c>
      <c r="K164" s="148">
        <f t="shared" si="37"/>
        <v>352.8</v>
      </c>
      <c r="L164" s="148">
        <v>0</v>
      </c>
      <c r="M164" s="148">
        <f t="shared" si="38"/>
        <v>0</v>
      </c>
      <c r="N164" s="141">
        <v>0</v>
      </c>
      <c r="O164" s="141">
        <f t="shared" si="39"/>
        <v>0</v>
      </c>
      <c r="P164" s="141">
        <v>5.0200000000000002E-3</v>
      </c>
      <c r="Q164" s="141">
        <f t="shared" si="40"/>
        <v>6.0240000000000002E-2</v>
      </c>
      <c r="R164" s="141"/>
      <c r="S164" s="141"/>
      <c r="T164" s="142">
        <v>6.2E-2</v>
      </c>
      <c r="U164" s="141">
        <f t="shared" si="41"/>
        <v>0.74</v>
      </c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 t="s">
        <v>109</v>
      </c>
      <c r="AF164" s="133"/>
      <c r="AG164" s="133"/>
      <c r="AH164" s="133"/>
      <c r="AI164" s="133"/>
      <c r="AJ164" s="133"/>
      <c r="AK164" s="133"/>
      <c r="AL164" s="133"/>
      <c r="AM164" s="133"/>
      <c r="AN164" s="133"/>
      <c r="AO164" s="133"/>
      <c r="AP164" s="133"/>
      <c r="AQ164" s="133"/>
      <c r="AR164" s="133"/>
      <c r="AS164" s="133"/>
      <c r="AT164" s="133"/>
      <c r="AU164" s="133"/>
      <c r="AV164" s="133"/>
      <c r="AW164" s="133"/>
      <c r="AX164" s="133"/>
      <c r="AY164" s="133"/>
      <c r="AZ164" s="133"/>
      <c r="BA164" s="133"/>
      <c r="BB164" s="133"/>
      <c r="BC164" s="133"/>
      <c r="BD164" s="133"/>
      <c r="BE164" s="133"/>
      <c r="BF164" s="133"/>
      <c r="BG164" s="133"/>
      <c r="BH164" s="133"/>
    </row>
    <row r="165" spans="1:60" outlineLevel="1" x14ac:dyDescent="0.2">
      <c r="A165" s="134">
        <v>149</v>
      </c>
      <c r="B165" s="134" t="s">
        <v>396</v>
      </c>
      <c r="C165" s="164" t="s">
        <v>397</v>
      </c>
      <c r="D165" s="140" t="s">
        <v>0</v>
      </c>
      <c r="E165" s="146">
        <v>2398.6</v>
      </c>
      <c r="F165" s="175"/>
      <c r="G165" s="148">
        <f t="shared" si="29"/>
        <v>0</v>
      </c>
      <c r="H165" s="148">
        <v>0</v>
      </c>
      <c r="I165" s="148">
        <f t="shared" si="36"/>
        <v>0</v>
      </c>
      <c r="J165" s="148">
        <v>0.42</v>
      </c>
      <c r="K165" s="148">
        <f t="shared" si="37"/>
        <v>1007.41</v>
      </c>
      <c r="L165" s="148">
        <v>0</v>
      </c>
      <c r="M165" s="148">
        <f t="shared" si="38"/>
        <v>0</v>
      </c>
      <c r="N165" s="141">
        <v>0</v>
      </c>
      <c r="O165" s="141">
        <f t="shared" si="39"/>
        <v>0</v>
      </c>
      <c r="P165" s="141">
        <v>0</v>
      </c>
      <c r="Q165" s="141">
        <f t="shared" si="40"/>
        <v>0</v>
      </c>
      <c r="R165" s="141"/>
      <c r="S165" s="141"/>
      <c r="T165" s="142">
        <v>0</v>
      </c>
      <c r="U165" s="141">
        <f t="shared" si="41"/>
        <v>0</v>
      </c>
      <c r="V165" s="133"/>
      <c r="W165" s="133"/>
      <c r="X165" s="133"/>
      <c r="Y165" s="133"/>
      <c r="Z165" s="133"/>
      <c r="AA165" s="133"/>
      <c r="AB165" s="133"/>
      <c r="AC165" s="133"/>
      <c r="AD165" s="133"/>
      <c r="AE165" s="133" t="s">
        <v>109</v>
      </c>
      <c r="AF165" s="133"/>
      <c r="AG165" s="133"/>
      <c r="AH165" s="133"/>
      <c r="AI165" s="133"/>
      <c r="AJ165" s="133"/>
      <c r="AK165" s="133"/>
      <c r="AL165" s="133"/>
      <c r="AM165" s="133"/>
      <c r="AN165" s="133"/>
      <c r="AO165" s="133"/>
      <c r="AP165" s="133"/>
      <c r="AQ165" s="133"/>
      <c r="AR165" s="133"/>
      <c r="AS165" s="133"/>
      <c r="AT165" s="133"/>
      <c r="AU165" s="133"/>
      <c r="AV165" s="133"/>
      <c r="AW165" s="133"/>
      <c r="AX165" s="133"/>
      <c r="AY165" s="133"/>
      <c r="AZ165" s="133"/>
      <c r="BA165" s="133"/>
      <c r="BB165" s="133"/>
      <c r="BC165" s="133"/>
      <c r="BD165" s="133"/>
      <c r="BE165" s="133"/>
      <c r="BF165" s="133"/>
      <c r="BG165" s="133"/>
      <c r="BH165" s="133"/>
    </row>
    <row r="166" spans="1:60" outlineLevel="1" x14ac:dyDescent="0.2">
      <c r="A166" s="134">
        <v>150</v>
      </c>
      <c r="B166" s="134" t="s">
        <v>398</v>
      </c>
      <c r="C166" s="164" t="s">
        <v>399</v>
      </c>
      <c r="D166" s="140" t="s">
        <v>0</v>
      </c>
      <c r="E166" s="146">
        <v>2398.6</v>
      </c>
      <c r="F166" s="175"/>
      <c r="G166" s="148">
        <f t="shared" si="29"/>
        <v>0</v>
      </c>
      <c r="H166" s="148">
        <v>0</v>
      </c>
      <c r="I166" s="148">
        <f t="shared" si="36"/>
        <v>0</v>
      </c>
      <c r="J166" s="148">
        <v>0.77</v>
      </c>
      <c r="K166" s="148">
        <f t="shared" si="37"/>
        <v>1846.92</v>
      </c>
      <c r="L166" s="148">
        <v>0</v>
      </c>
      <c r="M166" s="148">
        <f t="shared" si="38"/>
        <v>0</v>
      </c>
      <c r="N166" s="141">
        <v>0</v>
      </c>
      <c r="O166" s="141">
        <f t="shared" si="39"/>
        <v>0</v>
      </c>
      <c r="P166" s="141">
        <v>0</v>
      </c>
      <c r="Q166" s="141">
        <f t="shared" si="40"/>
        <v>0</v>
      </c>
      <c r="R166" s="141"/>
      <c r="S166" s="141"/>
      <c r="T166" s="142">
        <v>0</v>
      </c>
      <c r="U166" s="141">
        <f t="shared" si="41"/>
        <v>0</v>
      </c>
      <c r="V166" s="133"/>
      <c r="W166" s="133"/>
      <c r="X166" s="133"/>
      <c r="Y166" s="133"/>
      <c r="Z166" s="133"/>
      <c r="AA166" s="133"/>
      <c r="AB166" s="133"/>
      <c r="AC166" s="133"/>
      <c r="AD166" s="133"/>
      <c r="AE166" s="133" t="s">
        <v>109</v>
      </c>
      <c r="AF166" s="133"/>
      <c r="AG166" s="133"/>
      <c r="AH166" s="133"/>
      <c r="AI166" s="133"/>
      <c r="AJ166" s="133"/>
      <c r="AK166" s="133"/>
      <c r="AL166" s="133"/>
      <c r="AM166" s="133"/>
      <c r="AN166" s="133"/>
      <c r="AO166" s="133"/>
      <c r="AP166" s="133"/>
      <c r="AQ166" s="133"/>
      <c r="AR166" s="133"/>
      <c r="AS166" s="133"/>
      <c r="AT166" s="133"/>
      <c r="AU166" s="133"/>
      <c r="AV166" s="133"/>
      <c r="AW166" s="133"/>
      <c r="AX166" s="133"/>
      <c r="AY166" s="133"/>
      <c r="AZ166" s="133"/>
      <c r="BA166" s="133"/>
      <c r="BB166" s="133"/>
      <c r="BC166" s="133"/>
      <c r="BD166" s="133"/>
      <c r="BE166" s="133"/>
      <c r="BF166" s="133"/>
      <c r="BG166" s="133"/>
      <c r="BH166" s="133"/>
    </row>
    <row r="167" spans="1:60" x14ac:dyDescent="0.2">
      <c r="A167" s="135" t="s">
        <v>100</v>
      </c>
      <c r="B167" s="135" t="s">
        <v>69</v>
      </c>
      <c r="C167" s="165" t="s">
        <v>70</v>
      </c>
      <c r="D167" s="143"/>
      <c r="E167" s="147"/>
      <c r="F167" s="149"/>
      <c r="G167" s="149">
        <f>SUMIF(AE168:AE170,"&lt;&gt;NOR",G168:G170)</f>
        <v>0</v>
      </c>
      <c r="H167" s="149"/>
      <c r="I167" s="149">
        <f>SUM(I168:I170)</f>
        <v>1739.84</v>
      </c>
      <c r="J167" s="149"/>
      <c r="K167" s="149">
        <f>SUM(K168:K170)</f>
        <v>6715.0599999999995</v>
      </c>
      <c r="L167" s="149"/>
      <c r="M167" s="149">
        <f>SUM(M168:M170)</f>
        <v>0</v>
      </c>
      <c r="N167" s="144"/>
      <c r="O167" s="144">
        <f>SUM(O168:O170)</f>
        <v>9.2099999999999994E-3</v>
      </c>
      <c r="P167" s="144"/>
      <c r="Q167" s="144">
        <f>SUM(Q168:Q170)</f>
        <v>0</v>
      </c>
      <c r="R167" s="144"/>
      <c r="S167" s="144"/>
      <c r="T167" s="145"/>
      <c r="U167" s="144">
        <f>SUM(U168:U170)</f>
        <v>12.91</v>
      </c>
      <c r="AE167" t="s">
        <v>101</v>
      </c>
    </row>
    <row r="168" spans="1:60" outlineLevel="1" x14ac:dyDescent="0.2">
      <c r="A168" s="134">
        <v>151</v>
      </c>
      <c r="B168" s="134" t="s">
        <v>400</v>
      </c>
      <c r="C168" s="164" t="s">
        <v>401</v>
      </c>
      <c r="D168" s="140" t="s">
        <v>117</v>
      </c>
      <c r="E168" s="146">
        <v>86</v>
      </c>
      <c r="F168" s="175"/>
      <c r="G168" s="148">
        <f t="shared" ref="G168:G170" si="42">E168*F168</f>
        <v>0</v>
      </c>
      <c r="H168" s="148">
        <v>18.2</v>
      </c>
      <c r="I168" s="148">
        <f>ROUND(E168*H168,2)</f>
        <v>1565.2</v>
      </c>
      <c r="J168" s="148">
        <v>61.7</v>
      </c>
      <c r="K168" s="148">
        <f>ROUND(E168*J168,2)</f>
        <v>5306.2</v>
      </c>
      <c r="L168" s="148">
        <v>0</v>
      </c>
      <c r="M168" s="148">
        <f>G168*(1+L168/100)</f>
        <v>0</v>
      </c>
      <c r="N168" s="141">
        <v>9.0000000000000006E-5</v>
      </c>
      <c r="O168" s="141">
        <f>ROUND(E168*N168,5)</f>
        <v>7.7400000000000004E-3</v>
      </c>
      <c r="P168" s="141">
        <v>0</v>
      </c>
      <c r="Q168" s="141">
        <f>ROUND(E168*P168,5)</f>
        <v>0</v>
      </c>
      <c r="R168" s="141"/>
      <c r="S168" s="141"/>
      <c r="T168" s="142">
        <v>0.11600000000000001</v>
      </c>
      <c r="U168" s="141">
        <f>ROUND(E168*T168,2)</f>
        <v>9.98</v>
      </c>
      <c r="V168" s="133"/>
      <c r="W168" s="133"/>
      <c r="X168" s="133"/>
      <c r="Y168" s="133"/>
      <c r="Z168" s="133"/>
      <c r="AA168" s="133"/>
      <c r="AB168" s="133"/>
      <c r="AC168" s="133"/>
      <c r="AD168" s="133"/>
      <c r="AE168" s="133" t="s">
        <v>109</v>
      </c>
      <c r="AF168" s="133"/>
      <c r="AG168" s="133"/>
      <c r="AH168" s="133"/>
      <c r="AI168" s="133"/>
      <c r="AJ168" s="133"/>
      <c r="AK168" s="133"/>
      <c r="AL168" s="133"/>
      <c r="AM168" s="133"/>
      <c r="AN168" s="133"/>
      <c r="AO168" s="133"/>
      <c r="AP168" s="133"/>
      <c r="AQ168" s="133"/>
      <c r="AR168" s="133"/>
      <c r="AS168" s="133"/>
      <c r="AT168" s="133"/>
      <c r="AU168" s="133"/>
      <c r="AV168" s="133"/>
      <c r="AW168" s="133"/>
      <c r="AX168" s="133"/>
      <c r="AY168" s="133"/>
      <c r="AZ168" s="133"/>
      <c r="BA168" s="133"/>
      <c r="BB168" s="133"/>
      <c r="BC168" s="133"/>
      <c r="BD168" s="133"/>
      <c r="BE168" s="133"/>
      <c r="BF168" s="133"/>
      <c r="BG168" s="133"/>
      <c r="BH168" s="133"/>
    </row>
    <row r="169" spans="1:60" outlineLevel="1" x14ac:dyDescent="0.2">
      <c r="A169" s="134">
        <v>152</v>
      </c>
      <c r="B169" s="134" t="s">
        <v>402</v>
      </c>
      <c r="C169" s="164" t="s">
        <v>403</v>
      </c>
      <c r="D169" s="140" t="s">
        <v>117</v>
      </c>
      <c r="E169" s="146">
        <v>40</v>
      </c>
      <c r="F169" s="175"/>
      <c r="G169" s="148">
        <f t="shared" si="42"/>
        <v>0</v>
      </c>
      <c r="H169" s="148">
        <v>3.44</v>
      </c>
      <c r="I169" s="148">
        <f>ROUND(E169*H169,2)</f>
        <v>137.6</v>
      </c>
      <c r="J169" s="148">
        <v>12.26</v>
      </c>
      <c r="K169" s="148">
        <f>ROUND(E169*J169,2)</f>
        <v>490.4</v>
      </c>
      <c r="L169" s="148">
        <v>0</v>
      </c>
      <c r="M169" s="148">
        <f>G169*(1+L169/100)</f>
        <v>0</v>
      </c>
      <c r="N169" s="141">
        <v>3.0000000000000001E-5</v>
      </c>
      <c r="O169" s="141">
        <f>ROUND(E169*N169,5)</f>
        <v>1.1999999999999999E-3</v>
      </c>
      <c r="P169" s="141">
        <v>0</v>
      </c>
      <c r="Q169" s="141">
        <f>ROUND(E169*P169,5)</f>
        <v>0</v>
      </c>
      <c r="R169" s="141"/>
      <c r="S169" s="141"/>
      <c r="T169" s="142">
        <v>2.9000000000000001E-2</v>
      </c>
      <c r="U169" s="141">
        <f>ROUND(E169*T169,2)</f>
        <v>1.1599999999999999</v>
      </c>
      <c r="V169" s="133"/>
      <c r="W169" s="133"/>
      <c r="X169" s="133"/>
      <c r="Y169" s="133"/>
      <c r="Z169" s="133"/>
      <c r="AA169" s="133"/>
      <c r="AB169" s="133"/>
      <c r="AC169" s="133"/>
      <c r="AD169" s="133"/>
      <c r="AE169" s="133" t="s">
        <v>109</v>
      </c>
      <c r="AF169" s="133"/>
      <c r="AG169" s="133"/>
      <c r="AH169" s="133"/>
      <c r="AI169" s="133"/>
      <c r="AJ169" s="133"/>
      <c r="AK169" s="133"/>
      <c r="AL169" s="133"/>
      <c r="AM169" s="133"/>
      <c r="AN169" s="133"/>
      <c r="AO169" s="133"/>
      <c r="AP169" s="133"/>
      <c r="AQ169" s="133"/>
      <c r="AR169" s="133"/>
      <c r="AS169" s="133"/>
      <c r="AT169" s="133"/>
      <c r="AU169" s="133"/>
      <c r="AV169" s="133"/>
      <c r="AW169" s="133"/>
      <c r="AX169" s="133"/>
      <c r="AY169" s="133"/>
      <c r="AZ169" s="133"/>
      <c r="BA169" s="133"/>
      <c r="BB169" s="133"/>
      <c r="BC169" s="133"/>
      <c r="BD169" s="133"/>
      <c r="BE169" s="133"/>
      <c r="BF169" s="133"/>
      <c r="BG169" s="133"/>
      <c r="BH169" s="133"/>
    </row>
    <row r="170" spans="1:60" outlineLevel="1" x14ac:dyDescent="0.2">
      <c r="A170" s="134">
        <v>153</v>
      </c>
      <c r="B170" s="134" t="s">
        <v>404</v>
      </c>
      <c r="C170" s="164" t="s">
        <v>405</v>
      </c>
      <c r="D170" s="140" t="s">
        <v>104</v>
      </c>
      <c r="E170" s="146">
        <v>0.7</v>
      </c>
      <c r="F170" s="175"/>
      <c r="G170" s="148">
        <f t="shared" si="42"/>
        <v>0</v>
      </c>
      <c r="H170" s="148">
        <v>52.91</v>
      </c>
      <c r="I170" s="148">
        <f>ROUND(E170*H170,2)</f>
        <v>37.04</v>
      </c>
      <c r="J170" s="148">
        <v>1312.09</v>
      </c>
      <c r="K170" s="148">
        <f>ROUND(E170*J170,2)</f>
        <v>918.46</v>
      </c>
      <c r="L170" s="148">
        <v>0</v>
      </c>
      <c r="M170" s="148">
        <f>G170*(1+L170/100)</f>
        <v>0</v>
      </c>
      <c r="N170" s="141">
        <v>3.8000000000000002E-4</v>
      </c>
      <c r="O170" s="141">
        <f>ROUND(E170*N170,5)</f>
        <v>2.7E-4</v>
      </c>
      <c r="P170" s="141">
        <v>0</v>
      </c>
      <c r="Q170" s="141">
        <f>ROUND(E170*P170,5)</f>
        <v>0</v>
      </c>
      <c r="R170" s="141"/>
      <c r="S170" s="141"/>
      <c r="T170" s="142">
        <v>2.5289999999999999</v>
      </c>
      <c r="U170" s="141">
        <f>ROUND(E170*T170,2)</f>
        <v>1.77</v>
      </c>
      <c r="V170" s="133"/>
      <c r="W170" s="133"/>
      <c r="X170" s="133"/>
      <c r="Y170" s="133"/>
      <c r="Z170" s="133"/>
      <c r="AA170" s="133"/>
      <c r="AB170" s="133"/>
      <c r="AC170" s="133"/>
      <c r="AD170" s="133"/>
      <c r="AE170" s="133" t="s">
        <v>109</v>
      </c>
      <c r="AF170" s="133"/>
      <c r="AG170" s="133"/>
      <c r="AH170" s="133"/>
      <c r="AI170" s="133"/>
      <c r="AJ170" s="133"/>
      <c r="AK170" s="133"/>
      <c r="AL170" s="133"/>
      <c r="AM170" s="133"/>
      <c r="AN170" s="133"/>
      <c r="AO170" s="133"/>
      <c r="AP170" s="133"/>
      <c r="AQ170" s="133"/>
      <c r="AR170" s="133"/>
      <c r="AS170" s="133"/>
      <c r="AT170" s="133"/>
      <c r="AU170" s="133"/>
      <c r="AV170" s="133"/>
      <c r="AW170" s="133"/>
      <c r="AX170" s="133"/>
      <c r="AY170" s="133"/>
      <c r="AZ170" s="133"/>
      <c r="BA170" s="133"/>
      <c r="BB170" s="133"/>
      <c r="BC170" s="133"/>
      <c r="BD170" s="133"/>
      <c r="BE170" s="133"/>
      <c r="BF170" s="133"/>
      <c r="BG170" s="133"/>
      <c r="BH170" s="133"/>
    </row>
    <row r="171" spans="1:60" x14ac:dyDescent="0.2">
      <c r="A171" s="135" t="s">
        <v>100</v>
      </c>
      <c r="B171" s="135" t="s">
        <v>71</v>
      </c>
      <c r="C171" s="165" t="s">
        <v>25</v>
      </c>
      <c r="D171" s="143"/>
      <c r="E171" s="147"/>
      <c r="F171" s="149"/>
      <c r="G171" s="149">
        <f>SUMIF(AE172:AE173,"&lt;&gt;NOR",G172:G173)</f>
        <v>0</v>
      </c>
      <c r="H171" s="149"/>
      <c r="I171" s="149">
        <f>SUM(I172:I173)</f>
        <v>0</v>
      </c>
      <c r="J171" s="149"/>
      <c r="K171" s="149">
        <f>SUM(K172:K173)</f>
        <v>13000</v>
      </c>
      <c r="L171" s="149"/>
      <c r="M171" s="149">
        <f>SUM(M172:M173)</f>
        <v>0</v>
      </c>
      <c r="N171" s="144"/>
      <c r="O171" s="144">
        <f>SUM(O172:O173)</f>
        <v>0</v>
      </c>
      <c r="P171" s="144"/>
      <c r="Q171" s="144">
        <f>SUM(Q172:Q173)</f>
        <v>0</v>
      </c>
      <c r="R171" s="144"/>
      <c r="S171" s="144"/>
      <c r="T171" s="145"/>
      <c r="U171" s="144">
        <f>SUM(U172:U173)</f>
        <v>0</v>
      </c>
      <c r="AE171" t="s">
        <v>101</v>
      </c>
    </row>
    <row r="172" spans="1:60" outlineLevel="1" x14ac:dyDescent="0.2">
      <c r="A172" s="134">
        <v>154</v>
      </c>
      <c r="B172" s="134" t="s">
        <v>406</v>
      </c>
      <c r="C172" s="164" t="s">
        <v>407</v>
      </c>
      <c r="D172" s="140" t="s">
        <v>408</v>
      </c>
      <c r="E172" s="146">
        <v>1</v>
      </c>
      <c r="F172" s="175"/>
      <c r="G172" s="148">
        <f t="shared" ref="G172:G173" si="43">E172*F172</f>
        <v>0</v>
      </c>
      <c r="H172" s="148">
        <v>0</v>
      </c>
      <c r="I172" s="148">
        <f>ROUND(E172*H172,2)</f>
        <v>0</v>
      </c>
      <c r="J172" s="148">
        <v>8000</v>
      </c>
      <c r="K172" s="148">
        <f>ROUND(E172*J172,2)</f>
        <v>8000</v>
      </c>
      <c r="L172" s="148">
        <v>0</v>
      </c>
      <c r="M172" s="148">
        <f>G172*(1+L172/100)</f>
        <v>0</v>
      </c>
      <c r="N172" s="141">
        <v>0</v>
      </c>
      <c r="O172" s="141">
        <f>ROUND(E172*N172,5)</f>
        <v>0</v>
      </c>
      <c r="P172" s="141">
        <v>0</v>
      </c>
      <c r="Q172" s="141">
        <f>ROUND(E172*P172,5)</f>
        <v>0</v>
      </c>
      <c r="R172" s="141"/>
      <c r="S172" s="141"/>
      <c r="T172" s="142">
        <v>0</v>
      </c>
      <c r="U172" s="141">
        <f>ROUND(E172*T172,2)</f>
        <v>0</v>
      </c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 t="s">
        <v>109</v>
      </c>
      <c r="AF172" s="133"/>
      <c r="AG172" s="133"/>
      <c r="AH172" s="133"/>
      <c r="AI172" s="133"/>
      <c r="AJ172" s="133"/>
      <c r="AK172" s="133"/>
      <c r="AL172" s="133"/>
      <c r="AM172" s="133"/>
      <c r="AN172" s="133"/>
      <c r="AO172" s="133"/>
      <c r="AP172" s="133"/>
      <c r="AQ172" s="133"/>
      <c r="AR172" s="133"/>
      <c r="AS172" s="133"/>
      <c r="AT172" s="133"/>
      <c r="AU172" s="133"/>
      <c r="AV172" s="133"/>
      <c r="AW172" s="133"/>
      <c r="AX172" s="133"/>
      <c r="AY172" s="133"/>
      <c r="AZ172" s="133"/>
      <c r="BA172" s="133"/>
      <c r="BB172" s="133"/>
      <c r="BC172" s="133"/>
      <c r="BD172" s="133"/>
      <c r="BE172" s="133"/>
      <c r="BF172" s="133"/>
      <c r="BG172" s="133"/>
      <c r="BH172" s="133"/>
    </row>
    <row r="173" spans="1:60" outlineLevel="1" x14ac:dyDescent="0.2">
      <c r="A173" s="134">
        <v>155</v>
      </c>
      <c r="B173" s="134" t="s">
        <v>409</v>
      </c>
      <c r="C173" s="164" t="s">
        <v>410</v>
      </c>
      <c r="D173" s="140" t="s">
        <v>408</v>
      </c>
      <c r="E173" s="146">
        <v>1</v>
      </c>
      <c r="F173" s="175"/>
      <c r="G173" s="148">
        <f t="shared" si="43"/>
        <v>0</v>
      </c>
      <c r="H173" s="148">
        <v>0</v>
      </c>
      <c r="I173" s="148">
        <f>ROUND(E173*H173,2)</f>
        <v>0</v>
      </c>
      <c r="J173" s="148">
        <v>5000</v>
      </c>
      <c r="K173" s="148">
        <f>ROUND(E173*J173,2)</f>
        <v>5000</v>
      </c>
      <c r="L173" s="148">
        <v>0</v>
      </c>
      <c r="M173" s="148">
        <f>G173*(1+L173/100)</f>
        <v>0</v>
      </c>
      <c r="N173" s="141">
        <v>0</v>
      </c>
      <c r="O173" s="141">
        <f>ROUND(E173*N173,5)</f>
        <v>0</v>
      </c>
      <c r="P173" s="141">
        <v>0</v>
      </c>
      <c r="Q173" s="141">
        <f>ROUND(E173*P173,5)</f>
        <v>0</v>
      </c>
      <c r="R173" s="141"/>
      <c r="S173" s="141"/>
      <c r="T173" s="142">
        <v>0</v>
      </c>
      <c r="U173" s="141">
        <f>ROUND(E173*T173,2)</f>
        <v>0</v>
      </c>
      <c r="V173" s="133"/>
      <c r="W173" s="133"/>
      <c r="X173" s="133"/>
      <c r="Y173" s="133"/>
      <c r="Z173" s="133"/>
      <c r="AA173" s="133"/>
      <c r="AB173" s="133"/>
      <c r="AC173" s="133"/>
      <c r="AD173" s="133"/>
      <c r="AE173" s="133" t="s">
        <v>109</v>
      </c>
      <c r="AF173" s="133"/>
      <c r="AG173" s="133"/>
      <c r="AH173" s="133"/>
      <c r="AI173" s="133"/>
      <c r="AJ173" s="133"/>
      <c r="AK173" s="133"/>
      <c r="AL173" s="133"/>
      <c r="AM173" s="133"/>
      <c r="AN173" s="133"/>
      <c r="AO173" s="133"/>
      <c r="AP173" s="133"/>
      <c r="AQ173" s="133"/>
      <c r="AR173" s="133"/>
      <c r="AS173" s="133"/>
      <c r="AT173" s="133"/>
      <c r="AU173" s="133"/>
      <c r="AV173" s="133"/>
      <c r="AW173" s="133"/>
      <c r="AX173" s="133"/>
      <c r="AY173" s="133"/>
      <c r="AZ173" s="133"/>
      <c r="BA173" s="133"/>
      <c r="BB173" s="133"/>
      <c r="BC173" s="133"/>
      <c r="BD173" s="133"/>
      <c r="BE173" s="133"/>
      <c r="BF173" s="133"/>
      <c r="BG173" s="133"/>
      <c r="BH173" s="133"/>
    </row>
    <row r="174" spans="1:60" x14ac:dyDescent="0.2">
      <c r="A174" s="135" t="s">
        <v>100</v>
      </c>
      <c r="B174" s="135" t="s">
        <v>72</v>
      </c>
      <c r="C174" s="165" t="s">
        <v>73</v>
      </c>
      <c r="D174" s="143"/>
      <c r="E174" s="147"/>
      <c r="F174" s="149"/>
      <c r="G174" s="149">
        <f>SUMIF(AE175:AE185,"&lt;&gt;NOR",G175:G185)</f>
        <v>0</v>
      </c>
      <c r="H174" s="149"/>
      <c r="I174" s="149">
        <f>SUM(I175:I185)</f>
        <v>0</v>
      </c>
      <c r="J174" s="149"/>
      <c r="K174" s="149">
        <f>SUM(K175:K185)</f>
        <v>103630</v>
      </c>
      <c r="L174" s="149"/>
      <c r="M174" s="149">
        <f>SUM(M175:M185)</f>
        <v>0</v>
      </c>
      <c r="N174" s="144"/>
      <c r="O174" s="144">
        <f>SUM(O175:O185)</f>
        <v>0</v>
      </c>
      <c r="P174" s="144"/>
      <c r="Q174" s="144">
        <f>SUM(Q175:Q185)</f>
        <v>0</v>
      </c>
      <c r="R174" s="144"/>
      <c r="S174" s="144"/>
      <c r="T174" s="145"/>
      <c r="U174" s="144">
        <f>SUM(U175:U185)</f>
        <v>0</v>
      </c>
      <c r="AE174" t="s">
        <v>101</v>
      </c>
    </row>
    <row r="175" spans="1:60" outlineLevel="1" x14ac:dyDescent="0.2">
      <c r="A175" s="134">
        <v>156</v>
      </c>
      <c r="B175" s="134" t="s">
        <v>411</v>
      </c>
      <c r="C175" s="164" t="s">
        <v>412</v>
      </c>
      <c r="D175" s="140" t="s">
        <v>112</v>
      </c>
      <c r="E175" s="146">
        <v>1</v>
      </c>
      <c r="F175" s="175"/>
      <c r="G175" s="177">
        <f t="shared" ref="G175:G185" si="44">E175*F175</f>
        <v>0</v>
      </c>
      <c r="H175" s="148">
        <v>0</v>
      </c>
      <c r="I175" s="148">
        <f t="shared" ref="I175:I185" si="45">ROUND(E175*H175,2)</f>
        <v>0</v>
      </c>
      <c r="J175" s="148">
        <v>1600</v>
      </c>
      <c r="K175" s="148">
        <f t="shared" ref="K175:K185" si="46">ROUND(E175*J175,2)</f>
        <v>1600</v>
      </c>
      <c r="L175" s="148">
        <v>0</v>
      </c>
      <c r="M175" s="148">
        <f t="shared" ref="M175:M185" si="47">G175*(1+L175/100)</f>
        <v>0</v>
      </c>
      <c r="N175" s="141">
        <v>0</v>
      </c>
      <c r="O175" s="141">
        <f t="shared" ref="O175:O185" si="48">ROUND(E175*N175,5)</f>
        <v>0</v>
      </c>
      <c r="P175" s="141">
        <v>0</v>
      </c>
      <c r="Q175" s="141">
        <f t="shared" ref="Q175:Q185" si="49">ROUND(E175*P175,5)</f>
        <v>0</v>
      </c>
      <c r="R175" s="141"/>
      <c r="S175" s="141"/>
      <c r="T175" s="142">
        <v>0</v>
      </c>
      <c r="U175" s="141">
        <f t="shared" ref="U175:U185" si="50">ROUND(E175*T175,2)</f>
        <v>0</v>
      </c>
      <c r="V175" s="133"/>
      <c r="W175" s="133"/>
      <c r="X175" s="133"/>
      <c r="Y175" s="133"/>
      <c r="Z175" s="133"/>
      <c r="AA175" s="133"/>
      <c r="AB175" s="133"/>
      <c r="AC175" s="133"/>
      <c r="AD175" s="133"/>
      <c r="AE175" s="133" t="s">
        <v>109</v>
      </c>
      <c r="AF175" s="133"/>
      <c r="AG175" s="133"/>
      <c r="AH175" s="133"/>
      <c r="AI175" s="133"/>
      <c r="AJ175" s="133"/>
      <c r="AK175" s="133"/>
      <c r="AL175" s="133"/>
      <c r="AM175" s="133"/>
      <c r="AN175" s="133"/>
      <c r="AO175" s="133"/>
      <c r="AP175" s="133"/>
      <c r="AQ175" s="133"/>
      <c r="AR175" s="133"/>
      <c r="AS175" s="133"/>
      <c r="AT175" s="133"/>
      <c r="AU175" s="133"/>
      <c r="AV175" s="133"/>
      <c r="AW175" s="133"/>
      <c r="AX175" s="133"/>
      <c r="AY175" s="133"/>
      <c r="AZ175" s="133"/>
      <c r="BA175" s="133"/>
      <c r="BB175" s="133"/>
      <c r="BC175" s="133"/>
      <c r="BD175" s="133"/>
      <c r="BE175" s="133"/>
      <c r="BF175" s="133"/>
      <c r="BG175" s="133"/>
      <c r="BH175" s="133"/>
    </row>
    <row r="176" spans="1:60" outlineLevel="1" x14ac:dyDescent="0.2">
      <c r="A176" s="134">
        <v>157</v>
      </c>
      <c r="B176" s="134" t="s">
        <v>413</v>
      </c>
      <c r="C176" s="164" t="s">
        <v>414</v>
      </c>
      <c r="D176" s="140" t="s">
        <v>112</v>
      </c>
      <c r="E176" s="146">
        <v>1</v>
      </c>
      <c r="F176" s="175"/>
      <c r="G176" s="148">
        <f t="shared" si="44"/>
        <v>0</v>
      </c>
      <c r="H176" s="148">
        <v>0</v>
      </c>
      <c r="I176" s="148">
        <f t="shared" si="45"/>
        <v>0</v>
      </c>
      <c r="J176" s="148">
        <v>7000</v>
      </c>
      <c r="K176" s="148">
        <f t="shared" si="46"/>
        <v>7000</v>
      </c>
      <c r="L176" s="148">
        <v>0</v>
      </c>
      <c r="M176" s="148">
        <f t="shared" si="47"/>
        <v>0</v>
      </c>
      <c r="N176" s="141">
        <v>0</v>
      </c>
      <c r="O176" s="141">
        <f t="shared" si="48"/>
        <v>0</v>
      </c>
      <c r="P176" s="141">
        <v>0</v>
      </c>
      <c r="Q176" s="141">
        <f t="shared" si="49"/>
        <v>0</v>
      </c>
      <c r="R176" s="141"/>
      <c r="S176" s="141"/>
      <c r="T176" s="142">
        <v>0</v>
      </c>
      <c r="U176" s="141">
        <f t="shared" si="50"/>
        <v>0</v>
      </c>
      <c r="V176" s="133"/>
      <c r="W176" s="133"/>
      <c r="X176" s="133"/>
      <c r="Y176" s="133"/>
      <c r="Z176" s="133"/>
      <c r="AA176" s="133"/>
      <c r="AB176" s="133"/>
      <c r="AC176" s="133"/>
      <c r="AD176" s="133"/>
      <c r="AE176" s="133" t="s">
        <v>109</v>
      </c>
      <c r="AF176" s="133"/>
      <c r="AG176" s="133"/>
      <c r="AH176" s="133"/>
      <c r="AI176" s="133"/>
      <c r="AJ176" s="133"/>
      <c r="AK176" s="133"/>
      <c r="AL176" s="133"/>
      <c r="AM176" s="133"/>
      <c r="AN176" s="133"/>
      <c r="AO176" s="133"/>
      <c r="AP176" s="133"/>
      <c r="AQ176" s="133"/>
      <c r="AR176" s="133"/>
      <c r="AS176" s="133"/>
      <c r="AT176" s="133"/>
      <c r="AU176" s="133"/>
      <c r="AV176" s="133"/>
      <c r="AW176" s="133"/>
      <c r="AX176" s="133"/>
      <c r="AY176" s="133"/>
      <c r="AZ176" s="133"/>
      <c r="BA176" s="133"/>
      <c r="BB176" s="133"/>
      <c r="BC176" s="133"/>
      <c r="BD176" s="133"/>
      <c r="BE176" s="133"/>
      <c r="BF176" s="133"/>
      <c r="BG176" s="133"/>
      <c r="BH176" s="133"/>
    </row>
    <row r="177" spans="1:60" outlineLevel="1" x14ac:dyDescent="0.2">
      <c r="A177" s="134">
        <v>158</v>
      </c>
      <c r="B177" s="134" t="s">
        <v>415</v>
      </c>
      <c r="C177" s="164" t="s">
        <v>416</v>
      </c>
      <c r="D177" s="140" t="s">
        <v>151</v>
      </c>
      <c r="E177" s="146">
        <v>1</v>
      </c>
      <c r="F177" s="175"/>
      <c r="G177" s="148">
        <f t="shared" si="44"/>
        <v>0</v>
      </c>
      <c r="H177" s="148">
        <v>0</v>
      </c>
      <c r="I177" s="148">
        <f t="shared" si="45"/>
        <v>0</v>
      </c>
      <c r="J177" s="148">
        <v>3000</v>
      </c>
      <c r="K177" s="148">
        <f t="shared" si="46"/>
        <v>3000</v>
      </c>
      <c r="L177" s="148">
        <v>0</v>
      </c>
      <c r="M177" s="148">
        <f t="shared" si="47"/>
        <v>0</v>
      </c>
      <c r="N177" s="141">
        <v>0</v>
      </c>
      <c r="O177" s="141">
        <f t="shared" si="48"/>
        <v>0</v>
      </c>
      <c r="P177" s="141">
        <v>0</v>
      </c>
      <c r="Q177" s="141">
        <f t="shared" si="49"/>
        <v>0</v>
      </c>
      <c r="R177" s="141"/>
      <c r="S177" s="141"/>
      <c r="T177" s="142">
        <v>0</v>
      </c>
      <c r="U177" s="141">
        <f t="shared" si="50"/>
        <v>0</v>
      </c>
      <c r="V177" s="133"/>
      <c r="W177" s="133"/>
      <c r="X177" s="133"/>
      <c r="Y177" s="133"/>
      <c r="Z177" s="133"/>
      <c r="AA177" s="133"/>
      <c r="AB177" s="133"/>
      <c r="AC177" s="133"/>
      <c r="AD177" s="133"/>
      <c r="AE177" s="133" t="s">
        <v>109</v>
      </c>
      <c r="AF177" s="133"/>
      <c r="AG177" s="133"/>
      <c r="AH177" s="133"/>
      <c r="AI177" s="133"/>
      <c r="AJ177" s="133"/>
      <c r="AK177" s="133"/>
      <c r="AL177" s="133"/>
      <c r="AM177" s="133"/>
      <c r="AN177" s="133"/>
      <c r="AO177" s="133"/>
      <c r="AP177" s="133"/>
      <c r="AQ177" s="133"/>
      <c r="AR177" s="133"/>
      <c r="AS177" s="133"/>
      <c r="AT177" s="133"/>
      <c r="AU177" s="133"/>
      <c r="AV177" s="133"/>
      <c r="AW177" s="133"/>
      <c r="AX177" s="133"/>
      <c r="AY177" s="133"/>
      <c r="AZ177" s="133"/>
      <c r="BA177" s="133"/>
      <c r="BB177" s="133"/>
      <c r="BC177" s="133"/>
      <c r="BD177" s="133"/>
      <c r="BE177" s="133"/>
      <c r="BF177" s="133"/>
      <c r="BG177" s="133"/>
      <c r="BH177" s="133"/>
    </row>
    <row r="178" spans="1:60" outlineLevel="1" x14ac:dyDescent="0.2">
      <c r="A178" s="134">
        <v>159</v>
      </c>
      <c r="B178" s="134" t="s">
        <v>417</v>
      </c>
      <c r="C178" s="164" t="s">
        <v>418</v>
      </c>
      <c r="D178" s="140" t="s">
        <v>151</v>
      </c>
      <c r="E178" s="146">
        <v>1</v>
      </c>
      <c r="F178" s="175"/>
      <c r="G178" s="148">
        <f t="shared" si="44"/>
        <v>0</v>
      </c>
      <c r="H178" s="148">
        <v>0</v>
      </c>
      <c r="I178" s="148">
        <f t="shared" si="45"/>
        <v>0</v>
      </c>
      <c r="J178" s="148">
        <v>482</v>
      </c>
      <c r="K178" s="148">
        <f t="shared" si="46"/>
        <v>482</v>
      </c>
      <c r="L178" s="148">
        <v>0</v>
      </c>
      <c r="M178" s="148">
        <f t="shared" si="47"/>
        <v>0</v>
      </c>
      <c r="N178" s="141">
        <v>0</v>
      </c>
      <c r="O178" s="141">
        <f t="shared" si="48"/>
        <v>0</v>
      </c>
      <c r="P178" s="141">
        <v>0</v>
      </c>
      <c r="Q178" s="141">
        <f t="shared" si="49"/>
        <v>0</v>
      </c>
      <c r="R178" s="141"/>
      <c r="S178" s="141"/>
      <c r="T178" s="142">
        <v>0</v>
      </c>
      <c r="U178" s="141">
        <f t="shared" si="50"/>
        <v>0</v>
      </c>
      <c r="V178" s="133"/>
      <c r="W178" s="133"/>
      <c r="X178" s="133"/>
      <c r="Y178" s="133"/>
      <c r="Z178" s="133"/>
      <c r="AA178" s="133"/>
      <c r="AB178" s="133"/>
      <c r="AC178" s="133"/>
      <c r="AD178" s="133"/>
      <c r="AE178" s="133" t="s">
        <v>109</v>
      </c>
      <c r="AF178" s="133"/>
      <c r="AG178" s="133"/>
      <c r="AH178" s="133"/>
      <c r="AI178" s="133"/>
      <c r="AJ178" s="133"/>
      <c r="AK178" s="133"/>
      <c r="AL178" s="133"/>
      <c r="AM178" s="133"/>
      <c r="AN178" s="133"/>
      <c r="AO178" s="133"/>
      <c r="AP178" s="133"/>
      <c r="AQ178" s="133"/>
      <c r="AR178" s="133"/>
      <c r="AS178" s="133"/>
      <c r="AT178" s="133"/>
      <c r="AU178" s="133"/>
      <c r="AV178" s="133"/>
      <c r="AW178" s="133"/>
      <c r="AX178" s="133"/>
      <c r="AY178" s="133"/>
      <c r="AZ178" s="133"/>
      <c r="BA178" s="133"/>
      <c r="BB178" s="133"/>
      <c r="BC178" s="133"/>
      <c r="BD178" s="133"/>
      <c r="BE178" s="133"/>
      <c r="BF178" s="133"/>
      <c r="BG178" s="133"/>
      <c r="BH178" s="133"/>
    </row>
    <row r="179" spans="1:60" outlineLevel="1" x14ac:dyDescent="0.2">
      <c r="A179" s="134">
        <v>160</v>
      </c>
      <c r="B179" s="134" t="s">
        <v>419</v>
      </c>
      <c r="C179" s="164" t="s">
        <v>420</v>
      </c>
      <c r="D179" s="140" t="s">
        <v>151</v>
      </c>
      <c r="E179" s="146">
        <v>1</v>
      </c>
      <c r="F179" s="175"/>
      <c r="G179" s="148">
        <f t="shared" si="44"/>
        <v>0</v>
      </c>
      <c r="H179" s="148">
        <v>0</v>
      </c>
      <c r="I179" s="148">
        <f t="shared" si="45"/>
        <v>0</v>
      </c>
      <c r="J179" s="148">
        <v>350</v>
      </c>
      <c r="K179" s="148">
        <f t="shared" si="46"/>
        <v>350</v>
      </c>
      <c r="L179" s="148">
        <v>0</v>
      </c>
      <c r="M179" s="148">
        <f t="shared" si="47"/>
        <v>0</v>
      </c>
      <c r="N179" s="141">
        <v>0</v>
      </c>
      <c r="O179" s="141">
        <f t="shared" si="48"/>
        <v>0</v>
      </c>
      <c r="P179" s="141">
        <v>0</v>
      </c>
      <c r="Q179" s="141">
        <f t="shared" si="49"/>
        <v>0</v>
      </c>
      <c r="R179" s="141"/>
      <c r="S179" s="141"/>
      <c r="T179" s="142">
        <v>0</v>
      </c>
      <c r="U179" s="141">
        <f t="shared" si="50"/>
        <v>0</v>
      </c>
      <c r="V179" s="133"/>
      <c r="W179" s="133"/>
      <c r="X179" s="133"/>
      <c r="Y179" s="133"/>
      <c r="Z179" s="133"/>
      <c r="AA179" s="133"/>
      <c r="AB179" s="133"/>
      <c r="AC179" s="133"/>
      <c r="AD179" s="133"/>
      <c r="AE179" s="133" t="s">
        <v>109</v>
      </c>
      <c r="AF179" s="133"/>
      <c r="AG179" s="133"/>
      <c r="AH179" s="133"/>
      <c r="AI179" s="133"/>
      <c r="AJ179" s="133"/>
      <c r="AK179" s="133"/>
      <c r="AL179" s="133"/>
      <c r="AM179" s="133"/>
      <c r="AN179" s="133"/>
      <c r="AO179" s="133"/>
      <c r="AP179" s="133"/>
      <c r="AQ179" s="133"/>
      <c r="AR179" s="133"/>
      <c r="AS179" s="133"/>
      <c r="AT179" s="133"/>
      <c r="AU179" s="133"/>
      <c r="AV179" s="133"/>
      <c r="AW179" s="133"/>
      <c r="AX179" s="133"/>
      <c r="AY179" s="133"/>
      <c r="AZ179" s="133"/>
      <c r="BA179" s="133"/>
      <c r="BB179" s="133"/>
      <c r="BC179" s="133"/>
      <c r="BD179" s="133"/>
      <c r="BE179" s="133"/>
      <c r="BF179" s="133"/>
      <c r="BG179" s="133"/>
      <c r="BH179" s="133"/>
    </row>
    <row r="180" spans="1:60" outlineLevel="1" x14ac:dyDescent="0.2">
      <c r="A180" s="134">
        <v>161</v>
      </c>
      <c r="B180" s="134" t="s">
        <v>421</v>
      </c>
      <c r="C180" s="164" t="s">
        <v>422</v>
      </c>
      <c r="D180" s="140" t="s">
        <v>151</v>
      </c>
      <c r="E180" s="146">
        <v>1</v>
      </c>
      <c r="F180" s="175"/>
      <c r="G180" s="148">
        <f t="shared" si="44"/>
        <v>0</v>
      </c>
      <c r="H180" s="148">
        <v>0</v>
      </c>
      <c r="I180" s="148">
        <f t="shared" si="45"/>
        <v>0</v>
      </c>
      <c r="J180" s="148">
        <v>368</v>
      </c>
      <c r="K180" s="148">
        <f t="shared" si="46"/>
        <v>368</v>
      </c>
      <c r="L180" s="148">
        <v>0</v>
      </c>
      <c r="M180" s="148">
        <f t="shared" si="47"/>
        <v>0</v>
      </c>
      <c r="N180" s="141">
        <v>0</v>
      </c>
      <c r="O180" s="141">
        <f t="shared" si="48"/>
        <v>0</v>
      </c>
      <c r="P180" s="141">
        <v>0</v>
      </c>
      <c r="Q180" s="141">
        <f t="shared" si="49"/>
        <v>0</v>
      </c>
      <c r="R180" s="141"/>
      <c r="S180" s="141"/>
      <c r="T180" s="142">
        <v>0</v>
      </c>
      <c r="U180" s="141">
        <f t="shared" si="50"/>
        <v>0</v>
      </c>
      <c r="V180" s="133"/>
      <c r="W180" s="133"/>
      <c r="X180" s="133"/>
      <c r="Y180" s="133"/>
      <c r="Z180" s="133"/>
      <c r="AA180" s="133"/>
      <c r="AB180" s="133"/>
      <c r="AC180" s="133"/>
      <c r="AD180" s="133"/>
      <c r="AE180" s="133" t="s">
        <v>109</v>
      </c>
      <c r="AF180" s="133"/>
      <c r="AG180" s="133"/>
      <c r="AH180" s="133"/>
      <c r="AI180" s="133"/>
      <c r="AJ180" s="133"/>
      <c r="AK180" s="133"/>
      <c r="AL180" s="133"/>
      <c r="AM180" s="133"/>
      <c r="AN180" s="133"/>
      <c r="AO180" s="133"/>
      <c r="AP180" s="133"/>
      <c r="AQ180" s="133"/>
      <c r="AR180" s="133"/>
      <c r="AS180" s="133"/>
      <c r="AT180" s="133"/>
      <c r="AU180" s="133"/>
      <c r="AV180" s="133"/>
      <c r="AW180" s="133"/>
      <c r="AX180" s="133"/>
      <c r="AY180" s="133"/>
      <c r="AZ180" s="133"/>
      <c r="BA180" s="133"/>
      <c r="BB180" s="133"/>
      <c r="BC180" s="133"/>
      <c r="BD180" s="133"/>
      <c r="BE180" s="133"/>
      <c r="BF180" s="133"/>
      <c r="BG180" s="133"/>
      <c r="BH180" s="133"/>
    </row>
    <row r="181" spans="1:60" outlineLevel="1" x14ac:dyDescent="0.2">
      <c r="A181" s="134">
        <v>162</v>
      </c>
      <c r="B181" s="134" t="s">
        <v>423</v>
      </c>
      <c r="C181" s="164" t="s">
        <v>424</v>
      </c>
      <c r="D181" s="140" t="s">
        <v>112</v>
      </c>
      <c r="E181" s="146">
        <v>1</v>
      </c>
      <c r="F181" s="175"/>
      <c r="G181" s="148">
        <f t="shared" si="44"/>
        <v>0</v>
      </c>
      <c r="H181" s="148">
        <v>0</v>
      </c>
      <c r="I181" s="148">
        <f t="shared" si="45"/>
        <v>0</v>
      </c>
      <c r="J181" s="148">
        <v>39870</v>
      </c>
      <c r="K181" s="148">
        <f t="shared" si="46"/>
        <v>39870</v>
      </c>
      <c r="L181" s="148">
        <v>0</v>
      </c>
      <c r="M181" s="148">
        <f t="shared" si="47"/>
        <v>0</v>
      </c>
      <c r="N181" s="141">
        <v>0</v>
      </c>
      <c r="O181" s="141">
        <f t="shared" si="48"/>
        <v>0</v>
      </c>
      <c r="P181" s="141">
        <v>0</v>
      </c>
      <c r="Q181" s="141">
        <f t="shared" si="49"/>
        <v>0</v>
      </c>
      <c r="R181" s="141"/>
      <c r="S181" s="141"/>
      <c r="T181" s="142">
        <v>0</v>
      </c>
      <c r="U181" s="141">
        <f t="shared" si="50"/>
        <v>0</v>
      </c>
      <c r="V181" s="133"/>
      <c r="W181" s="133"/>
      <c r="X181" s="133"/>
      <c r="Y181" s="133"/>
      <c r="Z181" s="133"/>
      <c r="AA181" s="133"/>
      <c r="AB181" s="133"/>
      <c r="AC181" s="133"/>
      <c r="AD181" s="133"/>
      <c r="AE181" s="133" t="s">
        <v>109</v>
      </c>
      <c r="AF181" s="133"/>
      <c r="AG181" s="133"/>
      <c r="AH181" s="133"/>
      <c r="AI181" s="133"/>
      <c r="AJ181" s="133"/>
      <c r="AK181" s="133"/>
      <c r="AL181" s="133"/>
      <c r="AM181" s="133"/>
      <c r="AN181" s="133"/>
      <c r="AO181" s="133"/>
      <c r="AP181" s="133"/>
      <c r="AQ181" s="133"/>
      <c r="AR181" s="133"/>
      <c r="AS181" s="133"/>
      <c r="AT181" s="133"/>
      <c r="AU181" s="133"/>
      <c r="AV181" s="133"/>
      <c r="AW181" s="133"/>
      <c r="AX181" s="133"/>
      <c r="AY181" s="133"/>
      <c r="AZ181" s="133"/>
      <c r="BA181" s="133"/>
      <c r="BB181" s="133"/>
      <c r="BC181" s="133"/>
      <c r="BD181" s="133"/>
      <c r="BE181" s="133"/>
      <c r="BF181" s="133"/>
      <c r="BG181" s="133"/>
      <c r="BH181" s="133"/>
    </row>
    <row r="182" spans="1:60" outlineLevel="1" x14ac:dyDescent="0.2">
      <c r="A182" s="134">
        <v>163</v>
      </c>
      <c r="B182" s="134" t="s">
        <v>425</v>
      </c>
      <c r="C182" s="164" t="s">
        <v>426</v>
      </c>
      <c r="D182" s="140" t="s">
        <v>112</v>
      </c>
      <c r="E182" s="146">
        <v>1</v>
      </c>
      <c r="F182" s="175"/>
      <c r="G182" s="148">
        <f t="shared" si="44"/>
        <v>0</v>
      </c>
      <c r="H182" s="148">
        <v>0</v>
      </c>
      <c r="I182" s="148">
        <f t="shared" si="45"/>
        <v>0</v>
      </c>
      <c r="J182" s="148">
        <v>10000</v>
      </c>
      <c r="K182" s="148">
        <f t="shared" si="46"/>
        <v>10000</v>
      </c>
      <c r="L182" s="148">
        <v>0</v>
      </c>
      <c r="M182" s="148">
        <f t="shared" si="47"/>
        <v>0</v>
      </c>
      <c r="N182" s="141">
        <v>0</v>
      </c>
      <c r="O182" s="141">
        <f t="shared" si="48"/>
        <v>0</v>
      </c>
      <c r="P182" s="141">
        <v>0</v>
      </c>
      <c r="Q182" s="141">
        <f t="shared" si="49"/>
        <v>0</v>
      </c>
      <c r="R182" s="141"/>
      <c r="S182" s="141"/>
      <c r="T182" s="142">
        <v>0</v>
      </c>
      <c r="U182" s="141">
        <f t="shared" si="50"/>
        <v>0</v>
      </c>
      <c r="V182" s="133"/>
      <c r="W182" s="133"/>
      <c r="X182" s="133"/>
      <c r="Y182" s="133"/>
      <c r="Z182" s="133"/>
      <c r="AA182" s="133"/>
      <c r="AB182" s="133"/>
      <c r="AC182" s="133"/>
      <c r="AD182" s="133"/>
      <c r="AE182" s="133" t="s">
        <v>109</v>
      </c>
      <c r="AF182" s="133"/>
      <c r="AG182" s="133"/>
      <c r="AH182" s="133"/>
      <c r="AI182" s="133"/>
      <c r="AJ182" s="133"/>
      <c r="AK182" s="133"/>
      <c r="AL182" s="133"/>
      <c r="AM182" s="133"/>
      <c r="AN182" s="133"/>
      <c r="AO182" s="133"/>
      <c r="AP182" s="133"/>
      <c r="AQ182" s="133"/>
      <c r="AR182" s="133"/>
      <c r="AS182" s="133"/>
      <c r="AT182" s="133"/>
      <c r="AU182" s="133"/>
      <c r="AV182" s="133"/>
      <c r="AW182" s="133"/>
      <c r="AX182" s="133"/>
      <c r="AY182" s="133"/>
      <c r="AZ182" s="133"/>
      <c r="BA182" s="133"/>
      <c r="BB182" s="133"/>
      <c r="BC182" s="133"/>
      <c r="BD182" s="133"/>
      <c r="BE182" s="133"/>
      <c r="BF182" s="133"/>
      <c r="BG182" s="133"/>
      <c r="BH182" s="133"/>
    </row>
    <row r="183" spans="1:60" outlineLevel="1" x14ac:dyDescent="0.2">
      <c r="A183" s="134">
        <v>164</v>
      </c>
      <c r="B183" s="134" t="s">
        <v>427</v>
      </c>
      <c r="C183" s="164" t="s">
        <v>428</v>
      </c>
      <c r="D183" s="140" t="s">
        <v>112</v>
      </c>
      <c r="E183" s="146">
        <v>1</v>
      </c>
      <c r="F183" s="175"/>
      <c r="G183" s="148">
        <f t="shared" si="44"/>
        <v>0</v>
      </c>
      <c r="H183" s="148">
        <v>0</v>
      </c>
      <c r="I183" s="148">
        <f t="shared" si="45"/>
        <v>0</v>
      </c>
      <c r="J183" s="148">
        <v>8000</v>
      </c>
      <c r="K183" s="148">
        <f t="shared" si="46"/>
        <v>8000</v>
      </c>
      <c r="L183" s="148">
        <v>0</v>
      </c>
      <c r="M183" s="148">
        <f t="shared" si="47"/>
        <v>0</v>
      </c>
      <c r="N183" s="141">
        <v>0</v>
      </c>
      <c r="O183" s="141">
        <f t="shared" si="48"/>
        <v>0</v>
      </c>
      <c r="P183" s="141">
        <v>0</v>
      </c>
      <c r="Q183" s="141">
        <f t="shared" si="49"/>
        <v>0</v>
      </c>
      <c r="R183" s="141"/>
      <c r="S183" s="141"/>
      <c r="T183" s="142">
        <v>0</v>
      </c>
      <c r="U183" s="141">
        <f t="shared" si="50"/>
        <v>0</v>
      </c>
      <c r="V183" s="133"/>
      <c r="W183" s="133"/>
      <c r="X183" s="133"/>
      <c r="Y183" s="133"/>
      <c r="Z183" s="133"/>
      <c r="AA183" s="133"/>
      <c r="AB183" s="133"/>
      <c r="AC183" s="133"/>
      <c r="AD183" s="133"/>
      <c r="AE183" s="133" t="s">
        <v>109</v>
      </c>
      <c r="AF183" s="133"/>
      <c r="AG183" s="133"/>
      <c r="AH183" s="133"/>
      <c r="AI183" s="133"/>
      <c r="AJ183" s="133"/>
      <c r="AK183" s="133"/>
      <c r="AL183" s="133"/>
      <c r="AM183" s="133"/>
      <c r="AN183" s="133"/>
      <c r="AO183" s="133"/>
      <c r="AP183" s="133"/>
      <c r="AQ183" s="133"/>
      <c r="AR183" s="133"/>
      <c r="AS183" s="133"/>
      <c r="AT183" s="133"/>
      <c r="AU183" s="133"/>
      <c r="AV183" s="133"/>
      <c r="AW183" s="133"/>
      <c r="AX183" s="133"/>
      <c r="AY183" s="133"/>
      <c r="AZ183" s="133"/>
      <c r="BA183" s="133"/>
      <c r="BB183" s="133"/>
      <c r="BC183" s="133"/>
      <c r="BD183" s="133"/>
      <c r="BE183" s="133"/>
      <c r="BF183" s="133"/>
      <c r="BG183" s="133"/>
      <c r="BH183" s="133"/>
    </row>
    <row r="184" spans="1:60" outlineLevel="1" x14ac:dyDescent="0.2">
      <c r="A184" s="134">
        <v>165</v>
      </c>
      <c r="B184" s="134" t="s">
        <v>429</v>
      </c>
      <c r="C184" s="164" t="s">
        <v>430</v>
      </c>
      <c r="D184" s="140" t="s">
        <v>431</v>
      </c>
      <c r="E184" s="146">
        <v>48</v>
      </c>
      <c r="F184" s="175"/>
      <c r="G184" s="148">
        <f t="shared" si="44"/>
        <v>0</v>
      </c>
      <c r="H184" s="148">
        <v>0</v>
      </c>
      <c r="I184" s="148">
        <f t="shared" si="45"/>
        <v>0</v>
      </c>
      <c r="J184" s="148">
        <v>420</v>
      </c>
      <c r="K184" s="148">
        <f t="shared" si="46"/>
        <v>20160</v>
      </c>
      <c r="L184" s="148">
        <v>0</v>
      </c>
      <c r="M184" s="148">
        <f t="shared" si="47"/>
        <v>0</v>
      </c>
      <c r="N184" s="141">
        <v>0</v>
      </c>
      <c r="O184" s="141">
        <f t="shared" si="48"/>
        <v>0</v>
      </c>
      <c r="P184" s="141">
        <v>0</v>
      </c>
      <c r="Q184" s="141">
        <f t="shared" si="49"/>
        <v>0</v>
      </c>
      <c r="R184" s="141"/>
      <c r="S184" s="141"/>
      <c r="T184" s="142">
        <v>0</v>
      </c>
      <c r="U184" s="141">
        <f t="shared" si="50"/>
        <v>0</v>
      </c>
      <c r="V184" s="133"/>
      <c r="W184" s="133"/>
      <c r="X184" s="133"/>
      <c r="Y184" s="133"/>
      <c r="Z184" s="133"/>
      <c r="AA184" s="133"/>
      <c r="AB184" s="133"/>
      <c r="AC184" s="133"/>
      <c r="AD184" s="133"/>
      <c r="AE184" s="133" t="s">
        <v>109</v>
      </c>
      <c r="AF184" s="133"/>
      <c r="AG184" s="133"/>
      <c r="AH184" s="133"/>
      <c r="AI184" s="133"/>
      <c r="AJ184" s="133"/>
      <c r="AK184" s="133"/>
      <c r="AL184" s="133"/>
      <c r="AM184" s="133"/>
      <c r="AN184" s="133"/>
      <c r="AO184" s="133"/>
      <c r="AP184" s="133"/>
      <c r="AQ184" s="133"/>
      <c r="AR184" s="133"/>
      <c r="AS184" s="133"/>
      <c r="AT184" s="133"/>
      <c r="AU184" s="133"/>
      <c r="AV184" s="133"/>
      <c r="AW184" s="133"/>
      <c r="AX184" s="133"/>
      <c r="AY184" s="133"/>
      <c r="AZ184" s="133"/>
      <c r="BA184" s="133"/>
      <c r="BB184" s="133"/>
      <c r="BC184" s="133"/>
      <c r="BD184" s="133"/>
      <c r="BE184" s="133"/>
      <c r="BF184" s="133"/>
      <c r="BG184" s="133"/>
      <c r="BH184" s="133"/>
    </row>
    <row r="185" spans="1:60" outlineLevel="1" x14ac:dyDescent="0.2">
      <c r="A185" s="158">
        <v>166</v>
      </c>
      <c r="B185" s="158" t="s">
        <v>432</v>
      </c>
      <c r="C185" s="166" t="s">
        <v>433</v>
      </c>
      <c r="D185" s="159" t="s">
        <v>112</v>
      </c>
      <c r="E185" s="160">
        <v>1</v>
      </c>
      <c r="F185" s="176"/>
      <c r="G185" s="161">
        <f t="shared" si="44"/>
        <v>0</v>
      </c>
      <c r="H185" s="161">
        <v>0</v>
      </c>
      <c r="I185" s="161">
        <f t="shared" si="45"/>
        <v>0</v>
      </c>
      <c r="J185" s="161">
        <v>12800</v>
      </c>
      <c r="K185" s="161">
        <f t="shared" si="46"/>
        <v>12800</v>
      </c>
      <c r="L185" s="161">
        <v>0</v>
      </c>
      <c r="M185" s="161">
        <f t="shared" si="47"/>
        <v>0</v>
      </c>
      <c r="N185" s="162">
        <v>0</v>
      </c>
      <c r="O185" s="162">
        <f t="shared" si="48"/>
        <v>0</v>
      </c>
      <c r="P185" s="162">
        <v>0</v>
      </c>
      <c r="Q185" s="162">
        <f t="shared" si="49"/>
        <v>0</v>
      </c>
      <c r="R185" s="162"/>
      <c r="S185" s="162"/>
      <c r="T185" s="163">
        <v>0</v>
      </c>
      <c r="U185" s="162">
        <f t="shared" si="50"/>
        <v>0</v>
      </c>
      <c r="V185" s="133"/>
      <c r="W185" s="133"/>
      <c r="X185" s="133"/>
      <c r="Y185" s="133"/>
      <c r="Z185" s="133"/>
      <c r="AA185" s="133"/>
      <c r="AB185" s="133"/>
      <c r="AC185" s="133"/>
      <c r="AD185" s="133"/>
      <c r="AE185" s="133" t="s">
        <v>109</v>
      </c>
      <c r="AF185" s="133"/>
      <c r="AG185" s="133"/>
      <c r="AH185" s="133"/>
      <c r="AI185" s="133"/>
      <c r="AJ185" s="133"/>
      <c r="AK185" s="133"/>
      <c r="AL185" s="133"/>
      <c r="AM185" s="133"/>
      <c r="AN185" s="133"/>
      <c r="AO185" s="133"/>
      <c r="AP185" s="133"/>
      <c r="AQ185" s="133"/>
      <c r="AR185" s="133"/>
      <c r="AS185" s="133"/>
      <c r="AT185" s="133"/>
      <c r="AU185" s="133"/>
      <c r="AV185" s="133"/>
      <c r="AW185" s="133"/>
      <c r="AX185" s="133"/>
      <c r="AY185" s="133"/>
      <c r="AZ185" s="133"/>
      <c r="BA185" s="133"/>
      <c r="BB185" s="133"/>
      <c r="BC185" s="133"/>
      <c r="BD185" s="133"/>
      <c r="BE185" s="133"/>
      <c r="BF185" s="133"/>
      <c r="BG185" s="133"/>
      <c r="BH185" s="133"/>
    </row>
    <row r="186" spans="1:60" x14ac:dyDescent="0.2">
      <c r="A186" s="4"/>
      <c r="B186" s="5" t="s">
        <v>434</v>
      </c>
      <c r="C186" s="167" t="s">
        <v>434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AC186">
        <v>15</v>
      </c>
      <c r="AD186">
        <v>21</v>
      </c>
    </row>
    <row r="187" spans="1:60" x14ac:dyDescent="0.2">
      <c r="C187" s="168"/>
      <c r="AE187" t="s">
        <v>435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Jaroslav Kundrát</cp:lastModifiedBy>
  <cp:lastPrinted>2014-02-28T09:52:57Z</cp:lastPrinted>
  <dcterms:created xsi:type="dcterms:W3CDTF">2009-04-08T07:15:50Z</dcterms:created>
  <dcterms:modified xsi:type="dcterms:W3CDTF">2023-07-04T04:23:20Z</dcterms:modified>
</cp:coreProperties>
</file>