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VEŘEJNÉ ZAKÁZKY\A_VEŘEJNÉ ZAKÁZKY SAMOTNÉ\01_TSC\2023\ZPŘ - sanace střechy\žádosti o vysvětlení ZD\Žádost a odpoved č. 3\"/>
    </mc:Choice>
  </mc:AlternateContent>
  <bookViews>
    <workbookView xWindow="0" yWindow="0" windowWidth="28800" windowHeight="12432" activeTab="2"/>
  </bookViews>
  <sheets>
    <sheet name="Rekapitulace stavby" sheetId="1" r:id="rId1"/>
    <sheet name="01 - I. etapa" sheetId="2" r:id="rId2"/>
    <sheet name="elektro" sheetId="6" r:id="rId3"/>
    <sheet name="02 - Světlíky" sheetId="3" r:id="rId4"/>
    <sheet name="03 - VRN" sheetId="4" r:id="rId5"/>
    <sheet name="Pokyny pro vyplnění" sheetId="5" r:id="rId6"/>
  </sheets>
  <definedNames>
    <definedName name="_xlnm._FilterDatabase" localSheetId="1" hidden="1">'01 - I. etapa'!$C$93:$K$391</definedName>
    <definedName name="_xlnm._FilterDatabase" localSheetId="3" hidden="1">'02 - Světlíky'!$C$89:$K$165</definedName>
    <definedName name="_xlnm._FilterDatabase" localSheetId="4" hidden="1">'03 - VRN'!$C$84:$K$101</definedName>
    <definedName name="_xlnm.Print_Titles" localSheetId="1">'01 - I. etapa'!$93:$93</definedName>
    <definedName name="_xlnm.Print_Titles" localSheetId="3">'02 - Světlíky'!$89:$89</definedName>
    <definedName name="_xlnm.Print_Titles" localSheetId="4">'03 - VRN'!$84:$84</definedName>
    <definedName name="_xlnm.Print_Titles" localSheetId="2">elektro!$1:$3</definedName>
    <definedName name="_xlnm.Print_Titles" localSheetId="0">'Rekapitulace stavby'!$52:$52</definedName>
    <definedName name="_xlnm.Print_Area" localSheetId="1">'01 - I. etapa'!$C$4:$J$39,'01 - I. etapa'!$C$45:$J$75,'01 - I. etapa'!$C$81:$K$391</definedName>
    <definedName name="_xlnm.Print_Area" localSheetId="3">'02 - Světlíky'!$C$4:$J$39,'02 - Světlíky'!$C$45:$J$71,'02 - Světlíky'!$C$77:$K$165</definedName>
    <definedName name="_xlnm.Print_Area" localSheetId="4">'03 - VRN'!$C$4:$J$39,'03 - VRN'!$C$45:$J$66,'03 - VRN'!$C$72:$K$101</definedName>
    <definedName name="_xlnm.Print_Area" localSheetId="2">elektro!$B$1:$L$500</definedName>
    <definedName name="_xlnm.Print_Area" localSheetId="5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</definedNames>
  <calcPr calcId="162913"/>
</workbook>
</file>

<file path=xl/calcChain.xml><?xml version="1.0" encoding="utf-8"?>
<calcChain xmlns="http://schemas.openxmlformats.org/spreadsheetml/2006/main">
  <c r="K16" i="6" l="1"/>
  <c r="K31" i="6" l="1"/>
  <c r="K30" i="6"/>
  <c r="K29" i="6"/>
  <c r="K28" i="6"/>
  <c r="K27" i="6"/>
  <c r="K26" i="6"/>
  <c r="K25" i="6"/>
  <c r="K24" i="6"/>
  <c r="K22" i="6"/>
  <c r="K21" i="6"/>
  <c r="K20" i="6"/>
  <c r="K19" i="6"/>
  <c r="K18" i="6"/>
  <c r="K17" i="6"/>
  <c r="K15" i="6"/>
  <c r="K14" i="6"/>
  <c r="K12" i="6"/>
  <c r="K11" i="6"/>
  <c r="K10" i="6"/>
  <c r="K9" i="6"/>
  <c r="K8" i="6"/>
  <c r="K7" i="6"/>
  <c r="K6" i="6"/>
  <c r="K5" i="6"/>
  <c r="L31" i="6"/>
  <c r="L30" i="6"/>
  <c r="L29" i="6"/>
  <c r="L28" i="6"/>
  <c r="L27" i="6"/>
  <c r="L26" i="6"/>
  <c r="L25" i="6"/>
  <c r="L24" i="6"/>
  <c r="L22" i="6"/>
  <c r="L21" i="6"/>
  <c r="L20" i="6"/>
  <c r="L19" i="6"/>
  <c r="L18" i="6"/>
  <c r="L17" i="6"/>
  <c r="L15" i="6"/>
  <c r="L14" i="6"/>
  <c r="L12" i="6"/>
  <c r="L11" i="6"/>
  <c r="L10" i="6"/>
  <c r="L9" i="6"/>
  <c r="L8" i="6"/>
  <c r="L7" i="6"/>
  <c r="L6" i="6"/>
  <c r="L5" i="6"/>
  <c r="H31" i="6"/>
  <c r="H30" i="6"/>
  <c r="H26" i="6"/>
  <c r="H25" i="6"/>
  <c r="H24" i="6"/>
  <c r="H22" i="6"/>
  <c r="H21" i="6"/>
  <c r="H16" i="6"/>
  <c r="J29" i="6"/>
  <c r="J28" i="6"/>
  <c r="J27" i="6"/>
  <c r="J25" i="6"/>
  <c r="J24" i="6"/>
  <c r="J22" i="6"/>
  <c r="J21" i="6"/>
  <c r="J20" i="6"/>
  <c r="J19" i="6"/>
  <c r="J18" i="6"/>
  <c r="J17" i="6"/>
  <c r="J16" i="6"/>
  <c r="J15" i="6"/>
  <c r="J14" i="6"/>
  <c r="J5" i="6"/>
  <c r="J6" i="6"/>
  <c r="J7" i="6"/>
  <c r="J8" i="6"/>
  <c r="J9" i="6"/>
  <c r="J10" i="6"/>
  <c r="J11" i="6"/>
  <c r="J12" i="6"/>
  <c r="L16" i="6" l="1"/>
  <c r="H35" i="6"/>
  <c r="J35" i="6" l="1"/>
  <c r="J492" i="6"/>
  <c r="H492" i="6"/>
  <c r="L35" i="6"/>
  <c r="D494" i="6" s="1"/>
  <c r="I294" i="2" s="1"/>
  <c r="J294" i="2" s="1"/>
  <c r="J37" i="4"/>
  <c r="J36" i="4"/>
  <c r="AY57" i="1" s="1"/>
  <c r="J35" i="4"/>
  <c r="AX57" i="1" s="1"/>
  <c r="BI100" i="4"/>
  <c r="BH100" i="4"/>
  <c r="BG100" i="4"/>
  <c r="BF100" i="4"/>
  <c r="T100" i="4"/>
  <c r="T99" i="4"/>
  <c r="R100" i="4"/>
  <c r="R99" i="4" s="1"/>
  <c r="P100" i="4"/>
  <c r="P99" i="4" s="1"/>
  <c r="BI97" i="4"/>
  <c r="BH97" i="4"/>
  <c r="BG97" i="4"/>
  <c r="BF97" i="4"/>
  <c r="T97" i="4"/>
  <c r="T96" i="4" s="1"/>
  <c r="R97" i="4"/>
  <c r="R96" i="4" s="1"/>
  <c r="P97" i="4"/>
  <c r="P96" i="4" s="1"/>
  <c r="BI94" i="4"/>
  <c r="BH94" i="4"/>
  <c r="BG94" i="4"/>
  <c r="BF94" i="4"/>
  <c r="T94" i="4"/>
  <c r="T93" i="4"/>
  <c r="R94" i="4"/>
  <c r="R93" i="4" s="1"/>
  <c r="P94" i="4"/>
  <c r="P93" i="4"/>
  <c r="BI91" i="4"/>
  <c r="BH91" i="4"/>
  <c r="BG91" i="4"/>
  <c r="BF91" i="4"/>
  <c r="T91" i="4"/>
  <c r="T90" i="4" s="1"/>
  <c r="R91" i="4"/>
  <c r="R90" i="4" s="1"/>
  <c r="P91" i="4"/>
  <c r="P90" i="4" s="1"/>
  <c r="BI88" i="4"/>
  <c r="BH88" i="4"/>
  <c r="BG88" i="4"/>
  <c r="BF88" i="4"/>
  <c r="T88" i="4"/>
  <c r="T87" i="4" s="1"/>
  <c r="R88" i="4"/>
  <c r="R87" i="4" s="1"/>
  <c r="R86" i="4" s="1"/>
  <c r="R85" i="4" s="1"/>
  <c r="P88" i="4"/>
  <c r="P87" i="4" s="1"/>
  <c r="J82" i="4"/>
  <c r="J81" i="4"/>
  <c r="F79" i="4"/>
  <c r="E77" i="4"/>
  <c r="J55" i="4"/>
  <c r="J54" i="4"/>
  <c r="F52" i="4"/>
  <c r="E50" i="4"/>
  <c r="J18" i="4"/>
  <c r="E18" i="4"/>
  <c r="F82" i="4" s="1"/>
  <c r="J17" i="4"/>
  <c r="J15" i="4"/>
  <c r="E15" i="4"/>
  <c r="F81" i="4" s="1"/>
  <c r="J14" i="4"/>
  <c r="J12" i="4"/>
  <c r="J52" i="4" s="1"/>
  <c r="E7" i="4"/>
  <c r="E75" i="4" s="1"/>
  <c r="J37" i="3"/>
  <c r="J36" i="3"/>
  <c r="AY56" i="1"/>
  <c r="J35" i="3"/>
  <c r="AX56" i="1" s="1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29" i="3"/>
  <c r="BH129" i="3"/>
  <c r="BG129" i="3"/>
  <c r="BF129" i="3"/>
  <c r="T129" i="3"/>
  <c r="R129" i="3"/>
  <c r="P129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T94" i="3" s="1"/>
  <c r="R95" i="3"/>
  <c r="R94" i="3" s="1"/>
  <c r="P95" i="3"/>
  <c r="P94" i="3" s="1"/>
  <c r="BI93" i="3"/>
  <c r="BH93" i="3"/>
  <c r="BG93" i="3"/>
  <c r="BF93" i="3"/>
  <c r="T93" i="3"/>
  <c r="T92" i="3" s="1"/>
  <c r="R93" i="3"/>
  <c r="R92" i="3" s="1"/>
  <c r="P93" i="3"/>
  <c r="P92" i="3" s="1"/>
  <c r="J87" i="3"/>
  <c r="J86" i="3"/>
  <c r="F84" i="3"/>
  <c r="E82" i="3"/>
  <c r="J55" i="3"/>
  <c r="J54" i="3"/>
  <c r="F52" i="3"/>
  <c r="E50" i="3"/>
  <c r="J18" i="3"/>
  <c r="E18" i="3"/>
  <c r="F55" i="3"/>
  <c r="J17" i="3"/>
  <c r="J15" i="3"/>
  <c r="E15" i="3"/>
  <c r="F54" i="3"/>
  <c r="J14" i="3"/>
  <c r="J12" i="3"/>
  <c r="J84" i="3" s="1"/>
  <c r="E7" i="3"/>
  <c r="E80" i="3" s="1"/>
  <c r="J37" i="2"/>
  <c r="J36" i="2"/>
  <c r="AY55" i="1" s="1"/>
  <c r="J35" i="2"/>
  <c r="AX55" i="1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78" i="2"/>
  <c r="BH378" i="2"/>
  <c r="BG378" i="2"/>
  <c r="BF378" i="2"/>
  <c r="T378" i="2"/>
  <c r="T377" i="2"/>
  <c r="R378" i="2"/>
  <c r="R377" i="2" s="1"/>
  <c r="P378" i="2"/>
  <c r="P377" i="2"/>
  <c r="BI375" i="2"/>
  <c r="BH375" i="2"/>
  <c r="BG375" i="2"/>
  <c r="BF375" i="2"/>
  <c r="T375" i="2"/>
  <c r="R375" i="2"/>
  <c r="P375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T295" i="2" s="1"/>
  <c r="R296" i="2"/>
  <c r="R295" i="2" s="1"/>
  <c r="P296" i="2"/>
  <c r="P295" i="2" s="1"/>
  <c r="BI294" i="2"/>
  <c r="BH294" i="2"/>
  <c r="BG294" i="2"/>
  <c r="BF294" i="2"/>
  <c r="T294" i="2"/>
  <c r="T293" i="2" s="1"/>
  <c r="R294" i="2"/>
  <c r="R293" i="2" s="1"/>
  <c r="P294" i="2"/>
  <c r="P293" i="2" s="1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T146" i="2"/>
  <c r="R147" i="2"/>
  <c r="R146" i="2"/>
  <c r="P147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T96" i="2"/>
  <c r="R97" i="2"/>
  <c r="R96" i="2"/>
  <c r="P97" i="2"/>
  <c r="P96" i="2"/>
  <c r="J91" i="2"/>
  <c r="J90" i="2"/>
  <c r="F88" i="2"/>
  <c r="E86" i="2"/>
  <c r="J55" i="2"/>
  <c r="J54" i="2"/>
  <c r="F52" i="2"/>
  <c r="E50" i="2"/>
  <c r="J18" i="2"/>
  <c r="E18" i="2"/>
  <c r="F91" i="2" s="1"/>
  <c r="J17" i="2"/>
  <c r="J15" i="2"/>
  <c r="E15" i="2"/>
  <c r="F54" i="2" s="1"/>
  <c r="J14" i="2"/>
  <c r="J12" i="2"/>
  <c r="J88" i="2"/>
  <c r="E7" i="2"/>
  <c r="E48" i="2"/>
  <c r="L50" i="1"/>
  <c r="AM50" i="1"/>
  <c r="AM49" i="1"/>
  <c r="L49" i="1"/>
  <c r="AM47" i="1"/>
  <c r="L47" i="1"/>
  <c r="L45" i="1"/>
  <c r="L44" i="1"/>
  <c r="J388" i="2"/>
  <c r="J358" i="2"/>
  <c r="J349" i="2"/>
  <c r="J343" i="2"/>
  <c r="J334" i="2"/>
  <c r="J320" i="2"/>
  <c r="J314" i="2"/>
  <c r="BK301" i="2"/>
  <c r="BK280" i="2"/>
  <c r="BK268" i="2"/>
  <c r="BK257" i="2"/>
  <c r="J254" i="2"/>
  <c r="J241" i="2"/>
  <c r="J232" i="2"/>
  <c r="J206" i="2"/>
  <c r="BK202" i="2"/>
  <c r="BK188" i="2"/>
  <c r="J173" i="2"/>
  <c r="BK163" i="2"/>
  <c r="BK140" i="2"/>
  <c r="J135" i="2"/>
  <c r="J117" i="2"/>
  <c r="BK113" i="2"/>
  <c r="BK390" i="2"/>
  <c r="BK365" i="2"/>
  <c r="J361" i="2"/>
  <c r="J350" i="2"/>
  <c r="J347" i="2"/>
  <c r="J336" i="2"/>
  <c r="J331" i="2"/>
  <c r="J318" i="2"/>
  <c r="J309" i="2"/>
  <c r="J288" i="2"/>
  <c r="J276" i="2"/>
  <c r="J269" i="2"/>
  <c r="BK254" i="2"/>
  <c r="BK252" i="2"/>
  <c r="BK232" i="2"/>
  <c r="BK206" i="2"/>
  <c r="J202" i="2"/>
  <c r="J188" i="2"/>
  <c r="J184" i="2"/>
  <c r="BK167" i="2"/>
  <c r="J152" i="2"/>
  <c r="BK135" i="2"/>
  <c r="BK130" i="2"/>
  <c r="J113" i="2"/>
  <c r="BK107" i="2"/>
  <c r="J143" i="3"/>
  <c r="J149" i="3"/>
  <c r="BK129" i="3"/>
  <c r="BK119" i="3"/>
  <c r="BK108" i="3"/>
  <c r="BK95" i="3"/>
  <c r="J164" i="3"/>
  <c r="J129" i="3"/>
  <c r="J119" i="3"/>
  <c r="BK113" i="3"/>
  <c r="J104" i="3"/>
  <c r="J100" i="4"/>
  <c r="BK94" i="4"/>
  <c r="J378" i="2"/>
  <c r="BK361" i="2"/>
  <c r="BK357" i="2"/>
  <c r="BK347" i="2"/>
  <c r="BK344" i="2"/>
  <c r="BK331" i="2"/>
  <c r="BK326" i="2"/>
  <c r="BK309" i="2"/>
  <c r="BK304" i="2"/>
  <c r="J286" i="2"/>
  <c r="J282" i="2"/>
  <c r="BK269" i="2"/>
  <c r="J258" i="2"/>
  <c r="J253" i="2"/>
  <c r="BK239" i="2"/>
  <c r="BK220" i="2"/>
  <c r="J205" i="2"/>
  <c r="BK192" i="2"/>
  <c r="J180" i="2"/>
  <c r="BK165" i="2"/>
  <c r="BK143" i="2"/>
  <c r="BK133" i="2"/>
  <c r="BK118" i="2"/>
  <c r="J110" i="2"/>
  <c r="J97" i="2"/>
  <c r="BK378" i="2"/>
  <c r="BK368" i="2"/>
  <c r="J354" i="2"/>
  <c r="BK345" i="2"/>
  <c r="BK343" i="2"/>
  <c r="BK329" i="2"/>
  <c r="J325" i="2"/>
  <c r="BK306" i="2"/>
  <c r="J291" i="2"/>
  <c r="BK286" i="2"/>
  <c r="BK272" i="2"/>
  <c r="J268" i="2"/>
  <c r="BK253" i="2"/>
  <c r="BK248" i="2"/>
  <c r="J228" i="2"/>
  <c r="BK205" i="2"/>
  <c r="J200" i="2"/>
  <c r="BK186" i="2"/>
  <c r="BK180" i="2"/>
  <c r="J161" i="2"/>
  <c r="J151" i="2"/>
  <c r="J133" i="2"/>
  <c r="J118" i="2"/>
  <c r="BK110" i="2"/>
  <c r="BK104" i="2"/>
  <c r="BK162" i="3"/>
  <c r="BK152" i="3"/>
  <c r="BK149" i="3"/>
  <c r="BK150" i="3"/>
  <c r="BK121" i="3"/>
  <c r="J111" i="3"/>
  <c r="BK107" i="3"/>
  <c r="BK93" i="3"/>
  <c r="J158" i="3"/>
  <c r="J121" i="3"/>
  <c r="BK116" i="3"/>
  <c r="J107" i="3"/>
  <c r="J102" i="3"/>
  <c r="BK97" i="4"/>
  <c r="BK100" i="4"/>
  <c r="J97" i="4"/>
  <c r="BK363" i="2"/>
  <c r="BK354" i="2"/>
  <c r="J345" i="2"/>
  <c r="J329" i="2"/>
  <c r="J296" i="2"/>
  <c r="BK284" i="2"/>
  <c r="J266" i="2"/>
  <c r="J250" i="2"/>
  <c r="BK224" i="2"/>
  <c r="BK194" i="2"/>
  <c r="J167" i="2"/>
  <c r="BK147" i="2"/>
  <c r="J125" i="2"/>
  <c r="J107" i="2"/>
  <c r="BK388" i="2"/>
  <c r="J357" i="2"/>
  <c r="J344" i="2"/>
  <c r="J326" i="2"/>
  <c r="J304" i="2"/>
  <c r="J280" i="2"/>
  <c r="J257" i="2"/>
  <c r="BK241" i="2"/>
  <c r="J224" i="2"/>
  <c r="BK198" i="2"/>
  <c r="J163" i="2"/>
  <c r="J140" i="2"/>
  <c r="BK117" i="2"/>
  <c r="AS54" i="1"/>
  <c r="J113" i="3"/>
  <c r="BK99" i="3"/>
  <c r="BK143" i="3"/>
  <c r="J108" i="3"/>
  <c r="J95" i="3"/>
  <c r="J91" i="4"/>
  <c r="J368" i="2"/>
  <c r="J352" i="2"/>
  <c r="J340" i="2"/>
  <c r="BK322" i="2"/>
  <c r="BK291" i="2"/>
  <c r="J278" i="2"/>
  <c r="BK255" i="2"/>
  <c r="J248" i="2"/>
  <c r="BK210" i="2"/>
  <c r="BK196" i="2"/>
  <c r="BK170" i="2"/>
  <c r="BK151" i="2"/>
  <c r="J128" i="2"/>
  <c r="J104" i="2"/>
  <c r="J363" i="2"/>
  <c r="BK349" i="2"/>
  <c r="BK334" i="2"/>
  <c r="BK314" i="2"/>
  <c r="BK296" i="2"/>
  <c r="BK278" i="2"/>
  <c r="J255" i="2"/>
  <c r="J239" i="2"/>
  <c r="J210" i="2"/>
  <c r="J196" i="2"/>
  <c r="J170" i="2"/>
  <c r="J138" i="2"/>
  <c r="BK115" i="2"/>
  <c r="BK164" i="3"/>
  <c r="BK151" i="3"/>
  <c r="BK139" i="3"/>
  <c r="J116" i="3"/>
  <c r="J97" i="3"/>
  <c r="J139" i="3"/>
  <c r="BK111" i="3"/>
  <c r="J93" i="3"/>
  <c r="J94" i="4"/>
  <c r="BK375" i="2"/>
  <c r="BK351" i="2"/>
  <c r="BK338" i="2"/>
  <c r="BK325" i="2"/>
  <c r="J306" i="2"/>
  <c r="BK288" i="2"/>
  <c r="BK276" i="2"/>
  <c r="J252" i="2"/>
  <c r="J212" i="2"/>
  <c r="J198" i="2"/>
  <c r="BK184" i="2"/>
  <c r="BK152" i="2"/>
  <c r="J130" i="2"/>
  <c r="BK101" i="2"/>
  <c r="J375" i="2"/>
  <c r="BK352" i="2"/>
  <c r="BK340" i="2"/>
  <c r="J322" i="2"/>
  <c r="BK299" i="2"/>
  <c r="J284" i="2"/>
  <c r="BK266" i="2"/>
  <c r="BK250" i="2"/>
  <c r="BK212" i="2"/>
  <c r="J194" i="2"/>
  <c r="BK173" i="2"/>
  <c r="J147" i="2"/>
  <c r="BK125" i="2"/>
  <c r="J101" i="2"/>
  <c r="J151" i="3"/>
  <c r="BK117" i="3"/>
  <c r="BK104" i="3"/>
  <c r="J152" i="3"/>
  <c r="J117" i="3"/>
  <c r="J99" i="3"/>
  <c r="BK91" i="4"/>
  <c r="J365" i="2"/>
  <c r="BK350" i="2"/>
  <c r="BK336" i="2"/>
  <c r="BK318" i="2"/>
  <c r="J299" i="2"/>
  <c r="J272" i="2"/>
  <c r="BK251" i="2"/>
  <c r="BK228" i="2"/>
  <c r="BK200" i="2"/>
  <c r="J186" i="2"/>
  <c r="BK161" i="2"/>
  <c r="BK138" i="2"/>
  <c r="J115" i="2"/>
  <c r="J390" i="2"/>
  <c r="BK358" i="2"/>
  <c r="J351" i="2"/>
  <c r="J338" i="2"/>
  <c r="BK320" i="2"/>
  <c r="J301" i="2"/>
  <c r="BK282" i="2"/>
  <c r="BK258" i="2"/>
  <c r="J251" i="2"/>
  <c r="J220" i="2"/>
  <c r="J192" i="2"/>
  <c r="J165" i="2"/>
  <c r="J143" i="2"/>
  <c r="BK128" i="2"/>
  <c r="BK97" i="2"/>
  <c r="BK158" i="3"/>
  <c r="J162" i="3"/>
  <c r="BK118" i="3"/>
  <c r="BK102" i="3"/>
  <c r="J150" i="3"/>
  <c r="J118" i="3"/>
  <c r="BK97" i="3"/>
  <c r="BK88" i="4"/>
  <c r="J88" i="4"/>
  <c r="BK294" i="2" l="1"/>
  <c r="BK293" i="2" s="1"/>
  <c r="J293" i="2" s="1"/>
  <c r="J68" i="2" s="1"/>
  <c r="T86" i="4"/>
  <c r="T85" i="4" s="1"/>
  <c r="P86" i="4"/>
  <c r="P85" i="4" s="1"/>
  <c r="AU57" i="1" s="1"/>
  <c r="P367" i="2"/>
  <c r="R367" i="2"/>
  <c r="T367" i="2"/>
  <c r="P100" i="2"/>
  <c r="T100" i="2"/>
  <c r="P127" i="2"/>
  <c r="T127" i="2"/>
  <c r="P150" i="2"/>
  <c r="R150" i="2"/>
  <c r="BK271" i="2"/>
  <c r="J271" i="2" s="1"/>
  <c r="J67" i="2" s="1"/>
  <c r="R271" i="2"/>
  <c r="P298" i="2"/>
  <c r="T298" i="2"/>
  <c r="P328" i="2"/>
  <c r="R328" i="2"/>
  <c r="BK387" i="2"/>
  <c r="J387" i="2" s="1"/>
  <c r="J74" i="2" s="1"/>
  <c r="R387" i="2"/>
  <c r="BK96" i="3"/>
  <c r="J96" i="3" s="1"/>
  <c r="J63" i="3" s="1"/>
  <c r="T96" i="3"/>
  <c r="T91" i="3" s="1"/>
  <c r="P106" i="3"/>
  <c r="T106" i="3"/>
  <c r="P110" i="3"/>
  <c r="T110" i="3"/>
  <c r="P115" i="3"/>
  <c r="T115" i="3"/>
  <c r="P120" i="3"/>
  <c r="R120" i="3"/>
  <c r="P161" i="3"/>
  <c r="P160" i="3" s="1"/>
  <c r="T161" i="3"/>
  <c r="T160" i="3" s="1"/>
  <c r="BK100" i="2"/>
  <c r="J100" i="2" s="1"/>
  <c r="J62" i="2" s="1"/>
  <c r="R100" i="2"/>
  <c r="BK127" i="2"/>
  <c r="J127" i="2" s="1"/>
  <c r="J63" i="2" s="1"/>
  <c r="R127" i="2"/>
  <c r="BK150" i="2"/>
  <c r="J150" i="2" s="1"/>
  <c r="J66" i="2" s="1"/>
  <c r="T150" i="2"/>
  <c r="P271" i="2"/>
  <c r="T271" i="2"/>
  <c r="BK298" i="2"/>
  <c r="J298" i="2"/>
  <c r="J70" i="2" s="1"/>
  <c r="R298" i="2"/>
  <c r="BK328" i="2"/>
  <c r="J328" i="2"/>
  <c r="J71" i="2" s="1"/>
  <c r="T328" i="2"/>
  <c r="P387" i="2"/>
  <c r="T387" i="2"/>
  <c r="P96" i="3"/>
  <c r="P91" i="3" s="1"/>
  <c r="R96" i="3"/>
  <c r="R91" i="3" s="1"/>
  <c r="BK106" i="3"/>
  <c r="J106" i="3" s="1"/>
  <c r="J65" i="3" s="1"/>
  <c r="R106" i="3"/>
  <c r="BK110" i="3"/>
  <c r="J110" i="3" s="1"/>
  <c r="J66" i="3" s="1"/>
  <c r="R110" i="3"/>
  <c r="BK115" i="3"/>
  <c r="J115" i="3" s="1"/>
  <c r="J67" i="3" s="1"/>
  <c r="R115" i="3"/>
  <c r="BK120" i="3"/>
  <c r="J120" i="3" s="1"/>
  <c r="J68" i="3" s="1"/>
  <c r="T120" i="3"/>
  <c r="BK161" i="3"/>
  <c r="BK160" i="3" s="1"/>
  <c r="J160" i="3" s="1"/>
  <c r="J69" i="3" s="1"/>
  <c r="R161" i="3"/>
  <c r="R160" i="3" s="1"/>
  <c r="BK367" i="2"/>
  <c r="J367" i="2"/>
  <c r="J72" i="2"/>
  <c r="BK377" i="2"/>
  <c r="J377" i="2" s="1"/>
  <c r="J73" i="2" s="1"/>
  <c r="BK94" i="3"/>
  <c r="J94" i="3" s="1"/>
  <c r="J62" i="3" s="1"/>
  <c r="BK87" i="4"/>
  <c r="J87" i="4"/>
  <c r="J61" i="4" s="1"/>
  <c r="BK93" i="4"/>
  <c r="J93" i="4"/>
  <c r="J63" i="4" s="1"/>
  <c r="BK96" i="2"/>
  <c r="J96" i="2" s="1"/>
  <c r="J61" i="2" s="1"/>
  <c r="BK146" i="2"/>
  <c r="J146" i="2" s="1"/>
  <c r="J64" i="2" s="1"/>
  <c r="BK295" i="2"/>
  <c r="J295" i="2" s="1"/>
  <c r="J69" i="2" s="1"/>
  <c r="BK92" i="3"/>
  <c r="J92" i="3" s="1"/>
  <c r="J61" i="3" s="1"/>
  <c r="BK90" i="4"/>
  <c r="J90" i="4" s="1"/>
  <c r="J62" i="4" s="1"/>
  <c r="BK96" i="4"/>
  <c r="J96" i="4" s="1"/>
  <c r="J64" i="4" s="1"/>
  <c r="BK99" i="4"/>
  <c r="J99" i="4" s="1"/>
  <c r="J65" i="4" s="1"/>
  <c r="J161" i="3"/>
  <c r="J70" i="3" s="1"/>
  <c r="F54" i="4"/>
  <c r="F55" i="4"/>
  <c r="J79" i="4"/>
  <c r="BE88" i="4"/>
  <c r="BE91" i="4"/>
  <c r="BE94" i="4"/>
  <c r="E48" i="4"/>
  <c r="BE97" i="4"/>
  <c r="BE100" i="4"/>
  <c r="E48" i="3"/>
  <c r="F87" i="3"/>
  <c r="F86" i="3"/>
  <c r="BE95" i="3"/>
  <c r="BE99" i="3"/>
  <c r="BE102" i="3"/>
  <c r="BE104" i="3"/>
  <c r="BE107" i="3"/>
  <c r="BE116" i="3"/>
  <c r="BE119" i="3"/>
  <c r="BE121" i="3"/>
  <c r="J52" i="3"/>
  <c r="BE93" i="3"/>
  <c r="BE97" i="3"/>
  <c r="BE108" i="3"/>
  <c r="BE111" i="3"/>
  <c r="BE113" i="3"/>
  <c r="BE117" i="3"/>
  <c r="BE118" i="3"/>
  <c r="BE143" i="3"/>
  <c r="BE152" i="3"/>
  <c r="BE162" i="3"/>
  <c r="BE164" i="3"/>
  <c r="BE129" i="3"/>
  <c r="BE139" i="3"/>
  <c r="BE149" i="3"/>
  <c r="BE150" i="3"/>
  <c r="BE151" i="3"/>
  <c r="BE158" i="3"/>
  <c r="J52" i="2"/>
  <c r="F55" i="2"/>
  <c r="E84" i="2"/>
  <c r="F90" i="2"/>
  <c r="BE104" i="2"/>
  <c r="BE107" i="2"/>
  <c r="BE113" i="2"/>
  <c r="BE118" i="2"/>
  <c r="BE133" i="2"/>
  <c r="BE138" i="2"/>
  <c r="BE140" i="2"/>
  <c r="BE167" i="2"/>
  <c r="BE173" i="2"/>
  <c r="BE180" i="2"/>
  <c r="BE196" i="2"/>
  <c r="BE202" i="2"/>
  <c r="BE205" i="2"/>
  <c r="BE210" i="2"/>
  <c r="BE228" i="2"/>
  <c r="BE241" i="2"/>
  <c r="BE250" i="2"/>
  <c r="BE252" i="2"/>
  <c r="BE253" i="2"/>
  <c r="BE258" i="2"/>
  <c r="BE266" i="2"/>
  <c r="BE269" i="2"/>
  <c r="BE276" i="2"/>
  <c r="BE280" i="2"/>
  <c r="BE284" i="2"/>
  <c r="BE286" i="2"/>
  <c r="BE291" i="2"/>
  <c r="BE296" i="2"/>
  <c r="BE299" i="2"/>
  <c r="BE304" i="2"/>
  <c r="BE309" i="2"/>
  <c r="BE318" i="2"/>
  <c r="BE338" i="2"/>
  <c r="BE340" i="2"/>
  <c r="BE344" i="2"/>
  <c r="BE347" i="2"/>
  <c r="BE350" i="2"/>
  <c r="BE357" i="2"/>
  <c r="BE363" i="2"/>
  <c r="BE375" i="2"/>
  <c r="BE378" i="2"/>
  <c r="BE390" i="2"/>
  <c r="BE97" i="2"/>
  <c r="BE101" i="2"/>
  <c r="BE110" i="2"/>
  <c r="BE115" i="2"/>
  <c r="BE117" i="2"/>
  <c r="BE125" i="2"/>
  <c r="BE128" i="2"/>
  <c r="BE130" i="2"/>
  <c r="BE135" i="2"/>
  <c r="BE143" i="2"/>
  <c r="BE147" i="2"/>
  <c r="BE151" i="2"/>
  <c r="BE152" i="2"/>
  <c r="BE161" i="2"/>
  <c r="BE163" i="2"/>
  <c r="BE165" i="2"/>
  <c r="BE170" i="2"/>
  <c r="BE184" i="2"/>
  <c r="BE186" i="2"/>
  <c r="BE188" i="2"/>
  <c r="BE192" i="2"/>
  <c r="BE194" i="2"/>
  <c r="BE198" i="2"/>
  <c r="BE200" i="2"/>
  <c r="BE206" i="2"/>
  <c r="BE212" i="2"/>
  <c r="BE220" i="2"/>
  <c r="BE224" i="2"/>
  <c r="BE232" i="2"/>
  <c r="BE239" i="2"/>
  <c r="BE248" i="2"/>
  <c r="BE251" i="2"/>
  <c r="BE254" i="2"/>
  <c r="BE255" i="2"/>
  <c r="BE257" i="2"/>
  <c r="BE268" i="2"/>
  <c r="BE272" i="2"/>
  <c r="BE278" i="2"/>
  <c r="BE282" i="2"/>
  <c r="BE288" i="2"/>
  <c r="BE294" i="2"/>
  <c r="BE301" i="2"/>
  <c r="BE306" i="2"/>
  <c r="BE314" i="2"/>
  <c r="BE320" i="2"/>
  <c r="BE322" i="2"/>
  <c r="BE325" i="2"/>
  <c r="BE326" i="2"/>
  <c r="BE329" i="2"/>
  <c r="BE331" i="2"/>
  <c r="BE334" i="2"/>
  <c r="BE336" i="2"/>
  <c r="BE343" i="2"/>
  <c r="BE345" i="2"/>
  <c r="BE349" i="2"/>
  <c r="BE351" i="2"/>
  <c r="BE352" i="2"/>
  <c r="BE354" i="2"/>
  <c r="BE358" i="2"/>
  <c r="BE361" i="2"/>
  <c r="BE365" i="2"/>
  <c r="BE368" i="2"/>
  <c r="BE388" i="2"/>
  <c r="F35" i="3"/>
  <c r="BB56" i="1" s="1"/>
  <c r="F37" i="3"/>
  <c r="BD56" i="1" s="1"/>
  <c r="F34" i="3"/>
  <c r="BA56" i="1" s="1"/>
  <c r="F37" i="4"/>
  <c r="BD57" i="1" s="1"/>
  <c r="F37" i="2"/>
  <c r="BD55" i="1" s="1"/>
  <c r="F35" i="2"/>
  <c r="BB55" i="1" s="1"/>
  <c r="F36" i="3"/>
  <c r="BC56" i="1" s="1"/>
  <c r="F36" i="4"/>
  <c r="BC57" i="1"/>
  <c r="F36" i="2"/>
  <c r="BC55" i="1" s="1"/>
  <c r="F35" i="4"/>
  <c r="BB57" i="1"/>
  <c r="J34" i="2"/>
  <c r="AW55" i="1" s="1"/>
  <c r="F34" i="2"/>
  <c r="BA55" i="1" s="1"/>
  <c r="J34" i="3"/>
  <c r="AW56" i="1" s="1"/>
  <c r="F34" i="4"/>
  <c r="BA57" i="1"/>
  <c r="J34" i="4"/>
  <c r="AW57" i="1" s="1"/>
  <c r="BK149" i="2" l="1"/>
  <c r="J149" i="2" s="1"/>
  <c r="J65" i="2" s="1"/>
  <c r="R95" i="2"/>
  <c r="BK105" i="3"/>
  <c r="J105" i="3" s="1"/>
  <c r="J64" i="3" s="1"/>
  <c r="T95" i="2"/>
  <c r="P95" i="2"/>
  <c r="P105" i="3"/>
  <c r="P90" i="3" s="1"/>
  <c r="AU56" i="1" s="1"/>
  <c r="R149" i="2"/>
  <c r="R94" i="2" s="1"/>
  <c r="R105" i="3"/>
  <c r="R90" i="3" s="1"/>
  <c r="T149" i="2"/>
  <c r="T94" i="2" s="1"/>
  <c r="T105" i="3"/>
  <c r="T90" i="3" s="1"/>
  <c r="P149" i="2"/>
  <c r="BK86" i="4"/>
  <c r="J86" i="4" s="1"/>
  <c r="J60" i="4" s="1"/>
  <c r="BK95" i="2"/>
  <c r="J95" i="2" s="1"/>
  <c r="J60" i="2" s="1"/>
  <c r="BK91" i="3"/>
  <c r="BK90" i="3" s="1"/>
  <c r="J90" i="3" s="1"/>
  <c r="J30" i="3" s="1"/>
  <c r="AG56" i="1" s="1"/>
  <c r="J91" i="3"/>
  <c r="J60" i="3" s="1"/>
  <c r="J33" i="3"/>
  <c r="AV56" i="1" s="1"/>
  <c r="AT56" i="1" s="1"/>
  <c r="F33" i="4"/>
  <c r="AZ57" i="1" s="1"/>
  <c r="BC54" i="1"/>
  <c r="W32" i="1" s="1"/>
  <c r="J33" i="4"/>
  <c r="AV57" i="1" s="1"/>
  <c r="AT57" i="1" s="1"/>
  <c r="J33" i="2"/>
  <c r="AV55" i="1" s="1"/>
  <c r="AT55" i="1" s="1"/>
  <c r="F33" i="3"/>
  <c r="AZ56" i="1" s="1"/>
  <c r="BA54" i="1"/>
  <c r="W30" i="1" s="1"/>
  <c r="BB54" i="1"/>
  <c r="W31" i="1" s="1"/>
  <c r="F33" i="2"/>
  <c r="AZ55" i="1" s="1"/>
  <c r="BD54" i="1"/>
  <c r="W33" i="1" s="1"/>
  <c r="BK94" i="2" l="1"/>
  <c r="J94" i="2" s="1"/>
  <c r="J30" i="2" s="1"/>
  <c r="AG55" i="1" s="1"/>
  <c r="AN55" i="1" s="1"/>
  <c r="P94" i="2"/>
  <c r="AU55" i="1" s="1"/>
  <c r="AU54" i="1" s="1"/>
  <c r="BK85" i="4"/>
  <c r="J85" i="4"/>
  <c r="J59" i="4"/>
  <c r="AN56" i="1"/>
  <c r="J59" i="3"/>
  <c r="J39" i="3"/>
  <c r="AX54" i="1"/>
  <c r="AY54" i="1"/>
  <c r="AZ54" i="1"/>
  <c r="W29" i="1" s="1"/>
  <c r="AW54" i="1"/>
  <c r="AK30" i="1" s="1"/>
  <c r="J39" i="2" l="1"/>
  <c r="J59" i="2"/>
  <c r="J30" i="4"/>
  <c r="AG57" i="1" s="1"/>
  <c r="AG54" i="1" s="1"/>
  <c r="AK26" i="1" s="1"/>
  <c r="AV54" i="1"/>
  <c r="AK29" i="1" s="1"/>
  <c r="AK35" i="1" l="1"/>
  <c r="J39" i="4"/>
  <c r="AN57" i="1"/>
  <c r="AT54" i="1"/>
  <c r="AN54" i="1" s="1"/>
</calcChain>
</file>

<file path=xl/sharedStrings.xml><?xml version="1.0" encoding="utf-8"?>
<sst xmlns="http://schemas.openxmlformats.org/spreadsheetml/2006/main" count="4929" uniqueCount="1091">
  <si>
    <t>Export Komplet</t>
  </si>
  <si>
    <t>VZ</t>
  </si>
  <si>
    <t>2.0</t>
  </si>
  <si>
    <t/>
  </si>
  <si>
    <t>False</t>
  </si>
  <si>
    <t>{f4db1e4e-fdfd-4a5f-9cbb-0518f013aa1f}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</si>
  <si>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</si>
  <si>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</si>
  <si>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</si>
  <si>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</si>
  <si>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</si>
  <si>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</si>
  <si>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</si>
  <si>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</si>
  <si>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</si>
  <si>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Techmania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</si>
  <si>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</si>
  <si>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</si>
  <si>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Obnovení vodotěsnosti střešního pláště - Techmania Science Center, U Planetaria 2969/1, Plzeň -  I. etapa</t>
  </si>
  <si>
    <t>KSO:</t>
  </si>
  <si>
    <t>CC-CZ:</t>
  </si>
  <si>
    <t>Místo:</t>
  </si>
  <si>
    <t>U Planetaria 2969/1, Plzeň</t>
  </si>
  <si>
    <t>Datum:</t>
  </si>
  <si>
    <t>21. 2. 2023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</si>
  <si>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</si>
  <si>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</si>
  <si>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</si>
  <si>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</si>
  <si>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</si>
  <si>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</si>
  <si>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</si>
  <si>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A.W.A.L. expertní a projektová kancelář</t>
  </si>
  <si>
    <t>True</t>
  </si>
  <si>
    <t>Zpracovatel:</t>
  </si>
  <si>
    <t>40055035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</si>
  <si>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</si>
  <si>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</si>
  <si>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</si>
  <si>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</si>
  <si>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</si>
  <si>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</si>
  <si>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</si>
  <si>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</si>
  <si>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</si>
  <si>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</si>
  <si>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</si>
  <si>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</si>
  <si>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</si>
  <si>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</si>
  <si>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</si>
  <si>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</si>
  <si>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</si>
  <si>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</si>
  <si>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</si>
  <si>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</si>
  <si>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</si>
  <si>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</si>
  <si>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</si>
  <si>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</si>
  <si>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</si>
  <si>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</si>
  <si>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</si>
  <si>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</si>
  <si>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</si>
  <si>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</si>
  <si>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</si>
  <si>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</si>
  <si>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</si>
  <si>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</si>
  <si>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</si>
  <si>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</si>
  <si>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</si>
  <si>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</si>
  <si>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</si>
  <si>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</si>
  <si>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</si>
  <si>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</si>
  <si>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</si>
  <si>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I. etapa</t>
  </si>
  <si>
    <t>STA</t>
  </si>
  <si>
    <t>1</t>
  </si>
  <si>
    <t>{b71e23e3-574f-477b-95d3-9f289e9a5bab}</t>
  </si>
  <si>
    <t>2</t>
  </si>
  <si>
    <t>02</t>
  </si>
  <si>
    <t>Světlíky</t>
  </si>
  <si>
    <t>{e6d1a14e-64dc-4114-b0aa-a91b9f5a3407}</t>
  </si>
  <si>
    <t>03</t>
  </si>
  <si>
    <t>VRN</t>
  </si>
  <si>
    <t>{14f76433-1436-4645-8822-2cdb3b4e5219}</t>
  </si>
  <si>
    <t>KRYCÍ LIST SOUPISU PRACÍ</t>
  </si>
  <si>
    <t>Objekt:</t>
  </si>
  <si>
    <t>01 - I. etapa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</si>
  <si>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</si>
  <si>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</si>
  <si>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</si>
  <si>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</si>
  <si>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</si>
  <si>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</si>
  <si>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</si>
  <si>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</si>
  <si>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</si>
  <si>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</si>
  <si>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</si>
  <si>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</si>
  <si>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</si>
  <si>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</si>
  <si>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</si>
  <si>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</si>
  <si>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</si>
  <si>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</si>
  <si>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</si>
  <si>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</si>
  <si>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</si>
  <si>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</si>
  <si>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</si>
  <si>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</si>
  <si>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</si>
  <si>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</si>
  <si>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</si>
  <si>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</si>
  <si>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</si>
  <si>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</si>
  <si>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</si>
  <si>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</si>
  <si>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</si>
  <si>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</si>
  <si>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</si>
  <si>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</si>
  <si>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</si>
  <si>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</si>
  <si>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622325102</t>
  </si>
  <si>
    <t>Oprava vápenocementové omítky vnějších ploch stupně členitosti 1 hladké stěn, v rozsahu opravované plochy přes 10 do 30%</t>
  </si>
  <si>
    <t>m2</t>
  </si>
  <si>
    <t>CS ÚRS 2023 01</t>
  </si>
  <si>
    <t>4</t>
  </si>
  <si>
    <t>1625386037</t>
  </si>
  <si>
    <t>Online PSC</t>
  </si>
  <si>
    <t>https://podminky.urs.cz/item/CS_URS_2023_01/622325102</t>
  </si>
  <si>
    <t>VV</t>
  </si>
  <si>
    <t>0,45*70</t>
  </si>
  <si>
    <t>9</t>
  </si>
  <si>
    <t>Ostatní konstrukce a práce, bourání</t>
  </si>
  <si>
    <t>945421110</t>
  </si>
  <si>
    <t>Hydraulická zvedací plošina včetně obsluhy instalovaná na automobilovém podvozku, výšky zdvihu do 18 m</t>
  </si>
  <si>
    <t>hod</t>
  </si>
  <si>
    <t>-1268879633</t>
  </si>
  <si>
    <t>https://podminky.urs.cz/item/CS_URS_2023_01/945421110</t>
  </si>
  <si>
    <t>4*10</t>
  </si>
  <si>
    <t>3</t>
  </si>
  <si>
    <t>949411112</t>
  </si>
  <si>
    <t>Montáž schodišťových a výstupových věží z trubkového lešení o půdorysné ploše do 10 m2, výšky přes 10 do 20 m</t>
  </si>
  <si>
    <t>m</t>
  </si>
  <si>
    <t>1911725637</t>
  </si>
  <si>
    <t>https://podminky.urs.cz/item/CS_URS_2023_01/949411112</t>
  </si>
  <si>
    <t>15*2</t>
  </si>
  <si>
    <t>949411211</t>
  </si>
  <si>
    <t>Montáž schodišťových a výstupových věží z trubkového lešení Příplatek za první a každý další den použití lešení k ceně -1111 nebo -1112</t>
  </si>
  <si>
    <t>-665486368</t>
  </si>
  <si>
    <t>https://podminky.urs.cz/item/CS_URS_2023_01/949411211</t>
  </si>
  <si>
    <t>30,000*(30+31+30+31)</t>
  </si>
  <si>
    <t>5</t>
  </si>
  <si>
    <t>949411812</t>
  </si>
  <si>
    <t>Demontáž schodišťových a výstupových věží z trubkového lešení o půdorysné ploše do 10 m2, výšky přes 10 do 20 m</t>
  </si>
  <si>
    <t>1969376593</t>
  </si>
  <si>
    <t>https://podminky.urs.cz/item/CS_URS_2023_01/949411812</t>
  </si>
  <si>
    <t>953921113</t>
  </si>
  <si>
    <t>Dlaždice betonové na sucho na ploché střechy kladené jednotlivě volně s mezerami např. pro schůdnost po měkké krytině, pro trvalé zatížení krytin, rozměru 400 x 400 mm</t>
  </si>
  <si>
    <t>kus</t>
  </si>
  <si>
    <t>984818552</t>
  </si>
  <si>
    <t>https://podminky.urs.cz/item/CS_URS_2023_01/953921113</t>
  </si>
  <si>
    <t>7</t>
  </si>
  <si>
    <t>953921114</t>
  </si>
  <si>
    <t>Dlaždice betonové na sucho na ploché střechy kladené jednotlivě volně s mezerami např. pro schůdnost po měkké krytině, pro trvalé zatížení krytin, rozměru Příplatek k ceně -1113 za podkládané čtverce (s přesahem) z asfaltové lepenky (přířezy)</t>
  </si>
  <si>
    <t>-1363998085</t>
  </si>
  <si>
    <t>https://podminky.urs.cz/item/CS_URS_2023_01/953921114</t>
  </si>
  <si>
    <t>8</t>
  </si>
  <si>
    <t>97900000R</t>
  </si>
  <si>
    <t>Demontáž a zpětná montáž meteostanice</t>
  </si>
  <si>
    <t>667883948</t>
  </si>
  <si>
    <t>985131311</t>
  </si>
  <si>
    <t>Očištění ploch stěn ruční dočištění ocelovými kartáči</t>
  </si>
  <si>
    <t>865889185</t>
  </si>
  <si>
    <t>https://podminky.urs.cz/item/CS_URS_2023_01/985131311</t>
  </si>
  <si>
    <t>det5</t>
  </si>
  <si>
    <t>0,43*80,845</t>
  </si>
  <si>
    <t>det6</t>
  </si>
  <si>
    <t>Součet</t>
  </si>
  <si>
    <t>10</t>
  </si>
  <si>
    <t>98531213R</t>
  </si>
  <si>
    <t>Lokální vyspravení stávající želbet konstrukce stropu cementovou maltou cca 10%</t>
  </si>
  <si>
    <t>795934182</t>
  </si>
  <si>
    <t>2160,000*0,1</t>
  </si>
  <si>
    <t>997</t>
  </si>
  <si>
    <t>Přesun sutě</t>
  </si>
  <si>
    <t>11</t>
  </si>
  <si>
    <t>997013115</t>
  </si>
  <si>
    <t>Vnitrostaveništní doprava suti a vybouraných hmot vodorovně do 50 m svisle s použitím mechanizace pro budovy a haly výšky přes 15 do 18 m</t>
  </si>
  <si>
    <t>t</t>
  </si>
  <si>
    <t>-2058587349</t>
  </si>
  <si>
    <t>https://podminky.urs.cz/item/CS_URS_2023_01/997013115</t>
  </si>
  <si>
    <t>12</t>
  </si>
  <si>
    <t>997013509</t>
  </si>
  <si>
    <t>Odvoz suti a vybouraných hmot na skládku nebo meziskládku se složením, na vzdálenost Příplatek k ceně za každý další i započatý 1 km přes 1 km</t>
  </si>
  <si>
    <t>1948452378</t>
  </si>
  <si>
    <t>https://podminky.urs.cz/item/CS_URS_2023_01/997013509</t>
  </si>
  <si>
    <t>19*374,546</t>
  </si>
  <si>
    <t>13</t>
  </si>
  <si>
    <t>997013511</t>
  </si>
  <si>
    <t>Odvoz suti a vybouraných hmot z meziskládky na skládku s naložením a se složením, na vzdálenost do 1 km</t>
  </si>
  <si>
    <t>-673825847</t>
  </si>
  <si>
    <t>https://podminky.urs.cz/item/CS_URS_2023_01/997013511</t>
  </si>
  <si>
    <t>14</t>
  </si>
  <si>
    <t>997013631</t>
  </si>
  <si>
    <t>Poplatek za uložení stavebního odpadu na skládce (skládkovné) směsného stavebního a demoličního zatříděného do Katalogu odpadů pod kódem 17 09 04</t>
  </si>
  <si>
    <t>384014314</t>
  </si>
  <si>
    <t>https://podminky.urs.cz/item/CS_URS_2023_01/997013631</t>
  </si>
  <si>
    <t>374,546-3,234-249,679-121,023</t>
  </si>
  <si>
    <t>997013811</t>
  </si>
  <si>
    <t>Poplatek za uložení stavebního odpadu na skládce (skládkovné) dřevěného zatříděného do Katalogu odpadů pod kódem 17 02 01</t>
  </si>
  <si>
    <t>-1346041199</t>
  </si>
  <si>
    <t>https://podminky.urs.cz/item/CS_URS_2023_01/997013811</t>
  </si>
  <si>
    <t>16</t>
  </si>
  <si>
    <t>997013814</t>
  </si>
  <si>
    <t>Poplatek za uložení stavebního odpadu na skládce (skládkovné) z izolačních materiálů zatříděného do Katalogu odpadů pod kódem 17 06 04</t>
  </si>
  <si>
    <t>-39372460</t>
  </si>
  <si>
    <t>https://podminky.urs.cz/item/CS_URS_2023_01/997013814</t>
  </si>
  <si>
    <t>311,626+59,076-121,023</t>
  </si>
  <si>
    <t>17</t>
  </si>
  <si>
    <t>997013847</t>
  </si>
  <si>
    <t>Poplatek za uložení stavebního odpadu na skládce (skládkovné) asfaltového (nebezpečný odpad) zatříděného do Katalogu odpadů pod kódem 17 03 01</t>
  </si>
  <si>
    <t>-802936213</t>
  </si>
  <si>
    <t>https://podminky.urs.cz/item/CS_URS_2023_01/997013847</t>
  </si>
  <si>
    <t>36,307+84,716</t>
  </si>
  <si>
    <t>998</t>
  </si>
  <si>
    <t>Přesun hmot</t>
  </si>
  <si>
    <t>18</t>
  </si>
  <si>
    <t>998014021</t>
  </si>
  <si>
    <t>Přesun hmot pro budovy a haly občanské výstavby, bydlení, výrobu a služby s nosnou svislou konstrukcí montovanou z dílců betonových plošných nebo tyčových s jakýmkoliv obvodovým pláštěm kromě vyzdívaného, i bez pláště vodorovná dopravní vzdálenost do 100 m, pro budovy a haly vícepodlažní, výšky do 18 m</t>
  </si>
  <si>
    <t>1962626777</t>
  </si>
  <si>
    <t>https://podminky.urs.cz/item/CS_URS_2023_01/998014021</t>
  </si>
  <si>
    <t>PSV</t>
  </si>
  <si>
    <t>Práce a dodávky PSV</t>
  </si>
  <si>
    <t>712</t>
  </si>
  <si>
    <t>Povlakové krytiny</t>
  </si>
  <si>
    <t>19</t>
  </si>
  <si>
    <t>Tahová zkouška</t>
  </si>
  <si>
    <t>soubor</t>
  </si>
  <si>
    <t>426503418</t>
  </si>
  <si>
    <t>20</t>
  </si>
  <si>
    <t>712311101</t>
  </si>
  <si>
    <t>Provedení povlakové krytiny střech plochých do 10° natěradly a tmely za studena nátěrem lakem penetračním nebo asfaltovým</t>
  </si>
  <si>
    <t>1543316426</t>
  </si>
  <si>
    <t>https://podminky.urs.cz/item/CS_URS_2023_01/712311101</t>
  </si>
  <si>
    <t>det1</t>
  </si>
  <si>
    <t>2160</t>
  </si>
  <si>
    <t>1*13,5</t>
  </si>
  <si>
    <t>det8</t>
  </si>
  <si>
    <t>0,5*80,845</t>
  </si>
  <si>
    <t>M</t>
  </si>
  <si>
    <t>11163150</t>
  </si>
  <si>
    <t>lak penetrační asfaltový</t>
  </si>
  <si>
    <t>32</t>
  </si>
  <si>
    <t>-571033609</t>
  </si>
  <si>
    <t>2213,923*0,00032 'Přepočtené koeficientem množství</t>
  </si>
  <si>
    <t>22</t>
  </si>
  <si>
    <t>712331111</t>
  </si>
  <si>
    <t>Provedení povlakové krytiny střech plochých do 10° pásy na sucho podkladní samolepící asfaltový pás</t>
  </si>
  <si>
    <t>834411275</t>
  </si>
  <si>
    <t>https://podminky.urs.cz/item/CS_URS_2023_01/712331111</t>
  </si>
  <si>
    <t>23</t>
  </si>
  <si>
    <t>628662R1</t>
  </si>
  <si>
    <t>PÁS I - pás asfaltový samolepicí modifikovaný SBS tl 3,2mm</t>
  </si>
  <si>
    <t>-763073849</t>
  </si>
  <si>
    <t>2160*1,1655 'Přepočtené koeficientem množství</t>
  </si>
  <si>
    <t>24</t>
  </si>
  <si>
    <t>712331801</t>
  </si>
  <si>
    <t>Odstranění povlakové krytiny střech plochých do 10° z pásů uložených na sucho na sucho podkladní rohož pod oplechování atiky</t>
  </si>
  <si>
    <t>-152765577</t>
  </si>
  <si>
    <t>https://podminky.urs.cz/item/CS_URS_2023_01/712331801</t>
  </si>
  <si>
    <t>13,5*1</t>
  </si>
  <si>
    <t>25</t>
  </si>
  <si>
    <t>712340831</t>
  </si>
  <si>
    <t>Odstranění povlakové krytiny střech plochých do 10° z přitavených pásů NAIP v plné ploše jednovrstvé u světlíku</t>
  </si>
  <si>
    <t>-618018604</t>
  </si>
  <si>
    <t>https://podminky.urs.cz/item/CS_URS_2023_01/712340831</t>
  </si>
  <si>
    <t>0,1*(690+156)</t>
  </si>
  <si>
    <t>26</t>
  </si>
  <si>
    <t>712340833</t>
  </si>
  <si>
    <t>Odstranění povlakové krytiny střech plochých do 10° z přitavených pásů NAIP v plné ploše třívrstvé</t>
  </si>
  <si>
    <t>1115771146</t>
  </si>
  <si>
    <t>https://podminky.urs.cz/item/CS_URS_2023_01/712340833</t>
  </si>
  <si>
    <t>27</t>
  </si>
  <si>
    <t>712340834</t>
  </si>
  <si>
    <t>Odstranění povlakové krytiny střech plochých do 10° z přitavených pásů NAIP v plné ploše Příplatek k ceně - 0833 za každou další vrstvu</t>
  </si>
  <si>
    <t>-504066697</t>
  </si>
  <si>
    <t>https://podminky.urs.cz/item/CS_URS_2023_01/712340834</t>
  </si>
  <si>
    <t>celkem tl 30/40 mm</t>
  </si>
  <si>
    <t>7*2200,423</t>
  </si>
  <si>
    <t>28</t>
  </si>
  <si>
    <t>712341559</t>
  </si>
  <si>
    <t>Provedení povlakové krytiny střech plochých do 10° pásy přitavením NAIP v plné ploše</t>
  </si>
  <si>
    <t>603899404</t>
  </si>
  <si>
    <t>https://podminky.urs.cz/item/CS_URS_2023_01/712341559</t>
  </si>
  <si>
    <t>29</t>
  </si>
  <si>
    <t>628530R2</t>
  </si>
  <si>
    <t>PÁS II - pás asfaltový natavitelný modifikovaný SBS tl 4,0mm s minerálním posypem do požárně nebezpečného prostoru</t>
  </si>
  <si>
    <t>-1053884185</t>
  </si>
  <si>
    <t>30</t>
  </si>
  <si>
    <t>-1346614787</t>
  </si>
  <si>
    <t>det2</t>
  </si>
  <si>
    <t>0,35*161,69</t>
  </si>
  <si>
    <t>31</t>
  </si>
  <si>
    <t>628530R3</t>
  </si>
  <si>
    <t>PÁS III -  pás asfaltový SBS modifikovaný tl 3,65mm výztužný</t>
  </si>
  <si>
    <t>255447578</t>
  </si>
  <si>
    <t>56,592*1,1655 'Přepočtené koeficientem množství</t>
  </si>
  <si>
    <t>-53099481</t>
  </si>
  <si>
    <t>33</t>
  </si>
  <si>
    <t>628530R5</t>
  </si>
  <si>
    <t>PÁS V - pás asfaltový natavitelný modifikovaný s Al vložkou spřaženou se sklem tl 3,0mm</t>
  </si>
  <si>
    <t>-1773189068</t>
  </si>
  <si>
    <t>34</t>
  </si>
  <si>
    <t>7123635R2</t>
  </si>
  <si>
    <t>Provedení povlakové krytiny střech plochých do 10° s mechanicky kotvenou izolací tl. tepelné izolace přes 140 mm do 200 mm budovy výšky do 18 m, kotvené do betonu krajní pole-pouze dokotvení podkladního pásu bez položení</t>
  </si>
  <si>
    <t>-283972975</t>
  </si>
  <si>
    <t>4*2*(59,22+24,33)</t>
  </si>
  <si>
    <t>35</t>
  </si>
  <si>
    <t>7123635R3</t>
  </si>
  <si>
    <t>Provedení povlakové krytiny střech plochých do 10° s mechanicky kotvenou izolací tl. tepelné izolace přes 140 mm do 200 mm budovy výšky do 18 m, kotvené do betonu rohové pole-pouze dokotvení podkladního pásu bez položení</t>
  </si>
  <si>
    <t>-1091167442</t>
  </si>
  <si>
    <t>(10+6)*4*4</t>
  </si>
  <si>
    <t>36</t>
  </si>
  <si>
    <t>712363803</t>
  </si>
  <si>
    <t>Odstranění povlakové krytiny střech plochých do 10° s mechanicky kotvenou izolací pro jakoukoli tloušťku izolace budovy výšky do 18 m, kotvené do betonu</t>
  </si>
  <si>
    <t>553397745</t>
  </si>
  <si>
    <t>https://podminky.urs.cz/item/CS_URS_2023_01/712363803</t>
  </si>
  <si>
    <t>2160+13,5*1</t>
  </si>
  <si>
    <t>37</t>
  </si>
  <si>
    <t>71236380R</t>
  </si>
  <si>
    <t xml:space="preserve">Odřezání kotvících prvků u fólie v šířce 1,2 m u etapového spoje etapy I a II vč odkrytí,šetrného přehnutí a zpětné položení volně stávající fólie,kompl prov dle det 8 </t>
  </si>
  <si>
    <t>1232148986</t>
  </si>
  <si>
    <t>38</t>
  </si>
  <si>
    <t>712741559</t>
  </si>
  <si>
    <t>Provedení povlakové krytiny střech samostatným zesílením pásy přitavením NAIP, šířky 330 mm</t>
  </si>
  <si>
    <t>537011006</t>
  </si>
  <si>
    <t>https://podminky.urs.cz/item/CS_URS_2023_01/712741559</t>
  </si>
  <si>
    <t>1,9</t>
  </si>
  <si>
    <t>39</t>
  </si>
  <si>
    <t>2103400236</t>
  </si>
  <si>
    <t>1,9*0,37 'Přepočtené koeficientem množství</t>
  </si>
  <si>
    <t>40</t>
  </si>
  <si>
    <t>71274255R</t>
  </si>
  <si>
    <t>Provedení povlakové krytiny střech-úprava u etapového spoje I. a II. etapy asf pásy přitavením nebo samolepící dle det 8 - práce</t>
  </si>
  <si>
    <t>890469810</t>
  </si>
  <si>
    <t>pás I</t>
  </si>
  <si>
    <t>0,3*80,845</t>
  </si>
  <si>
    <t>pás II</t>
  </si>
  <si>
    <t>pás V</t>
  </si>
  <si>
    <t>0,53*80,845</t>
  </si>
  <si>
    <t>41</t>
  </si>
  <si>
    <t>1957520322</t>
  </si>
  <si>
    <t>24,254*1,1655 'Přepočtené koeficientem množství</t>
  </si>
  <si>
    <t>42</t>
  </si>
  <si>
    <t>204455706</t>
  </si>
  <si>
    <t>43</t>
  </si>
  <si>
    <t>-272566547</t>
  </si>
  <si>
    <t>42,848*1,1655 'Přepočtené koeficientem množství</t>
  </si>
  <si>
    <t>44</t>
  </si>
  <si>
    <t>712811101</t>
  </si>
  <si>
    <t>Provedení povlakové krytiny střech samostatným vytažením izolačního povlaku za studena na konstrukce převyšující úroveň střechy, nátěrem penetračním</t>
  </si>
  <si>
    <t>1919468074</t>
  </si>
  <si>
    <t>https://podminky.urs.cz/item/CS_URS_2023_01/712811101</t>
  </si>
  <si>
    <t>0,58*80,845</t>
  </si>
  <si>
    <t>0,58*70</t>
  </si>
  <si>
    <t>45</t>
  </si>
  <si>
    <t>-2119155476</t>
  </si>
  <si>
    <t>87,49*0,00035 'Přepočtené koeficientem množství</t>
  </si>
  <si>
    <t>46</t>
  </si>
  <si>
    <t>712841559</t>
  </si>
  <si>
    <t>Provedení povlakové krytiny střech samostatným vytažením izolačního povlaku pásy na konstrukce převyšující úroveň střechy, NAIP</t>
  </si>
  <si>
    <t>-185337448</t>
  </si>
  <si>
    <t>https://podminky.urs.cz/item/CS_URS_2023_01/712841559</t>
  </si>
  <si>
    <t>0,6*80,845</t>
  </si>
  <si>
    <t>0,3*70</t>
  </si>
  <si>
    <t>47</t>
  </si>
  <si>
    <t>-1101619161</t>
  </si>
  <si>
    <t>69,507*1,2 'Přepočtené koeficientem množství</t>
  </si>
  <si>
    <t>48</t>
  </si>
  <si>
    <t>7128415R1</t>
  </si>
  <si>
    <t>Úprava hydroizolace u podélné strany světlíku asf pásy (I,II,III) vč K04,kompl prov D+M (mimo K05) dle detailu 3</t>
  </si>
  <si>
    <t>32116223</t>
  </si>
  <si>
    <t>49</t>
  </si>
  <si>
    <t>7128415R2</t>
  </si>
  <si>
    <t>Úprava hydroizolace u příčné strany světlíku asf pásy (I,II,III.ALP),kompl prov D+M (mimo K06) dle detailu 4</t>
  </si>
  <si>
    <t>453645854</t>
  </si>
  <si>
    <t>50</t>
  </si>
  <si>
    <t>7128415R3</t>
  </si>
  <si>
    <t>Vytažení hydroizolace na stěnu asf pásy (I,II,III),kompl prov D+M (mimo K07) dle detailu 5</t>
  </si>
  <si>
    <t>1328922776</t>
  </si>
  <si>
    <t>51</t>
  </si>
  <si>
    <t>7128415R4</t>
  </si>
  <si>
    <t>Vytažení hydroizolace na atiku asf pásy (I,II,III) vč K09,kompl prov D+M (mimo K08) dle detailu 6</t>
  </si>
  <si>
    <t>808555701</t>
  </si>
  <si>
    <t>52</t>
  </si>
  <si>
    <t>7128415R5</t>
  </si>
  <si>
    <t>Vytažení hydroizolace u nízké atiky vč horní plochy asf pásy (I,II,III),kompl prov D+M (mimo K11) dle detailu 6</t>
  </si>
  <si>
    <t>-1058478197</t>
  </si>
  <si>
    <t>53</t>
  </si>
  <si>
    <t>7128415R6</t>
  </si>
  <si>
    <t>Úprava hydroizolace v místě objektové dilatace asf pásy (II,IV,ALP) vč přířezů z MW,kompl prov D+M dle detailu 7</t>
  </si>
  <si>
    <t>1686464589</t>
  </si>
  <si>
    <t>2*(2,9+2,2+1,73+2,57)</t>
  </si>
  <si>
    <t>54</t>
  </si>
  <si>
    <t>7128415R7</t>
  </si>
  <si>
    <t>Opracování kotvících záchytných bodů asf pásy a svěrnou páskou,kompl prov D+M dle det 9</t>
  </si>
  <si>
    <t>376032196</t>
  </si>
  <si>
    <t>55</t>
  </si>
  <si>
    <t>712861803</t>
  </si>
  <si>
    <t>Odstranění povlakové krytiny ze svislých ploch z fólií na konstrukcích převyšující úroveň střechy přilepenou lepidlem v plné ploše vč poplastovaných lišt</t>
  </si>
  <si>
    <t>-1552472677</t>
  </si>
  <si>
    <t>https://podminky.urs.cz/item/CS_URS_2023_01/712861803</t>
  </si>
  <si>
    <t>0,24*690</t>
  </si>
  <si>
    <t>0,25*156</t>
  </si>
  <si>
    <t>0,41*70</t>
  </si>
  <si>
    <t>0,15*13,5</t>
  </si>
  <si>
    <t>56</t>
  </si>
  <si>
    <t>712990812</t>
  </si>
  <si>
    <t>Odstranění násypu nebo nánosu ze střech násypu nebo nánosu do 10°, tl. do 50 mm</t>
  </si>
  <si>
    <t>306430322</t>
  </si>
  <si>
    <t>https://podminky.urs.cz/item/CS_URS_2023_01/712990812</t>
  </si>
  <si>
    <t>57</t>
  </si>
  <si>
    <t>71299900R</t>
  </si>
  <si>
    <t>Provedení povlakové krytiny střech - ostatní práce - podložení separační vrstvou z asf přířezů např el.žlabů,stojánků hromosvodu, apod</t>
  </si>
  <si>
    <t>-613158547</t>
  </si>
  <si>
    <t>58</t>
  </si>
  <si>
    <t>998712203</t>
  </si>
  <si>
    <t>Přesun hmot pro povlakové krytiny stanovený procentní sazbou (%) z ceny vodorovná dopravní vzdálenost do 50 m v objektech výšky přes 12 do 24 m</t>
  </si>
  <si>
    <t>%</t>
  </si>
  <si>
    <t>-1988028116</t>
  </si>
  <si>
    <t>https://podminky.urs.cz/item/CS_URS_2023_01/998712203</t>
  </si>
  <si>
    <t>713</t>
  </si>
  <si>
    <t>Izolace tepelné</t>
  </si>
  <si>
    <t>59</t>
  </si>
  <si>
    <t>713131141</t>
  </si>
  <si>
    <t>Montáž tepelné izolace stěn rohožemi, pásy, deskami, dílci, bloky (izolační materiál ve specifikaci) lepením celoplošně PU pěnou</t>
  </si>
  <si>
    <t>-826947449</t>
  </si>
  <si>
    <t>https://podminky.urs.cz/item/CS_URS_2023_01/713131141</t>
  </si>
  <si>
    <t>0,37*80,845</t>
  </si>
  <si>
    <t>60</t>
  </si>
  <si>
    <t>28372306</t>
  </si>
  <si>
    <t>deska EPS 100 pro konstrukce s běžným zatížením λ=0,037 tl 60mm</t>
  </si>
  <si>
    <t>-1342326616</t>
  </si>
  <si>
    <t>29,913*1,05 'Přepočtené koeficientem množství</t>
  </si>
  <si>
    <t>61</t>
  </si>
  <si>
    <t>713140812</t>
  </si>
  <si>
    <t>Odstranění tepelné izolace střech plochých z rohoží, pásů, dílců, desek, bloků nadstřešních izolací volně položených z vláknitých materiálů nasáklých vodou, tloušťka izolace do 100 mm-deska perlitová tloušťky 30 mm</t>
  </si>
  <si>
    <t>-1761000430</t>
  </si>
  <si>
    <t>https://podminky.urs.cz/item/CS_URS_2023_01/713140812</t>
  </si>
  <si>
    <t>62</t>
  </si>
  <si>
    <t>713140824</t>
  </si>
  <si>
    <t>Odstranění tepelné izolace střech plochých z rohoží, pásů, dílců, desek, bloků nadstřešních izolací volně položených z polystyrenu nasáklého vodou, tloušťka izolace přes 100 mm</t>
  </si>
  <si>
    <t>1168850848</t>
  </si>
  <si>
    <t>https://podminky.urs.cz/item/CS_URS_2023_01/713140824</t>
  </si>
  <si>
    <t>63</t>
  </si>
  <si>
    <t>713141152</t>
  </si>
  <si>
    <t>Montáž tepelné izolace střech plochých rohožemi, pásy, deskami, dílci, bloky (izolační materiál ve specifikaci) kladenými volně dvouvrstvá-mech dokotvena v rámci kotvení hydroizoalce</t>
  </si>
  <si>
    <t>740687066</t>
  </si>
  <si>
    <t>https://podminky.urs.cz/item/CS_URS_2023_01/713141152</t>
  </si>
  <si>
    <t>64</t>
  </si>
  <si>
    <t>28372309</t>
  </si>
  <si>
    <t>deska EPS 100 pro konstrukce s běžným zatížením λ=0,037 tl 100mm</t>
  </si>
  <si>
    <t>1634128069</t>
  </si>
  <si>
    <t>2160*2,1 'Přepočtené koeficientem množství</t>
  </si>
  <si>
    <t>65</t>
  </si>
  <si>
    <t>7131413361</t>
  </si>
  <si>
    <t>Montáž tepelné izolace střech plochých spádovými klíny v ploše přilepenými za studena nízkoexpanzní (PUR) pěnou-lokální přespádování u světlíků</t>
  </si>
  <si>
    <t>-1520501905</t>
  </si>
  <si>
    <t>3,8*1*0,5*20</t>
  </si>
  <si>
    <t>66</t>
  </si>
  <si>
    <t>28376141</t>
  </si>
  <si>
    <t>klín izolační EPS 100 spád do 5%</t>
  </si>
  <si>
    <t>m3</t>
  </si>
  <si>
    <t>697123361</t>
  </si>
  <si>
    <t>38*0,05</t>
  </si>
  <si>
    <t>1,9*1,02 'Přepočtené koeficientem množství</t>
  </si>
  <si>
    <t>67</t>
  </si>
  <si>
    <t>998713203</t>
  </si>
  <si>
    <t>Přesun hmot pro izolace tepelné stanovený procentní sazbou (%) z ceny vodorovná dopravní vzdálenost do 50 m v objektech výšky přes 12 do 24 m</t>
  </si>
  <si>
    <t>-510636261</t>
  </si>
  <si>
    <t>https://podminky.urs.cz/item/CS_URS_2023_01/998713203</t>
  </si>
  <si>
    <t>741</t>
  </si>
  <si>
    <t>Elektroinstalace - silnoproud</t>
  </si>
  <si>
    <t>68</t>
  </si>
  <si>
    <t>Elektroinstalace,Hromosvod a Fotovoltaika - dle přílohy</t>
  </si>
  <si>
    <t>-205332548</t>
  </si>
  <si>
    <t>751</t>
  </si>
  <si>
    <t>Vzduchotechnika</t>
  </si>
  <si>
    <t>69</t>
  </si>
  <si>
    <t>751510861</t>
  </si>
  <si>
    <t>Demontáž vzduchotechnického potrubí plechového do suti čtyřhranného s přírubou, průřezu přes 0,03 do 0,13 m2</t>
  </si>
  <si>
    <t>-456744380</t>
  </si>
  <si>
    <t>https://podminky.urs.cz/item/CS_URS_2023_01/751510861</t>
  </si>
  <si>
    <t>762</t>
  </si>
  <si>
    <t>Konstrukce tesařské</t>
  </si>
  <si>
    <t>70</t>
  </si>
  <si>
    <t>762123110</t>
  </si>
  <si>
    <t>Montáž pro kotvení krycí lišty na stěně z hranolků, průřezové plochy do 100 cm2-det5</t>
  </si>
  <si>
    <t>-580350863</t>
  </si>
  <si>
    <t>https://podminky.urs.cz/item/CS_URS_2023_01/762123110</t>
  </si>
  <si>
    <t>71</t>
  </si>
  <si>
    <t>60512125</t>
  </si>
  <si>
    <t>stavební řezivo průřezu do 120cm2 do dl 6m</t>
  </si>
  <si>
    <t>-1843996623</t>
  </si>
  <si>
    <t>80,845*0,06*0,06</t>
  </si>
  <si>
    <t>0,291*1,1 'Přepočtené koeficientem množství</t>
  </si>
  <si>
    <t>72</t>
  </si>
  <si>
    <t>762332134</t>
  </si>
  <si>
    <t>Montáž vázaných konstrukcí u okapové hrany čtvercového nebo obdélníkového půdorysu z řeziva hraněného průřezové plochy přes 288 do 450 cm2-det2</t>
  </si>
  <si>
    <t>-1943392247</t>
  </si>
  <si>
    <t>https://podminky.urs.cz/item/CS_URS_2023_01/762332134</t>
  </si>
  <si>
    <t>73</t>
  </si>
  <si>
    <t>60512140</t>
  </si>
  <si>
    <t>hranol stavební řezivo průřezu do 450cm2 do dl 6m</t>
  </si>
  <si>
    <t>1458006471</t>
  </si>
  <si>
    <t>161,69*0,15*0,2</t>
  </si>
  <si>
    <t>4,851*1,1 'Přepočtené koeficientem množství</t>
  </si>
  <si>
    <t>74</t>
  </si>
  <si>
    <t>762351110</t>
  </si>
  <si>
    <t>Montáž nadstřešních konstrukcí u okapové hrany z hraněného řeziva průřezové plochy do 100 cm2-det 2</t>
  </si>
  <si>
    <t>-1151138191</t>
  </si>
  <si>
    <t>https://podminky.urs.cz/item/CS_URS_2023_01/762351110</t>
  </si>
  <si>
    <t>fošna 50x200 mm</t>
  </si>
  <si>
    <t>161,69</t>
  </si>
  <si>
    <t>75</t>
  </si>
  <si>
    <t>-1093788545</t>
  </si>
  <si>
    <t>0,05*0,2*161,69</t>
  </si>
  <si>
    <t>1,617*1,1 'Přepočtené koeficientem množství</t>
  </si>
  <si>
    <t>76</t>
  </si>
  <si>
    <t>762361810</t>
  </si>
  <si>
    <t>Demontáž podkladní fošny pod okapovou hranou, průřezové plochy do 120 cm2</t>
  </si>
  <si>
    <t>958670635</t>
  </si>
  <si>
    <t>https://podminky.urs.cz/item/CS_URS_2023_01/762361810</t>
  </si>
  <si>
    <t>77</t>
  </si>
  <si>
    <t>762361820</t>
  </si>
  <si>
    <t>Demontáž podkladnho hranolu pod okapovou hranou, průřezové plochy přes 120 do 224 cm2</t>
  </si>
  <si>
    <t>-632165259</t>
  </si>
  <si>
    <t>https://podminky.urs.cz/item/CS_URS_2023_01/762361820</t>
  </si>
  <si>
    <t>78</t>
  </si>
  <si>
    <t>762395000</t>
  </si>
  <si>
    <t>Spojovací prostředky krovů, bednění a laťování, nadstřešních konstrukcí svory, prkna, hřebíky, pásová ocel, vruty</t>
  </si>
  <si>
    <t>-896055786</t>
  </si>
  <si>
    <t>https://podminky.urs.cz/item/CS_URS_2023_01/762395000</t>
  </si>
  <si>
    <t>(0,32+1,779)/1,1</t>
  </si>
  <si>
    <t>79</t>
  </si>
  <si>
    <t>76239500R</t>
  </si>
  <si>
    <t>Kotvící materiál pro hranol vel 150x200 mm pomocí L úhelníků.kompl prpv - D+m dle det2</t>
  </si>
  <si>
    <t>1970073393</t>
  </si>
  <si>
    <t>80</t>
  </si>
  <si>
    <t>998762203</t>
  </si>
  <si>
    <t>Přesun hmot pro konstrukce tesařské stanovený procentní sazbou (%) z ceny vodorovná dopravní vzdálenost do 50 m v objektech výšky přes 12 do 24 m</t>
  </si>
  <si>
    <t>785070618</t>
  </si>
  <si>
    <t>https://podminky.urs.cz/item/CS_URS_2023_01/998762203</t>
  </si>
  <si>
    <t>764</t>
  </si>
  <si>
    <t>Konstrukce klempířské</t>
  </si>
  <si>
    <t>81</t>
  </si>
  <si>
    <t>764002801</t>
  </si>
  <si>
    <t>Demontáž klempířských konstrukcí závětrné lišty do suti</t>
  </si>
  <si>
    <t>964330610</t>
  </si>
  <si>
    <t>https://podminky.urs.cz/item/CS_URS_2023_01/764002801</t>
  </si>
  <si>
    <t>82</t>
  </si>
  <si>
    <t>764002811</t>
  </si>
  <si>
    <t>Demontáž klempířských konstrukcí okapového plechu a oplechování u okapové hrany do suti, v krytině povlakové</t>
  </si>
  <si>
    <t>-858350765</t>
  </si>
  <si>
    <t>https://podminky.urs.cz/item/CS_URS_2023_01/764002811</t>
  </si>
  <si>
    <t>161,69*2</t>
  </si>
  <si>
    <t>83</t>
  </si>
  <si>
    <t>764002841</t>
  </si>
  <si>
    <t>Demontáž klempířských konstrukcí oplechování horních ploch zdí a nadezdívek do suti</t>
  </si>
  <si>
    <t>-2027271762</t>
  </si>
  <si>
    <t>https://podminky.urs.cz/item/CS_URS_2023_01/764002841</t>
  </si>
  <si>
    <t>84</t>
  </si>
  <si>
    <t>764004803</t>
  </si>
  <si>
    <t>Demontáž klempířských konstrukcí žlabu podokapního k dalšímu použití</t>
  </si>
  <si>
    <t>159771758</t>
  </si>
  <si>
    <t>https://podminky.urs.cz/item/CS_URS_2023_01/764004803</t>
  </si>
  <si>
    <t>85</t>
  </si>
  <si>
    <t>764004843</t>
  </si>
  <si>
    <t>Demontáž klempířských konstrukcí háku k dalšímu použití</t>
  </si>
  <si>
    <t>1012840130</t>
  </si>
  <si>
    <t>https://podminky.urs.cz/item/CS_URS_2023_01/764004843</t>
  </si>
  <si>
    <t>86</t>
  </si>
  <si>
    <t>764042418</t>
  </si>
  <si>
    <t>Strukturovaná odddělovací rohož s integrovanou pojistnou hydroizolací rš přes 1000 mm-det 11</t>
  </si>
  <si>
    <t>-2061192000</t>
  </si>
  <si>
    <t>https://podminky.urs.cz/item/CS_URS_2023_01/764042418</t>
  </si>
  <si>
    <t>13,500*1</t>
  </si>
  <si>
    <t>87</t>
  </si>
  <si>
    <t>76422240R1</t>
  </si>
  <si>
    <t>K02 - Oplechování krycí střešních prvků z hliníkového plechu rš 220 mm-det 2</t>
  </si>
  <si>
    <t>-2090349572</t>
  </si>
  <si>
    <t>88</t>
  </si>
  <si>
    <t>76422240R2</t>
  </si>
  <si>
    <t>K05 - Oplechování střešních prvků z hliníkového plechu štítu závětrnou lištou rš 100 mm-det 3</t>
  </si>
  <si>
    <t>-120728122</t>
  </si>
  <si>
    <t>89</t>
  </si>
  <si>
    <t>764222432</t>
  </si>
  <si>
    <t>K06-Oplechování střešních prvků z hliníkového plechu okapu okapovým plechem střechy rovné rš 200 mm vč příponkového plechu-det 4</t>
  </si>
  <si>
    <t>1180750339</t>
  </si>
  <si>
    <t>https://podminky.urs.cz/item/CS_URS_2023_01/764222432</t>
  </si>
  <si>
    <t>90</t>
  </si>
  <si>
    <t>764222433</t>
  </si>
  <si>
    <t>K01 - Oplechování střešních prvků z hliníkového plechu okapu okapovým plechem střechy rovné rš 250 mm vč příponkového plechu-det 2</t>
  </si>
  <si>
    <t>2137656787</t>
  </si>
  <si>
    <t>https://podminky.urs.cz/item/CS_URS_2023_01/764222433</t>
  </si>
  <si>
    <t>91</t>
  </si>
  <si>
    <t>7642224331</t>
  </si>
  <si>
    <t>K03 - Oplechování střešních prvků z hliníkového plechu okapu okapovým plechem střechy rovné rš 250 mm-det2</t>
  </si>
  <si>
    <t>965190034</t>
  </si>
  <si>
    <t>92</t>
  </si>
  <si>
    <t>7642284R1</t>
  </si>
  <si>
    <t>K07 - Oplechování krycí izolace vytažené na stěnu z hliníkového plechu rovných, bez rohů mechanicky kotvené rš 140 mm ve komprimační pásky-det 5</t>
  </si>
  <si>
    <t>-776137749</t>
  </si>
  <si>
    <t>93</t>
  </si>
  <si>
    <t>7642284R2</t>
  </si>
  <si>
    <t>K08 - Oplechování krycí izolace vytažené na stěnu z hliníkového plechu rovných, bez rohů mechanicky kotvené rš 150 mm-det 6</t>
  </si>
  <si>
    <t>-1098366841</t>
  </si>
  <si>
    <t>94</t>
  </si>
  <si>
    <t>764242405</t>
  </si>
  <si>
    <t>K10 - Oplechování střešních prvků z titanzinkového předzvětralého plechu štítu závětrnou lištou rš 400 mm-det 6</t>
  </si>
  <si>
    <t>-1588117334</t>
  </si>
  <si>
    <t>https://podminky.urs.cz/item/CS_URS_2023_01/764242405</t>
  </si>
  <si>
    <t>95</t>
  </si>
  <si>
    <t>764244411</t>
  </si>
  <si>
    <t>K11 - Oplechování horních ploch zdí a nadezdívek (atik) z titanzinkového předzvětralého plechu mechanicky kotvené přes rš 800 mm vč příponkového plechu-det 6</t>
  </si>
  <si>
    <t>1289156494</t>
  </si>
  <si>
    <t>https://podminky.urs.cz/item/CS_URS_2023_01/764244411</t>
  </si>
  <si>
    <t>96</t>
  </si>
  <si>
    <t>76434540R</t>
  </si>
  <si>
    <t>K12 - Krycí oplechování kabelového prostupu z titanzinkového předzvětralého plechu rš 200mm, dl 0,58m</t>
  </si>
  <si>
    <t>96217715</t>
  </si>
  <si>
    <t>97</t>
  </si>
  <si>
    <t>764501103</t>
  </si>
  <si>
    <t>Montáž žlabu podokapního půlkruhového žlabu-původní</t>
  </si>
  <si>
    <t>519587143</t>
  </si>
  <si>
    <t>https://podminky.urs.cz/item/CS_URS_2023_01/764501103</t>
  </si>
  <si>
    <t>161,69-16</t>
  </si>
  <si>
    <t>98</t>
  </si>
  <si>
    <t>764501105</t>
  </si>
  <si>
    <t>Montáž žlabu podokapního půlkruhového háku-stávající</t>
  </si>
  <si>
    <t>1671027440</t>
  </si>
  <si>
    <t>https://podminky.urs.cz/item/CS_URS_2023_01/764501105</t>
  </si>
  <si>
    <t>99</t>
  </si>
  <si>
    <t>764541407</t>
  </si>
  <si>
    <t>Žlab podokapní z titanzinkového předzvětralého plechu včetně háků a čel půlkruhový rš 400 mm-10% pro doplnění</t>
  </si>
  <si>
    <t>-1609107461</t>
  </si>
  <si>
    <t>https://podminky.urs.cz/item/CS_URS_2023_01/764541407</t>
  </si>
  <si>
    <t>100</t>
  </si>
  <si>
    <t>998764203</t>
  </si>
  <si>
    <t>Přesun hmot pro konstrukce klempířské stanovený procentní sazbou (%) z ceny vodorovná dopravní vzdálenost do 50 m v objektech výšky přes 12 do 24 m</t>
  </si>
  <si>
    <t>1639814186</t>
  </si>
  <si>
    <t>https://podminky.urs.cz/item/CS_URS_2023_01/998764203</t>
  </si>
  <si>
    <t>765</t>
  </si>
  <si>
    <t>Krytina skládaná</t>
  </si>
  <si>
    <t>101</t>
  </si>
  <si>
    <t>765192001</t>
  </si>
  <si>
    <t>Nouzové zakrytí střechy a světlíků plachtou</t>
  </si>
  <si>
    <t>1122738058</t>
  </si>
  <si>
    <t>https://podminky.urs.cz/item/CS_URS_2023_01/765192001</t>
  </si>
  <si>
    <t>světlíky po odstranění výplní</t>
  </si>
  <si>
    <t>(690*2,9+156*2,5*0,5)*0,5</t>
  </si>
  <si>
    <t>etapově plocha střechy</t>
  </si>
  <si>
    <t>81*2</t>
  </si>
  <si>
    <t>102</t>
  </si>
  <si>
    <t>998765203</t>
  </si>
  <si>
    <t>Přesun hmot pro krytiny skládané stanovený procentní sazbou (%) z ceny vodorovná dopravní vzdálenost do 50 m v objektech výšky přes 12 do 24 m</t>
  </si>
  <si>
    <t>1757643210</t>
  </si>
  <si>
    <t>https://podminky.urs.cz/item/CS_URS_2023_01/998765203</t>
  </si>
  <si>
    <t>783</t>
  </si>
  <si>
    <t>Dokončovací práce - nátěry</t>
  </si>
  <si>
    <t>103</t>
  </si>
  <si>
    <t>783213021</t>
  </si>
  <si>
    <t>Preventivní napouštěcí nátěr tesařských prvků proti dřevokazným houbám, hmyzu a plísním nezabudovaných do konstrukce dvojnásobný syntetický</t>
  </si>
  <si>
    <t>382293176</t>
  </si>
  <si>
    <t>https://podminky.urs.cz/item/CS_URS_2023_01/783213021</t>
  </si>
  <si>
    <t>fošna det2</t>
  </si>
  <si>
    <t>(0,05+0,2)*2*161,69</t>
  </si>
  <si>
    <t>hranol 150x200 det2</t>
  </si>
  <si>
    <t>2*(0,15+0,4)*161,69</t>
  </si>
  <si>
    <t>hranolek 60x60 det5</t>
  </si>
  <si>
    <t>0,06*4*80,845</t>
  </si>
  <si>
    <t>HZS</t>
  </si>
  <si>
    <t>Hodinové zúčtovací sazby</t>
  </si>
  <si>
    <t>104</t>
  </si>
  <si>
    <t>HZS2162</t>
  </si>
  <si>
    <t>Hodinové zúčtovací sazby profesí PSV provádění stavebních konstrukcí izolatér odborný-kontrola návaznosti asfaltových pásů na prostupující konstrukce</t>
  </si>
  <si>
    <t>512</t>
  </si>
  <si>
    <t>-1585429017</t>
  </si>
  <si>
    <t>https://podminky.urs.cz/item/CS_URS_2023_01/HZS2162</t>
  </si>
  <si>
    <t>105</t>
  </si>
  <si>
    <t>HZS4211</t>
  </si>
  <si>
    <t>Hodinové zúčtovací sazby ostatních profesí revizní a kontrolní činnost -statik,kontrola z hlediska přitížení fotovoltaikou a polykarbonátovýmí deskami</t>
  </si>
  <si>
    <t>898777473</t>
  </si>
  <si>
    <t>https://podminky.urs.cz/item/CS_URS_2023_01/HZS4211</t>
  </si>
  <si>
    <t>02 - Světlíky</t>
  </si>
  <si>
    <t xml:space="preserve">    6 - Ochrana střešní konstrukce</t>
  </si>
  <si>
    <t xml:space="preserve">    9 - Lešení</t>
  </si>
  <si>
    <t xml:space="preserve">    783 - Dokončovací práce - nátěry (stávající konstrukce světlíků- předpoklad)</t>
  </si>
  <si>
    <t xml:space="preserve">    787 - Dokončovací práce - zasklívání</t>
  </si>
  <si>
    <t>VRN - Vedlejší rozpočtové náklady</t>
  </si>
  <si>
    <t xml:space="preserve">    VRN3 - Zařízení staveniště</t>
  </si>
  <si>
    <t>Ochrana střešní konstrukce</t>
  </si>
  <si>
    <t>61999611R</t>
  </si>
  <si>
    <t>OSB deska 15x1250x2500 - bez pero/drážky + geotextílie pro vytvoření pochozích chodníků proti poškození stávající hydroizolace při osazování nových polykarbonátů, pro 3 světlíky s tím,že se budou dělat naráz, pak se budou chodníky přendavat po etapách</t>
  </si>
  <si>
    <t>902196556</t>
  </si>
  <si>
    <t>Lešení</t>
  </si>
  <si>
    <t>94921110R</t>
  </si>
  <si>
    <t>Zhotovení provizorního lešení mezi ocelovou konstrukcí světlíku, z důvodu kontroly a provedení nátěru antikorzní ocelové konstrukce, uvažováno pro plochu 3 světlíků max,pak se budou přendavat po etapách, možno použít lešení klasické trubkové s podlážka</t>
  </si>
  <si>
    <t>-804327425</t>
  </si>
  <si>
    <t>-147032928</t>
  </si>
  <si>
    <t>-1504403233</t>
  </si>
  <si>
    <t>19*52,251</t>
  </si>
  <si>
    <t>-1229847655</t>
  </si>
  <si>
    <t>99701381R</t>
  </si>
  <si>
    <t>Poplatek za uložení stavebního odpadu na skládce (skládkovné) - polykarbonátové desky vč kotvících prvků</t>
  </si>
  <si>
    <t>1296300309</t>
  </si>
  <si>
    <t>76233290R</t>
  </si>
  <si>
    <t>Revize případné vyspravení dřevěné podsady světlíků (dřevo může být lokálně shnilé)</t>
  </si>
  <si>
    <t>-1177323893</t>
  </si>
  <si>
    <t>-278072016</t>
  </si>
  <si>
    <t>Zakrytí otvorů světlíků plachtou před broušením nesoudrženého antikorzního nátěru</t>
  </si>
  <si>
    <t>399053327</t>
  </si>
  <si>
    <t>-814635577</t>
  </si>
  <si>
    <t>Dokončovací práce - nátěry (stávající konstrukce světlíků- předpoklad)</t>
  </si>
  <si>
    <t>78330140R</t>
  </si>
  <si>
    <t>Příprava podkladu zámečnických konstrukcí před provedením nátěru ometení</t>
  </si>
  <si>
    <t>-1670348690</t>
  </si>
  <si>
    <t>7833068R1</t>
  </si>
  <si>
    <t>Odstranění nátěrů ze zámečnických konstrukcí obroušením</t>
  </si>
  <si>
    <t>1987239569</t>
  </si>
  <si>
    <t>7833068R2</t>
  </si>
  <si>
    <t>Odstranění nátěrů ze zámečnických konstrukcí okartáčováním</t>
  </si>
  <si>
    <t>2020988250</t>
  </si>
  <si>
    <t>78331420R</t>
  </si>
  <si>
    <t>Základní antikorozní nátěr zámečnických konstrukcí jednonásobný syntetický standardní</t>
  </si>
  <si>
    <t>-1783479926</t>
  </si>
  <si>
    <t>787</t>
  </si>
  <si>
    <t>Dokončovací práce - zasklívání</t>
  </si>
  <si>
    <t>7873008R1</t>
  </si>
  <si>
    <t>Vysklívání střešních světlíků z polykarbonátu tl 15 mm vč U profilů a přítlačných lišt,bez klapek</t>
  </si>
  <si>
    <t>1231400307</t>
  </si>
  <si>
    <t>krátký světlík dl 12,6m</t>
  </si>
  <si>
    <t>severní strana</t>
  </si>
  <si>
    <t>362,88</t>
  </si>
  <si>
    <t>dlouhý světlík dl 21,9m</t>
  </si>
  <si>
    <t>601,754</t>
  </si>
  <si>
    <t>7873008R2</t>
  </si>
  <si>
    <t>Vysklívání střešních světlíků z polykarbonátu tl 25 mm vč U profilů a přítlačných lišt,bez klape</t>
  </si>
  <si>
    <t>-2099972566</t>
  </si>
  <si>
    <t>jižní strana</t>
  </si>
  <si>
    <t>348,397</t>
  </si>
  <si>
    <t>616,237</t>
  </si>
  <si>
    <t>čílka západní a východní strany</t>
  </si>
  <si>
    <t>163,539</t>
  </si>
  <si>
    <t>7873008R3</t>
  </si>
  <si>
    <t>Vysklívání klapek z polykarbonátu tl 15 mm vč U profilů a přítlačných lišt</t>
  </si>
  <si>
    <t>-418956493</t>
  </si>
  <si>
    <t>dlouhý světlík-10 ks</t>
  </si>
  <si>
    <t>28,966</t>
  </si>
  <si>
    <t>7873008R4</t>
  </si>
  <si>
    <t>Vysklívání klapek z polykarbonátu tl 25 mm vč U profilů a přítlačných lišt</t>
  </si>
  <si>
    <t>796793454</t>
  </si>
  <si>
    <t>krátký světlík-5ks</t>
  </si>
  <si>
    <t>14,483</t>
  </si>
  <si>
    <t>dlouhý světlík-5ks</t>
  </si>
  <si>
    <t>78732720R</t>
  </si>
  <si>
    <t>Provední zasklení světlíků bez klapek</t>
  </si>
  <si>
    <t>152647232</t>
  </si>
  <si>
    <t>283186R1</t>
  </si>
  <si>
    <t>Polykarbonát ARLA Multiclear11W tl.32 mm, opál (jednotná tloušťka polykarbonátu)</t>
  </si>
  <si>
    <t>93590106</t>
  </si>
  <si>
    <t>283186R2</t>
  </si>
  <si>
    <t>Dodávka - nové přítlačné spojovací lišty, Al profily v přírodním provedení s viditelným šroubením. Gumové těsnění do profilu STANDART. Tmely, spojovací materiál - i pro klapky</t>
  </si>
  <si>
    <t>1733497965</t>
  </si>
  <si>
    <t>7873272R1</t>
  </si>
  <si>
    <t>Nová zasklení klapek vč dodávky polykarbonátových desek ARLA Multiclear11W tl.32 mm, opál (jednotná tloušťka polykarbonátu)</t>
  </si>
  <si>
    <t>1797066471</t>
  </si>
  <si>
    <t>krátký světlík vel 2,069x1,4m</t>
  </si>
  <si>
    <t>dlouhý světlík vel 2,069x1,4 m</t>
  </si>
  <si>
    <t>10+5</t>
  </si>
  <si>
    <t>998787203</t>
  </si>
  <si>
    <t>Přesun hmot pro zasklívání stanovený procentní sazbou (%) z ceny vodorovná dopravní vzdálenost do 50 m v objektech výšky přes 12 do 24 m</t>
  </si>
  <si>
    <t>-1935340511</t>
  </si>
  <si>
    <t>https://podminky.urs.cz/item/CS_URS_2023_01/998787203</t>
  </si>
  <si>
    <t>Vedlejší rozpočtové náklady</t>
  </si>
  <si>
    <t>VRN3</t>
  </si>
  <si>
    <t>Zařízení staveniště</t>
  </si>
  <si>
    <t>030001000</t>
  </si>
  <si>
    <t xml:space="preserve">Manipulační technika - jeřáb pro přesun materiálu ze střechu a na střechu </t>
  </si>
  <si>
    <t>dní</t>
  </si>
  <si>
    <t>1024</t>
  </si>
  <si>
    <t>-252837700</t>
  </si>
  <si>
    <t>https://podminky.urs.cz/item/CS_URS_2023_01/030001000</t>
  </si>
  <si>
    <t>032103000</t>
  </si>
  <si>
    <t>Náklady na stavební buňky</t>
  </si>
  <si>
    <t>313894743</t>
  </si>
  <si>
    <t>https://podminky.urs.cz/item/CS_URS_2023_01/032103000</t>
  </si>
  <si>
    <t>03 - VRN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</si>
  <si>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</si>
  <si>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</si>
  <si>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</si>
  <si>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</si>
  <si>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 xml:space="preserve">Zařízení staveniště </t>
  </si>
  <si>
    <t>kpl</t>
  </si>
  <si>
    <t>930400104</t>
  </si>
  <si>
    <t>VRN4</t>
  </si>
  <si>
    <t>Inženýrská činnost</t>
  </si>
  <si>
    <t>045002000</t>
  </si>
  <si>
    <t>Kompletační a koordinační činnost</t>
  </si>
  <si>
    <t>1365658230</t>
  </si>
  <si>
    <t>https://podminky.urs.cz/item/CS_URS_2023_01/045002000</t>
  </si>
  <si>
    <t>VRN6</t>
  </si>
  <si>
    <t>Územní vlivy</t>
  </si>
  <si>
    <t>060001000</t>
  </si>
  <si>
    <t>-360931028</t>
  </si>
  <si>
    <t>https://podminky.urs.cz/item/CS_URS_2023_01/060001000</t>
  </si>
  <si>
    <t>VRN7</t>
  </si>
  <si>
    <t>Provozní vlivy</t>
  </si>
  <si>
    <t>070001000</t>
  </si>
  <si>
    <t>-1071716703</t>
  </si>
  <si>
    <t>https://podminky.urs.cz/item/CS_URS_2023_01/070001000</t>
  </si>
  <si>
    <t>VRN9</t>
  </si>
  <si>
    <t>Ostatní náklady</t>
  </si>
  <si>
    <t>090001000</t>
  </si>
  <si>
    <t>149705721</t>
  </si>
  <si>
    <t>https://podminky.urs.cz/item/CS_URS_2023_01/090001000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</si>
  <si>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</si>
  <si>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</si>
  <si>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</si>
  <si>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</si>
  <si>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</si>
  <si>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</si>
  <si>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</si>
  <si>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</si>
  <si>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</si>
  <si>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</si>
  <si>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</si>
  <si>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</si>
  <si>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</si>
  <si>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</si>
  <si>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</si>
  <si>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</si>
  <si>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</si>
  <si>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</si>
  <si>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</si>
  <si>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</si>
  <si>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</si>
  <si>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</si>
  <si>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</si>
  <si>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</si>
  <si>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</si>
  <si>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</si>
  <si>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</si>
  <si>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</si>
  <si>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</si>
  <si>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</si>
  <si>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</si>
  <si>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</si>
  <si>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</si>
  <si>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</si>
  <si>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</si>
  <si>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</si>
  <si>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</si>
  <si>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</si>
  <si>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</si>
  <si>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</si>
  <si>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</si>
  <si>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</si>
  <si>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</si>
  <si>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</si>
  <si>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</si>
  <si>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</si>
  <si>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</si>
  <si>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</si>
  <si>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</si>
  <si>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</si>
  <si>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</si>
  <si>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</si>
  <si>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</si>
  <si>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</si>
  <si>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</si>
  <si>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</si>
  <si>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</si>
  <si>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</si>
  <si>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</si>
  <si>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</si>
  <si>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</si>
  <si>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</si>
  <si>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</si>
  <si>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</si>
  <si>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</si>
  <si>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</si>
  <si>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</si>
  <si>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</si>
  <si>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</si>
  <si>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</si>
  <si>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</si>
  <si>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</si>
  <si>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</si>
  <si>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</si>
  <si>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</si>
  <si>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</si>
  <si>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</si>
  <si>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</si>
  <si>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</si>
  <si>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</si>
  <si>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</si>
  <si>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</si>
  <si>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</si>
  <si>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</si>
  <si>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</si>
  <si>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</si>
  <si>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</si>
  <si>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</si>
  <si>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</si>
  <si>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</si>
  <si>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</si>
  <si>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</si>
  <si>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</si>
  <si>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</si>
  <si>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</si>
  <si>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</si>
  <si>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</si>
  <si>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</si>
  <si>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</si>
  <si>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</si>
  <si>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</si>
  <si>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</si>
  <si>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</si>
  <si>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</si>
  <si>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</si>
  <si>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</si>
  <si>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</si>
  <si>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</si>
  <si>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</si>
  <si>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</si>
  <si>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</si>
  <si>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</si>
  <si>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</si>
  <si>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</si>
  <si>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</si>
  <si>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</si>
  <si>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</si>
  <si>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</si>
  <si>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</si>
  <si>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</si>
  <si>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</si>
  <si>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</si>
  <si>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</si>
  <si>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</si>
  <si>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</si>
  <si>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</si>
  <si>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</si>
  <si>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</si>
  <si>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</si>
  <si>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</si>
  <si>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</si>
  <si>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</si>
  <si>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</si>
  <si>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</si>
  <si>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</si>
  <si>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</si>
  <si>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</si>
  <si>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</si>
  <si>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</si>
  <si>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</si>
  <si>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</si>
  <si>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</si>
  <si>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</si>
  <si>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</si>
  <si>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</si>
  <si>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</si>
  <si>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</si>
  <si>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</si>
  <si>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</si>
  <si>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</si>
  <si>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</si>
  <si>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</si>
  <si>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</si>
  <si>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</si>
  <si>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</si>
  <si>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</si>
  <si>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</si>
  <si>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</si>
  <si>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</si>
  <si>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</si>
  <si>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</si>
  <si>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</si>
  <si>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</si>
  <si>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</si>
  <si>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</si>
  <si>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</si>
  <si>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</si>
  <si>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</si>
  <si>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</si>
  <si>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</si>
  <si>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</si>
  <si>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</si>
  <si>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</si>
  <si>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</si>
  <si>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</si>
  <si>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</si>
  <si>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</si>
  <si>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</si>
  <si>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</si>
  <si>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</si>
  <si>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</si>
  <si>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</si>
  <si>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</si>
  <si>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</si>
  <si>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</si>
  <si>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č.</t>
  </si>
  <si>
    <t>ozn.</t>
  </si>
  <si>
    <t>popis</t>
  </si>
  <si>
    <t>m.j.</t>
  </si>
  <si>
    <t>mn.</t>
  </si>
  <si>
    <t>dodávka</t>
  </si>
  <si>
    <t>montáž</t>
  </si>
  <si>
    <t>celková jedn. cena</t>
  </si>
  <si>
    <t>cena celkem za položku</t>
  </si>
  <si>
    <t>jedn. cena</t>
  </si>
  <si>
    <t>celkem</t>
  </si>
  <si>
    <t xml:space="preserve">1. Etapa </t>
  </si>
  <si>
    <t xml:space="preserve">Demontáž fv panelů, proměření a selekce vadných. </t>
  </si>
  <si>
    <t>ks</t>
  </si>
  <si>
    <t>Demontáž konstrukce pro FV panely</t>
  </si>
  <si>
    <t>Odpojení a demontáž DC kabeláže</t>
  </si>
  <si>
    <t>Demontáž žlabů</t>
  </si>
  <si>
    <t>Demontáž střídačů</t>
  </si>
  <si>
    <t xml:space="preserve">Demontáž rozvaděčů </t>
  </si>
  <si>
    <t>Demontáž jímací soustavy</t>
  </si>
  <si>
    <t>Demontáž vyhřívání okapu a montáž nového či repasovaného vyhřívání</t>
  </si>
  <si>
    <t>Montáž fv panelů</t>
  </si>
  <si>
    <t>Montáž konstrukce pro FV panely</t>
  </si>
  <si>
    <t>Montáž žlabů</t>
  </si>
  <si>
    <t>Montáž střídačů a jejich zprovoznění</t>
  </si>
  <si>
    <t>Montáž rozvaděčů</t>
  </si>
  <si>
    <t>Montáž jímací soustavy</t>
  </si>
  <si>
    <t>Doplnění žlabů</t>
  </si>
  <si>
    <t>Ohebná trubka 32mm včetně příchytek</t>
  </si>
  <si>
    <t>Drobný instalační materiál</t>
  </si>
  <si>
    <t>Doplnění a úprava konstrukce pro Fv panely</t>
  </si>
  <si>
    <t>Lešení, plošiny, jeřáb, apod., komplet</t>
  </si>
  <si>
    <t>Koordinace s investorem</t>
  </si>
  <si>
    <t>Nepředvídatelné okolnosti v průběhu realizace akce</t>
  </si>
  <si>
    <t>Podíl prací jiných profesí</t>
  </si>
  <si>
    <t>Doprava techniků na stavbu / ubytování komplet</t>
  </si>
  <si>
    <t xml:space="preserve">Dílčí součet - 1. Etapa </t>
  </si>
  <si>
    <t>Popis 4</t>
  </si>
  <si>
    <t>Dílčí součet - Popis 4</t>
  </si>
  <si>
    <t>Popis 5</t>
  </si>
  <si>
    <t>Dílčí součet - Popis 5</t>
  </si>
  <si>
    <t>Popis 6</t>
  </si>
  <si>
    <t>Dílčí součet - Popis 6</t>
  </si>
  <si>
    <t>Popis 7</t>
  </si>
  <si>
    <t>Dílčí součet - Popis 7</t>
  </si>
  <si>
    <t>Popis 8</t>
  </si>
  <si>
    <t>Dílčí součet - Popis 8</t>
  </si>
  <si>
    <t>Popis 9</t>
  </si>
  <si>
    <t>Dílčí součet - Popis 9</t>
  </si>
  <si>
    <t>Popis 10</t>
  </si>
  <si>
    <t>Dílčí součet - Popis 10</t>
  </si>
  <si>
    <t>Popis 11</t>
  </si>
  <si>
    <t>Dílčí součet - Popis 11</t>
  </si>
  <si>
    <t>Popis 12</t>
  </si>
  <si>
    <t>Dílčí součet - Popis 12</t>
  </si>
  <si>
    <t>Popis 13</t>
  </si>
  <si>
    <t>Dílčí součet - Popis 13</t>
  </si>
  <si>
    <t>Popis 14</t>
  </si>
  <si>
    <t>Dílčí součet - Popis 14</t>
  </si>
  <si>
    <t>Popis 15</t>
  </si>
  <si>
    <t>Dílčí součet - Popis 15</t>
  </si>
  <si>
    <t>Popis 16</t>
  </si>
  <si>
    <t>Dílčí součet - Popis 16</t>
  </si>
  <si>
    <t>Dílčí součty</t>
  </si>
  <si>
    <t>CELKEM  bez  DPH</t>
  </si>
  <si>
    <t xml:space="preserve">DPH </t>
  </si>
  <si>
    <t xml:space="preserve">CELKEM  </t>
  </si>
  <si>
    <t>Položky chybějící ve specifikaci</t>
  </si>
  <si>
    <t>Dílčí součet - Položky chybějící ve specifikaci</t>
  </si>
  <si>
    <t>Dodávka a montáž nové DC kabeláže, včetně zakončení a konektorů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</si>
</sst>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</borders>
  <cellStyleXfs count="5">
    <xf numFmtId="0" fontId="0" fillId="0" borderId="0"/>
    <xf numFmtId="0" fontId="47" fillId="0" borderId="0" applyNumberFormat="0" applyFill="0" applyBorder="0" applyAlignment="0" applyProtection="0"/>
    <xf numFmtId="0" fontId="49" fillId="0" borderId="1"/>
    <xf numFmtId="44" fontId="50" fillId="0" borderId="1" applyFont="0" applyFill="0" applyBorder="0" applyAlignment="0" applyProtection="0"/>
    <xf numFmtId="9" fontId="50" fillId="0" borderId="1" applyFon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50" fillId="6" borderId="1" xfId="2" applyFont="1" applyFill="1"/>
    <xf numFmtId="0" fontId="50" fillId="6" borderId="1" xfId="2" applyFont="1" applyFill="1" applyAlignment="1">
      <alignment horizontal="center"/>
    </xf>
    <xf numFmtId="4" fontId="50" fillId="6" borderId="1" xfId="2" applyNumberFormat="1" applyFont="1" applyFill="1"/>
    <xf numFmtId="0" fontId="50" fillId="6" borderId="1" xfId="2" applyFont="1" applyFill="1" applyAlignment="1">
      <alignment wrapText="1"/>
    </xf>
    <xf numFmtId="0" fontId="50" fillId="6" borderId="1" xfId="2" applyFont="1" applyFill="1" applyAlignment="1">
      <alignment horizontal="right"/>
    </xf>
    <xf numFmtId="0" fontId="50" fillId="6" borderId="1" xfId="2" applyFont="1" applyFill="1" applyAlignment="1">
      <alignment vertical="center"/>
    </xf>
    <xf numFmtId="4" fontId="51" fillId="6" borderId="34" xfId="2" applyNumberFormat="1" applyFont="1" applyFill="1" applyBorder="1" applyAlignment="1">
      <alignment horizontal="center" vertical="center"/>
    </xf>
    <xf numFmtId="0" fontId="50" fillId="6" borderId="36" xfId="2" applyFont="1" applyFill="1" applyBorder="1" applyAlignment="1" applyProtection="1">
      <alignment horizontal="right"/>
      <protection locked="0"/>
    </xf>
    <xf numFmtId="0" fontId="50" fillId="7" borderId="36" xfId="2" applyFont="1" applyFill="1" applyBorder="1" applyAlignment="1" applyProtection="1">
      <alignment horizontal="center"/>
      <protection locked="0"/>
    </xf>
    <xf numFmtId="4" fontId="50" fillId="7" borderId="29" xfId="2" applyNumberFormat="1" applyFont="1" applyFill="1" applyBorder="1" applyProtection="1">
      <protection locked="0"/>
    </xf>
    <xf numFmtId="4" fontId="50" fillId="7" borderId="36" xfId="2" applyNumberFormat="1" applyFont="1" applyFill="1" applyBorder="1" applyProtection="1">
      <protection locked="0"/>
    </xf>
    <xf numFmtId="4" fontId="53" fillId="7" borderId="36" xfId="2" applyNumberFormat="1" applyFont="1" applyFill="1" applyBorder="1" applyProtection="1">
      <protection locked="0"/>
    </xf>
    <xf numFmtId="0" fontId="50" fillId="6" borderId="1" xfId="2" applyFont="1" applyFill="1" applyProtection="1">
      <protection locked="0"/>
    </xf>
    <xf numFmtId="0" fontId="50" fillId="6" borderId="32" xfId="2" applyFont="1" applyFill="1" applyBorder="1" applyAlignment="1" applyProtection="1">
      <alignment horizontal="right"/>
      <protection locked="0"/>
    </xf>
    <xf numFmtId="0" fontId="50" fillId="6" borderId="29" xfId="2" applyFont="1" applyFill="1" applyBorder="1" applyAlignment="1" applyProtection="1">
      <alignment wrapText="1"/>
      <protection locked="0"/>
    </xf>
    <xf numFmtId="0" fontId="50" fillId="6" borderId="32" xfId="2" applyFont="1" applyFill="1" applyBorder="1" applyAlignment="1">
      <alignment wrapText="1"/>
    </xf>
    <xf numFmtId="0" fontId="50" fillId="6" borderId="32" xfId="2" applyFont="1" applyFill="1" applyBorder="1" applyAlignment="1" applyProtection="1">
      <alignment horizontal="center"/>
      <protection locked="0"/>
    </xf>
    <xf numFmtId="4" fontId="50" fillId="6" borderId="29" xfId="2" applyNumberFormat="1" applyFont="1" applyFill="1" applyBorder="1" applyProtection="1">
      <protection locked="0"/>
    </xf>
    <xf numFmtId="4" fontId="50" fillId="6" borderId="36" xfId="2" applyNumberFormat="1" applyFont="1" applyFill="1" applyBorder="1" applyProtection="1">
      <protection locked="0"/>
    </xf>
    <xf numFmtId="4" fontId="53" fillId="6" borderId="36" xfId="2" applyNumberFormat="1" applyFont="1" applyFill="1" applyBorder="1" applyProtection="1">
      <protection locked="0"/>
    </xf>
    <xf numFmtId="0" fontId="50" fillId="0" borderId="32" xfId="2" applyFont="1" applyBorder="1" applyAlignment="1">
      <alignment wrapText="1"/>
    </xf>
    <xf numFmtId="0" fontId="50" fillId="0" borderId="32" xfId="2" applyFont="1" applyBorder="1" applyAlignment="1" applyProtection="1">
      <alignment horizontal="center"/>
      <protection locked="0"/>
    </xf>
    <xf numFmtId="0" fontId="49" fillId="0" borderId="32" xfId="2" applyBorder="1" applyAlignment="1">
      <alignment wrapText="1"/>
    </xf>
    <xf numFmtId="0" fontId="50" fillId="0" borderId="39" xfId="2" applyFont="1" applyBorder="1" applyAlignment="1">
      <alignment horizontal="center"/>
    </xf>
    <xf numFmtId="0" fontId="50" fillId="0" borderId="32" xfId="2" applyFont="1" applyBorder="1" applyAlignment="1">
      <alignment vertical="center" wrapText="1"/>
    </xf>
    <xf numFmtId="0" fontId="49" fillId="0" borderId="32" xfId="2" applyBorder="1" applyAlignment="1" applyProtection="1">
      <alignment horizontal="center" vertical="center"/>
      <protection locked="0"/>
    </xf>
    <xf numFmtId="0" fontId="51" fillId="7" borderId="32" xfId="2" applyFont="1" applyFill="1" applyBorder="1" applyAlignment="1" applyProtection="1">
      <alignment horizontal="left"/>
      <protection locked="0"/>
    </xf>
    <xf numFmtId="0" fontId="50" fillId="7" borderId="32" xfId="2" applyFont="1" applyFill="1" applyBorder="1" applyAlignment="1" applyProtection="1">
      <alignment horizontal="center"/>
      <protection locked="0"/>
    </xf>
    <xf numFmtId="4" fontId="50" fillId="7" borderId="32" xfId="2" applyNumberFormat="1" applyFont="1" applyFill="1" applyBorder="1" applyAlignment="1" applyProtection="1">
      <alignment horizontal="right"/>
      <protection locked="0"/>
    </xf>
    <xf numFmtId="0" fontId="50" fillId="6" borderId="40" xfId="2" applyFont="1" applyFill="1" applyBorder="1" applyAlignment="1" applyProtection="1">
      <alignment horizontal="right"/>
      <protection locked="0"/>
    </xf>
    <xf numFmtId="0" fontId="50" fillId="6" borderId="38" xfId="2" applyFont="1" applyFill="1" applyBorder="1" applyAlignment="1" applyProtection="1">
      <alignment horizontal="right"/>
      <protection locked="0"/>
    </xf>
    <xf numFmtId="0" fontId="49" fillId="6" borderId="32" xfId="2" applyFill="1" applyBorder="1" applyAlignment="1">
      <alignment wrapText="1"/>
    </xf>
    <xf numFmtId="4" fontId="51" fillId="7" borderId="32" xfId="2" applyNumberFormat="1" applyFont="1" applyFill="1" applyBorder="1" applyAlignment="1" applyProtection="1">
      <alignment horizontal="right"/>
      <protection locked="0"/>
    </xf>
    <xf numFmtId="0" fontId="50" fillId="6" borderId="1" xfId="2" applyFont="1" applyFill="1" applyAlignment="1" applyProtection="1">
      <alignment horizontal="right"/>
      <protection locked="0"/>
    </xf>
    <xf numFmtId="0" fontId="50" fillId="6" borderId="1" xfId="2" applyFont="1" applyFill="1" applyAlignment="1" applyProtection="1">
      <alignment wrapText="1"/>
      <protection locked="0"/>
    </xf>
    <xf numFmtId="0" fontId="49" fillId="6" borderId="1" xfId="2" applyFill="1" applyAlignment="1">
      <alignment wrapText="1"/>
    </xf>
    <xf numFmtId="0" fontId="50" fillId="6" borderId="1" xfId="2" applyFont="1" applyFill="1" applyAlignment="1" applyProtection="1">
      <alignment horizontal="center"/>
      <protection locked="0"/>
    </xf>
    <xf numFmtId="4" fontId="50" fillId="6" borderId="1" xfId="2" applyNumberFormat="1" applyFont="1" applyFill="1" applyProtection="1">
      <protection locked="0"/>
    </xf>
    <xf numFmtId="4" fontId="53" fillId="6" borderId="1" xfId="2" applyNumberFormat="1" applyFont="1" applyFill="1" applyProtection="1">
      <protection locked="0"/>
    </xf>
    <xf numFmtId="0" fontId="51" fillId="6" borderId="25" xfId="2" applyFont="1" applyFill="1" applyBorder="1" applyAlignment="1" applyProtection="1">
      <alignment horizontal="left"/>
      <protection locked="0"/>
    </xf>
    <xf numFmtId="0" fontId="51" fillId="6" borderId="25" xfId="2" applyFont="1" applyFill="1" applyBorder="1" applyAlignment="1" applyProtection="1">
      <alignment wrapText="1"/>
      <protection locked="0"/>
    </xf>
    <xf numFmtId="0" fontId="51" fillId="6" borderId="25" xfId="2" applyFont="1" applyFill="1" applyBorder="1" applyAlignment="1" applyProtection="1">
      <alignment horizontal="center"/>
      <protection locked="0"/>
    </xf>
    <xf numFmtId="4" fontId="51" fillId="0" borderId="25" xfId="2" applyNumberFormat="1" applyFont="1" applyBorder="1" applyProtection="1">
      <protection locked="0"/>
    </xf>
    <xf numFmtId="0" fontId="51" fillId="6" borderId="1" xfId="2" applyFont="1" applyFill="1" applyProtection="1">
      <protection locked="0"/>
    </xf>
    <xf numFmtId="4" fontId="53" fillId="6" borderId="1" xfId="2" applyNumberFormat="1" applyFont="1" applyFill="1" applyAlignment="1" applyProtection="1">
      <alignment horizontal="right"/>
      <protection locked="0"/>
    </xf>
    <xf numFmtId="0" fontId="53" fillId="6" borderId="1" xfId="2" applyFont="1" applyFill="1" applyProtection="1">
      <protection locked="0"/>
    </xf>
    <xf numFmtId="9" fontId="53" fillId="6" borderId="1" xfId="4" applyFont="1" applyFill="1" applyBorder="1" applyAlignment="1" applyProtection="1">
      <alignment horizontal="left"/>
      <protection locked="0"/>
    </xf>
    <xf numFmtId="7" fontId="53" fillId="6" borderId="1" xfId="3" applyNumberFormat="1" applyFont="1" applyFill="1" applyAlignment="1" applyProtection="1">
      <protection locked="0"/>
    </xf>
    <xf numFmtId="0" fontId="52" fillId="6" borderId="1" xfId="2" applyFont="1" applyFill="1" applyProtection="1">
      <protection locked="0"/>
    </xf>
    <xf numFmtId="0" fontId="50" fillId="6" borderId="41" xfId="2" applyFont="1" applyFill="1" applyBorder="1" applyAlignment="1" applyProtection="1">
      <alignment horizontal="right"/>
      <protection locked="0"/>
    </xf>
    <xf numFmtId="0" fontId="50" fillId="7" borderId="41" xfId="2" applyFont="1" applyFill="1" applyBorder="1" applyAlignment="1" applyProtection="1">
      <alignment horizontal="center"/>
      <protection locked="0"/>
    </xf>
    <xf numFmtId="4" fontId="50" fillId="7" borderId="44" xfId="2" applyNumberFormat="1" applyFont="1" applyFill="1" applyBorder="1" applyProtection="1">
      <protection locked="0"/>
    </xf>
    <xf numFmtId="4" fontId="50" fillId="7" borderId="41" xfId="2" applyNumberFormat="1" applyFont="1" applyFill="1" applyBorder="1" applyProtection="1">
      <protection locked="0"/>
    </xf>
    <xf numFmtId="4" fontId="53" fillId="7" borderId="41" xfId="2" applyNumberFormat="1" applyFont="1" applyFill="1" applyBorder="1" applyProtection="1">
      <protection locked="0"/>
    </xf>
    <xf numFmtId="0" fontId="50" fillId="6" borderId="32" xfId="2" applyFont="1" applyFill="1" applyBorder="1" applyAlignment="1" applyProtection="1">
      <alignment wrapText="1"/>
      <protection locked="0"/>
    </xf>
    <xf numFmtId="4" fontId="54" fillId="9" borderId="25" xfId="2" applyNumberFormat="1" applyFont="1" applyFill="1" applyBorder="1" applyProtection="1">
      <protection locked="0"/>
    </xf>
    <xf numFmtId="4" fontId="50" fillId="8" borderId="36" xfId="2" applyNumberFormat="1" applyFont="1" applyFill="1" applyBorder="1" applyAlignment="1" applyProtection="1">
      <alignment vertical="center"/>
      <protection locked="0"/>
    </xf>
    <xf numFmtId="4" fontId="50" fillId="6" borderId="36" xfId="2" applyNumberFormat="1" applyFont="1" applyFill="1" applyBorder="1" applyAlignment="1" applyProtection="1">
      <alignment vertical="center"/>
      <protection locked="0"/>
    </xf>
    <xf numFmtId="4" fontId="53" fillId="6" borderId="36" xfId="2" applyNumberFormat="1" applyFont="1" applyFill="1" applyBorder="1" applyAlignment="1" applyProtection="1">
      <alignment vertical="center"/>
      <protection locked="0"/>
    </xf>
    <xf numFmtId="4" fontId="50" fillId="8" borderId="29" xfId="2" applyNumberFormat="1" applyFont="1" applyFill="1" applyBorder="1" applyProtection="1"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52" fillId="6" borderId="32" xfId="2" applyFont="1" applyFill="1" applyBorder="1" applyAlignment="1">
      <alignment horizontal="center" vertical="center" wrapText="1"/>
    </xf>
    <xf numFmtId="0" fontId="52" fillId="6" borderId="34" xfId="2" applyFont="1" applyFill="1" applyBorder="1" applyAlignment="1">
      <alignment horizontal="center" vertical="center" wrapText="1"/>
    </xf>
    <xf numFmtId="0" fontId="51" fillId="6" borderId="32" xfId="2" applyFont="1" applyFill="1" applyBorder="1" applyAlignment="1">
      <alignment horizontal="center" vertical="center" wrapText="1"/>
    </xf>
    <xf numFmtId="0" fontId="51" fillId="6" borderId="34" xfId="2" applyFont="1" applyFill="1" applyBorder="1" applyAlignment="1">
      <alignment horizontal="center" vertical="center" wrapText="1"/>
    </xf>
    <xf numFmtId="0" fontId="51" fillId="6" borderId="32" xfId="2" applyFont="1" applyFill="1" applyBorder="1" applyAlignment="1">
      <alignment vertical="center" wrapText="1"/>
    </xf>
    <xf numFmtId="0" fontId="51" fillId="6" borderId="34" xfId="2" applyFont="1" applyFill="1" applyBorder="1" applyAlignment="1">
      <alignment vertical="center" wrapText="1"/>
    </xf>
    <xf numFmtId="4" fontId="51" fillId="6" borderId="32" xfId="2" applyNumberFormat="1" applyFont="1" applyFill="1" applyBorder="1" applyAlignment="1">
      <alignment horizontal="center" vertical="center"/>
    </xf>
    <xf numFmtId="4" fontId="51" fillId="6" borderId="33" xfId="2" applyNumberFormat="1" applyFont="1" applyFill="1" applyBorder="1" applyAlignment="1">
      <alignment horizontal="center" vertical="center" wrapText="1"/>
    </xf>
    <xf numFmtId="4" fontId="51" fillId="6" borderId="35" xfId="2" applyNumberFormat="1" applyFont="1" applyFill="1" applyBorder="1" applyAlignment="1">
      <alignment horizontal="center" vertical="center" wrapText="1"/>
    </xf>
    <xf numFmtId="0" fontId="51" fillId="7" borderId="37" xfId="2" applyFont="1" applyFill="1" applyBorder="1" applyAlignment="1" applyProtection="1">
      <alignment wrapText="1"/>
      <protection locked="0"/>
    </xf>
    <xf numFmtId="0" fontId="51" fillId="7" borderId="38" xfId="2" applyFont="1" applyFill="1" applyBorder="1" applyAlignment="1" applyProtection="1">
      <alignment wrapText="1"/>
      <protection locked="0"/>
    </xf>
    <xf numFmtId="0" fontId="53" fillId="6" borderId="1" xfId="2" applyFont="1" applyFill="1" applyProtection="1">
      <protection locked="0"/>
    </xf>
    <xf numFmtId="0" fontId="51" fillId="7" borderId="42" xfId="2" applyFont="1" applyFill="1" applyBorder="1" applyAlignment="1" applyProtection="1">
      <alignment wrapText="1"/>
      <protection locked="0"/>
    </xf>
    <xf numFmtId="0" fontId="51" fillId="7" borderId="43" xfId="2" applyFont="1" applyFill="1" applyBorder="1" applyAlignment="1" applyProtection="1">
      <alignment wrapText="1"/>
      <protection locked="0"/>
    </xf>
    <xf numFmtId="0" fontId="52" fillId="6" borderId="1" xfId="2" applyFont="1" applyFill="1" applyProtection="1">
      <protection locked="0"/>
    </xf>
    <xf numFmtId="0" fontId="41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/>
    </xf>
    <xf numFmtId="4" fontId="50" fillId="10" borderId="36" xfId="2" applyNumberFormat="1" applyFont="1" applyFill="1" applyBorder="1" applyAlignment="1" applyProtection="1">
      <alignment vertical="center"/>
      <protection locked="0"/>
    </xf>
    <xf numFmtId="4" fontId="50" fillId="10" borderId="32" xfId="2" applyNumberFormat="1" applyFont="1" applyFill="1" applyBorder="1" applyAlignment="1" applyProtection="1">
      <alignment horizontal="right"/>
      <protection locked="0"/>
    </xf>
    <xf numFmtId="4" fontId="51" fillId="10" borderId="25" xfId="2" applyNumberFormat="1" applyFont="1" applyFill="1" applyBorder="1" applyProtection="1">
      <protection locked="0"/>
    </xf>
    <xf numFmtId="7" fontId="55" fillId="10" borderId="1" xfId="3" applyNumberFormat="1" applyFont="1" applyFill="1" applyBorder="1" applyAlignment="1" applyProtection="1">
      <protection locked="0"/>
    </xf>
  </cellXfs>
  <cellStyles count="5">
    <cellStyle name="Hypertextový odkaz" xfId="1" builtinId="8"/>
    <cellStyle name="Měna 2" xfId="3"/>
    <cellStyle name="Normální" xfId="0" builtinId="0" customBuiltin="1"/>
    <cellStyle name="Normální 2" xfId="2"/>
    <cellStyle name="Procenta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712363803" TargetMode="External"/><Relationship Id="rId21" Type="http://schemas.openxmlformats.org/officeDocument/2006/relationships/hyperlink" Target="https://podminky.urs.cz/item/CS_URS_2023_01/712340833" TargetMode="External"/><Relationship Id="rId34" Type="http://schemas.openxmlformats.org/officeDocument/2006/relationships/hyperlink" Target="https://podminky.urs.cz/item/CS_URS_2023_01/713140812" TargetMode="External"/><Relationship Id="rId42" Type="http://schemas.openxmlformats.org/officeDocument/2006/relationships/hyperlink" Target="https://podminky.urs.cz/item/CS_URS_2023_01/762361810" TargetMode="External"/><Relationship Id="rId47" Type="http://schemas.openxmlformats.org/officeDocument/2006/relationships/hyperlink" Target="https://podminky.urs.cz/item/CS_URS_2023_01/764002811" TargetMode="External"/><Relationship Id="rId50" Type="http://schemas.openxmlformats.org/officeDocument/2006/relationships/hyperlink" Target="https://podminky.urs.cz/item/CS_URS_2023_01/764004843" TargetMode="External"/><Relationship Id="rId55" Type="http://schemas.openxmlformats.org/officeDocument/2006/relationships/hyperlink" Target="https://podminky.urs.cz/item/CS_URS_2023_01/764244411" TargetMode="External"/><Relationship Id="rId63" Type="http://schemas.openxmlformats.org/officeDocument/2006/relationships/hyperlink" Target="https://podminky.urs.cz/item/CS_URS_2023_01/HZS2162" TargetMode="External"/><Relationship Id="rId7" Type="http://schemas.openxmlformats.org/officeDocument/2006/relationships/hyperlink" Target="https://podminky.urs.cz/item/CS_URS_2023_01/953921114" TargetMode="External"/><Relationship Id="rId2" Type="http://schemas.openxmlformats.org/officeDocument/2006/relationships/hyperlink" Target="https://podminky.urs.cz/item/CS_URS_2023_01/945421110" TargetMode="External"/><Relationship Id="rId16" Type="http://schemas.openxmlformats.org/officeDocument/2006/relationships/hyperlink" Target="https://podminky.urs.cz/item/CS_URS_2023_01/998014021" TargetMode="External"/><Relationship Id="rId29" Type="http://schemas.openxmlformats.org/officeDocument/2006/relationships/hyperlink" Target="https://podminky.urs.cz/item/CS_URS_2023_01/712841559" TargetMode="External"/><Relationship Id="rId11" Type="http://schemas.openxmlformats.org/officeDocument/2006/relationships/hyperlink" Target="https://podminky.urs.cz/item/CS_URS_2023_01/997013511" TargetMode="External"/><Relationship Id="rId24" Type="http://schemas.openxmlformats.org/officeDocument/2006/relationships/hyperlink" Target="https://podminky.urs.cz/item/CS_URS_2023_01/712341559" TargetMode="External"/><Relationship Id="rId32" Type="http://schemas.openxmlformats.org/officeDocument/2006/relationships/hyperlink" Target="https://podminky.urs.cz/item/CS_URS_2023_01/998712203" TargetMode="External"/><Relationship Id="rId37" Type="http://schemas.openxmlformats.org/officeDocument/2006/relationships/hyperlink" Target="https://podminky.urs.cz/item/CS_URS_2023_01/998713203" TargetMode="External"/><Relationship Id="rId40" Type="http://schemas.openxmlformats.org/officeDocument/2006/relationships/hyperlink" Target="https://podminky.urs.cz/item/CS_URS_2023_01/762332134" TargetMode="External"/><Relationship Id="rId45" Type="http://schemas.openxmlformats.org/officeDocument/2006/relationships/hyperlink" Target="https://podminky.urs.cz/item/CS_URS_2023_01/998762203" TargetMode="External"/><Relationship Id="rId53" Type="http://schemas.openxmlformats.org/officeDocument/2006/relationships/hyperlink" Target="https://podminky.urs.cz/item/CS_URS_2023_01/764222433" TargetMode="External"/><Relationship Id="rId58" Type="http://schemas.openxmlformats.org/officeDocument/2006/relationships/hyperlink" Target="https://podminky.urs.cz/item/CS_URS_2023_01/764541407" TargetMode="External"/><Relationship Id="rId5" Type="http://schemas.openxmlformats.org/officeDocument/2006/relationships/hyperlink" Target="https://podminky.urs.cz/item/CS_URS_2023_01/949411812" TargetMode="External"/><Relationship Id="rId61" Type="http://schemas.openxmlformats.org/officeDocument/2006/relationships/hyperlink" Target="https://podminky.urs.cz/item/CS_URS_2023_01/998765203" TargetMode="External"/><Relationship Id="rId19" Type="http://schemas.openxmlformats.org/officeDocument/2006/relationships/hyperlink" Target="https://podminky.urs.cz/item/CS_URS_2023_01/712331801" TargetMode="External"/><Relationship Id="rId14" Type="http://schemas.openxmlformats.org/officeDocument/2006/relationships/hyperlink" Target="https://podminky.urs.cz/item/CS_URS_2023_01/997013814" TargetMode="External"/><Relationship Id="rId22" Type="http://schemas.openxmlformats.org/officeDocument/2006/relationships/hyperlink" Target="https://podminky.urs.cz/item/CS_URS_2023_01/712340834" TargetMode="External"/><Relationship Id="rId27" Type="http://schemas.openxmlformats.org/officeDocument/2006/relationships/hyperlink" Target="https://podminky.urs.cz/item/CS_URS_2023_01/712741559" TargetMode="External"/><Relationship Id="rId30" Type="http://schemas.openxmlformats.org/officeDocument/2006/relationships/hyperlink" Target="https://podminky.urs.cz/item/CS_URS_2023_01/712861803" TargetMode="External"/><Relationship Id="rId35" Type="http://schemas.openxmlformats.org/officeDocument/2006/relationships/hyperlink" Target="https://podminky.urs.cz/item/CS_URS_2023_01/713140824" TargetMode="External"/><Relationship Id="rId43" Type="http://schemas.openxmlformats.org/officeDocument/2006/relationships/hyperlink" Target="https://podminky.urs.cz/item/CS_URS_2023_01/762361820" TargetMode="External"/><Relationship Id="rId48" Type="http://schemas.openxmlformats.org/officeDocument/2006/relationships/hyperlink" Target="https://podminky.urs.cz/item/CS_URS_2023_01/764002841" TargetMode="External"/><Relationship Id="rId56" Type="http://schemas.openxmlformats.org/officeDocument/2006/relationships/hyperlink" Target="https://podminky.urs.cz/item/CS_URS_2023_01/764501103" TargetMode="External"/><Relationship Id="rId64" Type="http://schemas.openxmlformats.org/officeDocument/2006/relationships/hyperlink" Target="https://podminky.urs.cz/item/CS_URS_2023_01/HZS4211" TargetMode="External"/><Relationship Id="rId8" Type="http://schemas.openxmlformats.org/officeDocument/2006/relationships/hyperlink" Target="https://podminky.urs.cz/item/CS_URS_2023_01/985131311" TargetMode="External"/><Relationship Id="rId51" Type="http://schemas.openxmlformats.org/officeDocument/2006/relationships/hyperlink" Target="https://podminky.urs.cz/item/CS_URS_2023_01/764042418" TargetMode="External"/><Relationship Id="rId3" Type="http://schemas.openxmlformats.org/officeDocument/2006/relationships/hyperlink" Target="https://podminky.urs.cz/item/CS_URS_2023_01/949411112" TargetMode="External"/><Relationship Id="rId12" Type="http://schemas.openxmlformats.org/officeDocument/2006/relationships/hyperlink" Target="https://podminky.urs.cz/item/CS_URS_2023_01/997013631" TargetMode="External"/><Relationship Id="rId17" Type="http://schemas.openxmlformats.org/officeDocument/2006/relationships/hyperlink" Target="https://podminky.urs.cz/item/CS_URS_2023_01/712311101" TargetMode="External"/><Relationship Id="rId25" Type="http://schemas.openxmlformats.org/officeDocument/2006/relationships/hyperlink" Target="https://podminky.urs.cz/item/CS_URS_2023_01/712341559" TargetMode="External"/><Relationship Id="rId33" Type="http://schemas.openxmlformats.org/officeDocument/2006/relationships/hyperlink" Target="https://podminky.urs.cz/item/CS_URS_2023_01/713131141" TargetMode="External"/><Relationship Id="rId38" Type="http://schemas.openxmlformats.org/officeDocument/2006/relationships/hyperlink" Target="https://podminky.urs.cz/item/CS_URS_2023_01/751510861" TargetMode="External"/><Relationship Id="rId46" Type="http://schemas.openxmlformats.org/officeDocument/2006/relationships/hyperlink" Target="https://podminky.urs.cz/item/CS_URS_2023_01/764002801" TargetMode="External"/><Relationship Id="rId59" Type="http://schemas.openxmlformats.org/officeDocument/2006/relationships/hyperlink" Target="https://podminky.urs.cz/item/CS_URS_2023_01/998764203" TargetMode="External"/><Relationship Id="rId20" Type="http://schemas.openxmlformats.org/officeDocument/2006/relationships/hyperlink" Target="https://podminky.urs.cz/item/CS_URS_2023_01/712340831" TargetMode="External"/><Relationship Id="rId41" Type="http://schemas.openxmlformats.org/officeDocument/2006/relationships/hyperlink" Target="https://podminky.urs.cz/item/CS_URS_2023_01/762351110" TargetMode="External"/><Relationship Id="rId54" Type="http://schemas.openxmlformats.org/officeDocument/2006/relationships/hyperlink" Target="https://podminky.urs.cz/item/CS_URS_2023_01/764242405" TargetMode="External"/><Relationship Id="rId62" Type="http://schemas.openxmlformats.org/officeDocument/2006/relationships/hyperlink" Target="https://podminky.urs.cz/item/CS_URS_2023_01/783213021" TargetMode="External"/><Relationship Id="rId1" Type="http://schemas.openxmlformats.org/officeDocument/2006/relationships/hyperlink" Target="https://podminky.urs.cz/item/CS_URS_2023_01/622325102" TargetMode="External"/><Relationship Id="rId6" Type="http://schemas.openxmlformats.org/officeDocument/2006/relationships/hyperlink" Target="https://podminky.urs.cz/item/CS_URS_2023_01/953921113" TargetMode="External"/><Relationship Id="rId15" Type="http://schemas.openxmlformats.org/officeDocument/2006/relationships/hyperlink" Target="https://podminky.urs.cz/item/CS_URS_2023_01/997013847" TargetMode="External"/><Relationship Id="rId23" Type="http://schemas.openxmlformats.org/officeDocument/2006/relationships/hyperlink" Target="https://podminky.urs.cz/item/CS_URS_2023_01/712341559" TargetMode="External"/><Relationship Id="rId28" Type="http://schemas.openxmlformats.org/officeDocument/2006/relationships/hyperlink" Target="https://podminky.urs.cz/item/CS_URS_2023_01/712811101" TargetMode="External"/><Relationship Id="rId36" Type="http://schemas.openxmlformats.org/officeDocument/2006/relationships/hyperlink" Target="https://podminky.urs.cz/item/CS_URS_2023_01/713141152" TargetMode="External"/><Relationship Id="rId49" Type="http://schemas.openxmlformats.org/officeDocument/2006/relationships/hyperlink" Target="https://podminky.urs.cz/item/CS_URS_2023_01/764004803" TargetMode="External"/><Relationship Id="rId57" Type="http://schemas.openxmlformats.org/officeDocument/2006/relationships/hyperlink" Target="https://podminky.urs.cz/item/CS_URS_2023_01/764501105" TargetMode="External"/><Relationship Id="rId10" Type="http://schemas.openxmlformats.org/officeDocument/2006/relationships/hyperlink" Target="https://podminky.urs.cz/item/CS_URS_2023_01/997013509" TargetMode="External"/><Relationship Id="rId31" Type="http://schemas.openxmlformats.org/officeDocument/2006/relationships/hyperlink" Target="https://podminky.urs.cz/item/CS_URS_2023_01/712990812" TargetMode="External"/><Relationship Id="rId44" Type="http://schemas.openxmlformats.org/officeDocument/2006/relationships/hyperlink" Target="https://podminky.urs.cz/item/CS_URS_2023_01/762395000" TargetMode="External"/><Relationship Id="rId52" Type="http://schemas.openxmlformats.org/officeDocument/2006/relationships/hyperlink" Target="https://podminky.urs.cz/item/CS_URS_2023_01/764222432" TargetMode="External"/><Relationship Id="rId60" Type="http://schemas.openxmlformats.org/officeDocument/2006/relationships/hyperlink" Target="https://podminky.urs.cz/item/CS_URS_2023_01/765192001" TargetMode="External"/><Relationship Id="rId65" Type="http://schemas.openxmlformats.org/officeDocument/2006/relationships/drawing" Target="../drawings/drawing2.xml"/><Relationship Id="rId4" Type="http://schemas.openxmlformats.org/officeDocument/2006/relationships/hyperlink" Target="https://podminky.urs.cz/item/CS_URS_2023_01/949411211" TargetMode="External"/><Relationship Id="rId9" Type="http://schemas.openxmlformats.org/officeDocument/2006/relationships/hyperlink" Target="https://podminky.urs.cz/item/CS_URS_2023_01/997013115" TargetMode="External"/><Relationship Id="rId13" Type="http://schemas.openxmlformats.org/officeDocument/2006/relationships/hyperlink" Target="https://podminky.urs.cz/item/CS_URS_2023_01/997013811" TargetMode="External"/><Relationship Id="rId18" Type="http://schemas.openxmlformats.org/officeDocument/2006/relationships/hyperlink" Target="https://podminky.urs.cz/item/CS_URS_2023_01/712331111" TargetMode="External"/><Relationship Id="rId39" Type="http://schemas.openxmlformats.org/officeDocument/2006/relationships/hyperlink" Target="https://podminky.urs.cz/item/CS_URS_2023_01/76212311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030001000" TargetMode="External"/><Relationship Id="rId3" Type="http://schemas.openxmlformats.org/officeDocument/2006/relationships/hyperlink" Target="https://podminky.urs.cz/item/CS_URS_2023_01/997013511" TargetMode="External"/><Relationship Id="rId7" Type="http://schemas.openxmlformats.org/officeDocument/2006/relationships/hyperlink" Target="https://podminky.urs.cz/item/CS_URS_2023_01/998787203" TargetMode="External"/><Relationship Id="rId2" Type="http://schemas.openxmlformats.org/officeDocument/2006/relationships/hyperlink" Target="https://podminky.urs.cz/item/CS_URS_2023_01/997013509" TargetMode="External"/><Relationship Id="rId1" Type="http://schemas.openxmlformats.org/officeDocument/2006/relationships/hyperlink" Target="https://podminky.urs.cz/item/CS_URS_2023_01/997013115" TargetMode="External"/><Relationship Id="rId6" Type="http://schemas.openxmlformats.org/officeDocument/2006/relationships/hyperlink" Target="https://podminky.urs.cz/item/CS_URS_2023_01/998765203" TargetMode="External"/><Relationship Id="rId5" Type="http://schemas.openxmlformats.org/officeDocument/2006/relationships/hyperlink" Target="https://podminky.urs.cz/item/CS_URS_2023_01/765192001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3_01/998762203" TargetMode="External"/><Relationship Id="rId9" Type="http://schemas.openxmlformats.org/officeDocument/2006/relationships/hyperlink" Target="https://podminky.urs.cz/item/CS_URS_2023_01/03210300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060001000" TargetMode="External"/><Relationship Id="rId2" Type="http://schemas.openxmlformats.org/officeDocument/2006/relationships/hyperlink" Target="https://podminky.urs.cz/item/CS_URS_2023_01/045002000" TargetMode="External"/><Relationship Id="rId1" Type="http://schemas.openxmlformats.org/officeDocument/2006/relationships/hyperlink" Target="https://podminky.urs.cz/item/CS_URS_2023_01/030001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3_01/090001000" TargetMode="External"/><Relationship Id="rId4" Type="http://schemas.openxmlformats.org/officeDocument/2006/relationships/hyperlink" Target="https://podminky.urs.cz/item/CS_URS_2023_01/070001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opLeftCell="A37" workbookViewId="0">
      <selection activeCell="AQ11" sqref="AQ11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37" t="s">
        <v>6</v>
      </c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S2" s="18" t="s">
        <v>7</v>
      </c>
      <c r="BT2" s="18" t="s">
        <v>8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s="1" customFormat="1" ht="12" customHeight="1">
      <c r="B5" s="21"/>
      <c r="D5" s="25" t="s">
        <v>14</v>
      </c>
      <c r="K5" s="367" t="s">
        <v>15</v>
      </c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R5" s="21"/>
      <c r="BE5" s="364" t="s">
        <v>16</v>
      </c>
      <c r="BS5" s="18" t="s">
        <v>7</v>
      </c>
    </row>
    <row r="6" spans="1:74" s="1" customFormat="1" ht="36.9" customHeight="1">
      <c r="B6" s="21"/>
      <c r="D6" s="27" t="s">
        <v>17</v>
      </c>
      <c r="K6" s="368" t="s">
        <v>18</v>
      </c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R6" s="21"/>
      <c r="BE6" s="365"/>
      <c r="BS6" s="18" t="s">
        <v>7</v>
      </c>
    </row>
    <row r="7" spans="1:74" s="1" customFormat="1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365"/>
      <c r="BS7" s="18" t="s">
        <v>7</v>
      </c>
    </row>
    <row r="8" spans="1:74" s="1" customFormat="1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65"/>
      <c r="BS8" s="18" t="s">
        <v>7</v>
      </c>
    </row>
    <row r="9" spans="1:74" s="1" customFormat="1" ht="14.4" customHeight="1">
      <c r="B9" s="21"/>
      <c r="AR9" s="21"/>
      <c r="BE9" s="365"/>
      <c r="BS9" s="18" t="s">
        <v>7</v>
      </c>
    </row>
    <row r="10" spans="1:74" s="1" customFormat="1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365"/>
      <c r="BS10" s="18" t="s">
        <v>7</v>
      </c>
    </row>
    <row r="11" spans="1:74" s="1" customFormat="1" ht="18.45" customHeight="1">
      <c r="B11" s="21"/>
      <c r="E11" s="26" t="s">
        <v>27</v>
      </c>
      <c r="AK11" s="28" t="s">
        <v>28</v>
      </c>
      <c r="AN11" s="26" t="s">
        <v>3</v>
      </c>
      <c r="AR11" s="21"/>
      <c r="BE11" s="365"/>
      <c r="BS11" s="18" t="s">
        <v>7</v>
      </c>
    </row>
    <row r="12" spans="1:74" s="1" customFormat="1" ht="6.9" customHeight="1">
      <c r="B12" s="21"/>
      <c r="AR12" s="21"/>
      <c r="BE12" s="365"/>
      <c r="BS12" s="18" t="s">
        <v>7</v>
      </c>
    </row>
    <row r="13" spans="1:74" s="1" customFormat="1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365"/>
      <c r="BS13" s="18" t="s">
        <v>7</v>
      </c>
    </row>
    <row r="14" spans="1:74" ht="13.2">
      <c r="B14" s="21"/>
      <c r="E14" s="369" t="s">
        <v>30</v>
      </c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28" t="s">
        <v>28</v>
      </c>
      <c r="AN14" s="30" t="s">
        <v>30</v>
      </c>
      <c r="AR14" s="21"/>
      <c r="BE14" s="365"/>
      <c r="BS14" s="18" t="s">
        <v>7</v>
      </c>
    </row>
    <row r="15" spans="1:74" s="1" customFormat="1" ht="6.9" customHeight="1">
      <c r="B15" s="21"/>
      <c r="AR15" s="21"/>
      <c r="BE15" s="365"/>
      <c r="BS15" s="18" t="s">
        <v>4</v>
      </c>
    </row>
    <row r="16" spans="1:74" s="1" customFormat="1" ht="12" customHeight="1">
      <c r="B16" s="21"/>
      <c r="D16" s="28" t="s">
        <v>31</v>
      </c>
      <c r="AK16" s="28" t="s">
        <v>26</v>
      </c>
      <c r="AN16" s="26" t="s">
        <v>3</v>
      </c>
      <c r="AR16" s="21"/>
      <c r="BE16" s="365"/>
      <c r="BS16" s="18" t="s">
        <v>4</v>
      </c>
    </row>
    <row r="17" spans="1:71" s="1" customFormat="1" ht="18.45" customHeight="1">
      <c r="B17" s="21"/>
      <c r="E17" s="26" t="s">
        <v>32</v>
      </c>
      <c r="AK17" s="28" t="s">
        <v>28</v>
      </c>
      <c r="AN17" s="26" t="s">
        <v>3</v>
      </c>
      <c r="AR17" s="21"/>
      <c r="BE17" s="365"/>
      <c r="BS17" s="18" t="s">
        <v>33</v>
      </c>
    </row>
    <row r="18" spans="1:71" s="1" customFormat="1" ht="6.9" customHeight="1">
      <c r="B18" s="21"/>
      <c r="AR18" s="21"/>
      <c r="BE18" s="365"/>
      <c r="BS18" s="18" t="s">
        <v>7</v>
      </c>
    </row>
    <row r="19" spans="1:71" s="1" customFormat="1" ht="12" customHeight="1">
      <c r="B19" s="21"/>
      <c r="D19" s="28" t="s">
        <v>34</v>
      </c>
      <c r="AK19" s="28" t="s">
        <v>26</v>
      </c>
      <c r="AN19" s="26" t="s">
        <v>35</v>
      </c>
      <c r="AR19" s="21"/>
      <c r="BE19" s="365"/>
      <c r="BS19" s="18" t="s">
        <v>7</v>
      </c>
    </row>
    <row r="20" spans="1:71" s="1" customFormat="1" ht="18.45" customHeight="1">
      <c r="B20" s="21"/>
      <c r="E20" s="26" t="s">
        <v>36</v>
      </c>
      <c r="AK20" s="28" t="s">
        <v>28</v>
      </c>
      <c r="AN20" s="26" t="s">
        <v>3</v>
      </c>
      <c r="AR20" s="21"/>
      <c r="BE20" s="365"/>
      <c r="BS20" s="18" t="s">
        <v>4</v>
      </c>
    </row>
    <row r="21" spans="1:71" s="1" customFormat="1" ht="6.9" customHeight="1">
      <c r="B21" s="21"/>
      <c r="AR21" s="21"/>
      <c r="BE21" s="365"/>
    </row>
    <row r="22" spans="1:71" s="1" customFormat="1" ht="12" customHeight="1">
      <c r="B22" s="21"/>
      <c r="D22" s="28" t="s">
        <v>37</v>
      </c>
      <c r="AR22" s="21"/>
      <c r="BE22" s="365"/>
    </row>
    <row r="23" spans="1:71" s="1" customFormat="1" ht="47.25" customHeight="1">
      <c r="B23" s="21"/>
      <c r="E23" s="371" t="s">
        <v>38</v>
      </c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R23" s="21"/>
      <c r="BE23" s="365"/>
    </row>
    <row r="24" spans="1:71" s="1" customFormat="1" ht="6.9" customHeight="1">
      <c r="B24" s="21"/>
      <c r="AR24" s="21"/>
      <c r="BE24" s="365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65"/>
    </row>
    <row r="26" spans="1:71" s="2" customFormat="1" ht="25.95" customHeight="1">
      <c r="A26" s="33"/>
      <c r="B26" s="34"/>
      <c r="C26" s="33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2">
        <f>ROUND(AG54,2)</f>
        <v>0</v>
      </c>
      <c r="AL26" s="373"/>
      <c r="AM26" s="373"/>
      <c r="AN26" s="373"/>
      <c r="AO26" s="373"/>
      <c r="AP26" s="33"/>
      <c r="AQ26" s="33"/>
      <c r="AR26" s="34"/>
      <c r="BE26" s="365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365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74" t="s">
        <v>40</v>
      </c>
      <c r="M28" s="374"/>
      <c r="N28" s="374"/>
      <c r="O28" s="374"/>
      <c r="P28" s="374"/>
      <c r="Q28" s="33"/>
      <c r="R28" s="33"/>
      <c r="S28" s="33"/>
      <c r="T28" s="33"/>
      <c r="U28" s="33"/>
      <c r="V28" s="33"/>
      <c r="W28" s="374" t="s">
        <v>41</v>
      </c>
      <c r="X28" s="374"/>
      <c r="Y28" s="374"/>
      <c r="Z28" s="374"/>
      <c r="AA28" s="374"/>
      <c r="AB28" s="374"/>
      <c r="AC28" s="374"/>
      <c r="AD28" s="374"/>
      <c r="AE28" s="374"/>
      <c r="AF28" s="33"/>
      <c r="AG28" s="33"/>
      <c r="AH28" s="33"/>
      <c r="AI28" s="33"/>
      <c r="AJ28" s="33"/>
      <c r="AK28" s="374" t="s">
        <v>42</v>
      </c>
      <c r="AL28" s="374"/>
      <c r="AM28" s="374"/>
      <c r="AN28" s="374"/>
      <c r="AO28" s="374"/>
      <c r="AP28" s="33"/>
      <c r="AQ28" s="33"/>
      <c r="AR28" s="34"/>
      <c r="BE28" s="365"/>
    </row>
    <row r="29" spans="1:71" s="3" customFormat="1" ht="14.4" customHeight="1">
      <c r="B29" s="38"/>
      <c r="D29" s="28" t="s">
        <v>43</v>
      </c>
      <c r="F29" s="28" t="s">
        <v>44</v>
      </c>
      <c r="L29" s="353">
        <v>0.21</v>
      </c>
      <c r="M29" s="352"/>
      <c r="N29" s="352"/>
      <c r="O29" s="352"/>
      <c r="P29" s="352"/>
      <c r="W29" s="351">
        <f>ROUND(AZ54, 2)</f>
        <v>0</v>
      </c>
      <c r="X29" s="352"/>
      <c r="Y29" s="352"/>
      <c r="Z29" s="352"/>
      <c r="AA29" s="352"/>
      <c r="AB29" s="352"/>
      <c r="AC29" s="352"/>
      <c r="AD29" s="352"/>
      <c r="AE29" s="352"/>
      <c r="AK29" s="351">
        <f>ROUND(AV54, 2)</f>
        <v>0</v>
      </c>
      <c r="AL29" s="352"/>
      <c r="AM29" s="352"/>
      <c r="AN29" s="352"/>
      <c r="AO29" s="352"/>
      <c r="AR29" s="38"/>
      <c r="BE29" s="366"/>
    </row>
    <row r="30" spans="1:71" s="3" customFormat="1" ht="14.4" customHeight="1">
      <c r="B30" s="38"/>
      <c r="F30" s="28" t="s">
        <v>45</v>
      </c>
      <c r="L30" s="353">
        <v>0.15</v>
      </c>
      <c r="M30" s="352"/>
      <c r="N30" s="352"/>
      <c r="O30" s="352"/>
      <c r="P30" s="352"/>
      <c r="W30" s="351">
        <f>ROUND(BA54, 2)</f>
        <v>0</v>
      </c>
      <c r="X30" s="352"/>
      <c r="Y30" s="352"/>
      <c r="Z30" s="352"/>
      <c r="AA30" s="352"/>
      <c r="AB30" s="352"/>
      <c r="AC30" s="352"/>
      <c r="AD30" s="352"/>
      <c r="AE30" s="352"/>
      <c r="AK30" s="351">
        <f>ROUND(AW54, 2)</f>
        <v>0</v>
      </c>
      <c r="AL30" s="352"/>
      <c r="AM30" s="352"/>
      <c r="AN30" s="352"/>
      <c r="AO30" s="352"/>
      <c r="AR30" s="38"/>
      <c r="BE30" s="366"/>
    </row>
    <row r="31" spans="1:71" s="3" customFormat="1" ht="14.4" hidden="1" customHeight="1">
      <c r="B31" s="38"/>
      <c r="F31" s="28" t="s">
        <v>46</v>
      </c>
      <c r="L31" s="353">
        <v>0.21</v>
      </c>
      <c r="M31" s="352"/>
      <c r="N31" s="352"/>
      <c r="O31" s="352"/>
      <c r="P31" s="352"/>
      <c r="W31" s="351">
        <f>ROUND(BB54, 2)</f>
        <v>0</v>
      </c>
      <c r="X31" s="352"/>
      <c r="Y31" s="352"/>
      <c r="Z31" s="352"/>
      <c r="AA31" s="352"/>
      <c r="AB31" s="352"/>
      <c r="AC31" s="352"/>
      <c r="AD31" s="352"/>
      <c r="AE31" s="352"/>
      <c r="AK31" s="351">
        <v>0</v>
      </c>
      <c r="AL31" s="352"/>
      <c r="AM31" s="352"/>
      <c r="AN31" s="352"/>
      <c r="AO31" s="352"/>
      <c r="AR31" s="38"/>
      <c r="BE31" s="366"/>
    </row>
    <row r="32" spans="1:71" s="3" customFormat="1" ht="14.4" hidden="1" customHeight="1">
      <c r="B32" s="38"/>
      <c r="F32" s="28" t="s">
        <v>47</v>
      </c>
      <c r="L32" s="353">
        <v>0.15</v>
      </c>
      <c r="M32" s="352"/>
      <c r="N32" s="352"/>
      <c r="O32" s="352"/>
      <c r="P32" s="352"/>
      <c r="W32" s="351">
        <f>ROUND(BC54, 2)</f>
        <v>0</v>
      </c>
      <c r="X32" s="352"/>
      <c r="Y32" s="352"/>
      <c r="Z32" s="352"/>
      <c r="AA32" s="352"/>
      <c r="AB32" s="352"/>
      <c r="AC32" s="352"/>
      <c r="AD32" s="352"/>
      <c r="AE32" s="352"/>
      <c r="AK32" s="351">
        <v>0</v>
      </c>
      <c r="AL32" s="352"/>
      <c r="AM32" s="352"/>
      <c r="AN32" s="352"/>
      <c r="AO32" s="352"/>
      <c r="AR32" s="38"/>
      <c r="BE32" s="366"/>
    </row>
    <row r="33" spans="1:57" s="3" customFormat="1" ht="14.4" hidden="1" customHeight="1">
      <c r="B33" s="38"/>
      <c r="F33" s="28" t="s">
        <v>48</v>
      </c>
      <c r="L33" s="353">
        <v>0</v>
      </c>
      <c r="M33" s="352"/>
      <c r="N33" s="352"/>
      <c r="O33" s="352"/>
      <c r="P33" s="352"/>
      <c r="W33" s="351">
        <f>ROUND(BD54, 2)</f>
        <v>0</v>
      </c>
      <c r="X33" s="352"/>
      <c r="Y33" s="352"/>
      <c r="Z33" s="352"/>
      <c r="AA33" s="352"/>
      <c r="AB33" s="352"/>
      <c r="AC33" s="352"/>
      <c r="AD33" s="352"/>
      <c r="AE33" s="352"/>
      <c r="AK33" s="351">
        <v>0</v>
      </c>
      <c r="AL33" s="352"/>
      <c r="AM33" s="352"/>
      <c r="AN33" s="352"/>
      <c r="AO33" s="352"/>
      <c r="AR33" s="38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33"/>
    </row>
    <row r="35" spans="1:57" s="2" customFormat="1" ht="25.95" customHeight="1">
      <c r="A35" s="33"/>
      <c r="B35" s="34"/>
      <c r="C35" s="39"/>
      <c r="D35" s="40" t="s">
        <v>49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50</v>
      </c>
      <c r="U35" s="41"/>
      <c r="V35" s="41"/>
      <c r="W35" s="41"/>
      <c r="X35" s="354" t="s">
        <v>51</v>
      </c>
      <c r="Y35" s="355"/>
      <c r="Z35" s="355"/>
      <c r="AA35" s="355"/>
      <c r="AB35" s="355"/>
      <c r="AC35" s="41"/>
      <c r="AD35" s="41"/>
      <c r="AE35" s="41"/>
      <c r="AF35" s="41"/>
      <c r="AG35" s="41"/>
      <c r="AH35" s="41"/>
      <c r="AI35" s="41"/>
      <c r="AJ35" s="41"/>
      <c r="AK35" s="356">
        <f>SUM(AK26:AK33)</f>
        <v>0</v>
      </c>
      <c r="AL35" s="355"/>
      <c r="AM35" s="355"/>
      <c r="AN35" s="355"/>
      <c r="AO35" s="357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6.9" customHeight="1">
      <c r="A37" s="33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  <c r="BE37" s="33"/>
    </row>
    <row r="41" spans="1:57" s="2" customFormat="1" ht="6.9" customHeight="1">
      <c r="A41" s="33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  <c r="BE41" s="33"/>
    </row>
    <row r="42" spans="1:57" s="2" customFormat="1" ht="24.9" customHeight="1">
      <c r="A42" s="33"/>
      <c r="B42" s="34"/>
      <c r="C42" s="22" t="s">
        <v>52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BE42" s="33"/>
    </row>
    <row r="43" spans="1:57" s="2" customFormat="1" ht="6.9" customHeight="1">
      <c r="A43" s="33"/>
      <c r="B43" s="3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4"/>
      <c r="BE43" s="33"/>
    </row>
    <row r="44" spans="1:57" s="4" customFormat="1" ht="12" customHeight="1">
      <c r="B44" s="47"/>
      <c r="C44" s="28" t="s">
        <v>14</v>
      </c>
      <c r="L44" s="4" t="str">
        <f>K5</f>
        <v>Techmania</v>
      </c>
      <c r="AR44" s="47"/>
    </row>
    <row r="45" spans="1:57" s="5" customFormat="1" ht="36.9" customHeight="1">
      <c r="B45" s="48"/>
      <c r="C45" s="49" t="s">
        <v>17</v>
      </c>
      <c r="L45" s="342" t="str">
        <f>K6</f>
        <v>Obnovení vodotěsnosti střešního pláště - Techmania Science Center, U Planetaria 2969/1, Plzeň -  I. etapa</v>
      </c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R45" s="48"/>
    </row>
    <row r="46" spans="1:57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BE46" s="33"/>
    </row>
    <row r="47" spans="1:57" s="2" customFormat="1" ht="12" customHeight="1">
      <c r="A47" s="33"/>
      <c r="B47" s="34"/>
      <c r="C47" s="28" t="s">
        <v>21</v>
      </c>
      <c r="D47" s="33"/>
      <c r="E47" s="33"/>
      <c r="F47" s="33"/>
      <c r="G47" s="33"/>
      <c r="H47" s="33"/>
      <c r="I47" s="33"/>
      <c r="J47" s="33"/>
      <c r="K47" s="33"/>
      <c r="L47" s="50" t="str">
        <f>IF(K8="","",K8)</f>
        <v>U Planetaria 2969/1, Plzeň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28" t="s">
        <v>23</v>
      </c>
      <c r="AJ47" s="33"/>
      <c r="AK47" s="33"/>
      <c r="AL47" s="33"/>
      <c r="AM47" s="344" t="str">
        <f>IF(AN8= "","",AN8)</f>
        <v>21. 2. 2023</v>
      </c>
      <c r="AN47" s="344"/>
      <c r="AO47" s="33"/>
      <c r="AP47" s="33"/>
      <c r="AQ47" s="33"/>
      <c r="AR47" s="34"/>
      <c r="BE47" s="33"/>
    </row>
    <row r="48" spans="1:57" s="2" customFormat="1" ht="6.9" customHeight="1">
      <c r="A48" s="33"/>
      <c r="B48" s="3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BE48" s="33"/>
    </row>
    <row r="49" spans="1:91" s="2" customFormat="1" ht="25.65" customHeight="1">
      <c r="A49" s="33"/>
      <c r="B49" s="34"/>
      <c r="C49" s="28" t="s">
        <v>25</v>
      </c>
      <c r="D49" s="33"/>
      <c r="E49" s="33"/>
      <c r="F49" s="33"/>
      <c r="G49" s="33"/>
      <c r="H49" s="33"/>
      <c r="I49" s="33"/>
      <c r="J49" s="33"/>
      <c r="K49" s="33"/>
      <c r="L49" s="4" t="str">
        <f>IF(E11= "","",E11)</f>
        <v xml:space="preserve"> 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28" t="s">
        <v>31</v>
      </c>
      <c r="AJ49" s="33"/>
      <c r="AK49" s="33"/>
      <c r="AL49" s="33"/>
      <c r="AM49" s="345" t="str">
        <f>IF(E17="","",E17)</f>
        <v>A.W.A.L. expertní a projektová kancelář</v>
      </c>
      <c r="AN49" s="346"/>
      <c r="AO49" s="346"/>
      <c r="AP49" s="346"/>
      <c r="AQ49" s="33"/>
      <c r="AR49" s="34"/>
      <c r="AS49" s="347" t="s">
        <v>53</v>
      </c>
      <c r="AT49" s="348"/>
      <c r="AU49" s="52"/>
      <c r="AV49" s="52"/>
      <c r="AW49" s="52"/>
      <c r="AX49" s="52"/>
      <c r="AY49" s="52"/>
      <c r="AZ49" s="52"/>
      <c r="BA49" s="52"/>
      <c r="BB49" s="52"/>
      <c r="BC49" s="52"/>
      <c r="BD49" s="53"/>
      <c r="BE49" s="33"/>
    </row>
    <row r="50" spans="1:91" s="2" customFormat="1" ht="15.15" customHeight="1">
      <c r="A50" s="33"/>
      <c r="B50" s="34"/>
      <c r="C50" s="28" t="s">
        <v>29</v>
      </c>
      <c r="D50" s="33"/>
      <c r="E50" s="33"/>
      <c r="F50" s="33"/>
      <c r="G50" s="33"/>
      <c r="H50" s="33"/>
      <c r="I50" s="33"/>
      <c r="J50" s="33"/>
      <c r="K50" s="33"/>
      <c r="L50" s="4" t="str">
        <f>IF(E14= "Vyplň údaj","",E14)</f>
        <v/>
      </c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28" t="s">
        <v>34</v>
      </c>
      <c r="AJ50" s="33"/>
      <c r="AK50" s="33"/>
      <c r="AL50" s="33"/>
      <c r="AM50" s="345" t="str">
        <f>IF(E20="","",E20)</f>
        <v>Hana Pejšová</v>
      </c>
      <c r="AN50" s="346"/>
      <c r="AO50" s="346"/>
      <c r="AP50" s="346"/>
      <c r="AQ50" s="33"/>
      <c r="AR50" s="34"/>
      <c r="AS50" s="349"/>
      <c r="AT50" s="350"/>
      <c r="AU50" s="54"/>
      <c r="AV50" s="54"/>
      <c r="AW50" s="54"/>
      <c r="AX50" s="54"/>
      <c r="AY50" s="54"/>
      <c r="AZ50" s="54"/>
      <c r="BA50" s="54"/>
      <c r="BB50" s="54"/>
      <c r="BC50" s="54"/>
      <c r="BD50" s="55"/>
      <c r="BE50" s="33"/>
    </row>
    <row r="51" spans="1:91" s="2" customFormat="1" ht="10.95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4"/>
      <c r="AS51" s="349"/>
      <c r="AT51" s="350"/>
      <c r="AU51" s="54"/>
      <c r="AV51" s="54"/>
      <c r="AW51" s="54"/>
      <c r="AX51" s="54"/>
      <c r="AY51" s="54"/>
      <c r="AZ51" s="54"/>
      <c r="BA51" s="54"/>
      <c r="BB51" s="54"/>
      <c r="BC51" s="54"/>
      <c r="BD51" s="55"/>
      <c r="BE51" s="33"/>
    </row>
    <row r="52" spans="1:91" s="2" customFormat="1" ht="29.25" customHeight="1">
      <c r="A52" s="33"/>
      <c r="B52" s="34"/>
      <c r="C52" s="358" t="s">
        <v>54</v>
      </c>
      <c r="D52" s="359"/>
      <c r="E52" s="359"/>
      <c r="F52" s="359"/>
      <c r="G52" s="359"/>
      <c r="H52" s="56"/>
      <c r="I52" s="360" t="s">
        <v>55</v>
      </c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61" t="s">
        <v>56</v>
      </c>
      <c r="AH52" s="359"/>
      <c r="AI52" s="359"/>
      <c r="AJ52" s="359"/>
      <c r="AK52" s="359"/>
      <c r="AL52" s="359"/>
      <c r="AM52" s="359"/>
      <c r="AN52" s="360" t="s">
        <v>57</v>
      </c>
      <c r="AO52" s="359"/>
      <c r="AP52" s="359"/>
      <c r="AQ52" s="57" t="s">
        <v>58</v>
      </c>
      <c r="AR52" s="34"/>
      <c r="AS52" s="58" t="s">
        <v>59</v>
      </c>
      <c r="AT52" s="59" t="s">
        <v>60</v>
      </c>
      <c r="AU52" s="59" t="s">
        <v>61</v>
      </c>
      <c r="AV52" s="59" t="s">
        <v>62</v>
      </c>
      <c r="AW52" s="59" t="s">
        <v>63</v>
      </c>
      <c r="AX52" s="59" t="s">
        <v>64</v>
      </c>
      <c r="AY52" s="59" t="s">
        <v>65</v>
      </c>
      <c r="AZ52" s="59" t="s">
        <v>66</v>
      </c>
      <c r="BA52" s="59" t="s">
        <v>67</v>
      </c>
      <c r="BB52" s="59" t="s">
        <v>68</v>
      </c>
      <c r="BC52" s="59" t="s">
        <v>69</v>
      </c>
      <c r="BD52" s="60" t="s">
        <v>70</v>
      </c>
      <c r="BE52" s="33"/>
    </row>
    <row r="53" spans="1:91" s="2" customFormat="1" ht="10.95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4"/>
      <c r="AS53" s="61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3"/>
      <c r="BE53" s="33"/>
    </row>
    <row r="54" spans="1:91" s="6" customFormat="1" ht="32.4" customHeight="1">
      <c r="B54" s="64"/>
      <c r="C54" s="65" t="s">
        <v>71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362">
        <f>ROUND(SUM(AG55:AG57),2)</f>
        <v>0</v>
      </c>
      <c r="AH54" s="362"/>
      <c r="AI54" s="362"/>
      <c r="AJ54" s="362"/>
      <c r="AK54" s="362"/>
      <c r="AL54" s="362"/>
      <c r="AM54" s="362"/>
      <c r="AN54" s="363">
        <f>SUM(AG54,AT54)</f>
        <v>0</v>
      </c>
      <c r="AO54" s="363"/>
      <c r="AP54" s="363"/>
      <c r="AQ54" s="68" t="s">
        <v>3</v>
      </c>
      <c r="AR54" s="64"/>
      <c r="AS54" s="69">
        <f>ROUND(SUM(AS55:AS57),2)</f>
        <v>0</v>
      </c>
      <c r="AT54" s="70">
        <f>ROUND(SUM(AV54:AW54),2)</f>
        <v>0</v>
      </c>
      <c r="AU54" s="71">
        <f>ROUND(SUM(AU55:AU57),5)</f>
        <v>0</v>
      </c>
      <c r="AV54" s="70">
        <f>ROUND(AZ54*L29,2)</f>
        <v>0</v>
      </c>
      <c r="AW54" s="70">
        <f>ROUND(BA54*L30,2)</f>
        <v>0</v>
      </c>
      <c r="AX54" s="70">
        <f>ROUND(BB54*L29,2)</f>
        <v>0</v>
      </c>
      <c r="AY54" s="70">
        <f>ROUND(BC54*L30,2)</f>
        <v>0</v>
      </c>
      <c r="AZ54" s="70">
        <f>ROUND(SUM(AZ55:AZ57),2)</f>
        <v>0</v>
      </c>
      <c r="BA54" s="70">
        <f>ROUND(SUM(BA55:BA57),2)</f>
        <v>0</v>
      </c>
      <c r="BB54" s="70">
        <f>ROUND(SUM(BB55:BB57),2)</f>
        <v>0</v>
      </c>
      <c r="BC54" s="70">
        <f>ROUND(SUM(BC55:BC57),2)</f>
        <v>0</v>
      </c>
      <c r="BD54" s="72">
        <f>ROUND(SUM(BD55:BD57),2)</f>
        <v>0</v>
      </c>
      <c r="BS54" s="73" t="s">
        <v>72</v>
      </c>
      <c r="BT54" s="73" t="s">
        <v>73</v>
      </c>
      <c r="BU54" s="74" t="s">
        <v>74</v>
      </c>
      <c r="BV54" s="73" t="s">
        <v>75</v>
      </c>
      <c r="BW54" s="73" t="s">
        <v>5</v>
      </c>
      <c r="BX54" s="73" t="s">
        <v>76</v>
      </c>
      <c r="CL54" s="73" t="s">
        <v>3</v>
      </c>
    </row>
    <row r="55" spans="1:91" s="7" customFormat="1" ht="16.5" customHeight="1">
      <c r="A55" s="75" t="s">
        <v>77</v>
      </c>
      <c r="B55" s="76"/>
      <c r="C55" s="77"/>
      <c r="D55" s="341" t="s">
        <v>78</v>
      </c>
      <c r="E55" s="341"/>
      <c r="F55" s="341"/>
      <c r="G55" s="341"/>
      <c r="H55" s="341"/>
      <c r="I55" s="78"/>
      <c r="J55" s="341" t="s">
        <v>79</v>
      </c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39">
        <f>'01 - I. etapa'!J30</f>
        <v>0</v>
      </c>
      <c r="AH55" s="340"/>
      <c r="AI55" s="340"/>
      <c r="AJ55" s="340"/>
      <c r="AK55" s="340"/>
      <c r="AL55" s="340"/>
      <c r="AM55" s="340"/>
      <c r="AN55" s="339">
        <f>SUM(AG55,AT55)</f>
        <v>0</v>
      </c>
      <c r="AO55" s="340"/>
      <c r="AP55" s="340"/>
      <c r="AQ55" s="79" t="s">
        <v>80</v>
      </c>
      <c r="AR55" s="76"/>
      <c r="AS55" s="80">
        <v>0</v>
      </c>
      <c r="AT55" s="81">
        <f>ROUND(SUM(AV55:AW55),2)</f>
        <v>0</v>
      </c>
      <c r="AU55" s="82">
        <f>'01 - I. etapa'!P94</f>
        <v>0</v>
      </c>
      <c r="AV55" s="81">
        <f>'01 - I. etapa'!J33</f>
        <v>0</v>
      </c>
      <c r="AW55" s="81">
        <f>'01 - I. etapa'!J34</f>
        <v>0</v>
      </c>
      <c r="AX55" s="81">
        <f>'01 - I. etapa'!J35</f>
        <v>0</v>
      </c>
      <c r="AY55" s="81">
        <f>'01 - I. etapa'!J36</f>
        <v>0</v>
      </c>
      <c r="AZ55" s="81">
        <f>'01 - I. etapa'!F33</f>
        <v>0</v>
      </c>
      <c r="BA55" s="81">
        <f>'01 - I. etapa'!F34</f>
        <v>0</v>
      </c>
      <c r="BB55" s="81">
        <f>'01 - I. etapa'!F35</f>
        <v>0</v>
      </c>
      <c r="BC55" s="81">
        <f>'01 - I. etapa'!F36</f>
        <v>0</v>
      </c>
      <c r="BD55" s="83">
        <f>'01 - I. etapa'!F37</f>
        <v>0</v>
      </c>
      <c r="BT55" s="84" t="s">
        <v>81</v>
      </c>
      <c r="BV55" s="84" t="s">
        <v>75</v>
      </c>
      <c r="BW55" s="84" t="s">
        <v>82</v>
      </c>
      <c r="BX55" s="84" t="s">
        <v>5</v>
      </c>
      <c r="CL55" s="84" t="s">
        <v>3</v>
      </c>
      <c r="CM55" s="84" t="s">
        <v>83</v>
      </c>
    </row>
    <row r="56" spans="1:91" s="7" customFormat="1" ht="16.5" customHeight="1">
      <c r="A56" s="75" t="s">
        <v>77</v>
      </c>
      <c r="B56" s="76"/>
      <c r="C56" s="77"/>
      <c r="D56" s="341" t="s">
        <v>84</v>
      </c>
      <c r="E56" s="341"/>
      <c r="F56" s="341"/>
      <c r="G56" s="341"/>
      <c r="H56" s="341"/>
      <c r="I56" s="78"/>
      <c r="J56" s="341" t="s">
        <v>85</v>
      </c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39">
        <f>'02 - Světlíky'!J30</f>
        <v>0</v>
      </c>
      <c r="AH56" s="340"/>
      <c r="AI56" s="340"/>
      <c r="AJ56" s="340"/>
      <c r="AK56" s="340"/>
      <c r="AL56" s="340"/>
      <c r="AM56" s="340"/>
      <c r="AN56" s="339">
        <f>SUM(AG56,AT56)</f>
        <v>0</v>
      </c>
      <c r="AO56" s="340"/>
      <c r="AP56" s="340"/>
      <c r="AQ56" s="79" t="s">
        <v>80</v>
      </c>
      <c r="AR56" s="76"/>
      <c r="AS56" s="80">
        <v>0</v>
      </c>
      <c r="AT56" s="81">
        <f>ROUND(SUM(AV56:AW56),2)</f>
        <v>0</v>
      </c>
      <c r="AU56" s="82">
        <f>'02 - Světlíky'!P90</f>
        <v>0</v>
      </c>
      <c r="AV56" s="81">
        <f>'02 - Světlíky'!J33</f>
        <v>0</v>
      </c>
      <c r="AW56" s="81">
        <f>'02 - Světlíky'!J34</f>
        <v>0</v>
      </c>
      <c r="AX56" s="81">
        <f>'02 - Světlíky'!J35</f>
        <v>0</v>
      </c>
      <c r="AY56" s="81">
        <f>'02 - Světlíky'!J36</f>
        <v>0</v>
      </c>
      <c r="AZ56" s="81">
        <f>'02 - Světlíky'!F33</f>
        <v>0</v>
      </c>
      <c r="BA56" s="81">
        <f>'02 - Světlíky'!F34</f>
        <v>0</v>
      </c>
      <c r="BB56" s="81">
        <f>'02 - Světlíky'!F35</f>
        <v>0</v>
      </c>
      <c r="BC56" s="81">
        <f>'02 - Světlíky'!F36</f>
        <v>0</v>
      </c>
      <c r="BD56" s="83">
        <f>'02 - Světlíky'!F37</f>
        <v>0</v>
      </c>
      <c r="BT56" s="84" t="s">
        <v>81</v>
      </c>
      <c r="BV56" s="84" t="s">
        <v>75</v>
      </c>
      <c r="BW56" s="84" t="s">
        <v>86</v>
      </c>
      <c r="BX56" s="84" t="s">
        <v>5</v>
      </c>
      <c r="CL56" s="84" t="s">
        <v>3</v>
      </c>
      <c r="CM56" s="84" t="s">
        <v>83</v>
      </c>
    </row>
    <row r="57" spans="1:91" s="7" customFormat="1" ht="16.5" customHeight="1">
      <c r="A57" s="75" t="s">
        <v>77</v>
      </c>
      <c r="B57" s="76"/>
      <c r="C57" s="77"/>
      <c r="D57" s="341" t="s">
        <v>87</v>
      </c>
      <c r="E57" s="341"/>
      <c r="F57" s="341"/>
      <c r="G57" s="341"/>
      <c r="H57" s="341"/>
      <c r="I57" s="78"/>
      <c r="J57" s="341" t="s">
        <v>88</v>
      </c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39">
        <f>'03 - VRN'!J30</f>
        <v>0</v>
      </c>
      <c r="AH57" s="340"/>
      <c r="AI57" s="340"/>
      <c r="AJ57" s="340"/>
      <c r="AK57" s="340"/>
      <c r="AL57" s="340"/>
      <c r="AM57" s="340"/>
      <c r="AN57" s="339">
        <f>SUM(AG57,AT57)</f>
        <v>0</v>
      </c>
      <c r="AO57" s="340"/>
      <c r="AP57" s="340"/>
      <c r="AQ57" s="79" t="s">
        <v>80</v>
      </c>
      <c r="AR57" s="76"/>
      <c r="AS57" s="85">
        <v>0</v>
      </c>
      <c r="AT57" s="86">
        <f>ROUND(SUM(AV57:AW57),2)</f>
        <v>0</v>
      </c>
      <c r="AU57" s="87">
        <f>'03 - VRN'!P85</f>
        <v>0</v>
      </c>
      <c r="AV57" s="86">
        <f>'03 - VRN'!J33</f>
        <v>0</v>
      </c>
      <c r="AW57" s="86">
        <f>'03 - VRN'!J34</f>
        <v>0</v>
      </c>
      <c r="AX57" s="86">
        <f>'03 - VRN'!J35</f>
        <v>0</v>
      </c>
      <c r="AY57" s="86">
        <f>'03 - VRN'!J36</f>
        <v>0</v>
      </c>
      <c r="AZ57" s="86">
        <f>'03 - VRN'!F33</f>
        <v>0</v>
      </c>
      <c r="BA57" s="86">
        <f>'03 - VRN'!F34</f>
        <v>0</v>
      </c>
      <c r="BB57" s="86">
        <f>'03 - VRN'!F35</f>
        <v>0</v>
      </c>
      <c r="BC57" s="86">
        <f>'03 - VRN'!F36</f>
        <v>0</v>
      </c>
      <c r="BD57" s="88">
        <f>'03 - VRN'!F37</f>
        <v>0</v>
      </c>
      <c r="BT57" s="84" t="s">
        <v>81</v>
      </c>
      <c r="BV57" s="84" t="s">
        <v>75</v>
      </c>
      <c r="BW57" s="84" t="s">
        <v>89</v>
      </c>
      <c r="BX57" s="84" t="s">
        <v>5</v>
      </c>
      <c r="CL57" s="84" t="s">
        <v>3</v>
      </c>
      <c r="CM57" s="84" t="s">
        <v>83</v>
      </c>
    </row>
    <row r="58" spans="1:91" s="2" customFormat="1" ht="30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4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91" s="2" customFormat="1" ht="6.9" customHeight="1">
      <c r="A59" s="33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34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</sheetData>
  <mergeCells count="50"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1 - I. etapa'!C2" display="/"/>
    <hyperlink ref="A56" location="'02 - Světlíky'!C2" display="/"/>
    <hyperlink ref="A57" location="'03 - VRN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2"/>
  <sheetViews>
    <sheetView showGridLines="0" topLeftCell="A230" workbookViewId="0">
      <selection activeCell="H288" sqref="H28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37" t="s">
        <v>6</v>
      </c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8" t="s">
        <v>82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90</v>
      </c>
      <c r="L4" s="21"/>
      <c r="M4" s="89" t="s">
        <v>11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17</v>
      </c>
      <c r="L6" s="21"/>
    </row>
    <row r="7" spans="1:46" s="1" customFormat="1" ht="26.25" customHeight="1">
      <c r="B7" s="21"/>
      <c r="E7" s="376" t="str">
        <f>'Rekapitulace stavby'!K6</f>
        <v>Obnovení vodotěsnosti střešního pláště - Techmania Science Center, U Planetaria 2969/1, Plzeň -  I. etapa</v>
      </c>
      <c r="F7" s="377"/>
      <c r="G7" s="377"/>
      <c r="H7" s="377"/>
      <c r="L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9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42" t="s">
        <v>92</v>
      </c>
      <c r="F9" s="375"/>
      <c r="G9" s="375"/>
      <c r="H9" s="375"/>
      <c r="I9" s="33"/>
      <c r="J9" s="33"/>
      <c r="K9" s="33"/>
      <c r="L9" s="9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9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19</v>
      </c>
      <c r="E11" s="33"/>
      <c r="F11" s="26" t="s">
        <v>3</v>
      </c>
      <c r="G11" s="33"/>
      <c r="H11" s="33"/>
      <c r="I11" s="28" t="s">
        <v>20</v>
      </c>
      <c r="J11" s="26" t="s">
        <v>3</v>
      </c>
      <c r="K11" s="33"/>
      <c r="L11" s="9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1" t="str">
        <f>'Rekapitulace stavby'!AN8</f>
        <v>21. 2. 2023</v>
      </c>
      <c r="K12" s="33"/>
      <c r="L12" s="9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9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28" t="s">
        <v>26</v>
      </c>
      <c r="J14" s="26" t="str">
        <f>IF('Rekapitulace stavby'!AN10="","",'Rekapitulace stavby'!AN10)</f>
        <v/>
      </c>
      <c r="K14" s="33"/>
      <c r="L14" s="9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28</v>
      </c>
      <c r="J15" s="26" t="str">
        <f>IF('Rekapitulace stavby'!AN11="","",'Rekapitulace stavby'!AN11)</f>
        <v/>
      </c>
      <c r="K15" s="33"/>
      <c r="L15" s="9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9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28" t="s">
        <v>26</v>
      </c>
      <c r="J17" s="29" t="str">
        <f>'Rekapitulace stavby'!AN13</f>
        <v>Vyplň údaj</v>
      </c>
      <c r="K17" s="33"/>
      <c r="L17" s="9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78" t="str">
        <f>'Rekapitulace stavby'!E14</f>
        <v>Vyplň údaj</v>
      </c>
      <c r="F18" s="367"/>
      <c r="G18" s="367"/>
      <c r="H18" s="367"/>
      <c r="I18" s="28" t="s">
        <v>28</v>
      </c>
      <c r="J18" s="29" t="str">
        <f>'Rekapitulace stavby'!AN14</f>
        <v>Vyplň údaj</v>
      </c>
      <c r="K18" s="33"/>
      <c r="L18" s="9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9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28" t="s">
        <v>26</v>
      </c>
      <c r="J20" s="26" t="s">
        <v>3</v>
      </c>
      <c r="K20" s="33"/>
      <c r="L20" s="9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28</v>
      </c>
      <c r="J21" s="26" t="s">
        <v>3</v>
      </c>
      <c r="K21" s="33"/>
      <c r="L21" s="9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9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26</v>
      </c>
      <c r="J23" s="26" t="s">
        <v>35</v>
      </c>
      <c r="K23" s="33"/>
      <c r="L23" s="9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36</v>
      </c>
      <c r="F24" s="33"/>
      <c r="G24" s="33"/>
      <c r="H24" s="33"/>
      <c r="I24" s="28" t="s">
        <v>28</v>
      </c>
      <c r="J24" s="26" t="s">
        <v>3</v>
      </c>
      <c r="K24" s="33"/>
      <c r="L24" s="9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9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33"/>
      <c r="J26" s="33"/>
      <c r="K26" s="33"/>
      <c r="L26" s="9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371" t="s">
        <v>3</v>
      </c>
      <c r="F27" s="371"/>
      <c r="G27" s="371"/>
      <c r="H27" s="371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9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2"/>
      <c r="E29" s="62"/>
      <c r="F29" s="62"/>
      <c r="G29" s="62"/>
      <c r="H29" s="62"/>
      <c r="I29" s="62"/>
      <c r="J29" s="62"/>
      <c r="K29" s="62"/>
      <c r="L29" s="9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4" t="s">
        <v>39</v>
      </c>
      <c r="E30" s="33"/>
      <c r="F30" s="33"/>
      <c r="G30" s="33"/>
      <c r="H30" s="33"/>
      <c r="I30" s="33"/>
      <c r="J30" s="67">
        <f>ROUND(J94, 2)</f>
        <v>0</v>
      </c>
      <c r="K30" s="33"/>
      <c r="L30" s="9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2"/>
      <c r="E31" s="62"/>
      <c r="F31" s="62"/>
      <c r="G31" s="62"/>
      <c r="H31" s="62"/>
      <c r="I31" s="62"/>
      <c r="J31" s="62"/>
      <c r="K31" s="62"/>
      <c r="L31" s="9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37" t="s">
        <v>40</v>
      </c>
      <c r="J32" s="37" t="s">
        <v>42</v>
      </c>
      <c r="K32" s="33"/>
      <c r="L32" s="9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43</v>
      </c>
      <c r="E33" s="28" t="s">
        <v>44</v>
      </c>
      <c r="F33" s="96">
        <f>ROUND((SUM(BE94:BE391)),  2)</f>
        <v>0</v>
      </c>
      <c r="G33" s="33"/>
      <c r="H33" s="33"/>
      <c r="I33" s="97">
        <v>0.21</v>
      </c>
      <c r="J33" s="96">
        <f>ROUND(((SUM(BE94:BE391))*I33),  2)</f>
        <v>0</v>
      </c>
      <c r="K33" s="33"/>
      <c r="L33" s="9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45</v>
      </c>
      <c r="F34" s="96">
        <f>ROUND((SUM(BF94:BF391)),  2)</f>
        <v>0</v>
      </c>
      <c r="G34" s="33"/>
      <c r="H34" s="33"/>
      <c r="I34" s="97">
        <v>0.15</v>
      </c>
      <c r="J34" s="96">
        <f>ROUND(((SUM(BF94:BF391))*I34),  2)</f>
        <v>0</v>
      </c>
      <c r="K34" s="33"/>
      <c r="L34" s="9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96">
        <f>ROUND((SUM(BG94:BG391)),  2)</f>
        <v>0</v>
      </c>
      <c r="G35" s="33"/>
      <c r="H35" s="33"/>
      <c r="I35" s="97">
        <v>0.21</v>
      </c>
      <c r="J35" s="96">
        <f>0</f>
        <v>0</v>
      </c>
      <c r="K35" s="33"/>
      <c r="L35" s="9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47</v>
      </c>
      <c r="F36" s="96">
        <f>ROUND((SUM(BH94:BH391)),  2)</f>
        <v>0</v>
      </c>
      <c r="G36" s="33"/>
      <c r="H36" s="33"/>
      <c r="I36" s="97">
        <v>0.15</v>
      </c>
      <c r="J36" s="96">
        <f>0</f>
        <v>0</v>
      </c>
      <c r="K36" s="33"/>
      <c r="L36" s="9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48</v>
      </c>
      <c r="F37" s="96">
        <f>ROUND((SUM(BI94:BI391)),  2)</f>
        <v>0</v>
      </c>
      <c r="G37" s="33"/>
      <c r="H37" s="33"/>
      <c r="I37" s="97">
        <v>0</v>
      </c>
      <c r="J37" s="96">
        <f>0</f>
        <v>0</v>
      </c>
      <c r="K37" s="33"/>
      <c r="L37" s="9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9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8"/>
      <c r="D39" s="99" t="s">
        <v>49</v>
      </c>
      <c r="E39" s="56"/>
      <c r="F39" s="56"/>
      <c r="G39" s="100" t="s">
        <v>50</v>
      </c>
      <c r="H39" s="101" t="s">
        <v>51</v>
      </c>
      <c r="I39" s="56"/>
      <c r="J39" s="102">
        <f>SUM(J30:J37)</f>
        <v>0</v>
      </c>
      <c r="K39" s="103"/>
      <c r="L39" s="9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9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" customHeight="1">
      <c r="A44" s="33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9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" customHeight="1">
      <c r="A45" s="33"/>
      <c r="B45" s="34"/>
      <c r="C45" s="22" t="s">
        <v>93</v>
      </c>
      <c r="D45" s="33"/>
      <c r="E45" s="33"/>
      <c r="F45" s="33"/>
      <c r="G45" s="33"/>
      <c r="H45" s="33"/>
      <c r="I45" s="33"/>
      <c r="J45" s="33"/>
      <c r="K45" s="33"/>
      <c r="L45" s="9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9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33"/>
      <c r="J47" s="33"/>
      <c r="K47" s="33"/>
      <c r="L47" s="9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3"/>
      <c r="D48" s="33"/>
      <c r="E48" s="376" t="str">
        <f>E7</f>
        <v>Obnovení vodotěsnosti střešního pláště - Techmania Science Center, U Planetaria 2969/1, Plzeň -  I. etapa</v>
      </c>
      <c r="F48" s="377"/>
      <c r="G48" s="377"/>
      <c r="H48" s="377"/>
      <c r="I48" s="33"/>
      <c r="J48" s="33"/>
      <c r="K48" s="33"/>
      <c r="L48" s="9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91</v>
      </c>
      <c r="D49" s="33"/>
      <c r="E49" s="33"/>
      <c r="F49" s="33"/>
      <c r="G49" s="33"/>
      <c r="H49" s="33"/>
      <c r="I49" s="33"/>
      <c r="J49" s="33"/>
      <c r="K49" s="33"/>
      <c r="L49" s="9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42" t="str">
        <f>E9</f>
        <v>01 - I. etapa</v>
      </c>
      <c r="F50" s="375"/>
      <c r="G50" s="375"/>
      <c r="H50" s="375"/>
      <c r="I50" s="33"/>
      <c r="J50" s="33"/>
      <c r="K50" s="33"/>
      <c r="L50" s="9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9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3"/>
      <c r="E52" s="33"/>
      <c r="F52" s="26" t="str">
        <f>F12</f>
        <v>U Planetaria 2969/1, Plzeň</v>
      </c>
      <c r="G52" s="33"/>
      <c r="H52" s="33"/>
      <c r="I52" s="28" t="s">
        <v>23</v>
      </c>
      <c r="J52" s="51" t="str">
        <f>IF(J12="","",J12)</f>
        <v>21. 2. 2023</v>
      </c>
      <c r="K52" s="33"/>
      <c r="L52" s="9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9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65" customHeight="1">
      <c r="A54" s="33"/>
      <c r="B54" s="34"/>
      <c r="C54" s="28" t="s">
        <v>25</v>
      </c>
      <c r="D54" s="33"/>
      <c r="E54" s="33"/>
      <c r="F54" s="26" t="str">
        <f>E15</f>
        <v xml:space="preserve"> </v>
      </c>
      <c r="G54" s="33"/>
      <c r="H54" s="33"/>
      <c r="I54" s="28" t="s">
        <v>31</v>
      </c>
      <c r="J54" s="31" t="str">
        <f>E21</f>
        <v>A.W.A.L. expertní a projektová kancelář</v>
      </c>
      <c r="K54" s="33"/>
      <c r="L54" s="9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15" customHeight="1">
      <c r="A55" s="33"/>
      <c r="B55" s="34"/>
      <c r="C55" s="28" t="s">
        <v>29</v>
      </c>
      <c r="D55" s="33"/>
      <c r="E55" s="33"/>
      <c r="F55" s="26" t="str">
        <f>IF(E18="","",E18)</f>
        <v>Vyplň údaj</v>
      </c>
      <c r="G55" s="33"/>
      <c r="H55" s="33"/>
      <c r="I55" s="28" t="s">
        <v>34</v>
      </c>
      <c r="J55" s="31" t="str">
        <f>E24</f>
        <v>Hana Pejšová</v>
      </c>
      <c r="K55" s="33"/>
      <c r="L55" s="9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90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04" t="s">
        <v>94</v>
      </c>
      <c r="D57" s="98"/>
      <c r="E57" s="98"/>
      <c r="F57" s="98"/>
      <c r="G57" s="98"/>
      <c r="H57" s="98"/>
      <c r="I57" s="98"/>
      <c r="J57" s="105" t="s">
        <v>95</v>
      </c>
      <c r="K57" s="98"/>
      <c r="L57" s="90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9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5" customHeight="1">
      <c r="A59" s="33"/>
      <c r="B59" s="34"/>
      <c r="C59" s="106" t="s">
        <v>71</v>
      </c>
      <c r="D59" s="33"/>
      <c r="E59" s="33"/>
      <c r="F59" s="33"/>
      <c r="G59" s="33"/>
      <c r="H59" s="33"/>
      <c r="I59" s="33"/>
      <c r="J59" s="67">
        <f>J94</f>
        <v>0</v>
      </c>
      <c r="K59" s="33"/>
      <c r="L59" s="90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96</v>
      </c>
    </row>
    <row r="60" spans="1:47" s="9" customFormat="1" ht="24.9" customHeight="1">
      <c r="B60" s="107"/>
      <c r="D60" s="108" t="s">
        <v>97</v>
      </c>
      <c r="E60" s="109"/>
      <c r="F60" s="109"/>
      <c r="G60" s="109"/>
      <c r="H60" s="109"/>
      <c r="I60" s="109"/>
      <c r="J60" s="110">
        <f>J95</f>
        <v>0</v>
      </c>
      <c r="L60" s="107"/>
    </row>
    <row r="61" spans="1:47" s="10" customFormat="1" ht="19.95" customHeight="1">
      <c r="B61" s="111"/>
      <c r="D61" s="112" t="s">
        <v>98</v>
      </c>
      <c r="E61" s="113"/>
      <c r="F61" s="113"/>
      <c r="G61" s="113"/>
      <c r="H61" s="113"/>
      <c r="I61" s="113"/>
      <c r="J61" s="114">
        <f>J96</f>
        <v>0</v>
      </c>
      <c r="L61" s="111"/>
    </row>
    <row r="62" spans="1:47" s="10" customFormat="1" ht="19.95" customHeight="1">
      <c r="B62" s="111"/>
      <c r="D62" s="112" t="s">
        <v>99</v>
      </c>
      <c r="E62" s="113"/>
      <c r="F62" s="113"/>
      <c r="G62" s="113"/>
      <c r="H62" s="113"/>
      <c r="I62" s="113"/>
      <c r="J62" s="114">
        <f>J100</f>
        <v>0</v>
      </c>
      <c r="L62" s="111"/>
    </row>
    <row r="63" spans="1:47" s="10" customFormat="1" ht="19.95" customHeight="1">
      <c r="B63" s="111"/>
      <c r="D63" s="112" t="s">
        <v>100</v>
      </c>
      <c r="E63" s="113"/>
      <c r="F63" s="113"/>
      <c r="G63" s="113"/>
      <c r="H63" s="113"/>
      <c r="I63" s="113"/>
      <c r="J63" s="114">
        <f>J127</f>
        <v>0</v>
      </c>
      <c r="L63" s="111"/>
    </row>
    <row r="64" spans="1:47" s="10" customFormat="1" ht="19.95" customHeight="1">
      <c r="B64" s="111"/>
      <c r="D64" s="112" t="s">
        <v>101</v>
      </c>
      <c r="E64" s="113"/>
      <c r="F64" s="113"/>
      <c r="G64" s="113"/>
      <c r="H64" s="113"/>
      <c r="I64" s="113"/>
      <c r="J64" s="114">
        <f>J146</f>
        <v>0</v>
      </c>
      <c r="L64" s="111"/>
    </row>
    <row r="65" spans="1:31" s="9" customFormat="1" ht="24.9" customHeight="1">
      <c r="B65" s="107"/>
      <c r="D65" s="108" t="s">
        <v>102</v>
      </c>
      <c r="E65" s="109"/>
      <c r="F65" s="109"/>
      <c r="G65" s="109"/>
      <c r="H65" s="109"/>
      <c r="I65" s="109"/>
      <c r="J65" s="110">
        <f>J149</f>
        <v>0</v>
      </c>
      <c r="L65" s="107"/>
    </row>
    <row r="66" spans="1:31" s="10" customFormat="1" ht="19.95" customHeight="1">
      <c r="B66" s="111"/>
      <c r="D66" s="112" t="s">
        <v>103</v>
      </c>
      <c r="E66" s="113"/>
      <c r="F66" s="113"/>
      <c r="G66" s="113"/>
      <c r="H66" s="113"/>
      <c r="I66" s="113"/>
      <c r="J66" s="114">
        <f>J150</f>
        <v>0</v>
      </c>
      <c r="L66" s="111"/>
    </row>
    <row r="67" spans="1:31" s="10" customFormat="1" ht="19.95" customHeight="1">
      <c r="B67" s="111"/>
      <c r="D67" s="112" t="s">
        <v>104</v>
      </c>
      <c r="E67" s="113"/>
      <c r="F67" s="113"/>
      <c r="G67" s="113"/>
      <c r="H67" s="113"/>
      <c r="I67" s="113"/>
      <c r="J67" s="114">
        <f>J271</f>
        <v>0</v>
      </c>
      <c r="L67" s="111"/>
    </row>
    <row r="68" spans="1:31" s="10" customFormat="1" ht="19.95" customHeight="1">
      <c r="B68" s="111"/>
      <c r="D68" s="112" t="s">
        <v>105</v>
      </c>
      <c r="E68" s="113"/>
      <c r="F68" s="113"/>
      <c r="G68" s="113"/>
      <c r="H68" s="113"/>
      <c r="I68" s="113"/>
      <c r="J68" s="114">
        <f>J293</f>
        <v>0</v>
      </c>
      <c r="L68" s="111"/>
    </row>
    <row r="69" spans="1:31" s="10" customFormat="1" ht="19.95" customHeight="1">
      <c r="B69" s="111"/>
      <c r="D69" s="112" t="s">
        <v>106</v>
      </c>
      <c r="E69" s="113"/>
      <c r="F69" s="113"/>
      <c r="G69" s="113"/>
      <c r="H69" s="113"/>
      <c r="I69" s="113"/>
      <c r="J69" s="114">
        <f>J295</f>
        <v>0</v>
      </c>
      <c r="L69" s="111"/>
    </row>
    <row r="70" spans="1:31" s="10" customFormat="1" ht="19.95" customHeight="1">
      <c r="B70" s="111"/>
      <c r="D70" s="112" t="s">
        <v>107</v>
      </c>
      <c r="E70" s="113"/>
      <c r="F70" s="113"/>
      <c r="G70" s="113"/>
      <c r="H70" s="113"/>
      <c r="I70" s="113"/>
      <c r="J70" s="114">
        <f>J298</f>
        <v>0</v>
      </c>
      <c r="L70" s="111"/>
    </row>
    <row r="71" spans="1:31" s="10" customFormat="1" ht="19.95" customHeight="1">
      <c r="B71" s="111"/>
      <c r="D71" s="112" t="s">
        <v>108</v>
      </c>
      <c r="E71" s="113"/>
      <c r="F71" s="113"/>
      <c r="G71" s="113"/>
      <c r="H71" s="113"/>
      <c r="I71" s="113"/>
      <c r="J71" s="114">
        <f>J328</f>
        <v>0</v>
      </c>
      <c r="L71" s="111"/>
    </row>
    <row r="72" spans="1:31" s="10" customFormat="1" ht="19.95" customHeight="1">
      <c r="B72" s="111"/>
      <c r="D72" s="112" t="s">
        <v>109</v>
      </c>
      <c r="E72" s="113"/>
      <c r="F72" s="113"/>
      <c r="G72" s="113"/>
      <c r="H72" s="113"/>
      <c r="I72" s="113"/>
      <c r="J72" s="114">
        <f>J367</f>
        <v>0</v>
      </c>
      <c r="L72" s="111"/>
    </row>
    <row r="73" spans="1:31" s="10" customFormat="1" ht="19.95" customHeight="1">
      <c r="B73" s="111"/>
      <c r="D73" s="112" t="s">
        <v>110</v>
      </c>
      <c r="E73" s="113"/>
      <c r="F73" s="113"/>
      <c r="G73" s="113"/>
      <c r="H73" s="113"/>
      <c r="I73" s="113"/>
      <c r="J73" s="114">
        <f>J377</f>
        <v>0</v>
      </c>
      <c r="L73" s="111"/>
    </row>
    <row r="74" spans="1:31" s="9" customFormat="1" ht="24.9" customHeight="1">
      <c r="B74" s="107"/>
      <c r="D74" s="108" t="s">
        <v>111</v>
      </c>
      <c r="E74" s="109"/>
      <c r="F74" s="109"/>
      <c r="G74" s="109"/>
      <c r="H74" s="109"/>
      <c r="I74" s="109"/>
      <c r="J74" s="110">
        <f>J387</f>
        <v>0</v>
      </c>
      <c r="L74" s="107"/>
    </row>
    <row r="75" spans="1:31" s="2" customFormat="1" ht="21.75" customHeight="1">
      <c r="A75" s="33"/>
      <c r="B75" s="34"/>
      <c r="C75" s="33"/>
      <c r="D75" s="33"/>
      <c r="E75" s="33"/>
      <c r="F75" s="33"/>
      <c r="G75" s="33"/>
      <c r="H75" s="33"/>
      <c r="I75" s="33"/>
      <c r="J75" s="33"/>
      <c r="K75" s="33"/>
      <c r="L75" s="9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" customHeight="1">
      <c r="A76" s="33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9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80" spans="1:31" s="2" customFormat="1" ht="6.9" customHeight="1">
      <c r="A80" s="33"/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9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3" s="2" customFormat="1" ht="24.9" customHeight="1">
      <c r="A81" s="33"/>
      <c r="B81" s="34"/>
      <c r="C81" s="22" t="s">
        <v>112</v>
      </c>
      <c r="D81" s="33"/>
      <c r="E81" s="33"/>
      <c r="F81" s="33"/>
      <c r="G81" s="33"/>
      <c r="H81" s="33"/>
      <c r="I81" s="33"/>
      <c r="J81" s="33"/>
      <c r="K81" s="33"/>
      <c r="L81" s="9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3" s="2" customFormat="1" ht="6.9" customHeight="1">
      <c r="A82" s="33"/>
      <c r="B82" s="34"/>
      <c r="C82" s="33"/>
      <c r="D82" s="33"/>
      <c r="E82" s="33"/>
      <c r="F82" s="33"/>
      <c r="G82" s="33"/>
      <c r="H82" s="33"/>
      <c r="I82" s="33"/>
      <c r="J82" s="33"/>
      <c r="K82" s="33"/>
      <c r="L82" s="9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3" s="2" customFormat="1" ht="12" customHeight="1">
      <c r="A83" s="33"/>
      <c r="B83" s="34"/>
      <c r="C83" s="28" t="s">
        <v>17</v>
      </c>
      <c r="D83" s="33"/>
      <c r="E83" s="33"/>
      <c r="F83" s="33"/>
      <c r="G83" s="33"/>
      <c r="H83" s="33"/>
      <c r="I83" s="33"/>
      <c r="J83" s="33"/>
      <c r="K83" s="33"/>
      <c r="L83" s="9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3" s="2" customFormat="1" ht="26.25" customHeight="1">
      <c r="A84" s="33"/>
      <c r="B84" s="34"/>
      <c r="C84" s="33"/>
      <c r="D84" s="33"/>
      <c r="E84" s="376" t="str">
        <f>E7</f>
        <v>Obnovení vodotěsnosti střešního pláště - Techmania Science Center, U Planetaria 2969/1, Plzeň -  I. etapa</v>
      </c>
      <c r="F84" s="377"/>
      <c r="G84" s="377"/>
      <c r="H84" s="377"/>
      <c r="I84" s="33"/>
      <c r="J84" s="33"/>
      <c r="K84" s="33"/>
      <c r="L84" s="9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3" s="2" customFormat="1" ht="12" customHeight="1">
      <c r="A85" s="33"/>
      <c r="B85" s="34"/>
      <c r="C85" s="28" t="s">
        <v>91</v>
      </c>
      <c r="D85" s="33"/>
      <c r="E85" s="33"/>
      <c r="F85" s="33"/>
      <c r="G85" s="33"/>
      <c r="H85" s="33"/>
      <c r="I85" s="33"/>
      <c r="J85" s="33"/>
      <c r="K85" s="33"/>
      <c r="L85" s="9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3" s="2" customFormat="1" ht="16.5" customHeight="1">
      <c r="A86" s="33"/>
      <c r="B86" s="34"/>
      <c r="C86" s="33"/>
      <c r="D86" s="33"/>
      <c r="E86" s="342" t="str">
        <f>E9</f>
        <v>01 - I. etapa</v>
      </c>
      <c r="F86" s="375"/>
      <c r="G86" s="375"/>
      <c r="H86" s="375"/>
      <c r="I86" s="33"/>
      <c r="J86" s="33"/>
      <c r="K86" s="33"/>
      <c r="L86" s="9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3" s="2" customFormat="1" ht="6.9" customHeight="1">
      <c r="A87" s="33"/>
      <c r="B87" s="34"/>
      <c r="C87" s="33"/>
      <c r="D87" s="33"/>
      <c r="E87" s="33"/>
      <c r="F87" s="33"/>
      <c r="G87" s="33"/>
      <c r="H87" s="33"/>
      <c r="I87" s="33"/>
      <c r="J87" s="33"/>
      <c r="K87" s="33"/>
      <c r="L87" s="9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3" s="2" customFormat="1" ht="12" customHeight="1">
      <c r="A88" s="33"/>
      <c r="B88" s="34"/>
      <c r="C88" s="28" t="s">
        <v>21</v>
      </c>
      <c r="D88" s="33"/>
      <c r="E88" s="33"/>
      <c r="F88" s="26" t="str">
        <f>F12</f>
        <v>U Planetaria 2969/1, Plzeň</v>
      </c>
      <c r="G88" s="33"/>
      <c r="H88" s="33"/>
      <c r="I88" s="28" t="s">
        <v>23</v>
      </c>
      <c r="J88" s="51" t="str">
        <f>IF(J12="","",J12)</f>
        <v>21. 2. 2023</v>
      </c>
      <c r="K88" s="33"/>
      <c r="L88" s="9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3" s="2" customFormat="1" ht="6.9" customHeight="1">
      <c r="A89" s="33"/>
      <c r="B89" s="34"/>
      <c r="C89" s="33"/>
      <c r="D89" s="33"/>
      <c r="E89" s="33"/>
      <c r="F89" s="33"/>
      <c r="G89" s="33"/>
      <c r="H89" s="33"/>
      <c r="I89" s="33"/>
      <c r="J89" s="33"/>
      <c r="K89" s="33"/>
      <c r="L89" s="9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63" s="2" customFormat="1" ht="25.65" customHeight="1">
      <c r="A90" s="33"/>
      <c r="B90" s="34"/>
      <c r="C90" s="28" t="s">
        <v>25</v>
      </c>
      <c r="D90" s="33"/>
      <c r="E90" s="33"/>
      <c r="F90" s="26" t="str">
        <f>E15</f>
        <v xml:space="preserve"> </v>
      </c>
      <c r="G90" s="33"/>
      <c r="H90" s="33"/>
      <c r="I90" s="28" t="s">
        <v>31</v>
      </c>
      <c r="J90" s="31" t="str">
        <f>E21</f>
        <v>A.W.A.L. expertní a projektová kancelář</v>
      </c>
      <c r="K90" s="33"/>
      <c r="L90" s="9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63" s="2" customFormat="1" ht="15.15" customHeight="1">
      <c r="A91" s="33"/>
      <c r="B91" s="34"/>
      <c r="C91" s="28" t="s">
        <v>29</v>
      </c>
      <c r="D91" s="33"/>
      <c r="E91" s="33"/>
      <c r="F91" s="26" t="str">
        <f>IF(E18="","",E18)</f>
        <v>Vyplň údaj</v>
      </c>
      <c r="G91" s="33"/>
      <c r="H91" s="33"/>
      <c r="I91" s="28" t="s">
        <v>34</v>
      </c>
      <c r="J91" s="31" t="str">
        <f>E24</f>
        <v>Hana Pejšová</v>
      </c>
      <c r="K91" s="33"/>
      <c r="L91" s="9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63" s="2" customFormat="1" ht="10.3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9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63" s="11" customFormat="1" ht="29.25" customHeight="1">
      <c r="A93" s="115"/>
      <c r="B93" s="116"/>
      <c r="C93" s="117" t="s">
        <v>113</v>
      </c>
      <c r="D93" s="118" t="s">
        <v>58</v>
      </c>
      <c r="E93" s="118" t="s">
        <v>54</v>
      </c>
      <c r="F93" s="118" t="s">
        <v>55</v>
      </c>
      <c r="G93" s="118" t="s">
        <v>114</v>
      </c>
      <c r="H93" s="118" t="s">
        <v>115</v>
      </c>
      <c r="I93" s="118" t="s">
        <v>116</v>
      </c>
      <c r="J93" s="118" t="s">
        <v>95</v>
      </c>
      <c r="K93" s="119" t="s">
        <v>117</v>
      </c>
      <c r="L93" s="120"/>
      <c r="M93" s="58" t="s">
        <v>3</v>
      </c>
      <c r="N93" s="59" t="s">
        <v>43</v>
      </c>
      <c r="O93" s="59" t="s">
        <v>118</v>
      </c>
      <c r="P93" s="59" t="s">
        <v>119</v>
      </c>
      <c r="Q93" s="59" t="s">
        <v>120</v>
      </c>
      <c r="R93" s="59" t="s">
        <v>121</v>
      </c>
      <c r="S93" s="59" t="s">
        <v>122</v>
      </c>
      <c r="T93" s="60" t="s">
        <v>123</v>
      </c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</row>
    <row r="94" spans="1:63" s="2" customFormat="1" ht="22.95" customHeight="1">
      <c r="A94" s="33"/>
      <c r="B94" s="34"/>
      <c r="C94" s="65" t="s">
        <v>124</v>
      </c>
      <c r="D94" s="33"/>
      <c r="E94" s="33"/>
      <c r="F94" s="33"/>
      <c r="G94" s="33"/>
      <c r="H94" s="33"/>
      <c r="I94" s="33"/>
      <c r="J94" s="121">
        <f>BK94</f>
        <v>0</v>
      </c>
      <c r="K94" s="33"/>
      <c r="L94" s="34"/>
      <c r="M94" s="61"/>
      <c r="N94" s="52"/>
      <c r="O94" s="62"/>
      <c r="P94" s="122">
        <f>P95+P149+P387</f>
        <v>0</v>
      </c>
      <c r="Q94" s="62"/>
      <c r="R94" s="122">
        <f>R95+R149+R387</f>
        <v>68.74254565999999</v>
      </c>
      <c r="S94" s="62"/>
      <c r="T94" s="123">
        <f>T95+T149+T387</f>
        <v>374.54576420000001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8" t="s">
        <v>72</v>
      </c>
      <c r="AU94" s="18" t="s">
        <v>96</v>
      </c>
      <c r="BK94" s="124">
        <f>BK95+BK149+BK387</f>
        <v>0</v>
      </c>
    </row>
    <row r="95" spans="1:63" s="12" customFormat="1" ht="25.95" customHeight="1">
      <c r="B95" s="125"/>
      <c r="D95" s="126" t="s">
        <v>72</v>
      </c>
      <c r="E95" s="127" t="s">
        <v>125</v>
      </c>
      <c r="F95" s="127" t="s">
        <v>126</v>
      </c>
      <c r="I95" s="128"/>
      <c r="J95" s="129">
        <f>BK95</f>
        <v>0</v>
      </c>
      <c r="L95" s="125"/>
      <c r="M95" s="130"/>
      <c r="N95" s="131"/>
      <c r="O95" s="131"/>
      <c r="P95" s="132">
        <f>P96+P100+P127+P146</f>
        <v>0</v>
      </c>
      <c r="Q95" s="131"/>
      <c r="R95" s="132">
        <f>R96+R100+R127+R146</f>
        <v>4.6890900000000002</v>
      </c>
      <c r="S95" s="131"/>
      <c r="T95" s="133">
        <f>T96+T100+T127+T146</f>
        <v>0</v>
      </c>
      <c r="AR95" s="126" t="s">
        <v>81</v>
      </c>
      <c r="AT95" s="134" t="s">
        <v>72</v>
      </c>
      <c r="AU95" s="134" t="s">
        <v>73</v>
      </c>
      <c r="AY95" s="126" t="s">
        <v>127</v>
      </c>
      <c r="BK95" s="135">
        <f>BK96+BK100+BK127+BK146</f>
        <v>0</v>
      </c>
    </row>
    <row r="96" spans="1:63" s="12" customFormat="1" ht="22.95" customHeight="1">
      <c r="B96" s="125"/>
      <c r="D96" s="126" t="s">
        <v>72</v>
      </c>
      <c r="E96" s="136" t="s">
        <v>128</v>
      </c>
      <c r="F96" s="136" t="s">
        <v>129</v>
      </c>
      <c r="I96" s="128"/>
      <c r="J96" s="137">
        <f>BK96</f>
        <v>0</v>
      </c>
      <c r="L96" s="125"/>
      <c r="M96" s="130"/>
      <c r="N96" s="131"/>
      <c r="O96" s="131"/>
      <c r="P96" s="132">
        <f>SUM(P97:P99)</f>
        <v>0</v>
      </c>
      <c r="Q96" s="131"/>
      <c r="R96" s="132">
        <f>SUM(R97:R99)</f>
        <v>0.36098999999999998</v>
      </c>
      <c r="S96" s="131"/>
      <c r="T96" s="133">
        <f>SUM(T97:T99)</f>
        <v>0</v>
      </c>
      <c r="AR96" s="126" t="s">
        <v>81</v>
      </c>
      <c r="AT96" s="134" t="s">
        <v>72</v>
      </c>
      <c r="AU96" s="134" t="s">
        <v>81</v>
      </c>
      <c r="AY96" s="126" t="s">
        <v>127</v>
      </c>
      <c r="BK96" s="135">
        <f>SUM(BK97:BK99)</f>
        <v>0</v>
      </c>
    </row>
    <row r="97" spans="1:65" s="2" customFormat="1" ht="24.15" customHeight="1">
      <c r="A97" s="33"/>
      <c r="B97" s="138"/>
      <c r="C97" s="139" t="s">
        <v>81</v>
      </c>
      <c r="D97" s="139" t="s">
        <v>130</v>
      </c>
      <c r="E97" s="140" t="s">
        <v>131</v>
      </c>
      <c r="F97" s="141" t="s">
        <v>132</v>
      </c>
      <c r="G97" s="142" t="s">
        <v>133</v>
      </c>
      <c r="H97" s="143">
        <v>31.5</v>
      </c>
      <c r="I97" s="144"/>
      <c r="J97" s="145">
        <f>ROUND(I97*H97,2)</f>
        <v>0</v>
      </c>
      <c r="K97" s="141" t="s">
        <v>134</v>
      </c>
      <c r="L97" s="34"/>
      <c r="M97" s="146" t="s">
        <v>3</v>
      </c>
      <c r="N97" s="147" t="s">
        <v>44</v>
      </c>
      <c r="O97" s="54"/>
      <c r="P97" s="148">
        <f>O97*H97</f>
        <v>0</v>
      </c>
      <c r="Q97" s="148">
        <v>1.146E-2</v>
      </c>
      <c r="R97" s="148">
        <f>Q97*H97</f>
        <v>0.36098999999999998</v>
      </c>
      <c r="S97" s="148">
        <v>0</v>
      </c>
      <c r="T97" s="149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50" t="s">
        <v>135</v>
      </c>
      <c r="AT97" s="150" t="s">
        <v>130</v>
      </c>
      <c r="AU97" s="150" t="s">
        <v>83</v>
      </c>
      <c r="AY97" s="18" t="s">
        <v>127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8" t="s">
        <v>81</v>
      </c>
      <c r="BK97" s="151">
        <f>ROUND(I97*H97,2)</f>
        <v>0</v>
      </c>
      <c r="BL97" s="18" t="s">
        <v>135</v>
      </c>
      <c r="BM97" s="150" t="s">
        <v>136</v>
      </c>
    </row>
    <row r="98" spans="1:65" s="2" customFormat="1">
      <c r="A98" s="33"/>
      <c r="B98" s="34"/>
      <c r="C98" s="33"/>
      <c r="D98" s="152" t="s">
        <v>137</v>
      </c>
      <c r="E98" s="33"/>
      <c r="F98" s="153" t="s">
        <v>138</v>
      </c>
      <c r="G98" s="33"/>
      <c r="H98" s="33"/>
      <c r="I98" s="154"/>
      <c r="J98" s="33"/>
      <c r="K98" s="33"/>
      <c r="L98" s="34"/>
      <c r="M98" s="155"/>
      <c r="N98" s="156"/>
      <c r="O98" s="54"/>
      <c r="P98" s="54"/>
      <c r="Q98" s="54"/>
      <c r="R98" s="54"/>
      <c r="S98" s="54"/>
      <c r="T98" s="55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137</v>
      </c>
      <c r="AU98" s="18" t="s">
        <v>83</v>
      </c>
    </row>
    <row r="99" spans="1:65" s="13" customFormat="1">
      <c r="B99" s="157"/>
      <c r="D99" s="158" t="s">
        <v>139</v>
      </c>
      <c r="E99" s="159" t="s">
        <v>3</v>
      </c>
      <c r="F99" s="160" t="s">
        <v>140</v>
      </c>
      <c r="H99" s="161">
        <v>31.5</v>
      </c>
      <c r="I99" s="162"/>
      <c r="L99" s="157"/>
      <c r="M99" s="163"/>
      <c r="N99" s="164"/>
      <c r="O99" s="164"/>
      <c r="P99" s="164"/>
      <c r="Q99" s="164"/>
      <c r="R99" s="164"/>
      <c r="S99" s="164"/>
      <c r="T99" s="165"/>
      <c r="AT99" s="159" t="s">
        <v>139</v>
      </c>
      <c r="AU99" s="159" t="s">
        <v>83</v>
      </c>
      <c r="AV99" s="13" t="s">
        <v>83</v>
      </c>
      <c r="AW99" s="13" t="s">
        <v>33</v>
      </c>
      <c r="AX99" s="13" t="s">
        <v>81</v>
      </c>
      <c r="AY99" s="159" t="s">
        <v>127</v>
      </c>
    </row>
    <row r="100" spans="1:65" s="12" customFormat="1" ht="22.95" customHeight="1">
      <c r="B100" s="125"/>
      <c r="D100" s="126" t="s">
        <v>72</v>
      </c>
      <c r="E100" s="136" t="s">
        <v>141</v>
      </c>
      <c r="F100" s="136" t="s">
        <v>142</v>
      </c>
      <c r="I100" s="128"/>
      <c r="J100" s="137">
        <f>BK100</f>
        <v>0</v>
      </c>
      <c r="L100" s="125"/>
      <c r="M100" s="130"/>
      <c r="N100" s="131"/>
      <c r="O100" s="131"/>
      <c r="P100" s="132">
        <f>SUM(P101:P126)</f>
        <v>0</v>
      </c>
      <c r="Q100" s="131"/>
      <c r="R100" s="132">
        <f>SUM(R101:R126)</f>
        <v>4.3281000000000001</v>
      </c>
      <c r="S100" s="131"/>
      <c r="T100" s="133">
        <f>SUM(T101:T126)</f>
        <v>0</v>
      </c>
      <c r="AR100" s="126" t="s">
        <v>81</v>
      </c>
      <c r="AT100" s="134" t="s">
        <v>72</v>
      </c>
      <c r="AU100" s="134" t="s">
        <v>81</v>
      </c>
      <c r="AY100" s="126" t="s">
        <v>127</v>
      </c>
      <c r="BK100" s="135">
        <f>SUM(BK101:BK126)</f>
        <v>0</v>
      </c>
    </row>
    <row r="101" spans="1:65" s="2" customFormat="1" ht="21.75" customHeight="1">
      <c r="A101" s="33"/>
      <c r="B101" s="138"/>
      <c r="C101" s="139" t="s">
        <v>83</v>
      </c>
      <c r="D101" s="139" t="s">
        <v>130</v>
      </c>
      <c r="E101" s="140" t="s">
        <v>143</v>
      </c>
      <c r="F101" s="141" t="s">
        <v>144</v>
      </c>
      <c r="G101" s="142" t="s">
        <v>145</v>
      </c>
      <c r="H101" s="143">
        <v>40</v>
      </c>
      <c r="I101" s="144"/>
      <c r="J101" s="145">
        <f>ROUND(I101*H101,2)</f>
        <v>0</v>
      </c>
      <c r="K101" s="141" t="s">
        <v>134</v>
      </c>
      <c r="L101" s="34"/>
      <c r="M101" s="146" t="s">
        <v>3</v>
      </c>
      <c r="N101" s="147" t="s">
        <v>44</v>
      </c>
      <c r="O101" s="54"/>
      <c r="P101" s="148">
        <f>O101*H101</f>
        <v>0</v>
      </c>
      <c r="Q101" s="148">
        <v>0</v>
      </c>
      <c r="R101" s="148">
        <f>Q101*H101</f>
        <v>0</v>
      </c>
      <c r="S101" s="148">
        <v>0</v>
      </c>
      <c r="T101" s="149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50" t="s">
        <v>135</v>
      </c>
      <c r="AT101" s="150" t="s">
        <v>130</v>
      </c>
      <c r="AU101" s="150" t="s">
        <v>83</v>
      </c>
      <c r="AY101" s="18" t="s">
        <v>127</v>
      </c>
      <c r="BE101" s="151">
        <f>IF(N101="základní",J101,0)</f>
        <v>0</v>
      </c>
      <c r="BF101" s="151">
        <f>IF(N101="snížená",J101,0)</f>
        <v>0</v>
      </c>
      <c r="BG101" s="151">
        <f>IF(N101="zákl. přenesená",J101,0)</f>
        <v>0</v>
      </c>
      <c r="BH101" s="151">
        <f>IF(N101="sníž. přenesená",J101,0)</f>
        <v>0</v>
      </c>
      <c r="BI101" s="151">
        <f>IF(N101="nulová",J101,0)</f>
        <v>0</v>
      </c>
      <c r="BJ101" s="18" t="s">
        <v>81</v>
      </c>
      <c r="BK101" s="151">
        <f>ROUND(I101*H101,2)</f>
        <v>0</v>
      </c>
      <c r="BL101" s="18" t="s">
        <v>135</v>
      </c>
      <c r="BM101" s="150" t="s">
        <v>146</v>
      </c>
    </row>
    <row r="102" spans="1:65" s="2" customFormat="1">
      <c r="A102" s="33"/>
      <c r="B102" s="34"/>
      <c r="C102" s="33"/>
      <c r="D102" s="152" t="s">
        <v>137</v>
      </c>
      <c r="E102" s="33"/>
      <c r="F102" s="153" t="s">
        <v>147</v>
      </c>
      <c r="G102" s="33"/>
      <c r="H102" s="33"/>
      <c r="I102" s="154"/>
      <c r="J102" s="33"/>
      <c r="K102" s="33"/>
      <c r="L102" s="34"/>
      <c r="M102" s="155"/>
      <c r="N102" s="156"/>
      <c r="O102" s="54"/>
      <c r="P102" s="54"/>
      <c r="Q102" s="54"/>
      <c r="R102" s="54"/>
      <c r="S102" s="54"/>
      <c r="T102" s="55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8" t="s">
        <v>137</v>
      </c>
      <c r="AU102" s="18" t="s">
        <v>83</v>
      </c>
    </row>
    <row r="103" spans="1:65" s="13" customFormat="1">
      <c r="B103" s="157"/>
      <c r="D103" s="158" t="s">
        <v>139</v>
      </c>
      <c r="E103" s="159" t="s">
        <v>3</v>
      </c>
      <c r="F103" s="160" t="s">
        <v>148</v>
      </c>
      <c r="H103" s="161">
        <v>40</v>
      </c>
      <c r="I103" s="162"/>
      <c r="L103" s="157"/>
      <c r="M103" s="163"/>
      <c r="N103" s="164"/>
      <c r="O103" s="164"/>
      <c r="P103" s="164"/>
      <c r="Q103" s="164"/>
      <c r="R103" s="164"/>
      <c r="S103" s="164"/>
      <c r="T103" s="165"/>
      <c r="AT103" s="159" t="s">
        <v>139</v>
      </c>
      <c r="AU103" s="159" t="s">
        <v>83</v>
      </c>
      <c r="AV103" s="13" t="s">
        <v>83</v>
      </c>
      <c r="AW103" s="13" t="s">
        <v>33</v>
      </c>
      <c r="AX103" s="13" t="s">
        <v>81</v>
      </c>
      <c r="AY103" s="159" t="s">
        <v>127</v>
      </c>
    </row>
    <row r="104" spans="1:65" s="2" customFormat="1" ht="24.15" customHeight="1">
      <c r="A104" s="33"/>
      <c r="B104" s="138"/>
      <c r="C104" s="139" t="s">
        <v>149</v>
      </c>
      <c r="D104" s="139" t="s">
        <v>130</v>
      </c>
      <c r="E104" s="140" t="s">
        <v>150</v>
      </c>
      <c r="F104" s="141" t="s">
        <v>151</v>
      </c>
      <c r="G104" s="142" t="s">
        <v>152</v>
      </c>
      <c r="H104" s="143">
        <v>30</v>
      </c>
      <c r="I104" s="144"/>
      <c r="J104" s="145">
        <f>ROUND(I104*H104,2)</f>
        <v>0</v>
      </c>
      <c r="K104" s="141" t="s">
        <v>134</v>
      </c>
      <c r="L104" s="34"/>
      <c r="M104" s="146" t="s">
        <v>3</v>
      </c>
      <c r="N104" s="147" t="s">
        <v>44</v>
      </c>
      <c r="O104" s="54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50" t="s">
        <v>135</v>
      </c>
      <c r="AT104" s="150" t="s">
        <v>130</v>
      </c>
      <c r="AU104" s="150" t="s">
        <v>83</v>
      </c>
      <c r="AY104" s="18" t="s">
        <v>127</v>
      </c>
      <c r="BE104" s="151">
        <f>IF(N104="základní",J104,0)</f>
        <v>0</v>
      </c>
      <c r="BF104" s="151">
        <f>IF(N104="snížená",J104,0)</f>
        <v>0</v>
      </c>
      <c r="BG104" s="151">
        <f>IF(N104="zákl. přenesená",J104,0)</f>
        <v>0</v>
      </c>
      <c r="BH104" s="151">
        <f>IF(N104="sníž. přenesená",J104,0)</f>
        <v>0</v>
      </c>
      <c r="BI104" s="151">
        <f>IF(N104="nulová",J104,0)</f>
        <v>0</v>
      </c>
      <c r="BJ104" s="18" t="s">
        <v>81</v>
      </c>
      <c r="BK104" s="151">
        <f>ROUND(I104*H104,2)</f>
        <v>0</v>
      </c>
      <c r="BL104" s="18" t="s">
        <v>135</v>
      </c>
      <c r="BM104" s="150" t="s">
        <v>153</v>
      </c>
    </row>
    <row r="105" spans="1:65" s="2" customFormat="1">
      <c r="A105" s="33"/>
      <c r="B105" s="34"/>
      <c r="C105" s="33"/>
      <c r="D105" s="152" t="s">
        <v>137</v>
      </c>
      <c r="E105" s="33"/>
      <c r="F105" s="153" t="s">
        <v>154</v>
      </c>
      <c r="G105" s="33"/>
      <c r="H105" s="33"/>
      <c r="I105" s="154"/>
      <c r="J105" s="33"/>
      <c r="K105" s="33"/>
      <c r="L105" s="34"/>
      <c r="M105" s="155"/>
      <c r="N105" s="156"/>
      <c r="O105" s="54"/>
      <c r="P105" s="54"/>
      <c r="Q105" s="54"/>
      <c r="R105" s="54"/>
      <c r="S105" s="54"/>
      <c r="T105" s="55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T105" s="18" t="s">
        <v>137</v>
      </c>
      <c r="AU105" s="18" t="s">
        <v>83</v>
      </c>
    </row>
    <row r="106" spans="1:65" s="13" customFormat="1">
      <c r="B106" s="157"/>
      <c r="D106" s="158" t="s">
        <v>139</v>
      </c>
      <c r="E106" s="159" t="s">
        <v>3</v>
      </c>
      <c r="F106" s="160" t="s">
        <v>155</v>
      </c>
      <c r="H106" s="161">
        <v>30</v>
      </c>
      <c r="I106" s="162"/>
      <c r="L106" s="157"/>
      <c r="M106" s="163"/>
      <c r="N106" s="164"/>
      <c r="O106" s="164"/>
      <c r="P106" s="164"/>
      <c r="Q106" s="164"/>
      <c r="R106" s="164"/>
      <c r="S106" s="164"/>
      <c r="T106" s="165"/>
      <c r="AT106" s="159" t="s">
        <v>139</v>
      </c>
      <c r="AU106" s="159" t="s">
        <v>83</v>
      </c>
      <c r="AV106" s="13" t="s">
        <v>83</v>
      </c>
      <c r="AW106" s="13" t="s">
        <v>33</v>
      </c>
      <c r="AX106" s="13" t="s">
        <v>81</v>
      </c>
      <c r="AY106" s="159" t="s">
        <v>127</v>
      </c>
    </row>
    <row r="107" spans="1:65" s="2" customFormat="1" ht="24.15" customHeight="1">
      <c r="A107" s="33"/>
      <c r="B107" s="138"/>
      <c r="C107" s="139" t="s">
        <v>135</v>
      </c>
      <c r="D107" s="139" t="s">
        <v>130</v>
      </c>
      <c r="E107" s="140" t="s">
        <v>156</v>
      </c>
      <c r="F107" s="141" t="s">
        <v>157</v>
      </c>
      <c r="G107" s="142" t="s">
        <v>152</v>
      </c>
      <c r="H107" s="143">
        <v>3660</v>
      </c>
      <c r="I107" s="144"/>
      <c r="J107" s="145">
        <f>ROUND(I107*H107,2)</f>
        <v>0</v>
      </c>
      <c r="K107" s="141" t="s">
        <v>134</v>
      </c>
      <c r="L107" s="34"/>
      <c r="M107" s="146" t="s">
        <v>3</v>
      </c>
      <c r="N107" s="147" t="s">
        <v>44</v>
      </c>
      <c r="O107" s="54"/>
      <c r="P107" s="148">
        <f>O107*H107</f>
        <v>0</v>
      </c>
      <c r="Q107" s="148">
        <v>0</v>
      </c>
      <c r="R107" s="148">
        <f>Q107*H107</f>
        <v>0</v>
      </c>
      <c r="S107" s="148">
        <v>0</v>
      </c>
      <c r="T107" s="149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50" t="s">
        <v>135</v>
      </c>
      <c r="AT107" s="150" t="s">
        <v>130</v>
      </c>
      <c r="AU107" s="150" t="s">
        <v>83</v>
      </c>
      <c r="AY107" s="18" t="s">
        <v>127</v>
      </c>
      <c r="BE107" s="151">
        <f>IF(N107="základní",J107,0)</f>
        <v>0</v>
      </c>
      <c r="BF107" s="151">
        <f>IF(N107="snížená",J107,0)</f>
        <v>0</v>
      </c>
      <c r="BG107" s="151">
        <f>IF(N107="zákl. přenesená",J107,0)</f>
        <v>0</v>
      </c>
      <c r="BH107" s="151">
        <f>IF(N107="sníž. přenesená",J107,0)</f>
        <v>0</v>
      </c>
      <c r="BI107" s="151">
        <f>IF(N107="nulová",J107,0)</f>
        <v>0</v>
      </c>
      <c r="BJ107" s="18" t="s">
        <v>81</v>
      </c>
      <c r="BK107" s="151">
        <f>ROUND(I107*H107,2)</f>
        <v>0</v>
      </c>
      <c r="BL107" s="18" t="s">
        <v>135</v>
      </c>
      <c r="BM107" s="150" t="s">
        <v>158</v>
      </c>
    </row>
    <row r="108" spans="1:65" s="2" customFormat="1">
      <c r="A108" s="33"/>
      <c r="B108" s="34"/>
      <c r="C108" s="33"/>
      <c r="D108" s="152" t="s">
        <v>137</v>
      </c>
      <c r="E108" s="33"/>
      <c r="F108" s="153" t="s">
        <v>159</v>
      </c>
      <c r="G108" s="33"/>
      <c r="H108" s="33"/>
      <c r="I108" s="154"/>
      <c r="J108" s="33"/>
      <c r="K108" s="33"/>
      <c r="L108" s="34"/>
      <c r="M108" s="155"/>
      <c r="N108" s="156"/>
      <c r="O108" s="54"/>
      <c r="P108" s="54"/>
      <c r="Q108" s="54"/>
      <c r="R108" s="54"/>
      <c r="S108" s="54"/>
      <c r="T108" s="55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8" t="s">
        <v>137</v>
      </c>
      <c r="AU108" s="18" t="s">
        <v>83</v>
      </c>
    </row>
    <row r="109" spans="1:65" s="13" customFormat="1">
      <c r="B109" s="157"/>
      <c r="D109" s="158" t="s">
        <v>139</v>
      </c>
      <c r="E109" s="159" t="s">
        <v>3</v>
      </c>
      <c r="F109" s="160" t="s">
        <v>160</v>
      </c>
      <c r="H109" s="161">
        <v>3660</v>
      </c>
      <c r="I109" s="162"/>
      <c r="L109" s="157"/>
      <c r="M109" s="163"/>
      <c r="N109" s="164"/>
      <c r="O109" s="164"/>
      <c r="P109" s="164"/>
      <c r="Q109" s="164"/>
      <c r="R109" s="164"/>
      <c r="S109" s="164"/>
      <c r="T109" s="165"/>
      <c r="AT109" s="159" t="s">
        <v>139</v>
      </c>
      <c r="AU109" s="159" t="s">
        <v>83</v>
      </c>
      <c r="AV109" s="13" t="s">
        <v>83</v>
      </c>
      <c r="AW109" s="13" t="s">
        <v>33</v>
      </c>
      <c r="AX109" s="13" t="s">
        <v>81</v>
      </c>
      <c r="AY109" s="159" t="s">
        <v>127</v>
      </c>
    </row>
    <row r="110" spans="1:65" s="2" customFormat="1" ht="24.15" customHeight="1">
      <c r="A110" s="33"/>
      <c r="B110" s="138"/>
      <c r="C110" s="139" t="s">
        <v>161</v>
      </c>
      <c r="D110" s="139" t="s">
        <v>130</v>
      </c>
      <c r="E110" s="140" t="s">
        <v>162</v>
      </c>
      <c r="F110" s="141" t="s">
        <v>163</v>
      </c>
      <c r="G110" s="142" t="s">
        <v>152</v>
      </c>
      <c r="H110" s="143">
        <v>30</v>
      </c>
      <c r="I110" s="144"/>
      <c r="J110" s="145">
        <f>ROUND(I110*H110,2)</f>
        <v>0</v>
      </c>
      <c r="K110" s="141" t="s">
        <v>134</v>
      </c>
      <c r="L110" s="34"/>
      <c r="M110" s="146" t="s">
        <v>3</v>
      </c>
      <c r="N110" s="147" t="s">
        <v>44</v>
      </c>
      <c r="O110" s="54"/>
      <c r="P110" s="148">
        <f>O110*H110</f>
        <v>0</v>
      </c>
      <c r="Q110" s="148">
        <v>0</v>
      </c>
      <c r="R110" s="148">
        <f>Q110*H110</f>
        <v>0</v>
      </c>
      <c r="S110" s="148">
        <v>0</v>
      </c>
      <c r="T110" s="149">
        <f>S110*H110</f>
        <v>0</v>
      </c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150" t="s">
        <v>135</v>
      </c>
      <c r="AT110" s="150" t="s">
        <v>130</v>
      </c>
      <c r="AU110" s="150" t="s">
        <v>83</v>
      </c>
      <c r="AY110" s="18" t="s">
        <v>127</v>
      </c>
      <c r="BE110" s="151">
        <f>IF(N110="základní",J110,0)</f>
        <v>0</v>
      </c>
      <c r="BF110" s="151">
        <f>IF(N110="snížená",J110,0)</f>
        <v>0</v>
      </c>
      <c r="BG110" s="151">
        <f>IF(N110="zákl. přenesená",J110,0)</f>
        <v>0</v>
      </c>
      <c r="BH110" s="151">
        <f>IF(N110="sníž. přenesená",J110,0)</f>
        <v>0</v>
      </c>
      <c r="BI110" s="151">
        <f>IF(N110="nulová",J110,0)</f>
        <v>0</v>
      </c>
      <c r="BJ110" s="18" t="s">
        <v>81</v>
      </c>
      <c r="BK110" s="151">
        <f>ROUND(I110*H110,2)</f>
        <v>0</v>
      </c>
      <c r="BL110" s="18" t="s">
        <v>135</v>
      </c>
      <c r="BM110" s="150" t="s">
        <v>164</v>
      </c>
    </row>
    <row r="111" spans="1:65" s="2" customFormat="1">
      <c r="A111" s="33"/>
      <c r="B111" s="34"/>
      <c r="C111" s="33"/>
      <c r="D111" s="152" t="s">
        <v>137</v>
      </c>
      <c r="E111" s="33"/>
      <c r="F111" s="153" t="s">
        <v>165</v>
      </c>
      <c r="G111" s="33"/>
      <c r="H111" s="33"/>
      <c r="I111" s="154"/>
      <c r="J111" s="33"/>
      <c r="K111" s="33"/>
      <c r="L111" s="34"/>
      <c r="M111" s="155"/>
      <c r="N111" s="156"/>
      <c r="O111" s="54"/>
      <c r="P111" s="54"/>
      <c r="Q111" s="54"/>
      <c r="R111" s="54"/>
      <c r="S111" s="54"/>
      <c r="T111" s="55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8" t="s">
        <v>137</v>
      </c>
      <c r="AU111" s="18" t="s">
        <v>83</v>
      </c>
    </row>
    <row r="112" spans="1:65" s="13" customFormat="1">
      <c r="B112" s="157"/>
      <c r="D112" s="158" t="s">
        <v>139</v>
      </c>
      <c r="E112" s="159" t="s">
        <v>3</v>
      </c>
      <c r="F112" s="160" t="s">
        <v>155</v>
      </c>
      <c r="H112" s="161">
        <v>30</v>
      </c>
      <c r="I112" s="162"/>
      <c r="L112" s="157"/>
      <c r="M112" s="163"/>
      <c r="N112" s="164"/>
      <c r="O112" s="164"/>
      <c r="P112" s="164"/>
      <c r="Q112" s="164"/>
      <c r="R112" s="164"/>
      <c r="S112" s="164"/>
      <c r="T112" s="165"/>
      <c r="AT112" s="159" t="s">
        <v>139</v>
      </c>
      <c r="AU112" s="159" t="s">
        <v>83</v>
      </c>
      <c r="AV112" s="13" t="s">
        <v>83</v>
      </c>
      <c r="AW112" s="13" t="s">
        <v>33</v>
      </c>
      <c r="AX112" s="13" t="s">
        <v>81</v>
      </c>
      <c r="AY112" s="159" t="s">
        <v>127</v>
      </c>
    </row>
    <row r="113" spans="1:65" s="2" customFormat="1" ht="24.15" customHeight="1">
      <c r="A113" s="33"/>
      <c r="B113" s="138"/>
      <c r="C113" s="139" t="s">
        <v>128</v>
      </c>
      <c r="D113" s="139" t="s">
        <v>130</v>
      </c>
      <c r="E113" s="140" t="s">
        <v>166</v>
      </c>
      <c r="F113" s="141" t="s">
        <v>167</v>
      </c>
      <c r="G113" s="142" t="s">
        <v>168</v>
      </c>
      <c r="H113" s="143">
        <v>162</v>
      </c>
      <c r="I113" s="144"/>
      <c r="J113" s="145">
        <f>ROUND(I113*H113,2)</f>
        <v>0</v>
      </c>
      <c r="K113" s="141" t="s">
        <v>134</v>
      </c>
      <c r="L113" s="34"/>
      <c r="M113" s="146" t="s">
        <v>3</v>
      </c>
      <c r="N113" s="147" t="s">
        <v>44</v>
      </c>
      <c r="O113" s="54"/>
      <c r="P113" s="148">
        <f>O113*H113</f>
        <v>0</v>
      </c>
      <c r="Q113" s="148">
        <v>2.1600000000000001E-2</v>
      </c>
      <c r="R113" s="148">
        <f>Q113*H113</f>
        <v>3.4992000000000001</v>
      </c>
      <c r="S113" s="148">
        <v>0</v>
      </c>
      <c r="T113" s="149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50" t="s">
        <v>135</v>
      </c>
      <c r="AT113" s="150" t="s">
        <v>130</v>
      </c>
      <c r="AU113" s="150" t="s">
        <v>83</v>
      </c>
      <c r="AY113" s="18" t="s">
        <v>127</v>
      </c>
      <c r="BE113" s="151">
        <f>IF(N113="základní",J113,0)</f>
        <v>0</v>
      </c>
      <c r="BF113" s="151">
        <f>IF(N113="snížená",J113,0)</f>
        <v>0</v>
      </c>
      <c r="BG113" s="151">
        <f>IF(N113="zákl. přenesená",J113,0)</f>
        <v>0</v>
      </c>
      <c r="BH113" s="151">
        <f>IF(N113="sníž. přenesená",J113,0)</f>
        <v>0</v>
      </c>
      <c r="BI113" s="151">
        <f>IF(N113="nulová",J113,0)</f>
        <v>0</v>
      </c>
      <c r="BJ113" s="18" t="s">
        <v>81</v>
      </c>
      <c r="BK113" s="151">
        <f>ROUND(I113*H113,2)</f>
        <v>0</v>
      </c>
      <c r="BL113" s="18" t="s">
        <v>135</v>
      </c>
      <c r="BM113" s="150" t="s">
        <v>169</v>
      </c>
    </row>
    <row r="114" spans="1:65" s="2" customFormat="1">
      <c r="A114" s="33"/>
      <c r="B114" s="34"/>
      <c r="C114" s="33"/>
      <c r="D114" s="152" t="s">
        <v>137</v>
      </c>
      <c r="E114" s="33"/>
      <c r="F114" s="153" t="s">
        <v>170</v>
      </c>
      <c r="G114" s="33"/>
      <c r="H114" s="33"/>
      <c r="I114" s="154"/>
      <c r="J114" s="33"/>
      <c r="K114" s="33"/>
      <c r="L114" s="34"/>
      <c r="M114" s="155"/>
      <c r="N114" s="156"/>
      <c r="O114" s="54"/>
      <c r="P114" s="54"/>
      <c r="Q114" s="54"/>
      <c r="R114" s="54"/>
      <c r="S114" s="54"/>
      <c r="T114" s="55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8" t="s">
        <v>137</v>
      </c>
      <c r="AU114" s="18" t="s">
        <v>83</v>
      </c>
    </row>
    <row r="115" spans="1:65" s="2" customFormat="1" ht="37.950000000000003" customHeight="1">
      <c r="A115" s="33"/>
      <c r="B115" s="138"/>
      <c r="C115" s="139" t="s">
        <v>171</v>
      </c>
      <c r="D115" s="139" t="s">
        <v>130</v>
      </c>
      <c r="E115" s="140" t="s">
        <v>172</v>
      </c>
      <c r="F115" s="141" t="s">
        <v>173</v>
      </c>
      <c r="G115" s="142" t="s">
        <v>168</v>
      </c>
      <c r="H115" s="143">
        <v>162</v>
      </c>
      <c r="I115" s="144"/>
      <c r="J115" s="145">
        <f>ROUND(I115*H115,2)</f>
        <v>0</v>
      </c>
      <c r="K115" s="141" t="s">
        <v>134</v>
      </c>
      <c r="L115" s="34"/>
      <c r="M115" s="146" t="s">
        <v>3</v>
      </c>
      <c r="N115" s="147" t="s">
        <v>44</v>
      </c>
      <c r="O115" s="54"/>
      <c r="P115" s="148">
        <f>O115*H115</f>
        <v>0</v>
      </c>
      <c r="Q115" s="148">
        <v>3.3E-4</v>
      </c>
      <c r="R115" s="148">
        <f>Q115*H115</f>
        <v>5.3460000000000001E-2</v>
      </c>
      <c r="S115" s="148">
        <v>0</v>
      </c>
      <c r="T115" s="149">
        <f>S115*H115</f>
        <v>0</v>
      </c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R115" s="150" t="s">
        <v>135</v>
      </c>
      <c r="AT115" s="150" t="s">
        <v>130</v>
      </c>
      <c r="AU115" s="150" t="s">
        <v>83</v>
      </c>
      <c r="AY115" s="18" t="s">
        <v>127</v>
      </c>
      <c r="BE115" s="151">
        <f>IF(N115="základní",J115,0)</f>
        <v>0</v>
      </c>
      <c r="BF115" s="151">
        <f>IF(N115="snížená",J115,0)</f>
        <v>0</v>
      </c>
      <c r="BG115" s="151">
        <f>IF(N115="zákl. přenesená",J115,0)</f>
        <v>0</v>
      </c>
      <c r="BH115" s="151">
        <f>IF(N115="sníž. přenesená",J115,0)</f>
        <v>0</v>
      </c>
      <c r="BI115" s="151">
        <f>IF(N115="nulová",J115,0)</f>
        <v>0</v>
      </c>
      <c r="BJ115" s="18" t="s">
        <v>81</v>
      </c>
      <c r="BK115" s="151">
        <f>ROUND(I115*H115,2)</f>
        <v>0</v>
      </c>
      <c r="BL115" s="18" t="s">
        <v>135</v>
      </c>
      <c r="BM115" s="150" t="s">
        <v>174</v>
      </c>
    </row>
    <row r="116" spans="1:65" s="2" customFormat="1">
      <c r="A116" s="33"/>
      <c r="B116" s="34"/>
      <c r="C116" s="33"/>
      <c r="D116" s="152" t="s">
        <v>137</v>
      </c>
      <c r="E116" s="33"/>
      <c r="F116" s="153" t="s">
        <v>175</v>
      </c>
      <c r="G116" s="33"/>
      <c r="H116" s="33"/>
      <c r="I116" s="154"/>
      <c r="J116" s="33"/>
      <c r="K116" s="33"/>
      <c r="L116" s="34"/>
      <c r="M116" s="155"/>
      <c r="N116" s="156"/>
      <c r="O116" s="54"/>
      <c r="P116" s="54"/>
      <c r="Q116" s="54"/>
      <c r="R116" s="54"/>
      <c r="S116" s="54"/>
      <c r="T116" s="55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T116" s="18" t="s">
        <v>137</v>
      </c>
      <c r="AU116" s="18" t="s">
        <v>83</v>
      </c>
    </row>
    <row r="117" spans="1:65" s="2" customFormat="1" ht="16.5" customHeight="1">
      <c r="A117" s="33"/>
      <c r="B117" s="138"/>
      <c r="C117" s="139" t="s">
        <v>176</v>
      </c>
      <c r="D117" s="139" t="s">
        <v>130</v>
      </c>
      <c r="E117" s="140" t="s">
        <v>177</v>
      </c>
      <c r="F117" s="141" t="s">
        <v>178</v>
      </c>
      <c r="G117" s="142" t="s">
        <v>168</v>
      </c>
      <c r="H117" s="143">
        <v>1</v>
      </c>
      <c r="I117" s="144"/>
      <c r="J117" s="145">
        <f>ROUND(I117*H117,2)</f>
        <v>0</v>
      </c>
      <c r="K117" s="141" t="s">
        <v>3</v>
      </c>
      <c r="L117" s="34"/>
      <c r="M117" s="146" t="s">
        <v>3</v>
      </c>
      <c r="N117" s="147" t="s">
        <v>44</v>
      </c>
      <c r="O117" s="54"/>
      <c r="P117" s="148">
        <f>O117*H117</f>
        <v>0</v>
      </c>
      <c r="Q117" s="148">
        <v>0</v>
      </c>
      <c r="R117" s="148">
        <f>Q117*H117</f>
        <v>0</v>
      </c>
      <c r="S117" s="148">
        <v>0</v>
      </c>
      <c r="T117" s="149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50" t="s">
        <v>135</v>
      </c>
      <c r="AT117" s="150" t="s">
        <v>130</v>
      </c>
      <c r="AU117" s="150" t="s">
        <v>83</v>
      </c>
      <c r="AY117" s="18" t="s">
        <v>127</v>
      </c>
      <c r="BE117" s="151">
        <f>IF(N117="základní",J117,0)</f>
        <v>0</v>
      </c>
      <c r="BF117" s="151">
        <f>IF(N117="snížená",J117,0)</f>
        <v>0</v>
      </c>
      <c r="BG117" s="151">
        <f>IF(N117="zákl. přenesená",J117,0)</f>
        <v>0</v>
      </c>
      <c r="BH117" s="151">
        <f>IF(N117="sníž. přenesená",J117,0)</f>
        <v>0</v>
      </c>
      <c r="BI117" s="151">
        <f>IF(N117="nulová",J117,0)</f>
        <v>0</v>
      </c>
      <c r="BJ117" s="18" t="s">
        <v>81</v>
      </c>
      <c r="BK117" s="151">
        <f>ROUND(I117*H117,2)</f>
        <v>0</v>
      </c>
      <c r="BL117" s="18" t="s">
        <v>135</v>
      </c>
      <c r="BM117" s="150" t="s">
        <v>179</v>
      </c>
    </row>
    <row r="118" spans="1:65" s="2" customFormat="1" ht="16.5" customHeight="1">
      <c r="A118" s="33"/>
      <c r="B118" s="138"/>
      <c r="C118" s="139" t="s">
        <v>141</v>
      </c>
      <c r="D118" s="139" t="s">
        <v>130</v>
      </c>
      <c r="E118" s="140" t="s">
        <v>180</v>
      </c>
      <c r="F118" s="141" t="s">
        <v>181</v>
      </c>
      <c r="G118" s="142" t="s">
        <v>133</v>
      </c>
      <c r="H118" s="143">
        <v>66.263000000000005</v>
      </c>
      <c r="I118" s="144"/>
      <c r="J118" s="145">
        <f>ROUND(I118*H118,2)</f>
        <v>0</v>
      </c>
      <c r="K118" s="141" t="s">
        <v>134</v>
      </c>
      <c r="L118" s="34"/>
      <c r="M118" s="146" t="s">
        <v>3</v>
      </c>
      <c r="N118" s="147" t="s">
        <v>44</v>
      </c>
      <c r="O118" s="54"/>
      <c r="P118" s="148">
        <f>O118*H118</f>
        <v>0</v>
      </c>
      <c r="Q118" s="148">
        <v>0</v>
      </c>
      <c r="R118" s="148">
        <f>Q118*H118</f>
        <v>0</v>
      </c>
      <c r="S118" s="148">
        <v>0</v>
      </c>
      <c r="T118" s="149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50" t="s">
        <v>135</v>
      </c>
      <c r="AT118" s="150" t="s">
        <v>130</v>
      </c>
      <c r="AU118" s="150" t="s">
        <v>83</v>
      </c>
      <c r="AY118" s="18" t="s">
        <v>127</v>
      </c>
      <c r="BE118" s="151">
        <f>IF(N118="základní",J118,0)</f>
        <v>0</v>
      </c>
      <c r="BF118" s="151">
        <f>IF(N118="snížená",J118,0)</f>
        <v>0</v>
      </c>
      <c r="BG118" s="151">
        <f>IF(N118="zákl. přenesená",J118,0)</f>
        <v>0</v>
      </c>
      <c r="BH118" s="151">
        <f>IF(N118="sníž. přenesená",J118,0)</f>
        <v>0</v>
      </c>
      <c r="BI118" s="151">
        <f>IF(N118="nulová",J118,0)</f>
        <v>0</v>
      </c>
      <c r="BJ118" s="18" t="s">
        <v>81</v>
      </c>
      <c r="BK118" s="151">
        <f>ROUND(I118*H118,2)</f>
        <v>0</v>
      </c>
      <c r="BL118" s="18" t="s">
        <v>135</v>
      </c>
      <c r="BM118" s="150" t="s">
        <v>182</v>
      </c>
    </row>
    <row r="119" spans="1:65" s="2" customFormat="1">
      <c r="A119" s="33"/>
      <c r="B119" s="34"/>
      <c r="C119" s="33"/>
      <c r="D119" s="152" t="s">
        <v>137</v>
      </c>
      <c r="E119" s="33"/>
      <c r="F119" s="153" t="s">
        <v>183</v>
      </c>
      <c r="G119" s="33"/>
      <c r="H119" s="33"/>
      <c r="I119" s="154"/>
      <c r="J119" s="33"/>
      <c r="K119" s="33"/>
      <c r="L119" s="34"/>
      <c r="M119" s="155"/>
      <c r="N119" s="156"/>
      <c r="O119" s="54"/>
      <c r="P119" s="54"/>
      <c r="Q119" s="54"/>
      <c r="R119" s="54"/>
      <c r="S119" s="54"/>
      <c r="T119" s="55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137</v>
      </c>
      <c r="AU119" s="18" t="s">
        <v>83</v>
      </c>
    </row>
    <row r="120" spans="1:65" s="14" customFormat="1">
      <c r="B120" s="166"/>
      <c r="D120" s="158" t="s">
        <v>139</v>
      </c>
      <c r="E120" s="167" t="s">
        <v>3</v>
      </c>
      <c r="F120" s="168" t="s">
        <v>184</v>
      </c>
      <c r="H120" s="167" t="s">
        <v>3</v>
      </c>
      <c r="I120" s="169"/>
      <c r="L120" s="166"/>
      <c r="M120" s="170"/>
      <c r="N120" s="171"/>
      <c r="O120" s="171"/>
      <c r="P120" s="171"/>
      <c r="Q120" s="171"/>
      <c r="R120" s="171"/>
      <c r="S120" s="171"/>
      <c r="T120" s="172"/>
      <c r="AT120" s="167" t="s">
        <v>139</v>
      </c>
      <c r="AU120" s="167" t="s">
        <v>83</v>
      </c>
      <c r="AV120" s="14" t="s">
        <v>81</v>
      </c>
      <c r="AW120" s="14" t="s">
        <v>33</v>
      </c>
      <c r="AX120" s="14" t="s">
        <v>73</v>
      </c>
      <c r="AY120" s="167" t="s">
        <v>127</v>
      </c>
    </row>
    <row r="121" spans="1:65" s="13" customFormat="1">
      <c r="B121" s="157"/>
      <c r="D121" s="158" t="s">
        <v>139</v>
      </c>
      <c r="E121" s="159" t="s">
        <v>3</v>
      </c>
      <c r="F121" s="160" t="s">
        <v>185</v>
      </c>
      <c r="H121" s="161">
        <v>34.762999999999998</v>
      </c>
      <c r="I121" s="162"/>
      <c r="L121" s="157"/>
      <c r="M121" s="163"/>
      <c r="N121" s="164"/>
      <c r="O121" s="164"/>
      <c r="P121" s="164"/>
      <c r="Q121" s="164"/>
      <c r="R121" s="164"/>
      <c r="S121" s="164"/>
      <c r="T121" s="165"/>
      <c r="AT121" s="159" t="s">
        <v>139</v>
      </c>
      <c r="AU121" s="159" t="s">
        <v>83</v>
      </c>
      <c r="AV121" s="13" t="s">
        <v>83</v>
      </c>
      <c r="AW121" s="13" t="s">
        <v>33</v>
      </c>
      <c r="AX121" s="13" t="s">
        <v>73</v>
      </c>
      <c r="AY121" s="159" t="s">
        <v>127</v>
      </c>
    </row>
    <row r="122" spans="1:65" s="14" customFormat="1">
      <c r="B122" s="166"/>
      <c r="D122" s="158" t="s">
        <v>139</v>
      </c>
      <c r="E122" s="167" t="s">
        <v>3</v>
      </c>
      <c r="F122" s="168" t="s">
        <v>186</v>
      </c>
      <c r="H122" s="167" t="s">
        <v>3</v>
      </c>
      <c r="I122" s="169"/>
      <c r="L122" s="166"/>
      <c r="M122" s="170"/>
      <c r="N122" s="171"/>
      <c r="O122" s="171"/>
      <c r="P122" s="171"/>
      <c r="Q122" s="171"/>
      <c r="R122" s="171"/>
      <c r="S122" s="171"/>
      <c r="T122" s="172"/>
      <c r="AT122" s="167" t="s">
        <v>139</v>
      </c>
      <c r="AU122" s="167" t="s">
        <v>83</v>
      </c>
      <c r="AV122" s="14" t="s">
        <v>81</v>
      </c>
      <c r="AW122" s="14" t="s">
        <v>33</v>
      </c>
      <c r="AX122" s="14" t="s">
        <v>73</v>
      </c>
      <c r="AY122" s="167" t="s">
        <v>127</v>
      </c>
    </row>
    <row r="123" spans="1:65" s="13" customFormat="1">
      <c r="B123" s="157"/>
      <c r="D123" s="158" t="s">
        <v>139</v>
      </c>
      <c r="E123" s="159" t="s">
        <v>3</v>
      </c>
      <c r="F123" s="160" t="s">
        <v>140</v>
      </c>
      <c r="H123" s="161">
        <v>31.5</v>
      </c>
      <c r="I123" s="162"/>
      <c r="L123" s="157"/>
      <c r="M123" s="163"/>
      <c r="N123" s="164"/>
      <c r="O123" s="164"/>
      <c r="P123" s="164"/>
      <c r="Q123" s="164"/>
      <c r="R123" s="164"/>
      <c r="S123" s="164"/>
      <c r="T123" s="165"/>
      <c r="AT123" s="159" t="s">
        <v>139</v>
      </c>
      <c r="AU123" s="159" t="s">
        <v>83</v>
      </c>
      <c r="AV123" s="13" t="s">
        <v>83</v>
      </c>
      <c r="AW123" s="13" t="s">
        <v>33</v>
      </c>
      <c r="AX123" s="13" t="s">
        <v>73</v>
      </c>
      <c r="AY123" s="159" t="s">
        <v>127</v>
      </c>
    </row>
    <row r="124" spans="1:65" s="15" customFormat="1">
      <c r="B124" s="173"/>
      <c r="D124" s="158" t="s">
        <v>139</v>
      </c>
      <c r="E124" s="174" t="s">
        <v>3</v>
      </c>
      <c r="F124" s="175" t="s">
        <v>187</v>
      </c>
      <c r="H124" s="176">
        <v>66.263000000000005</v>
      </c>
      <c r="I124" s="177"/>
      <c r="L124" s="173"/>
      <c r="M124" s="178"/>
      <c r="N124" s="179"/>
      <c r="O124" s="179"/>
      <c r="P124" s="179"/>
      <c r="Q124" s="179"/>
      <c r="R124" s="179"/>
      <c r="S124" s="179"/>
      <c r="T124" s="180"/>
      <c r="AT124" s="174" t="s">
        <v>139</v>
      </c>
      <c r="AU124" s="174" t="s">
        <v>83</v>
      </c>
      <c r="AV124" s="15" t="s">
        <v>135</v>
      </c>
      <c r="AW124" s="15" t="s">
        <v>33</v>
      </c>
      <c r="AX124" s="15" t="s">
        <v>81</v>
      </c>
      <c r="AY124" s="174" t="s">
        <v>127</v>
      </c>
    </row>
    <row r="125" spans="1:65" s="2" customFormat="1" ht="16.5" customHeight="1">
      <c r="A125" s="33"/>
      <c r="B125" s="138"/>
      <c r="C125" s="139" t="s">
        <v>188</v>
      </c>
      <c r="D125" s="139" t="s">
        <v>130</v>
      </c>
      <c r="E125" s="140" t="s">
        <v>189</v>
      </c>
      <c r="F125" s="141" t="s">
        <v>190</v>
      </c>
      <c r="G125" s="142" t="s">
        <v>133</v>
      </c>
      <c r="H125" s="143">
        <v>216</v>
      </c>
      <c r="I125" s="144"/>
      <c r="J125" s="145">
        <f>ROUND(I125*H125,2)</f>
        <v>0</v>
      </c>
      <c r="K125" s="141" t="s">
        <v>3</v>
      </c>
      <c r="L125" s="34"/>
      <c r="M125" s="146" t="s">
        <v>3</v>
      </c>
      <c r="N125" s="147" t="s">
        <v>44</v>
      </c>
      <c r="O125" s="54"/>
      <c r="P125" s="148">
        <f>O125*H125</f>
        <v>0</v>
      </c>
      <c r="Q125" s="148">
        <v>3.5899999999999999E-3</v>
      </c>
      <c r="R125" s="148">
        <f>Q125*H125</f>
        <v>0.77544000000000002</v>
      </c>
      <c r="S125" s="148">
        <v>0</v>
      </c>
      <c r="T125" s="149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0" t="s">
        <v>135</v>
      </c>
      <c r="AT125" s="150" t="s">
        <v>130</v>
      </c>
      <c r="AU125" s="150" t="s">
        <v>83</v>
      </c>
      <c r="AY125" s="18" t="s">
        <v>127</v>
      </c>
      <c r="BE125" s="151">
        <f>IF(N125="základní",J125,0)</f>
        <v>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8" t="s">
        <v>81</v>
      </c>
      <c r="BK125" s="151">
        <f>ROUND(I125*H125,2)</f>
        <v>0</v>
      </c>
      <c r="BL125" s="18" t="s">
        <v>135</v>
      </c>
      <c r="BM125" s="150" t="s">
        <v>191</v>
      </c>
    </row>
    <row r="126" spans="1:65" s="13" customFormat="1">
      <c r="B126" s="157"/>
      <c r="D126" s="158" t="s">
        <v>139</v>
      </c>
      <c r="E126" s="159" t="s">
        <v>3</v>
      </c>
      <c r="F126" s="160" t="s">
        <v>192</v>
      </c>
      <c r="H126" s="161">
        <v>216</v>
      </c>
      <c r="I126" s="162"/>
      <c r="L126" s="157"/>
      <c r="M126" s="163"/>
      <c r="N126" s="164"/>
      <c r="O126" s="164"/>
      <c r="P126" s="164"/>
      <c r="Q126" s="164"/>
      <c r="R126" s="164"/>
      <c r="S126" s="164"/>
      <c r="T126" s="165"/>
      <c r="AT126" s="159" t="s">
        <v>139</v>
      </c>
      <c r="AU126" s="159" t="s">
        <v>83</v>
      </c>
      <c r="AV126" s="13" t="s">
        <v>83</v>
      </c>
      <c r="AW126" s="13" t="s">
        <v>33</v>
      </c>
      <c r="AX126" s="13" t="s">
        <v>81</v>
      </c>
      <c r="AY126" s="159" t="s">
        <v>127</v>
      </c>
    </row>
    <row r="127" spans="1:65" s="12" customFormat="1" ht="22.95" customHeight="1">
      <c r="B127" s="125"/>
      <c r="D127" s="126" t="s">
        <v>72</v>
      </c>
      <c r="E127" s="136" t="s">
        <v>193</v>
      </c>
      <c r="F127" s="136" t="s">
        <v>194</v>
      </c>
      <c r="I127" s="128"/>
      <c r="J127" s="137">
        <f>BK127</f>
        <v>0</v>
      </c>
      <c r="L127" s="125"/>
      <c r="M127" s="130"/>
      <c r="N127" s="131"/>
      <c r="O127" s="131"/>
      <c r="P127" s="132">
        <f>SUM(P128:P145)</f>
        <v>0</v>
      </c>
      <c r="Q127" s="131"/>
      <c r="R127" s="132">
        <f>SUM(R128:R145)</f>
        <v>0</v>
      </c>
      <c r="S127" s="131"/>
      <c r="T127" s="133">
        <f>SUM(T128:T145)</f>
        <v>0</v>
      </c>
      <c r="AR127" s="126" t="s">
        <v>81</v>
      </c>
      <c r="AT127" s="134" t="s">
        <v>72</v>
      </c>
      <c r="AU127" s="134" t="s">
        <v>81</v>
      </c>
      <c r="AY127" s="126" t="s">
        <v>127</v>
      </c>
      <c r="BK127" s="135">
        <f>SUM(BK128:BK145)</f>
        <v>0</v>
      </c>
    </row>
    <row r="128" spans="1:65" s="2" customFormat="1" ht="24.15" customHeight="1">
      <c r="A128" s="33"/>
      <c r="B128" s="138"/>
      <c r="C128" s="139" t="s">
        <v>195</v>
      </c>
      <c r="D128" s="139" t="s">
        <v>130</v>
      </c>
      <c r="E128" s="140" t="s">
        <v>196</v>
      </c>
      <c r="F128" s="141" t="s">
        <v>197</v>
      </c>
      <c r="G128" s="142" t="s">
        <v>198</v>
      </c>
      <c r="H128" s="143">
        <v>374.54599999999999</v>
      </c>
      <c r="I128" s="144"/>
      <c r="J128" s="145">
        <f>ROUND(I128*H128,2)</f>
        <v>0</v>
      </c>
      <c r="K128" s="141" t="s">
        <v>134</v>
      </c>
      <c r="L128" s="34"/>
      <c r="M128" s="146" t="s">
        <v>3</v>
      </c>
      <c r="N128" s="147" t="s">
        <v>44</v>
      </c>
      <c r="O128" s="54"/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0" t="s">
        <v>135</v>
      </c>
      <c r="AT128" s="150" t="s">
        <v>130</v>
      </c>
      <c r="AU128" s="150" t="s">
        <v>83</v>
      </c>
      <c r="AY128" s="18" t="s">
        <v>127</v>
      </c>
      <c r="BE128" s="151">
        <f>IF(N128="základní",J128,0)</f>
        <v>0</v>
      </c>
      <c r="BF128" s="151">
        <f>IF(N128="snížená",J128,0)</f>
        <v>0</v>
      </c>
      <c r="BG128" s="151">
        <f>IF(N128="zákl. přenesená",J128,0)</f>
        <v>0</v>
      </c>
      <c r="BH128" s="151">
        <f>IF(N128="sníž. přenesená",J128,0)</f>
        <v>0</v>
      </c>
      <c r="BI128" s="151">
        <f>IF(N128="nulová",J128,0)</f>
        <v>0</v>
      </c>
      <c r="BJ128" s="18" t="s">
        <v>81</v>
      </c>
      <c r="BK128" s="151">
        <f>ROUND(I128*H128,2)</f>
        <v>0</v>
      </c>
      <c r="BL128" s="18" t="s">
        <v>135</v>
      </c>
      <c r="BM128" s="150" t="s">
        <v>199</v>
      </c>
    </row>
    <row r="129" spans="1:65" s="2" customFormat="1">
      <c r="A129" s="33"/>
      <c r="B129" s="34"/>
      <c r="C129" s="33"/>
      <c r="D129" s="152" t="s">
        <v>137</v>
      </c>
      <c r="E129" s="33"/>
      <c r="F129" s="153" t="s">
        <v>200</v>
      </c>
      <c r="G129" s="33"/>
      <c r="H129" s="33"/>
      <c r="I129" s="154"/>
      <c r="J129" s="33"/>
      <c r="K129" s="33"/>
      <c r="L129" s="34"/>
      <c r="M129" s="155"/>
      <c r="N129" s="156"/>
      <c r="O129" s="54"/>
      <c r="P129" s="54"/>
      <c r="Q129" s="54"/>
      <c r="R129" s="54"/>
      <c r="S129" s="54"/>
      <c r="T129" s="55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137</v>
      </c>
      <c r="AU129" s="18" t="s">
        <v>83</v>
      </c>
    </row>
    <row r="130" spans="1:65" s="2" customFormat="1" ht="24.15" customHeight="1">
      <c r="A130" s="33"/>
      <c r="B130" s="138"/>
      <c r="C130" s="139" t="s">
        <v>201</v>
      </c>
      <c r="D130" s="139" t="s">
        <v>130</v>
      </c>
      <c r="E130" s="140" t="s">
        <v>202</v>
      </c>
      <c r="F130" s="141" t="s">
        <v>203</v>
      </c>
      <c r="G130" s="142" t="s">
        <v>198</v>
      </c>
      <c r="H130" s="143">
        <v>7116.3739999999998</v>
      </c>
      <c r="I130" s="144"/>
      <c r="J130" s="145">
        <f>ROUND(I130*H130,2)</f>
        <v>0</v>
      </c>
      <c r="K130" s="141" t="s">
        <v>134</v>
      </c>
      <c r="L130" s="34"/>
      <c r="M130" s="146" t="s">
        <v>3</v>
      </c>
      <c r="N130" s="147" t="s">
        <v>44</v>
      </c>
      <c r="O130" s="54"/>
      <c r="P130" s="148">
        <f>O130*H130</f>
        <v>0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0" t="s">
        <v>135</v>
      </c>
      <c r="AT130" s="150" t="s">
        <v>130</v>
      </c>
      <c r="AU130" s="150" t="s">
        <v>83</v>
      </c>
      <c r="AY130" s="18" t="s">
        <v>127</v>
      </c>
      <c r="BE130" s="151">
        <f>IF(N130="základní",J130,0)</f>
        <v>0</v>
      </c>
      <c r="BF130" s="151">
        <f>IF(N130="snížená",J130,0)</f>
        <v>0</v>
      </c>
      <c r="BG130" s="151">
        <f>IF(N130="zákl. přenesená",J130,0)</f>
        <v>0</v>
      </c>
      <c r="BH130" s="151">
        <f>IF(N130="sníž. přenesená",J130,0)</f>
        <v>0</v>
      </c>
      <c r="BI130" s="151">
        <f>IF(N130="nulová",J130,0)</f>
        <v>0</v>
      </c>
      <c r="BJ130" s="18" t="s">
        <v>81</v>
      </c>
      <c r="BK130" s="151">
        <f>ROUND(I130*H130,2)</f>
        <v>0</v>
      </c>
      <c r="BL130" s="18" t="s">
        <v>135</v>
      </c>
      <c r="BM130" s="150" t="s">
        <v>204</v>
      </c>
    </row>
    <row r="131" spans="1:65" s="2" customFormat="1">
      <c r="A131" s="33"/>
      <c r="B131" s="34"/>
      <c r="C131" s="33"/>
      <c r="D131" s="152" t="s">
        <v>137</v>
      </c>
      <c r="E131" s="33"/>
      <c r="F131" s="153" t="s">
        <v>205</v>
      </c>
      <c r="G131" s="33"/>
      <c r="H131" s="33"/>
      <c r="I131" s="154"/>
      <c r="J131" s="33"/>
      <c r="K131" s="33"/>
      <c r="L131" s="34"/>
      <c r="M131" s="155"/>
      <c r="N131" s="156"/>
      <c r="O131" s="54"/>
      <c r="P131" s="54"/>
      <c r="Q131" s="54"/>
      <c r="R131" s="54"/>
      <c r="S131" s="54"/>
      <c r="T131" s="55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137</v>
      </c>
      <c r="AU131" s="18" t="s">
        <v>83</v>
      </c>
    </row>
    <row r="132" spans="1:65" s="13" customFormat="1">
      <c r="B132" s="157"/>
      <c r="D132" s="158" t="s">
        <v>139</v>
      </c>
      <c r="E132" s="159" t="s">
        <v>3</v>
      </c>
      <c r="F132" s="160" t="s">
        <v>206</v>
      </c>
      <c r="H132" s="161">
        <v>7116.3739999999998</v>
      </c>
      <c r="I132" s="162"/>
      <c r="L132" s="157"/>
      <c r="M132" s="163"/>
      <c r="N132" s="164"/>
      <c r="O132" s="164"/>
      <c r="P132" s="164"/>
      <c r="Q132" s="164"/>
      <c r="R132" s="164"/>
      <c r="S132" s="164"/>
      <c r="T132" s="165"/>
      <c r="AT132" s="159" t="s">
        <v>139</v>
      </c>
      <c r="AU132" s="159" t="s">
        <v>83</v>
      </c>
      <c r="AV132" s="13" t="s">
        <v>83</v>
      </c>
      <c r="AW132" s="13" t="s">
        <v>33</v>
      </c>
      <c r="AX132" s="13" t="s">
        <v>81</v>
      </c>
      <c r="AY132" s="159" t="s">
        <v>127</v>
      </c>
    </row>
    <row r="133" spans="1:65" s="2" customFormat="1" ht="21.75" customHeight="1">
      <c r="A133" s="33"/>
      <c r="B133" s="138"/>
      <c r="C133" s="139" t="s">
        <v>207</v>
      </c>
      <c r="D133" s="139" t="s">
        <v>130</v>
      </c>
      <c r="E133" s="140" t="s">
        <v>208</v>
      </c>
      <c r="F133" s="141" t="s">
        <v>209</v>
      </c>
      <c r="G133" s="142" t="s">
        <v>198</v>
      </c>
      <c r="H133" s="143">
        <v>374.54599999999999</v>
      </c>
      <c r="I133" s="144"/>
      <c r="J133" s="145">
        <f>ROUND(I133*H133,2)</f>
        <v>0</v>
      </c>
      <c r="K133" s="141" t="s">
        <v>134</v>
      </c>
      <c r="L133" s="34"/>
      <c r="M133" s="146" t="s">
        <v>3</v>
      </c>
      <c r="N133" s="147" t="s">
        <v>44</v>
      </c>
      <c r="O133" s="54"/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0" t="s">
        <v>135</v>
      </c>
      <c r="AT133" s="150" t="s">
        <v>130</v>
      </c>
      <c r="AU133" s="150" t="s">
        <v>83</v>
      </c>
      <c r="AY133" s="18" t="s">
        <v>127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8" t="s">
        <v>81</v>
      </c>
      <c r="BK133" s="151">
        <f>ROUND(I133*H133,2)</f>
        <v>0</v>
      </c>
      <c r="BL133" s="18" t="s">
        <v>135</v>
      </c>
      <c r="BM133" s="150" t="s">
        <v>210</v>
      </c>
    </row>
    <row r="134" spans="1:65" s="2" customFormat="1">
      <c r="A134" s="33"/>
      <c r="B134" s="34"/>
      <c r="C134" s="33"/>
      <c r="D134" s="152" t="s">
        <v>137</v>
      </c>
      <c r="E134" s="33"/>
      <c r="F134" s="153" t="s">
        <v>211</v>
      </c>
      <c r="G134" s="33"/>
      <c r="H134" s="33"/>
      <c r="I134" s="154"/>
      <c r="J134" s="33"/>
      <c r="K134" s="33"/>
      <c r="L134" s="34"/>
      <c r="M134" s="155"/>
      <c r="N134" s="156"/>
      <c r="O134" s="54"/>
      <c r="P134" s="54"/>
      <c r="Q134" s="54"/>
      <c r="R134" s="54"/>
      <c r="S134" s="54"/>
      <c r="T134" s="55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137</v>
      </c>
      <c r="AU134" s="18" t="s">
        <v>83</v>
      </c>
    </row>
    <row r="135" spans="1:65" s="2" customFormat="1" ht="24.15" customHeight="1">
      <c r="A135" s="33"/>
      <c r="B135" s="138"/>
      <c r="C135" s="139" t="s">
        <v>212</v>
      </c>
      <c r="D135" s="139" t="s">
        <v>130</v>
      </c>
      <c r="E135" s="140" t="s">
        <v>213</v>
      </c>
      <c r="F135" s="141" t="s">
        <v>214</v>
      </c>
      <c r="G135" s="142" t="s">
        <v>198</v>
      </c>
      <c r="H135" s="143">
        <v>0.61</v>
      </c>
      <c r="I135" s="144"/>
      <c r="J135" s="145">
        <f>ROUND(I135*H135,2)</f>
        <v>0</v>
      </c>
      <c r="K135" s="141" t="s">
        <v>134</v>
      </c>
      <c r="L135" s="34"/>
      <c r="M135" s="146" t="s">
        <v>3</v>
      </c>
      <c r="N135" s="147" t="s">
        <v>44</v>
      </c>
      <c r="O135" s="54"/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0" t="s">
        <v>135</v>
      </c>
      <c r="AT135" s="150" t="s">
        <v>130</v>
      </c>
      <c r="AU135" s="150" t="s">
        <v>83</v>
      </c>
      <c r="AY135" s="18" t="s">
        <v>127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8" t="s">
        <v>81</v>
      </c>
      <c r="BK135" s="151">
        <f>ROUND(I135*H135,2)</f>
        <v>0</v>
      </c>
      <c r="BL135" s="18" t="s">
        <v>135</v>
      </c>
      <c r="BM135" s="150" t="s">
        <v>215</v>
      </c>
    </row>
    <row r="136" spans="1:65" s="2" customFormat="1">
      <c r="A136" s="33"/>
      <c r="B136" s="34"/>
      <c r="C136" s="33"/>
      <c r="D136" s="152" t="s">
        <v>137</v>
      </c>
      <c r="E136" s="33"/>
      <c r="F136" s="153" t="s">
        <v>216</v>
      </c>
      <c r="G136" s="33"/>
      <c r="H136" s="33"/>
      <c r="I136" s="154"/>
      <c r="J136" s="33"/>
      <c r="K136" s="33"/>
      <c r="L136" s="34"/>
      <c r="M136" s="155"/>
      <c r="N136" s="156"/>
      <c r="O136" s="54"/>
      <c r="P136" s="54"/>
      <c r="Q136" s="54"/>
      <c r="R136" s="54"/>
      <c r="S136" s="54"/>
      <c r="T136" s="55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137</v>
      </c>
      <c r="AU136" s="18" t="s">
        <v>83</v>
      </c>
    </row>
    <row r="137" spans="1:65" s="13" customFormat="1">
      <c r="B137" s="157"/>
      <c r="D137" s="158" t="s">
        <v>139</v>
      </c>
      <c r="E137" s="159" t="s">
        <v>3</v>
      </c>
      <c r="F137" s="160" t="s">
        <v>217</v>
      </c>
      <c r="H137" s="161">
        <v>0.61</v>
      </c>
      <c r="I137" s="162"/>
      <c r="L137" s="157"/>
      <c r="M137" s="163"/>
      <c r="N137" s="164"/>
      <c r="O137" s="164"/>
      <c r="P137" s="164"/>
      <c r="Q137" s="164"/>
      <c r="R137" s="164"/>
      <c r="S137" s="164"/>
      <c r="T137" s="165"/>
      <c r="AT137" s="159" t="s">
        <v>139</v>
      </c>
      <c r="AU137" s="159" t="s">
        <v>83</v>
      </c>
      <c r="AV137" s="13" t="s">
        <v>83</v>
      </c>
      <c r="AW137" s="13" t="s">
        <v>33</v>
      </c>
      <c r="AX137" s="13" t="s">
        <v>81</v>
      </c>
      <c r="AY137" s="159" t="s">
        <v>127</v>
      </c>
    </row>
    <row r="138" spans="1:65" s="2" customFormat="1" ht="24.15" customHeight="1">
      <c r="A138" s="33"/>
      <c r="B138" s="138"/>
      <c r="C138" s="139" t="s">
        <v>9</v>
      </c>
      <c r="D138" s="139" t="s">
        <v>130</v>
      </c>
      <c r="E138" s="140" t="s">
        <v>218</v>
      </c>
      <c r="F138" s="141" t="s">
        <v>219</v>
      </c>
      <c r="G138" s="142" t="s">
        <v>198</v>
      </c>
      <c r="H138" s="143">
        <v>3.234</v>
      </c>
      <c r="I138" s="144"/>
      <c r="J138" s="145">
        <f>ROUND(I138*H138,2)</f>
        <v>0</v>
      </c>
      <c r="K138" s="141" t="s">
        <v>134</v>
      </c>
      <c r="L138" s="34"/>
      <c r="M138" s="146" t="s">
        <v>3</v>
      </c>
      <c r="N138" s="147" t="s">
        <v>44</v>
      </c>
      <c r="O138" s="54"/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0" t="s">
        <v>135</v>
      </c>
      <c r="AT138" s="150" t="s">
        <v>130</v>
      </c>
      <c r="AU138" s="150" t="s">
        <v>83</v>
      </c>
      <c r="AY138" s="18" t="s">
        <v>127</v>
      </c>
      <c r="BE138" s="151">
        <f>IF(N138="základní",J138,0)</f>
        <v>0</v>
      </c>
      <c r="BF138" s="151">
        <f>IF(N138="snížená",J138,0)</f>
        <v>0</v>
      </c>
      <c r="BG138" s="151">
        <f>IF(N138="zákl. přenesená",J138,0)</f>
        <v>0</v>
      </c>
      <c r="BH138" s="151">
        <f>IF(N138="sníž. přenesená",J138,0)</f>
        <v>0</v>
      </c>
      <c r="BI138" s="151">
        <f>IF(N138="nulová",J138,0)</f>
        <v>0</v>
      </c>
      <c r="BJ138" s="18" t="s">
        <v>81</v>
      </c>
      <c r="BK138" s="151">
        <f>ROUND(I138*H138,2)</f>
        <v>0</v>
      </c>
      <c r="BL138" s="18" t="s">
        <v>135</v>
      </c>
      <c r="BM138" s="150" t="s">
        <v>220</v>
      </c>
    </row>
    <row r="139" spans="1:65" s="2" customFormat="1">
      <c r="A139" s="33"/>
      <c r="B139" s="34"/>
      <c r="C139" s="33"/>
      <c r="D139" s="152" t="s">
        <v>137</v>
      </c>
      <c r="E139" s="33"/>
      <c r="F139" s="153" t="s">
        <v>221</v>
      </c>
      <c r="G139" s="33"/>
      <c r="H139" s="33"/>
      <c r="I139" s="154"/>
      <c r="J139" s="33"/>
      <c r="K139" s="33"/>
      <c r="L139" s="34"/>
      <c r="M139" s="155"/>
      <c r="N139" s="156"/>
      <c r="O139" s="54"/>
      <c r="P139" s="54"/>
      <c r="Q139" s="54"/>
      <c r="R139" s="54"/>
      <c r="S139" s="54"/>
      <c r="T139" s="55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137</v>
      </c>
      <c r="AU139" s="18" t="s">
        <v>83</v>
      </c>
    </row>
    <row r="140" spans="1:65" s="2" customFormat="1" ht="24.15" customHeight="1">
      <c r="A140" s="33"/>
      <c r="B140" s="138"/>
      <c r="C140" s="139" t="s">
        <v>222</v>
      </c>
      <c r="D140" s="139" t="s">
        <v>130</v>
      </c>
      <c r="E140" s="140" t="s">
        <v>223</v>
      </c>
      <c r="F140" s="141" t="s">
        <v>224</v>
      </c>
      <c r="G140" s="142" t="s">
        <v>198</v>
      </c>
      <c r="H140" s="143">
        <v>249.679</v>
      </c>
      <c r="I140" s="144"/>
      <c r="J140" s="145">
        <f>ROUND(I140*H140,2)</f>
        <v>0</v>
      </c>
      <c r="K140" s="141" t="s">
        <v>134</v>
      </c>
      <c r="L140" s="34"/>
      <c r="M140" s="146" t="s">
        <v>3</v>
      </c>
      <c r="N140" s="147" t="s">
        <v>44</v>
      </c>
      <c r="O140" s="54"/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0" t="s">
        <v>135</v>
      </c>
      <c r="AT140" s="150" t="s">
        <v>130</v>
      </c>
      <c r="AU140" s="150" t="s">
        <v>83</v>
      </c>
      <c r="AY140" s="18" t="s">
        <v>127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8" t="s">
        <v>81</v>
      </c>
      <c r="BK140" s="151">
        <f>ROUND(I140*H140,2)</f>
        <v>0</v>
      </c>
      <c r="BL140" s="18" t="s">
        <v>135</v>
      </c>
      <c r="BM140" s="150" t="s">
        <v>225</v>
      </c>
    </row>
    <row r="141" spans="1:65" s="2" customFormat="1">
      <c r="A141" s="33"/>
      <c r="B141" s="34"/>
      <c r="C141" s="33"/>
      <c r="D141" s="152" t="s">
        <v>137</v>
      </c>
      <c r="E141" s="33"/>
      <c r="F141" s="153" t="s">
        <v>226</v>
      </c>
      <c r="G141" s="33"/>
      <c r="H141" s="33"/>
      <c r="I141" s="154"/>
      <c r="J141" s="33"/>
      <c r="K141" s="33"/>
      <c r="L141" s="34"/>
      <c r="M141" s="155"/>
      <c r="N141" s="156"/>
      <c r="O141" s="54"/>
      <c r="P141" s="54"/>
      <c r="Q141" s="54"/>
      <c r="R141" s="54"/>
      <c r="S141" s="54"/>
      <c r="T141" s="55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137</v>
      </c>
      <c r="AU141" s="18" t="s">
        <v>83</v>
      </c>
    </row>
    <row r="142" spans="1:65" s="13" customFormat="1">
      <c r="B142" s="157"/>
      <c r="D142" s="158" t="s">
        <v>139</v>
      </c>
      <c r="E142" s="159" t="s">
        <v>3</v>
      </c>
      <c r="F142" s="160" t="s">
        <v>227</v>
      </c>
      <c r="H142" s="161">
        <v>249.679</v>
      </c>
      <c r="I142" s="162"/>
      <c r="L142" s="157"/>
      <c r="M142" s="163"/>
      <c r="N142" s="164"/>
      <c r="O142" s="164"/>
      <c r="P142" s="164"/>
      <c r="Q142" s="164"/>
      <c r="R142" s="164"/>
      <c r="S142" s="164"/>
      <c r="T142" s="165"/>
      <c r="AT142" s="159" t="s">
        <v>139</v>
      </c>
      <c r="AU142" s="159" t="s">
        <v>83</v>
      </c>
      <c r="AV142" s="13" t="s">
        <v>83</v>
      </c>
      <c r="AW142" s="13" t="s">
        <v>33</v>
      </c>
      <c r="AX142" s="13" t="s">
        <v>81</v>
      </c>
      <c r="AY142" s="159" t="s">
        <v>127</v>
      </c>
    </row>
    <row r="143" spans="1:65" s="2" customFormat="1" ht="24.15" customHeight="1">
      <c r="A143" s="33"/>
      <c r="B143" s="138"/>
      <c r="C143" s="139" t="s">
        <v>228</v>
      </c>
      <c r="D143" s="139" t="s">
        <v>130</v>
      </c>
      <c r="E143" s="140" t="s">
        <v>229</v>
      </c>
      <c r="F143" s="141" t="s">
        <v>230</v>
      </c>
      <c r="G143" s="142" t="s">
        <v>198</v>
      </c>
      <c r="H143" s="143">
        <v>121.023</v>
      </c>
      <c r="I143" s="144"/>
      <c r="J143" s="145">
        <f>ROUND(I143*H143,2)</f>
        <v>0</v>
      </c>
      <c r="K143" s="141" t="s">
        <v>134</v>
      </c>
      <c r="L143" s="34"/>
      <c r="M143" s="146" t="s">
        <v>3</v>
      </c>
      <c r="N143" s="147" t="s">
        <v>44</v>
      </c>
      <c r="O143" s="54"/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0" t="s">
        <v>135</v>
      </c>
      <c r="AT143" s="150" t="s">
        <v>130</v>
      </c>
      <c r="AU143" s="150" t="s">
        <v>83</v>
      </c>
      <c r="AY143" s="18" t="s">
        <v>127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8" t="s">
        <v>81</v>
      </c>
      <c r="BK143" s="151">
        <f>ROUND(I143*H143,2)</f>
        <v>0</v>
      </c>
      <c r="BL143" s="18" t="s">
        <v>135</v>
      </c>
      <c r="BM143" s="150" t="s">
        <v>231</v>
      </c>
    </row>
    <row r="144" spans="1:65" s="2" customFormat="1">
      <c r="A144" s="33"/>
      <c r="B144" s="34"/>
      <c r="C144" s="33"/>
      <c r="D144" s="152" t="s">
        <v>137</v>
      </c>
      <c r="E144" s="33"/>
      <c r="F144" s="153" t="s">
        <v>232</v>
      </c>
      <c r="G144" s="33"/>
      <c r="H144" s="33"/>
      <c r="I144" s="154"/>
      <c r="J144" s="33"/>
      <c r="K144" s="33"/>
      <c r="L144" s="34"/>
      <c r="M144" s="155"/>
      <c r="N144" s="156"/>
      <c r="O144" s="54"/>
      <c r="P144" s="54"/>
      <c r="Q144" s="54"/>
      <c r="R144" s="54"/>
      <c r="S144" s="54"/>
      <c r="T144" s="55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137</v>
      </c>
      <c r="AU144" s="18" t="s">
        <v>83</v>
      </c>
    </row>
    <row r="145" spans="1:65" s="13" customFormat="1">
      <c r="B145" s="157"/>
      <c r="D145" s="158" t="s">
        <v>139</v>
      </c>
      <c r="E145" s="159" t="s">
        <v>3</v>
      </c>
      <c r="F145" s="160" t="s">
        <v>233</v>
      </c>
      <c r="H145" s="161">
        <v>121.023</v>
      </c>
      <c r="I145" s="162"/>
      <c r="L145" s="157"/>
      <c r="M145" s="163"/>
      <c r="N145" s="164"/>
      <c r="O145" s="164"/>
      <c r="P145" s="164"/>
      <c r="Q145" s="164"/>
      <c r="R145" s="164"/>
      <c r="S145" s="164"/>
      <c r="T145" s="165"/>
      <c r="AT145" s="159" t="s">
        <v>139</v>
      </c>
      <c r="AU145" s="159" t="s">
        <v>83</v>
      </c>
      <c r="AV145" s="13" t="s">
        <v>83</v>
      </c>
      <c r="AW145" s="13" t="s">
        <v>33</v>
      </c>
      <c r="AX145" s="13" t="s">
        <v>81</v>
      </c>
      <c r="AY145" s="159" t="s">
        <v>127</v>
      </c>
    </row>
    <row r="146" spans="1:65" s="12" customFormat="1" ht="22.95" customHeight="1">
      <c r="B146" s="125"/>
      <c r="D146" s="126" t="s">
        <v>72</v>
      </c>
      <c r="E146" s="136" t="s">
        <v>234</v>
      </c>
      <c r="F146" s="136" t="s">
        <v>235</v>
      </c>
      <c r="I146" s="128"/>
      <c r="J146" s="137">
        <f>BK146</f>
        <v>0</v>
      </c>
      <c r="L146" s="125"/>
      <c r="M146" s="130"/>
      <c r="N146" s="131"/>
      <c r="O146" s="131"/>
      <c r="P146" s="132">
        <f>SUM(P147:P148)</f>
        <v>0</v>
      </c>
      <c r="Q146" s="131"/>
      <c r="R146" s="132">
        <f>SUM(R147:R148)</f>
        <v>0</v>
      </c>
      <c r="S146" s="131"/>
      <c r="T146" s="133">
        <f>SUM(T147:T148)</f>
        <v>0</v>
      </c>
      <c r="AR146" s="126" t="s">
        <v>81</v>
      </c>
      <c r="AT146" s="134" t="s">
        <v>72</v>
      </c>
      <c r="AU146" s="134" t="s">
        <v>81</v>
      </c>
      <c r="AY146" s="126" t="s">
        <v>127</v>
      </c>
      <c r="BK146" s="135">
        <f>SUM(BK147:BK148)</f>
        <v>0</v>
      </c>
    </row>
    <row r="147" spans="1:65" s="2" customFormat="1" ht="44.25" customHeight="1">
      <c r="A147" s="33"/>
      <c r="B147" s="138"/>
      <c r="C147" s="139" t="s">
        <v>236</v>
      </c>
      <c r="D147" s="139" t="s">
        <v>130</v>
      </c>
      <c r="E147" s="140" t="s">
        <v>237</v>
      </c>
      <c r="F147" s="141" t="s">
        <v>238</v>
      </c>
      <c r="G147" s="142" t="s">
        <v>198</v>
      </c>
      <c r="H147" s="143">
        <v>4.6890000000000001</v>
      </c>
      <c r="I147" s="144"/>
      <c r="J147" s="145">
        <f>ROUND(I147*H147,2)</f>
        <v>0</v>
      </c>
      <c r="K147" s="141" t="s">
        <v>134</v>
      </c>
      <c r="L147" s="34"/>
      <c r="M147" s="146" t="s">
        <v>3</v>
      </c>
      <c r="N147" s="147" t="s">
        <v>44</v>
      </c>
      <c r="O147" s="54"/>
      <c r="P147" s="148">
        <f>O147*H147</f>
        <v>0</v>
      </c>
      <c r="Q147" s="148">
        <v>0</v>
      </c>
      <c r="R147" s="148">
        <f>Q147*H147</f>
        <v>0</v>
      </c>
      <c r="S147" s="148">
        <v>0</v>
      </c>
      <c r="T147" s="149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0" t="s">
        <v>135</v>
      </c>
      <c r="AT147" s="150" t="s">
        <v>130</v>
      </c>
      <c r="AU147" s="150" t="s">
        <v>83</v>
      </c>
      <c r="AY147" s="18" t="s">
        <v>127</v>
      </c>
      <c r="BE147" s="151">
        <f>IF(N147="základní",J147,0)</f>
        <v>0</v>
      </c>
      <c r="BF147" s="151">
        <f>IF(N147="snížená",J147,0)</f>
        <v>0</v>
      </c>
      <c r="BG147" s="151">
        <f>IF(N147="zákl. přenesená",J147,0)</f>
        <v>0</v>
      </c>
      <c r="BH147" s="151">
        <f>IF(N147="sníž. přenesená",J147,0)</f>
        <v>0</v>
      </c>
      <c r="BI147" s="151">
        <f>IF(N147="nulová",J147,0)</f>
        <v>0</v>
      </c>
      <c r="BJ147" s="18" t="s">
        <v>81</v>
      </c>
      <c r="BK147" s="151">
        <f>ROUND(I147*H147,2)</f>
        <v>0</v>
      </c>
      <c r="BL147" s="18" t="s">
        <v>135</v>
      </c>
      <c r="BM147" s="150" t="s">
        <v>239</v>
      </c>
    </row>
    <row r="148" spans="1:65" s="2" customFormat="1">
      <c r="A148" s="33"/>
      <c r="B148" s="34"/>
      <c r="C148" s="33"/>
      <c r="D148" s="152" t="s">
        <v>137</v>
      </c>
      <c r="E148" s="33"/>
      <c r="F148" s="153" t="s">
        <v>240</v>
      </c>
      <c r="G148" s="33"/>
      <c r="H148" s="33"/>
      <c r="I148" s="154"/>
      <c r="J148" s="33"/>
      <c r="K148" s="33"/>
      <c r="L148" s="34"/>
      <c r="M148" s="155"/>
      <c r="N148" s="156"/>
      <c r="O148" s="54"/>
      <c r="P148" s="54"/>
      <c r="Q148" s="54"/>
      <c r="R148" s="54"/>
      <c r="S148" s="54"/>
      <c r="T148" s="55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137</v>
      </c>
      <c r="AU148" s="18" t="s">
        <v>83</v>
      </c>
    </row>
    <row r="149" spans="1:65" s="12" customFormat="1" ht="25.95" customHeight="1">
      <c r="B149" s="125"/>
      <c r="D149" s="126" t="s">
        <v>72</v>
      </c>
      <c r="E149" s="127" t="s">
        <v>241</v>
      </c>
      <c r="F149" s="127" t="s">
        <v>242</v>
      </c>
      <c r="I149" s="128"/>
      <c r="J149" s="129">
        <f>BK149</f>
        <v>0</v>
      </c>
      <c r="L149" s="125"/>
      <c r="M149" s="130"/>
      <c r="N149" s="131"/>
      <c r="O149" s="131"/>
      <c r="P149" s="132">
        <f>P150+P271+P293+P295+P298+P328+P367+P377</f>
        <v>0</v>
      </c>
      <c r="Q149" s="131"/>
      <c r="R149" s="132">
        <f>R150+R271+R293+R295+R298+R328+R367+R377</f>
        <v>64.053455659999983</v>
      </c>
      <c r="S149" s="131"/>
      <c r="T149" s="133">
        <f>T150+T271+T293+T295+T298+T328+T367+T377</f>
        <v>374.54576420000001</v>
      </c>
      <c r="AR149" s="126" t="s">
        <v>83</v>
      </c>
      <c r="AT149" s="134" t="s">
        <v>72</v>
      </c>
      <c r="AU149" s="134" t="s">
        <v>73</v>
      </c>
      <c r="AY149" s="126" t="s">
        <v>127</v>
      </c>
      <c r="BK149" s="135">
        <f>BK150+BK271+BK293+BK295+BK298+BK328+BK367+BK377</f>
        <v>0</v>
      </c>
    </row>
    <row r="150" spans="1:65" s="12" customFormat="1" ht="22.95" customHeight="1">
      <c r="B150" s="125"/>
      <c r="D150" s="126" t="s">
        <v>72</v>
      </c>
      <c r="E150" s="136" t="s">
        <v>243</v>
      </c>
      <c r="F150" s="136" t="s">
        <v>244</v>
      </c>
      <c r="I150" s="128"/>
      <c r="J150" s="137">
        <f>BK150</f>
        <v>0</v>
      </c>
      <c r="L150" s="125"/>
      <c r="M150" s="130"/>
      <c r="N150" s="131"/>
      <c r="O150" s="131"/>
      <c r="P150" s="132">
        <f>SUM(P151:P270)</f>
        <v>0</v>
      </c>
      <c r="Q150" s="131"/>
      <c r="R150" s="132">
        <f>SUM(R151:R270)</f>
        <v>43.395910359999981</v>
      </c>
      <c r="S150" s="131"/>
      <c r="T150" s="133">
        <f>SUM(T151:T270)</f>
        <v>311.62635660000001</v>
      </c>
      <c r="AR150" s="126" t="s">
        <v>83</v>
      </c>
      <c r="AT150" s="134" t="s">
        <v>72</v>
      </c>
      <c r="AU150" s="134" t="s">
        <v>81</v>
      </c>
      <c r="AY150" s="126" t="s">
        <v>127</v>
      </c>
      <c r="BK150" s="135">
        <f>SUM(BK151:BK270)</f>
        <v>0</v>
      </c>
    </row>
    <row r="151" spans="1:65" s="2" customFormat="1" ht="16.5" customHeight="1">
      <c r="A151" s="33"/>
      <c r="B151" s="138"/>
      <c r="C151" s="139" t="s">
        <v>245</v>
      </c>
      <c r="D151" s="139" t="s">
        <v>130</v>
      </c>
      <c r="E151" s="140" t="s">
        <v>243</v>
      </c>
      <c r="F151" s="141" t="s">
        <v>246</v>
      </c>
      <c r="G151" s="142" t="s">
        <v>247</v>
      </c>
      <c r="H151" s="143">
        <v>1</v>
      </c>
      <c r="I151" s="144"/>
      <c r="J151" s="145">
        <f>ROUND(I151*H151,2)</f>
        <v>0</v>
      </c>
      <c r="K151" s="141" t="s">
        <v>3</v>
      </c>
      <c r="L151" s="34"/>
      <c r="M151" s="146" t="s">
        <v>3</v>
      </c>
      <c r="N151" s="147" t="s">
        <v>44</v>
      </c>
      <c r="O151" s="54"/>
      <c r="P151" s="148">
        <f>O151*H151</f>
        <v>0</v>
      </c>
      <c r="Q151" s="148">
        <v>0</v>
      </c>
      <c r="R151" s="148">
        <f>Q151*H151</f>
        <v>0</v>
      </c>
      <c r="S151" s="148">
        <v>0</v>
      </c>
      <c r="T151" s="14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0" t="s">
        <v>222</v>
      </c>
      <c r="AT151" s="150" t="s">
        <v>130</v>
      </c>
      <c r="AU151" s="150" t="s">
        <v>83</v>
      </c>
      <c r="AY151" s="18" t="s">
        <v>127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8" t="s">
        <v>81</v>
      </c>
      <c r="BK151" s="151">
        <f>ROUND(I151*H151,2)</f>
        <v>0</v>
      </c>
      <c r="BL151" s="18" t="s">
        <v>222</v>
      </c>
      <c r="BM151" s="150" t="s">
        <v>248</v>
      </c>
    </row>
    <row r="152" spans="1:65" s="2" customFormat="1" ht="24.15" customHeight="1">
      <c r="A152" s="33"/>
      <c r="B152" s="138"/>
      <c r="C152" s="139" t="s">
        <v>249</v>
      </c>
      <c r="D152" s="139" t="s">
        <v>130</v>
      </c>
      <c r="E152" s="140" t="s">
        <v>250</v>
      </c>
      <c r="F152" s="141" t="s">
        <v>251</v>
      </c>
      <c r="G152" s="142" t="s">
        <v>133</v>
      </c>
      <c r="H152" s="143">
        <v>2213.9229999999998</v>
      </c>
      <c r="I152" s="144"/>
      <c r="J152" s="145">
        <f>ROUND(I152*H152,2)</f>
        <v>0</v>
      </c>
      <c r="K152" s="141" t="s">
        <v>134</v>
      </c>
      <c r="L152" s="34"/>
      <c r="M152" s="146" t="s">
        <v>3</v>
      </c>
      <c r="N152" s="147" t="s">
        <v>44</v>
      </c>
      <c r="O152" s="54"/>
      <c r="P152" s="148">
        <f>O152*H152</f>
        <v>0</v>
      </c>
      <c r="Q152" s="148">
        <v>0</v>
      </c>
      <c r="R152" s="148">
        <f>Q152*H152</f>
        <v>0</v>
      </c>
      <c r="S152" s="148">
        <v>0</v>
      </c>
      <c r="T152" s="14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0" t="s">
        <v>222</v>
      </c>
      <c r="AT152" s="150" t="s">
        <v>130</v>
      </c>
      <c r="AU152" s="150" t="s">
        <v>83</v>
      </c>
      <c r="AY152" s="18" t="s">
        <v>127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8" t="s">
        <v>81</v>
      </c>
      <c r="BK152" s="151">
        <f>ROUND(I152*H152,2)</f>
        <v>0</v>
      </c>
      <c r="BL152" s="18" t="s">
        <v>222</v>
      </c>
      <c r="BM152" s="150" t="s">
        <v>252</v>
      </c>
    </row>
    <row r="153" spans="1:65" s="2" customFormat="1">
      <c r="A153" s="33"/>
      <c r="B153" s="34"/>
      <c r="C153" s="33"/>
      <c r="D153" s="152" t="s">
        <v>137</v>
      </c>
      <c r="E153" s="33"/>
      <c r="F153" s="153" t="s">
        <v>253</v>
      </c>
      <c r="G153" s="33"/>
      <c r="H153" s="33"/>
      <c r="I153" s="154"/>
      <c r="J153" s="33"/>
      <c r="K153" s="33"/>
      <c r="L153" s="34"/>
      <c r="M153" s="155"/>
      <c r="N153" s="156"/>
      <c r="O153" s="54"/>
      <c r="P153" s="54"/>
      <c r="Q153" s="54"/>
      <c r="R153" s="54"/>
      <c r="S153" s="54"/>
      <c r="T153" s="55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137</v>
      </c>
      <c r="AU153" s="18" t="s">
        <v>83</v>
      </c>
    </row>
    <row r="154" spans="1:65" s="14" customFormat="1">
      <c r="B154" s="166"/>
      <c r="D154" s="158" t="s">
        <v>139</v>
      </c>
      <c r="E154" s="167" t="s">
        <v>3</v>
      </c>
      <c r="F154" s="168" t="s">
        <v>254</v>
      </c>
      <c r="H154" s="167" t="s">
        <v>3</v>
      </c>
      <c r="I154" s="169"/>
      <c r="L154" s="166"/>
      <c r="M154" s="170"/>
      <c r="N154" s="171"/>
      <c r="O154" s="171"/>
      <c r="P154" s="171"/>
      <c r="Q154" s="171"/>
      <c r="R154" s="171"/>
      <c r="S154" s="171"/>
      <c r="T154" s="172"/>
      <c r="AT154" s="167" t="s">
        <v>139</v>
      </c>
      <c r="AU154" s="167" t="s">
        <v>83</v>
      </c>
      <c r="AV154" s="14" t="s">
        <v>81</v>
      </c>
      <c r="AW154" s="14" t="s">
        <v>33</v>
      </c>
      <c r="AX154" s="14" t="s">
        <v>73</v>
      </c>
      <c r="AY154" s="167" t="s">
        <v>127</v>
      </c>
    </row>
    <row r="155" spans="1:65" s="13" customFormat="1">
      <c r="B155" s="157"/>
      <c r="D155" s="158" t="s">
        <v>139</v>
      </c>
      <c r="E155" s="159" t="s">
        <v>3</v>
      </c>
      <c r="F155" s="160" t="s">
        <v>255</v>
      </c>
      <c r="H155" s="161">
        <v>2160</v>
      </c>
      <c r="I155" s="162"/>
      <c r="L155" s="157"/>
      <c r="M155" s="163"/>
      <c r="N155" s="164"/>
      <c r="O155" s="164"/>
      <c r="P155" s="164"/>
      <c r="Q155" s="164"/>
      <c r="R155" s="164"/>
      <c r="S155" s="164"/>
      <c r="T155" s="165"/>
      <c r="AT155" s="159" t="s">
        <v>139</v>
      </c>
      <c r="AU155" s="159" t="s">
        <v>83</v>
      </c>
      <c r="AV155" s="13" t="s">
        <v>83</v>
      </c>
      <c r="AW155" s="13" t="s">
        <v>33</v>
      </c>
      <c r="AX155" s="13" t="s">
        <v>73</v>
      </c>
      <c r="AY155" s="159" t="s">
        <v>127</v>
      </c>
    </row>
    <row r="156" spans="1:65" s="14" customFormat="1">
      <c r="B156" s="166"/>
      <c r="D156" s="158" t="s">
        <v>139</v>
      </c>
      <c r="E156" s="167" t="s">
        <v>3</v>
      </c>
      <c r="F156" s="168" t="s">
        <v>186</v>
      </c>
      <c r="H156" s="167" t="s">
        <v>3</v>
      </c>
      <c r="I156" s="169"/>
      <c r="L156" s="166"/>
      <c r="M156" s="170"/>
      <c r="N156" s="171"/>
      <c r="O156" s="171"/>
      <c r="P156" s="171"/>
      <c r="Q156" s="171"/>
      <c r="R156" s="171"/>
      <c r="S156" s="171"/>
      <c r="T156" s="172"/>
      <c r="AT156" s="167" t="s">
        <v>139</v>
      </c>
      <c r="AU156" s="167" t="s">
        <v>83</v>
      </c>
      <c r="AV156" s="14" t="s">
        <v>81</v>
      </c>
      <c r="AW156" s="14" t="s">
        <v>33</v>
      </c>
      <c r="AX156" s="14" t="s">
        <v>73</v>
      </c>
      <c r="AY156" s="167" t="s">
        <v>127</v>
      </c>
    </row>
    <row r="157" spans="1:65" s="13" customFormat="1">
      <c r="B157" s="157"/>
      <c r="D157" s="158" t="s">
        <v>139</v>
      </c>
      <c r="E157" s="159" t="s">
        <v>3</v>
      </c>
      <c r="F157" s="160" t="s">
        <v>256</v>
      </c>
      <c r="H157" s="161">
        <v>13.5</v>
      </c>
      <c r="I157" s="162"/>
      <c r="L157" s="157"/>
      <c r="M157" s="163"/>
      <c r="N157" s="164"/>
      <c r="O157" s="164"/>
      <c r="P157" s="164"/>
      <c r="Q157" s="164"/>
      <c r="R157" s="164"/>
      <c r="S157" s="164"/>
      <c r="T157" s="165"/>
      <c r="AT157" s="159" t="s">
        <v>139</v>
      </c>
      <c r="AU157" s="159" t="s">
        <v>83</v>
      </c>
      <c r="AV157" s="13" t="s">
        <v>83</v>
      </c>
      <c r="AW157" s="13" t="s">
        <v>33</v>
      </c>
      <c r="AX157" s="13" t="s">
        <v>73</v>
      </c>
      <c r="AY157" s="159" t="s">
        <v>127</v>
      </c>
    </row>
    <row r="158" spans="1:65" s="14" customFormat="1">
      <c r="B158" s="166"/>
      <c r="D158" s="158" t="s">
        <v>139</v>
      </c>
      <c r="E158" s="167" t="s">
        <v>3</v>
      </c>
      <c r="F158" s="168" t="s">
        <v>257</v>
      </c>
      <c r="H158" s="167" t="s">
        <v>3</v>
      </c>
      <c r="I158" s="169"/>
      <c r="L158" s="166"/>
      <c r="M158" s="170"/>
      <c r="N158" s="171"/>
      <c r="O158" s="171"/>
      <c r="P158" s="171"/>
      <c r="Q158" s="171"/>
      <c r="R158" s="171"/>
      <c r="S158" s="171"/>
      <c r="T158" s="172"/>
      <c r="AT158" s="167" t="s">
        <v>139</v>
      </c>
      <c r="AU158" s="167" t="s">
        <v>83</v>
      </c>
      <c r="AV158" s="14" t="s">
        <v>81</v>
      </c>
      <c r="AW158" s="14" t="s">
        <v>33</v>
      </c>
      <c r="AX158" s="14" t="s">
        <v>73</v>
      </c>
      <c r="AY158" s="167" t="s">
        <v>127</v>
      </c>
    </row>
    <row r="159" spans="1:65" s="13" customFormat="1">
      <c r="B159" s="157"/>
      <c r="D159" s="158" t="s">
        <v>139</v>
      </c>
      <c r="E159" s="159" t="s">
        <v>3</v>
      </c>
      <c r="F159" s="160" t="s">
        <v>258</v>
      </c>
      <c r="H159" s="161">
        <v>40.423000000000002</v>
      </c>
      <c r="I159" s="162"/>
      <c r="L159" s="157"/>
      <c r="M159" s="163"/>
      <c r="N159" s="164"/>
      <c r="O159" s="164"/>
      <c r="P159" s="164"/>
      <c r="Q159" s="164"/>
      <c r="R159" s="164"/>
      <c r="S159" s="164"/>
      <c r="T159" s="165"/>
      <c r="AT159" s="159" t="s">
        <v>139</v>
      </c>
      <c r="AU159" s="159" t="s">
        <v>83</v>
      </c>
      <c r="AV159" s="13" t="s">
        <v>83</v>
      </c>
      <c r="AW159" s="13" t="s">
        <v>33</v>
      </c>
      <c r="AX159" s="13" t="s">
        <v>73</v>
      </c>
      <c r="AY159" s="159" t="s">
        <v>127</v>
      </c>
    </row>
    <row r="160" spans="1:65" s="15" customFormat="1">
      <c r="B160" s="173"/>
      <c r="D160" s="158" t="s">
        <v>139</v>
      </c>
      <c r="E160" s="174" t="s">
        <v>3</v>
      </c>
      <c r="F160" s="175" t="s">
        <v>187</v>
      </c>
      <c r="H160" s="176">
        <v>2213.9229999999998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139</v>
      </c>
      <c r="AU160" s="174" t="s">
        <v>83</v>
      </c>
      <c r="AV160" s="15" t="s">
        <v>135</v>
      </c>
      <c r="AW160" s="15" t="s">
        <v>33</v>
      </c>
      <c r="AX160" s="15" t="s">
        <v>81</v>
      </c>
      <c r="AY160" s="174" t="s">
        <v>127</v>
      </c>
    </row>
    <row r="161" spans="1:65" s="2" customFormat="1" ht="16.5" customHeight="1">
      <c r="A161" s="33"/>
      <c r="B161" s="138"/>
      <c r="C161" s="181" t="s">
        <v>8</v>
      </c>
      <c r="D161" s="181" t="s">
        <v>259</v>
      </c>
      <c r="E161" s="182" t="s">
        <v>260</v>
      </c>
      <c r="F161" s="183" t="s">
        <v>261</v>
      </c>
      <c r="G161" s="184" t="s">
        <v>198</v>
      </c>
      <c r="H161" s="185">
        <v>0.70799999999999996</v>
      </c>
      <c r="I161" s="186"/>
      <c r="J161" s="187">
        <f>ROUND(I161*H161,2)</f>
        <v>0</v>
      </c>
      <c r="K161" s="183" t="s">
        <v>134</v>
      </c>
      <c r="L161" s="188"/>
      <c r="M161" s="189" t="s">
        <v>3</v>
      </c>
      <c r="N161" s="190" t="s">
        <v>44</v>
      </c>
      <c r="O161" s="54"/>
      <c r="P161" s="148">
        <f>O161*H161</f>
        <v>0</v>
      </c>
      <c r="Q161" s="148">
        <v>1</v>
      </c>
      <c r="R161" s="148">
        <f>Q161*H161</f>
        <v>0.70799999999999996</v>
      </c>
      <c r="S161" s="148">
        <v>0</v>
      </c>
      <c r="T161" s="149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0" t="s">
        <v>262</v>
      </c>
      <c r="AT161" s="150" t="s">
        <v>259</v>
      </c>
      <c r="AU161" s="150" t="s">
        <v>83</v>
      </c>
      <c r="AY161" s="18" t="s">
        <v>127</v>
      </c>
      <c r="BE161" s="151">
        <f>IF(N161="základní",J161,0)</f>
        <v>0</v>
      </c>
      <c r="BF161" s="151">
        <f>IF(N161="snížená",J161,0)</f>
        <v>0</v>
      </c>
      <c r="BG161" s="151">
        <f>IF(N161="zákl. přenesená",J161,0)</f>
        <v>0</v>
      </c>
      <c r="BH161" s="151">
        <f>IF(N161="sníž. přenesená",J161,0)</f>
        <v>0</v>
      </c>
      <c r="BI161" s="151">
        <f>IF(N161="nulová",J161,0)</f>
        <v>0</v>
      </c>
      <c r="BJ161" s="18" t="s">
        <v>81</v>
      </c>
      <c r="BK161" s="151">
        <f>ROUND(I161*H161,2)</f>
        <v>0</v>
      </c>
      <c r="BL161" s="18" t="s">
        <v>222</v>
      </c>
      <c r="BM161" s="150" t="s">
        <v>263</v>
      </c>
    </row>
    <row r="162" spans="1:65" s="13" customFormat="1">
      <c r="B162" s="157"/>
      <c r="D162" s="158" t="s">
        <v>139</v>
      </c>
      <c r="F162" s="160" t="s">
        <v>264</v>
      </c>
      <c r="H162" s="161">
        <v>0.70799999999999996</v>
      </c>
      <c r="I162" s="162"/>
      <c r="L162" s="157"/>
      <c r="M162" s="163"/>
      <c r="N162" s="164"/>
      <c r="O162" s="164"/>
      <c r="P162" s="164"/>
      <c r="Q162" s="164"/>
      <c r="R162" s="164"/>
      <c r="S162" s="164"/>
      <c r="T162" s="165"/>
      <c r="AT162" s="159" t="s">
        <v>139</v>
      </c>
      <c r="AU162" s="159" t="s">
        <v>83</v>
      </c>
      <c r="AV162" s="13" t="s">
        <v>83</v>
      </c>
      <c r="AW162" s="13" t="s">
        <v>4</v>
      </c>
      <c r="AX162" s="13" t="s">
        <v>81</v>
      </c>
      <c r="AY162" s="159" t="s">
        <v>127</v>
      </c>
    </row>
    <row r="163" spans="1:65" s="2" customFormat="1" ht="21.75" customHeight="1">
      <c r="A163" s="33"/>
      <c r="B163" s="138"/>
      <c r="C163" s="139" t="s">
        <v>265</v>
      </c>
      <c r="D163" s="139" t="s">
        <v>130</v>
      </c>
      <c r="E163" s="140" t="s">
        <v>266</v>
      </c>
      <c r="F163" s="141" t="s">
        <v>267</v>
      </c>
      <c r="G163" s="142" t="s">
        <v>133</v>
      </c>
      <c r="H163" s="143">
        <v>2160</v>
      </c>
      <c r="I163" s="144"/>
      <c r="J163" s="145">
        <f>ROUND(I163*H163,2)</f>
        <v>0</v>
      </c>
      <c r="K163" s="141" t="s">
        <v>134</v>
      </c>
      <c r="L163" s="34"/>
      <c r="M163" s="146" t="s">
        <v>3</v>
      </c>
      <c r="N163" s="147" t="s">
        <v>44</v>
      </c>
      <c r="O163" s="54"/>
      <c r="P163" s="148">
        <f>O163*H163</f>
        <v>0</v>
      </c>
      <c r="Q163" s="148">
        <v>0</v>
      </c>
      <c r="R163" s="148">
        <f>Q163*H163</f>
        <v>0</v>
      </c>
      <c r="S163" s="148">
        <v>0</v>
      </c>
      <c r="T163" s="14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0" t="s">
        <v>222</v>
      </c>
      <c r="AT163" s="150" t="s">
        <v>130</v>
      </c>
      <c r="AU163" s="150" t="s">
        <v>83</v>
      </c>
      <c r="AY163" s="18" t="s">
        <v>127</v>
      </c>
      <c r="BE163" s="151">
        <f>IF(N163="základní",J163,0)</f>
        <v>0</v>
      </c>
      <c r="BF163" s="151">
        <f>IF(N163="snížená",J163,0)</f>
        <v>0</v>
      </c>
      <c r="BG163" s="151">
        <f>IF(N163="zákl. přenesená",J163,0)</f>
        <v>0</v>
      </c>
      <c r="BH163" s="151">
        <f>IF(N163="sníž. přenesená",J163,0)</f>
        <v>0</v>
      </c>
      <c r="BI163" s="151">
        <f>IF(N163="nulová",J163,0)</f>
        <v>0</v>
      </c>
      <c r="BJ163" s="18" t="s">
        <v>81</v>
      </c>
      <c r="BK163" s="151">
        <f>ROUND(I163*H163,2)</f>
        <v>0</v>
      </c>
      <c r="BL163" s="18" t="s">
        <v>222</v>
      </c>
      <c r="BM163" s="150" t="s">
        <v>268</v>
      </c>
    </row>
    <row r="164" spans="1:65" s="2" customFormat="1">
      <c r="A164" s="33"/>
      <c r="B164" s="34"/>
      <c r="C164" s="33"/>
      <c r="D164" s="152" t="s">
        <v>137</v>
      </c>
      <c r="E164" s="33"/>
      <c r="F164" s="153" t="s">
        <v>269</v>
      </c>
      <c r="G164" s="33"/>
      <c r="H164" s="33"/>
      <c r="I164" s="154"/>
      <c r="J164" s="33"/>
      <c r="K164" s="33"/>
      <c r="L164" s="34"/>
      <c r="M164" s="155"/>
      <c r="N164" s="156"/>
      <c r="O164" s="54"/>
      <c r="P164" s="54"/>
      <c r="Q164" s="54"/>
      <c r="R164" s="54"/>
      <c r="S164" s="54"/>
      <c r="T164" s="55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8" t="s">
        <v>137</v>
      </c>
      <c r="AU164" s="18" t="s">
        <v>83</v>
      </c>
    </row>
    <row r="165" spans="1:65" s="2" customFormat="1" ht="16.5" customHeight="1">
      <c r="A165" s="33"/>
      <c r="B165" s="138"/>
      <c r="C165" s="181" t="s">
        <v>270</v>
      </c>
      <c r="D165" s="181" t="s">
        <v>259</v>
      </c>
      <c r="E165" s="182" t="s">
        <v>271</v>
      </c>
      <c r="F165" s="183" t="s">
        <v>272</v>
      </c>
      <c r="G165" s="184" t="s">
        <v>133</v>
      </c>
      <c r="H165" s="185">
        <v>2517.48</v>
      </c>
      <c r="I165" s="186"/>
      <c r="J165" s="187">
        <f>ROUND(I165*H165,2)</f>
        <v>0</v>
      </c>
      <c r="K165" s="183" t="s">
        <v>3</v>
      </c>
      <c r="L165" s="188"/>
      <c r="M165" s="189" t="s">
        <v>3</v>
      </c>
      <c r="N165" s="190" t="s">
        <v>44</v>
      </c>
      <c r="O165" s="54"/>
      <c r="P165" s="148">
        <f>O165*H165</f>
        <v>0</v>
      </c>
      <c r="Q165" s="148">
        <v>4.7999999999999996E-3</v>
      </c>
      <c r="R165" s="148">
        <f>Q165*H165</f>
        <v>12.083903999999999</v>
      </c>
      <c r="S165" s="148">
        <v>0</v>
      </c>
      <c r="T165" s="149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0" t="s">
        <v>262</v>
      </c>
      <c r="AT165" s="150" t="s">
        <v>259</v>
      </c>
      <c r="AU165" s="150" t="s">
        <v>83</v>
      </c>
      <c r="AY165" s="18" t="s">
        <v>127</v>
      </c>
      <c r="BE165" s="151">
        <f>IF(N165="základní",J165,0)</f>
        <v>0</v>
      </c>
      <c r="BF165" s="151">
        <f>IF(N165="snížená",J165,0)</f>
        <v>0</v>
      </c>
      <c r="BG165" s="151">
        <f>IF(N165="zákl. přenesená",J165,0)</f>
        <v>0</v>
      </c>
      <c r="BH165" s="151">
        <f>IF(N165="sníž. přenesená",J165,0)</f>
        <v>0</v>
      </c>
      <c r="BI165" s="151">
        <f>IF(N165="nulová",J165,0)</f>
        <v>0</v>
      </c>
      <c r="BJ165" s="18" t="s">
        <v>81</v>
      </c>
      <c r="BK165" s="151">
        <f>ROUND(I165*H165,2)</f>
        <v>0</v>
      </c>
      <c r="BL165" s="18" t="s">
        <v>222</v>
      </c>
      <c r="BM165" s="150" t="s">
        <v>273</v>
      </c>
    </row>
    <row r="166" spans="1:65" s="13" customFormat="1">
      <c r="B166" s="157"/>
      <c r="D166" s="158" t="s">
        <v>139</v>
      </c>
      <c r="F166" s="160" t="s">
        <v>274</v>
      </c>
      <c r="H166" s="161">
        <v>2517.48</v>
      </c>
      <c r="I166" s="162"/>
      <c r="L166" s="157"/>
      <c r="M166" s="163"/>
      <c r="N166" s="164"/>
      <c r="O166" s="164"/>
      <c r="P166" s="164"/>
      <c r="Q166" s="164"/>
      <c r="R166" s="164"/>
      <c r="S166" s="164"/>
      <c r="T166" s="165"/>
      <c r="AT166" s="159" t="s">
        <v>139</v>
      </c>
      <c r="AU166" s="159" t="s">
        <v>83</v>
      </c>
      <c r="AV166" s="13" t="s">
        <v>83</v>
      </c>
      <c r="AW166" s="13" t="s">
        <v>4</v>
      </c>
      <c r="AX166" s="13" t="s">
        <v>81</v>
      </c>
      <c r="AY166" s="159" t="s">
        <v>127</v>
      </c>
    </row>
    <row r="167" spans="1:65" s="2" customFormat="1" ht="24.15" customHeight="1">
      <c r="A167" s="33"/>
      <c r="B167" s="138"/>
      <c r="C167" s="139" t="s">
        <v>275</v>
      </c>
      <c r="D167" s="139" t="s">
        <v>130</v>
      </c>
      <c r="E167" s="140" t="s">
        <v>276</v>
      </c>
      <c r="F167" s="141" t="s">
        <v>277</v>
      </c>
      <c r="G167" s="142" t="s">
        <v>133</v>
      </c>
      <c r="H167" s="143">
        <v>13.5</v>
      </c>
      <c r="I167" s="144"/>
      <c r="J167" s="145">
        <f>ROUND(I167*H167,2)</f>
        <v>0</v>
      </c>
      <c r="K167" s="141" t="s">
        <v>134</v>
      </c>
      <c r="L167" s="34"/>
      <c r="M167" s="146" t="s">
        <v>3</v>
      </c>
      <c r="N167" s="147" t="s">
        <v>44</v>
      </c>
      <c r="O167" s="54"/>
      <c r="P167" s="148">
        <f>O167*H167</f>
        <v>0</v>
      </c>
      <c r="Q167" s="148">
        <v>0</v>
      </c>
      <c r="R167" s="148">
        <f>Q167*H167</f>
        <v>0</v>
      </c>
      <c r="S167" s="148">
        <v>6.6E-4</v>
      </c>
      <c r="T167" s="149">
        <f>S167*H167</f>
        <v>8.9099999999999995E-3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0" t="s">
        <v>222</v>
      </c>
      <c r="AT167" s="150" t="s">
        <v>130</v>
      </c>
      <c r="AU167" s="150" t="s">
        <v>83</v>
      </c>
      <c r="AY167" s="18" t="s">
        <v>127</v>
      </c>
      <c r="BE167" s="151">
        <f>IF(N167="základní",J167,0)</f>
        <v>0</v>
      </c>
      <c r="BF167" s="151">
        <f>IF(N167="snížená",J167,0)</f>
        <v>0</v>
      </c>
      <c r="BG167" s="151">
        <f>IF(N167="zákl. přenesená",J167,0)</f>
        <v>0</v>
      </c>
      <c r="BH167" s="151">
        <f>IF(N167="sníž. přenesená",J167,0)</f>
        <v>0</v>
      </c>
      <c r="BI167" s="151">
        <f>IF(N167="nulová",J167,0)</f>
        <v>0</v>
      </c>
      <c r="BJ167" s="18" t="s">
        <v>81</v>
      </c>
      <c r="BK167" s="151">
        <f>ROUND(I167*H167,2)</f>
        <v>0</v>
      </c>
      <c r="BL167" s="18" t="s">
        <v>222</v>
      </c>
      <c r="BM167" s="150" t="s">
        <v>278</v>
      </c>
    </row>
    <row r="168" spans="1:65" s="2" customFormat="1">
      <c r="A168" s="33"/>
      <c r="B168" s="34"/>
      <c r="C168" s="33"/>
      <c r="D168" s="152" t="s">
        <v>137</v>
      </c>
      <c r="E168" s="33"/>
      <c r="F168" s="153" t="s">
        <v>279</v>
      </c>
      <c r="G168" s="33"/>
      <c r="H168" s="33"/>
      <c r="I168" s="154"/>
      <c r="J168" s="33"/>
      <c r="K168" s="33"/>
      <c r="L168" s="34"/>
      <c r="M168" s="155"/>
      <c r="N168" s="156"/>
      <c r="O168" s="54"/>
      <c r="P168" s="54"/>
      <c r="Q168" s="54"/>
      <c r="R168" s="54"/>
      <c r="S168" s="54"/>
      <c r="T168" s="55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8" t="s">
        <v>137</v>
      </c>
      <c r="AU168" s="18" t="s">
        <v>83</v>
      </c>
    </row>
    <row r="169" spans="1:65" s="13" customFormat="1">
      <c r="B169" s="157"/>
      <c r="D169" s="158" t="s">
        <v>139</v>
      </c>
      <c r="E169" s="159" t="s">
        <v>3</v>
      </c>
      <c r="F169" s="160" t="s">
        <v>280</v>
      </c>
      <c r="H169" s="161">
        <v>13.5</v>
      </c>
      <c r="I169" s="162"/>
      <c r="L169" s="157"/>
      <c r="M169" s="163"/>
      <c r="N169" s="164"/>
      <c r="O169" s="164"/>
      <c r="P169" s="164"/>
      <c r="Q169" s="164"/>
      <c r="R169" s="164"/>
      <c r="S169" s="164"/>
      <c r="T169" s="165"/>
      <c r="AT169" s="159" t="s">
        <v>139</v>
      </c>
      <c r="AU169" s="159" t="s">
        <v>83</v>
      </c>
      <c r="AV169" s="13" t="s">
        <v>83</v>
      </c>
      <c r="AW169" s="13" t="s">
        <v>33</v>
      </c>
      <c r="AX169" s="13" t="s">
        <v>81</v>
      </c>
      <c r="AY169" s="159" t="s">
        <v>127</v>
      </c>
    </row>
    <row r="170" spans="1:65" s="2" customFormat="1" ht="21.75" customHeight="1">
      <c r="A170" s="33"/>
      <c r="B170" s="138"/>
      <c r="C170" s="139" t="s">
        <v>281</v>
      </c>
      <c r="D170" s="139" t="s">
        <v>130</v>
      </c>
      <c r="E170" s="140" t="s">
        <v>282</v>
      </c>
      <c r="F170" s="141" t="s">
        <v>283</v>
      </c>
      <c r="G170" s="142" t="s">
        <v>133</v>
      </c>
      <c r="H170" s="143">
        <v>84.6</v>
      </c>
      <c r="I170" s="144"/>
      <c r="J170" s="145">
        <f>ROUND(I170*H170,2)</f>
        <v>0</v>
      </c>
      <c r="K170" s="141" t="s">
        <v>134</v>
      </c>
      <c r="L170" s="34"/>
      <c r="M170" s="146" t="s">
        <v>3</v>
      </c>
      <c r="N170" s="147" t="s">
        <v>44</v>
      </c>
      <c r="O170" s="54"/>
      <c r="P170" s="148">
        <f>O170*H170</f>
        <v>0</v>
      </c>
      <c r="Q170" s="148">
        <v>0</v>
      </c>
      <c r="R170" s="148">
        <f>Q170*H170</f>
        <v>0</v>
      </c>
      <c r="S170" s="148">
        <v>5.4999999999999997E-3</v>
      </c>
      <c r="T170" s="149">
        <f>S170*H170</f>
        <v>0.46529999999999994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0" t="s">
        <v>222</v>
      </c>
      <c r="AT170" s="150" t="s">
        <v>130</v>
      </c>
      <c r="AU170" s="150" t="s">
        <v>83</v>
      </c>
      <c r="AY170" s="18" t="s">
        <v>127</v>
      </c>
      <c r="BE170" s="151">
        <f>IF(N170="základní",J170,0)</f>
        <v>0</v>
      </c>
      <c r="BF170" s="151">
        <f>IF(N170="snížená",J170,0)</f>
        <v>0</v>
      </c>
      <c r="BG170" s="151">
        <f>IF(N170="zákl. přenesená",J170,0)</f>
        <v>0</v>
      </c>
      <c r="BH170" s="151">
        <f>IF(N170="sníž. přenesená",J170,0)</f>
        <v>0</v>
      </c>
      <c r="BI170" s="151">
        <f>IF(N170="nulová",J170,0)</f>
        <v>0</v>
      </c>
      <c r="BJ170" s="18" t="s">
        <v>81</v>
      </c>
      <c r="BK170" s="151">
        <f>ROUND(I170*H170,2)</f>
        <v>0</v>
      </c>
      <c r="BL170" s="18" t="s">
        <v>222</v>
      </c>
      <c r="BM170" s="150" t="s">
        <v>284</v>
      </c>
    </row>
    <row r="171" spans="1:65" s="2" customFormat="1">
      <c r="A171" s="33"/>
      <c r="B171" s="34"/>
      <c r="C171" s="33"/>
      <c r="D171" s="152" t="s">
        <v>137</v>
      </c>
      <c r="E171" s="33"/>
      <c r="F171" s="153" t="s">
        <v>285</v>
      </c>
      <c r="G171" s="33"/>
      <c r="H171" s="33"/>
      <c r="I171" s="154"/>
      <c r="J171" s="33"/>
      <c r="K171" s="33"/>
      <c r="L171" s="34"/>
      <c r="M171" s="155"/>
      <c r="N171" s="156"/>
      <c r="O171" s="54"/>
      <c r="P171" s="54"/>
      <c r="Q171" s="54"/>
      <c r="R171" s="54"/>
      <c r="S171" s="54"/>
      <c r="T171" s="55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137</v>
      </c>
      <c r="AU171" s="18" t="s">
        <v>83</v>
      </c>
    </row>
    <row r="172" spans="1:65" s="13" customFormat="1">
      <c r="B172" s="157"/>
      <c r="D172" s="158" t="s">
        <v>139</v>
      </c>
      <c r="E172" s="159" t="s">
        <v>3</v>
      </c>
      <c r="F172" s="160" t="s">
        <v>286</v>
      </c>
      <c r="H172" s="161">
        <v>84.6</v>
      </c>
      <c r="I172" s="162"/>
      <c r="L172" s="157"/>
      <c r="M172" s="163"/>
      <c r="N172" s="164"/>
      <c r="O172" s="164"/>
      <c r="P172" s="164"/>
      <c r="Q172" s="164"/>
      <c r="R172" s="164"/>
      <c r="S172" s="164"/>
      <c r="T172" s="165"/>
      <c r="AT172" s="159" t="s">
        <v>139</v>
      </c>
      <c r="AU172" s="159" t="s">
        <v>83</v>
      </c>
      <c r="AV172" s="13" t="s">
        <v>83</v>
      </c>
      <c r="AW172" s="13" t="s">
        <v>33</v>
      </c>
      <c r="AX172" s="13" t="s">
        <v>81</v>
      </c>
      <c r="AY172" s="159" t="s">
        <v>127</v>
      </c>
    </row>
    <row r="173" spans="1:65" s="2" customFormat="1" ht="21.75" customHeight="1">
      <c r="A173" s="33"/>
      <c r="B173" s="138"/>
      <c r="C173" s="139" t="s">
        <v>287</v>
      </c>
      <c r="D173" s="139" t="s">
        <v>130</v>
      </c>
      <c r="E173" s="140" t="s">
        <v>288</v>
      </c>
      <c r="F173" s="141" t="s">
        <v>289</v>
      </c>
      <c r="G173" s="142" t="s">
        <v>133</v>
      </c>
      <c r="H173" s="143">
        <v>2200.4229999999998</v>
      </c>
      <c r="I173" s="144"/>
      <c r="J173" s="145">
        <f>ROUND(I173*H173,2)</f>
        <v>0</v>
      </c>
      <c r="K173" s="141" t="s">
        <v>134</v>
      </c>
      <c r="L173" s="34"/>
      <c r="M173" s="146" t="s">
        <v>3</v>
      </c>
      <c r="N173" s="147" t="s">
        <v>44</v>
      </c>
      <c r="O173" s="54"/>
      <c r="P173" s="148">
        <f>O173*H173</f>
        <v>0</v>
      </c>
      <c r="Q173" s="148">
        <v>0</v>
      </c>
      <c r="R173" s="148">
        <f>Q173*H173</f>
        <v>0</v>
      </c>
      <c r="S173" s="148">
        <v>1.6500000000000001E-2</v>
      </c>
      <c r="T173" s="149">
        <f>S173*H173</f>
        <v>36.306979499999997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0" t="s">
        <v>222</v>
      </c>
      <c r="AT173" s="150" t="s">
        <v>130</v>
      </c>
      <c r="AU173" s="150" t="s">
        <v>83</v>
      </c>
      <c r="AY173" s="18" t="s">
        <v>127</v>
      </c>
      <c r="BE173" s="151">
        <f>IF(N173="základní",J173,0)</f>
        <v>0</v>
      </c>
      <c r="BF173" s="151">
        <f>IF(N173="snížená",J173,0)</f>
        <v>0</v>
      </c>
      <c r="BG173" s="151">
        <f>IF(N173="zákl. přenesená",J173,0)</f>
        <v>0</v>
      </c>
      <c r="BH173" s="151">
        <f>IF(N173="sníž. přenesená",J173,0)</f>
        <v>0</v>
      </c>
      <c r="BI173" s="151">
        <f>IF(N173="nulová",J173,0)</f>
        <v>0</v>
      </c>
      <c r="BJ173" s="18" t="s">
        <v>81</v>
      </c>
      <c r="BK173" s="151">
        <f>ROUND(I173*H173,2)</f>
        <v>0</v>
      </c>
      <c r="BL173" s="18" t="s">
        <v>222</v>
      </c>
      <c r="BM173" s="150" t="s">
        <v>290</v>
      </c>
    </row>
    <row r="174" spans="1:65" s="2" customFormat="1">
      <c r="A174" s="33"/>
      <c r="B174" s="34"/>
      <c r="C174" s="33"/>
      <c r="D174" s="152" t="s">
        <v>137</v>
      </c>
      <c r="E174" s="33"/>
      <c r="F174" s="153" t="s">
        <v>291</v>
      </c>
      <c r="G174" s="33"/>
      <c r="H174" s="33"/>
      <c r="I174" s="154"/>
      <c r="J174" s="33"/>
      <c r="K174" s="33"/>
      <c r="L174" s="34"/>
      <c r="M174" s="155"/>
      <c r="N174" s="156"/>
      <c r="O174" s="54"/>
      <c r="P174" s="54"/>
      <c r="Q174" s="54"/>
      <c r="R174" s="54"/>
      <c r="S174" s="54"/>
      <c r="T174" s="55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8" t="s">
        <v>137</v>
      </c>
      <c r="AU174" s="18" t="s">
        <v>83</v>
      </c>
    </row>
    <row r="175" spans="1:65" s="14" customFormat="1">
      <c r="B175" s="166"/>
      <c r="D175" s="158" t="s">
        <v>139</v>
      </c>
      <c r="E175" s="167" t="s">
        <v>3</v>
      </c>
      <c r="F175" s="168" t="s">
        <v>257</v>
      </c>
      <c r="H175" s="167" t="s">
        <v>3</v>
      </c>
      <c r="I175" s="169"/>
      <c r="L175" s="166"/>
      <c r="M175" s="170"/>
      <c r="N175" s="171"/>
      <c r="O175" s="171"/>
      <c r="P175" s="171"/>
      <c r="Q175" s="171"/>
      <c r="R175" s="171"/>
      <c r="S175" s="171"/>
      <c r="T175" s="172"/>
      <c r="AT175" s="167" t="s">
        <v>139</v>
      </c>
      <c r="AU175" s="167" t="s">
        <v>83</v>
      </c>
      <c r="AV175" s="14" t="s">
        <v>81</v>
      </c>
      <c r="AW175" s="14" t="s">
        <v>33</v>
      </c>
      <c r="AX175" s="14" t="s">
        <v>73</v>
      </c>
      <c r="AY175" s="167" t="s">
        <v>127</v>
      </c>
    </row>
    <row r="176" spans="1:65" s="13" customFormat="1">
      <c r="B176" s="157"/>
      <c r="D176" s="158" t="s">
        <v>139</v>
      </c>
      <c r="E176" s="159" t="s">
        <v>3</v>
      </c>
      <c r="F176" s="160" t="s">
        <v>258</v>
      </c>
      <c r="H176" s="161">
        <v>40.423000000000002</v>
      </c>
      <c r="I176" s="162"/>
      <c r="L176" s="157"/>
      <c r="M176" s="163"/>
      <c r="N176" s="164"/>
      <c r="O176" s="164"/>
      <c r="P176" s="164"/>
      <c r="Q176" s="164"/>
      <c r="R176" s="164"/>
      <c r="S176" s="164"/>
      <c r="T176" s="165"/>
      <c r="AT176" s="159" t="s">
        <v>139</v>
      </c>
      <c r="AU176" s="159" t="s">
        <v>83</v>
      </c>
      <c r="AV176" s="13" t="s">
        <v>83</v>
      </c>
      <c r="AW176" s="13" t="s">
        <v>33</v>
      </c>
      <c r="AX176" s="13" t="s">
        <v>73</v>
      </c>
      <c r="AY176" s="159" t="s">
        <v>127</v>
      </c>
    </row>
    <row r="177" spans="1:65" s="14" customFormat="1">
      <c r="B177" s="166"/>
      <c r="D177" s="158" t="s">
        <v>139</v>
      </c>
      <c r="E177" s="167" t="s">
        <v>3</v>
      </c>
      <c r="F177" s="168" t="s">
        <v>254</v>
      </c>
      <c r="H177" s="167" t="s">
        <v>3</v>
      </c>
      <c r="I177" s="169"/>
      <c r="L177" s="166"/>
      <c r="M177" s="170"/>
      <c r="N177" s="171"/>
      <c r="O177" s="171"/>
      <c r="P177" s="171"/>
      <c r="Q177" s="171"/>
      <c r="R177" s="171"/>
      <c r="S177" s="171"/>
      <c r="T177" s="172"/>
      <c r="AT177" s="167" t="s">
        <v>139</v>
      </c>
      <c r="AU177" s="167" t="s">
        <v>83</v>
      </c>
      <c r="AV177" s="14" t="s">
        <v>81</v>
      </c>
      <c r="AW177" s="14" t="s">
        <v>33</v>
      </c>
      <c r="AX177" s="14" t="s">
        <v>73</v>
      </c>
      <c r="AY177" s="167" t="s">
        <v>127</v>
      </c>
    </row>
    <row r="178" spans="1:65" s="13" customFormat="1">
      <c r="B178" s="157"/>
      <c r="D178" s="158" t="s">
        <v>139</v>
      </c>
      <c r="E178" s="159" t="s">
        <v>3</v>
      </c>
      <c r="F178" s="160" t="s">
        <v>255</v>
      </c>
      <c r="H178" s="161">
        <v>2160</v>
      </c>
      <c r="I178" s="162"/>
      <c r="L178" s="157"/>
      <c r="M178" s="163"/>
      <c r="N178" s="164"/>
      <c r="O178" s="164"/>
      <c r="P178" s="164"/>
      <c r="Q178" s="164"/>
      <c r="R178" s="164"/>
      <c r="S178" s="164"/>
      <c r="T178" s="165"/>
      <c r="AT178" s="159" t="s">
        <v>139</v>
      </c>
      <c r="AU178" s="159" t="s">
        <v>83</v>
      </c>
      <c r="AV178" s="13" t="s">
        <v>83</v>
      </c>
      <c r="AW178" s="13" t="s">
        <v>33</v>
      </c>
      <c r="AX178" s="13" t="s">
        <v>73</v>
      </c>
      <c r="AY178" s="159" t="s">
        <v>127</v>
      </c>
    </row>
    <row r="179" spans="1:65" s="15" customFormat="1">
      <c r="B179" s="173"/>
      <c r="D179" s="158" t="s">
        <v>139</v>
      </c>
      <c r="E179" s="174" t="s">
        <v>3</v>
      </c>
      <c r="F179" s="175" t="s">
        <v>187</v>
      </c>
      <c r="H179" s="176">
        <v>2200.4229999999998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139</v>
      </c>
      <c r="AU179" s="174" t="s">
        <v>83</v>
      </c>
      <c r="AV179" s="15" t="s">
        <v>135</v>
      </c>
      <c r="AW179" s="15" t="s">
        <v>33</v>
      </c>
      <c r="AX179" s="15" t="s">
        <v>81</v>
      </c>
      <c r="AY179" s="174" t="s">
        <v>127</v>
      </c>
    </row>
    <row r="180" spans="1:65" s="2" customFormat="1" ht="24.15" customHeight="1">
      <c r="A180" s="33"/>
      <c r="B180" s="138"/>
      <c r="C180" s="139" t="s">
        <v>292</v>
      </c>
      <c r="D180" s="139" t="s">
        <v>130</v>
      </c>
      <c r="E180" s="140" t="s">
        <v>293</v>
      </c>
      <c r="F180" s="141" t="s">
        <v>294</v>
      </c>
      <c r="G180" s="142" t="s">
        <v>133</v>
      </c>
      <c r="H180" s="143">
        <v>15402.960999999999</v>
      </c>
      <c r="I180" s="144"/>
      <c r="J180" s="145">
        <f>ROUND(I180*H180,2)</f>
        <v>0</v>
      </c>
      <c r="K180" s="141" t="s">
        <v>134</v>
      </c>
      <c r="L180" s="34"/>
      <c r="M180" s="146" t="s">
        <v>3</v>
      </c>
      <c r="N180" s="147" t="s">
        <v>44</v>
      </c>
      <c r="O180" s="54"/>
      <c r="P180" s="148">
        <f>O180*H180</f>
        <v>0</v>
      </c>
      <c r="Q180" s="148">
        <v>0</v>
      </c>
      <c r="R180" s="148">
        <f>Q180*H180</f>
        <v>0</v>
      </c>
      <c r="S180" s="148">
        <v>5.4999999999999997E-3</v>
      </c>
      <c r="T180" s="149">
        <f>S180*H180</f>
        <v>84.716285499999998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0" t="s">
        <v>222</v>
      </c>
      <c r="AT180" s="150" t="s">
        <v>130</v>
      </c>
      <c r="AU180" s="150" t="s">
        <v>83</v>
      </c>
      <c r="AY180" s="18" t="s">
        <v>127</v>
      </c>
      <c r="BE180" s="151">
        <f>IF(N180="základní",J180,0)</f>
        <v>0</v>
      </c>
      <c r="BF180" s="151">
        <f>IF(N180="snížená",J180,0)</f>
        <v>0</v>
      </c>
      <c r="BG180" s="151">
        <f>IF(N180="zákl. přenesená",J180,0)</f>
        <v>0</v>
      </c>
      <c r="BH180" s="151">
        <f>IF(N180="sníž. přenesená",J180,0)</f>
        <v>0</v>
      </c>
      <c r="BI180" s="151">
        <f>IF(N180="nulová",J180,0)</f>
        <v>0</v>
      </c>
      <c r="BJ180" s="18" t="s">
        <v>81</v>
      </c>
      <c r="BK180" s="151">
        <f>ROUND(I180*H180,2)</f>
        <v>0</v>
      </c>
      <c r="BL180" s="18" t="s">
        <v>222</v>
      </c>
      <c r="BM180" s="150" t="s">
        <v>295</v>
      </c>
    </row>
    <row r="181" spans="1:65" s="2" customFormat="1">
      <c r="A181" s="33"/>
      <c r="B181" s="34"/>
      <c r="C181" s="33"/>
      <c r="D181" s="152" t="s">
        <v>137</v>
      </c>
      <c r="E181" s="33"/>
      <c r="F181" s="153" t="s">
        <v>296</v>
      </c>
      <c r="G181" s="33"/>
      <c r="H181" s="33"/>
      <c r="I181" s="154"/>
      <c r="J181" s="33"/>
      <c r="K181" s="33"/>
      <c r="L181" s="34"/>
      <c r="M181" s="155"/>
      <c r="N181" s="156"/>
      <c r="O181" s="54"/>
      <c r="P181" s="54"/>
      <c r="Q181" s="54"/>
      <c r="R181" s="54"/>
      <c r="S181" s="54"/>
      <c r="T181" s="55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137</v>
      </c>
      <c r="AU181" s="18" t="s">
        <v>83</v>
      </c>
    </row>
    <row r="182" spans="1:65" s="14" customFormat="1">
      <c r="B182" s="166"/>
      <c r="D182" s="158" t="s">
        <v>139</v>
      </c>
      <c r="E182" s="167" t="s">
        <v>3</v>
      </c>
      <c r="F182" s="168" t="s">
        <v>297</v>
      </c>
      <c r="H182" s="167" t="s">
        <v>3</v>
      </c>
      <c r="I182" s="169"/>
      <c r="L182" s="166"/>
      <c r="M182" s="170"/>
      <c r="N182" s="171"/>
      <c r="O182" s="171"/>
      <c r="P182" s="171"/>
      <c r="Q182" s="171"/>
      <c r="R182" s="171"/>
      <c r="S182" s="171"/>
      <c r="T182" s="172"/>
      <c r="AT182" s="167" t="s">
        <v>139</v>
      </c>
      <c r="AU182" s="167" t="s">
        <v>83</v>
      </c>
      <c r="AV182" s="14" t="s">
        <v>81</v>
      </c>
      <c r="AW182" s="14" t="s">
        <v>33</v>
      </c>
      <c r="AX182" s="14" t="s">
        <v>73</v>
      </c>
      <c r="AY182" s="167" t="s">
        <v>127</v>
      </c>
    </row>
    <row r="183" spans="1:65" s="13" customFormat="1">
      <c r="B183" s="157"/>
      <c r="D183" s="158" t="s">
        <v>139</v>
      </c>
      <c r="E183" s="159" t="s">
        <v>3</v>
      </c>
      <c r="F183" s="160" t="s">
        <v>298</v>
      </c>
      <c r="H183" s="161">
        <v>15402.960999999999</v>
      </c>
      <c r="I183" s="162"/>
      <c r="L183" s="157"/>
      <c r="M183" s="163"/>
      <c r="N183" s="164"/>
      <c r="O183" s="164"/>
      <c r="P183" s="164"/>
      <c r="Q183" s="164"/>
      <c r="R183" s="164"/>
      <c r="S183" s="164"/>
      <c r="T183" s="165"/>
      <c r="AT183" s="159" t="s">
        <v>139</v>
      </c>
      <c r="AU183" s="159" t="s">
        <v>83</v>
      </c>
      <c r="AV183" s="13" t="s">
        <v>83</v>
      </c>
      <c r="AW183" s="13" t="s">
        <v>33</v>
      </c>
      <c r="AX183" s="13" t="s">
        <v>81</v>
      </c>
      <c r="AY183" s="159" t="s">
        <v>127</v>
      </c>
    </row>
    <row r="184" spans="1:65" s="2" customFormat="1" ht="16.5" customHeight="1">
      <c r="A184" s="33"/>
      <c r="B184" s="138"/>
      <c r="C184" s="139" t="s">
        <v>299</v>
      </c>
      <c r="D184" s="139" t="s">
        <v>130</v>
      </c>
      <c r="E184" s="140" t="s">
        <v>300</v>
      </c>
      <c r="F184" s="141" t="s">
        <v>301</v>
      </c>
      <c r="G184" s="142" t="s">
        <v>133</v>
      </c>
      <c r="H184" s="143">
        <v>2160</v>
      </c>
      <c r="I184" s="144"/>
      <c r="J184" s="145">
        <f>ROUND(I184*H184,2)</f>
        <v>0</v>
      </c>
      <c r="K184" s="141" t="s">
        <v>134</v>
      </c>
      <c r="L184" s="34"/>
      <c r="M184" s="146" t="s">
        <v>3</v>
      </c>
      <c r="N184" s="147" t="s">
        <v>44</v>
      </c>
      <c r="O184" s="54"/>
      <c r="P184" s="148">
        <f>O184*H184</f>
        <v>0</v>
      </c>
      <c r="Q184" s="148">
        <v>8.8000000000000003E-4</v>
      </c>
      <c r="R184" s="148">
        <f>Q184*H184</f>
        <v>1.9008</v>
      </c>
      <c r="S184" s="148">
        <v>0</v>
      </c>
      <c r="T184" s="149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0" t="s">
        <v>222</v>
      </c>
      <c r="AT184" s="150" t="s">
        <v>130</v>
      </c>
      <c r="AU184" s="150" t="s">
        <v>83</v>
      </c>
      <c r="AY184" s="18" t="s">
        <v>127</v>
      </c>
      <c r="BE184" s="151">
        <f>IF(N184="základní",J184,0)</f>
        <v>0</v>
      </c>
      <c r="BF184" s="151">
        <f>IF(N184="snížená",J184,0)</f>
        <v>0</v>
      </c>
      <c r="BG184" s="151">
        <f>IF(N184="zákl. přenesená",J184,0)</f>
        <v>0</v>
      </c>
      <c r="BH184" s="151">
        <f>IF(N184="sníž. přenesená",J184,0)</f>
        <v>0</v>
      </c>
      <c r="BI184" s="151">
        <f>IF(N184="nulová",J184,0)</f>
        <v>0</v>
      </c>
      <c r="BJ184" s="18" t="s">
        <v>81</v>
      </c>
      <c r="BK184" s="151">
        <f>ROUND(I184*H184,2)</f>
        <v>0</v>
      </c>
      <c r="BL184" s="18" t="s">
        <v>222</v>
      </c>
      <c r="BM184" s="150" t="s">
        <v>302</v>
      </c>
    </row>
    <row r="185" spans="1:65" s="2" customFormat="1">
      <c r="A185" s="33"/>
      <c r="B185" s="34"/>
      <c r="C185" s="33"/>
      <c r="D185" s="152" t="s">
        <v>137</v>
      </c>
      <c r="E185" s="33"/>
      <c r="F185" s="153" t="s">
        <v>303</v>
      </c>
      <c r="G185" s="33"/>
      <c r="H185" s="33"/>
      <c r="I185" s="154"/>
      <c r="J185" s="33"/>
      <c r="K185" s="33"/>
      <c r="L185" s="34"/>
      <c r="M185" s="155"/>
      <c r="N185" s="156"/>
      <c r="O185" s="54"/>
      <c r="P185" s="54"/>
      <c r="Q185" s="54"/>
      <c r="R185" s="54"/>
      <c r="S185" s="54"/>
      <c r="T185" s="55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8" t="s">
        <v>137</v>
      </c>
      <c r="AU185" s="18" t="s">
        <v>83</v>
      </c>
    </row>
    <row r="186" spans="1:65" s="2" customFormat="1" ht="24.15" customHeight="1">
      <c r="A186" s="33"/>
      <c r="B186" s="138"/>
      <c r="C186" s="181" t="s">
        <v>304</v>
      </c>
      <c r="D186" s="181" t="s">
        <v>259</v>
      </c>
      <c r="E186" s="182" t="s">
        <v>305</v>
      </c>
      <c r="F186" s="183" t="s">
        <v>306</v>
      </c>
      <c r="G186" s="184" t="s">
        <v>133</v>
      </c>
      <c r="H186" s="185">
        <v>2517.48</v>
      </c>
      <c r="I186" s="186"/>
      <c r="J186" s="187">
        <f>ROUND(I186*H186,2)</f>
        <v>0</v>
      </c>
      <c r="K186" s="183" t="s">
        <v>3</v>
      </c>
      <c r="L186" s="188"/>
      <c r="M186" s="189" t="s">
        <v>3</v>
      </c>
      <c r="N186" s="190" t="s">
        <v>44</v>
      </c>
      <c r="O186" s="54"/>
      <c r="P186" s="148">
        <f>O186*H186</f>
        <v>0</v>
      </c>
      <c r="Q186" s="148">
        <v>4.7999999999999996E-3</v>
      </c>
      <c r="R186" s="148">
        <f>Q186*H186</f>
        <v>12.083903999999999</v>
      </c>
      <c r="S186" s="148">
        <v>0</v>
      </c>
      <c r="T186" s="149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0" t="s">
        <v>262</v>
      </c>
      <c r="AT186" s="150" t="s">
        <v>259</v>
      </c>
      <c r="AU186" s="150" t="s">
        <v>83</v>
      </c>
      <c r="AY186" s="18" t="s">
        <v>127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8" t="s">
        <v>81</v>
      </c>
      <c r="BK186" s="151">
        <f>ROUND(I186*H186,2)</f>
        <v>0</v>
      </c>
      <c r="BL186" s="18" t="s">
        <v>222</v>
      </c>
      <c r="BM186" s="150" t="s">
        <v>307</v>
      </c>
    </row>
    <row r="187" spans="1:65" s="13" customFormat="1">
      <c r="B187" s="157"/>
      <c r="D187" s="158" t="s">
        <v>139</v>
      </c>
      <c r="F187" s="160" t="s">
        <v>274</v>
      </c>
      <c r="H187" s="161">
        <v>2517.48</v>
      </c>
      <c r="I187" s="162"/>
      <c r="L187" s="157"/>
      <c r="M187" s="163"/>
      <c r="N187" s="164"/>
      <c r="O187" s="164"/>
      <c r="P187" s="164"/>
      <c r="Q187" s="164"/>
      <c r="R187" s="164"/>
      <c r="S187" s="164"/>
      <c r="T187" s="165"/>
      <c r="AT187" s="159" t="s">
        <v>139</v>
      </c>
      <c r="AU187" s="159" t="s">
        <v>83</v>
      </c>
      <c r="AV187" s="13" t="s">
        <v>83</v>
      </c>
      <c r="AW187" s="13" t="s">
        <v>4</v>
      </c>
      <c r="AX187" s="13" t="s">
        <v>81</v>
      </c>
      <c r="AY187" s="159" t="s">
        <v>127</v>
      </c>
    </row>
    <row r="188" spans="1:65" s="2" customFormat="1" ht="16.5" customHeight="1">
      <c r="A188" s="33"/>
      <c r="B188" s="138"/>
      <c r="C188" s="139" t="s">
        <v>308</v>
      </c>
      <c r="D188" s="139" t="s">
        <v>130</v>
      </c>
      <c r="E188" s="140" t="s">
        <v>300</v>
      </c>
      <c r="F188" s="141" t="s">
        <v>301</v>
      </c>
      <c r="G188" s="142" t="s">
        <v>133</v>
      </c>
      <c r="H188" s="143">
        <v>56.591999999999999</v>
      </c>
      <c r="I188" s="144"/>
      <c r="J188" s="145">
        <f>ROUND(I188*H188,2)</f>
        <v>0</v>
      </c>
      <c r="K188" s="141" t="s">
        <v>134</v>
      </c>
      <c r="L188" s="34"/>
      <c r="M188" s="146" t="s">
        <v>3</v>
      </c>
      <c r="N188" s="147" t="s">
        <v>44</v>
      </c>
      <c r="O188" s="54"/>
      <c r="P188" s="148">
        <f>O188*H188</f>
        <v>0</v>
      </c>
      <c r="Q188" s="148">
        <v>8.8000000000000003E-4</v>
      </c>
      <c r="R188" s="148">
        <f>Q188*H188</f>
        <v>4.9800959999999998E-2</v>
      </c>
      <c r="S188" s="148">
        <v>0</v>
      </c>
      <c r="T188" s="149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0" t="s">
        <v>222</v>
      </c>
      <c r="AT188" s="150" t="s">
        <v>130</v>
      </c>
      <c r="AU188" s="150" t="s">
        <v>83</v>
      </c>
      <c r="AY188" s="18" t="s">
        <v>127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8" t="s">
        <v>81</v>
      </c>
      <c r="BK188" s="151">
        <f>ROUND(I188*H188,2)</f>
        <v>0</v>
      </c>
      <c r="BL188" s="18" t="s">
        <v>222</v>
      </c>
      <c r="BM188" s="150" t="s">
        <v>309</v>
      </c>
    </row>
    <row r="189" spans="1:65" s="2" customFormat="1">
      <c r="A189" s="33"/>
      <c r="B189" s="34"/>
      <c r="C189" s="33"/>
      <c r="D189" s="152" t="s">
        <v>137</v>
      </c>
      <c r="E189" s="33"/>
      <c r="F189" s="153" t="s">
        <v>303</v>
      </c>
      <c r="G189" s="33"/>
      <c r="H189" s="33"/>
      <c r="I189" s="154"/>
      <c r="J189" s="33"/>
      <c r="K189" s="33"/>
      <c r="L189" s="34"/>
      <c r="M189" s="155"/>
      <c r="N189" s="156"/>
      <c r="O189" s="54"/>
      <c r="P189" s="54"/>
      <c r="Q189" s="54"/>
      <c r="R189" s="54"/>
      <c r="S189" s="54"/>
      <c r="T189" s="55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8" t="s">
        <v>137</v>
      </c>
      <c r="AU189" s="18" t="s">
        <v>83</v>
      </c>
    </row>
    <row r="190" spans="1:65" s="14" customFormat="1">
      <c r="B190" s="166"/>
      <c r="D190" s="158" t="s">
        <v>139</v>
      </c>
      <c r="E190" s="167" t="s">
        <v>3</v>
      </c>
      <c r="F190" s="168" t="s">
        <v>310</v>
      </c>
      <c r="H190" s="167" t="s">
        <v>3</v>
      </c>
      <c r="I190" s="169"/>
      <c r="L190" s="166"/>
      <c r="M190" s="170"/>
      <c r="N190" s="171"/>
      <c r="O190" s="171"/>
      <c r="P190" s="171"/>
      <c r="Q190" s="171"/>
      <c r="R190" s="171"/>
      <c r="S190" s="171"/>
      <c r="T190" s="172"/>
      <c r="AT190" s="167" t="s">
        <v>139</v>
      </c>
      <c r="AU190" s="167" t="s">
        <v>83</v>
      </c>
      <c r="AV190" s="14" t="s">
        <v>81</v>
      </c>
      <c r="AW190" s="14" t="s">
        <v>33</v>
      </c>
      <c r="AX190" s="14" t="s">
        <v>73</v>
      </c>
      <c r="AY190" s="167" t="s">
        <v>127</v>
      </c>
    </row>
    <row r="191" spans="1:65" s="13" customFormat="1">
      <c r="B191" s="157"/>
      <c r="D191" s="158" t="s">
        <v>139</v>
      </c>
      <c r="E191" s="159" t="s">
        <v>3</v>
      </c>
      <c r="F191" s="160" t="s">
        <v>311</v>
      </c>
      <c r="H191" s="161">
        <v>56.591999999999999</v>
      </c>
      <c r="I191" s="162"/>
      <c r="L191" s="157"/>
      <c r="M191" s="163"/>
      <c r="N191" s="164"/>
      <c r="O191" s="164"/>
      <c r="P191" s="164"/>
      <c r="Q191" s="164"/>
      <c r="R191" s="164"/>
      <c r="S191" s="164"/>
      <c r="T191" s="165"/>
      <c r="AT191" s="159" t="s">
        <v>139</v>
      </c>
      <c r="AU191" s="159" t="s">
        <v>83</v>
      </c>
      <c r="AV191" s="13" t="s">
        <v>83</v>
      </c>
      <c r="AW191" s="13" t="s">
        <v>33</v>
      </c>
      <c r="AX191" s="13" t="s">
        <v>81</v>
      </c>
      <c r="AY191" s="159" t="s">
        <v>127</v>
      </c>
    </row>
    <row r="192" spans="1:65" s="2" customFormat="1" ht="16.5" customHeight="1">
      <c r="A192" s="33"/>
      <c r="B192" s="138"/>
      <c r="C192" s="181" t="s">
        <v>312</v>
      </c>
      <c r="D192" s="181" t="s">
        <v>259</v>
      </c>
      <c r="E192" s="182" t="s">
        <v>313</v>
      </c>
      <c r="F192" s="183" t="s">
        <v>314</v>
      </c>
      <c r="G192" s="184" t="s">
        <v>133</v>
      </c>
      <c r="H192" s="185">
        <v>65.957999999999998</v>
      </c>
      <c r="I192" s="186"/>
      <c r="J192" s="187">
        <f>ROUND(I192*H192,2)</f>
        <v>0</v>
      </c>
      <c r="K192" s="183" t="s">
        <v>3</v>
      </c>
      <c r="L192" s="188"/>
      <c r="M192" s="189" t="s">
        <v>3</v>
      </c>
      <c r="N192" s="190" t="s">
        <v>44</v>
      </c>
      <c r="O192" s="54"/>
      <c r="P192" s="148">
        <f>O192*H192</f>
        <v>0</v>
      </c>
      <c r="Q192" s="148">
        <v>4.7999999999999996E-3</v>
      </c>
      <c r="R192" s="148">
        <f>Q192*H192</f>
        <v>0.31659839999999995</v>
      </c>
      <c r="S192" s="148">
        <v>0</v>
      </c>
      <c r="T192" s="14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0" t="s">
        <v>262</v>
      </c>
      <c r="AT192" s="150" t="s">
        <v>259</v>
      </c>
      <c r="AU192" s="150" t="s">
        <v>83</v>
      </c>
      <c r="AY192" s="18" t="s">
        <v>127</v>
      </c>
      <c r="BE192" s="151">
        <f>IF(N192="základní",J192,0)</f>
        <v>0</v>
      </c>
      <c r="BF192" s="151">
        <f>IF(N192="snížená",J192,0)</f>
        <v>0</v>
      </c>
      <c r="BG192" s="151">
        <f>IF(N192="zákl. přenesená",J192,0)</f>
        <v>0</v>
      </c>
      <c r="BH192" s="151">
        <f>IF(N192="sníž. přenesená",J192,0)</f>
        <v>0</v>
      </c>
      <c r="BI192" s="151">
        <f>IF(N192="nulová",J192,0)</f>
        <v>0</v>
      </c>
      <c r="BJ192" s="18" t="s">
        <v>81</v>
      </c>
      <c r="BK192" s="151">
        <f>ROUND(I192*H192,2)</f>
        <v>0</v>
      </c>
      <c r="BL192" s="18" t="s">
        <v>222</v>
      </c>
      <c r="BM192" s="150" t="s">
        <v>315</v>
      </c>
    </row>
    <row r="193" spans="1:65" s="13" customFormat="1">
      <c r="B193" s="157"/>
      <c r="D193" s="158" t="s">
        <v>139</v>
      </c>
      <c r="F193" s="160" t="s">
        <v>316</v>
      </c>
      <c r="H193" s="161">
        <v>65.957999999999998</v>
      </c>
      <c r="I193" s="162"/>
      <c r="L193" s="157"/>
      <c r="M193" s="163"/>
      <c r="N193" s="164"/>
      <c r="O193" s="164"/>
      <c r="P193" s="164"/>
      <c r="Q193" s="164"/>
      <c r="R193" s="164"/>
      <c r="S193" s="164"/>
      <c r="T193" s="165"/>
      <c r="AT193" s="159" t="s">
        <v>139</v>
      </c>
      <c r="AU193" s="159" t="s">
        <v>83</v>
      </c>
      <c r="AV193" s="13" t="s">
        <v>83</v>
      </c>
      <c r="AW193" s="13" t="s">
        <v>4</v>
      </c>
      <c r="AX193" s="13" t="s">
        <v>81</v>
      </c>
      <c r="AY193" s="159" t="s">
        <v>127</v>
      </c>
    </row>
    <row r="194" spans="1:65" s="2" customFormat="1" ht="16.5" customHeight="1">
      <c r="A194" s="33"/>
      <c r="B194" s="138"/>
      <c r="C194" s="139" t="s">
        <v>262</v>
      </c>
      <c r="D194" s="139" t="s">
        <v>130</v>
      </c>
      <c r="E194" s="140" t="s">
        <v>300</v>
      </c>
      <c r="F194" s="141" t="s">
        <v>301</v>
      </c>
      <c r="G194" s="142" t="s">
        <v>133</v>
      </c>
      <c r="H194" s="143">
        <v>2160</v>
      </c>
      <c r="I194" s="144"/>
      <c r="J194" s="145">
        <f>ROUND(I194*H194,2)</f>
        <v>0</v>
      </c>
      <c r="K194" s="141" t="s">
        <v>134</v>
      </c>
      <c r="L194" s="34"/>
      <c r="M194" s="146" t="s">
        <v>3</v>
      </c>
      <c r="N194" s="147" t="s">
        <v>44</v>
      </c>
      <c r="O194" s="54"/>
      <c r="P194" s="148">
        <f>O194*H194</f>
        <v>0</v>
      </c>
      <c r="Q194" s="148">
        <v>8.8000000000000003E-4</v>
      </c>
      <c r="R194" s="148">
        <f>Q194*H194</f>
        <v>1.9008</v>
      </c>
      <c r="S194" s="148">
        <v>0</v>
      </c>
      <c r="T194" s="149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0" t="s">
        <v>222</v>
      </c>
      <c r="AT194" s="150" t="s">
        <v>130</v>
      </c>
      <c r="AU194" s="150" t="s">
        <v>83</v>
      </c>
      <c r="AY194" s="18" t="s">
        <v>127</v>
      </c>
      <c r="BE194" s="151">
        <f>IF(N194="základní",J194,0)</f>
        <v>0</v>
      </c>
      <c r="BF194" s="151">
        <f>IF(N194="snížená",J194,0)</f>
        <v>0</v>
      </c>
      <c r="BG194" s="151">
        <f>IF(N194="zákl. přenesená",J194,0)</f>
        <v>0</v>
      </c>
      <c r="BH194" s="151">
        <f>IF(N194="sníž. přenesená",J194,0)</f>
        <v>0</v>
      </c>
      <c r="BI194" s="151">
        <f>IF(N194="nulová",J194,0)</f>
        <v>0</v>
      </c>
      <c r="BJ194" s="18" t="s">
        <v>81</v>
      </c>
      <c r="BK194" s="151">
        <f>ROUND(I194*H194,2)</f>
        <v>0</v>
      </c>
      <c r="BL194" s="18" t="s">
        <v>222</v>
      </c>
      <c r="BM194" s="150" t="s">
        <v>317</v>
      </c>
    </row>
    <row r="195" spans="1:65" s="2" customFormat="1">
      <c r="A195" s="33"/>
      <c r="B195" s="34"/>
      <c r="C195" s="33"/>
      <c r="D195" s="152" t="s">
        <v>137</v>
      </c>
      <c r="E195" s="33"/>
      <c r="F195" s="153" t="s">
        <v>303</v>
      </c>
      <c r="G195" s="33"/>
      <c r="H195" s="33"/>
      <c r="I195" s="154"/>
      <c r="J195" s="33"/>
      <c r="K195" s="33"/>
      <c r="L195" s="34"/>
      <c r="M195" s="155"/>
      <c r="N195" s="156"/>
      <c r="O195" s="54"/>
      <c r="P195" s="54"/>
      <c r="Q195" s="54"/>
      <c r="R195" s="54"/>
      <c r="S195" s="54"/>
      <c r="T195" s="55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8" t="s">
        <v>137</v>
      </c>
      <c r="AU195" s="18" t="s">
        <v>83</v>
      </c>
    </row>
    <row r="196" spans="1:65" s="2" customFormat="1" ht="16.5" customHeight="1">
      <c r="A196" s="33"/>
      <c r="B196" s="138"/>
      <c r="C196" s="181" t="s">
        <v>318</v>
      </c>
      <c r="D196" s="181" t="s">
        <v>259</v>
      </c>
      <c r="E196" s="182" t="s">
        <v>319</v>
      </c>
      <c r="F196" s="183" t="s">
        <v>320</v>
      </c>
      <c r="G196" s="184" t="s">
        <v>133</v>
      </c>
      <c r="H196" s="185">
        <v>2517.48</v>
      </c>
      <c r="I196" s="186"/>
      <c r="J196" s="187">
        <f>ROUND(I196*H196,2)</f>
        <v>0</v>
      </c>
      <c r="K196" s="183" t="s">
        <v>3</v>
      </c>
      <c r="L196" s="188"/>
      <c r="M196" s="189" t="s">
        <v>3</v>
      </c>
      <c r="N196" s="190" t="s">
        <v>44</v>
      </c>
      <c r="O196" s="54"/>
      <c r="P196" s="148">
        <f>O196*H196</f>
        <v>0</v>
      </c>
      <c r="Q196" s="148">
        <v>4.7999999999999996E-3</v>
      </c>
      <c r="R196" s="148">
        <f>Q196*H196</f>
        <v>12.083903999999999</v>
      </c>
      <c r="S196" s="148">
        <v>0</v>
      </c>
      <c r="T196" s="14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0" t="s">
        <v>262</v>
      </c>
      <c r="AT196" s="150" t="s">
        <v>259</v>
      </c>
      <c r="AU196" s="150" t="s">
        <v>83</v>
      </c>
      <c r="AY196" s="18" t="s">
        <v>127</v>
      </c>
      <c r="BE196" s="151">
        <f>IF(N196="základní",J196,0)</f>
        <v>0</v>
      </c>
      <c r="BF196" s="151">
        <f>IF(N196="snížená",J196,0)</f>
        <v>0</v>
      </c>
      <c r="BG196" s="151">
        <f>IF(N196="zákl. přenesená",J196,0)</f>
        <v>0</v>
      </c>
      <c r="BH196" s="151">
        <f>IF(N196="sníž. přenesená",J196,0)</f>
        <v>0</v>
      </c>
      <c r="BI196" s="151">
        <f>IF(N196="nulová",J196,0)</f>
        <v>0</v>
      </c>
      <c r="BJ196" s="18" t="s">
        <v>81</v>
      </c>
      <c r="BK196" s="151">
        <f>ROUND(I196*H196,2)</f>
        <v>0</v>
      </c>
      <c r="BL196" s="18" t="s">
        <v>222</v>
      </c>
      <c r="BM196" s="150" t="s">
        <v>321</v>
      </c>
    </row>
    <row r="197" spans="1:65" s="13" customFormat="1">
      <c r="B197" s="157"/>
      <c r="D197" s="158" t="s">
        <v>139</v>
      </c>
      <c r="F197" s="160" t="s">
        <v>274</v>
      </c>
      <c r="H197" s="161">
        <v>2517.48</v>
      </c>
      <c r="I197" s="162"/>
      <c r="L197" s="157"/>
      <c r="M197" s="163"/>
      <c r="N197" s="164"/>
      <c r="O197" s="164"/>
      <c r="P197" s="164"/>
      <c r="Q197" s="164"/>
      <c r="R197" s="164"/>
      <c r="S197" s="164"/>
      <c r="T197" s="165"/>
      <c r="AT197" s="159" t="s">
        <v>139</v>
      </c>
      <c r="AU197" s="159" t="s">
        <v>83</v>
      </c>
      <c r="AV197" s="13" t="s">
        <v>83</v>
      </c>
      <c r="AW197" s="13" t="s">
        <v>4</v>
      </c>
      <c r="AX197" s="13" t="s">
        <v>81</v>
      </c>
      <c r="AY197" s="159" t="s">
        <v>127</v>
      </c>
    </row>
    <row r="198" spans="1:65" s="2" customFormat="1" ht="37.950000000000003" customHeight="1">
      <c r="A198" s="33"/>
      <c r="B198" s="138"/>
      <c r="C198" s="139" t="s">
        <v>322</v>
      </c>
      <c r="D198" s="139" t="s">
        <v>130</v>
      </c>
      <c r="E198" s="140" t="s">
        <v>323</v>
      </c>
      <c r="F198" s="141" t="s">
        <v>324</v>
      </c>
      <c r="G198" s="142" t="s">
        <v>133</v>
      </c>
      <c r="H198" s="143">
        <v>668.4</v>
      </c>
      <c r="I198" s="144"/>
      <c r="J198" s="145">
        <f>ROUND(I198*H198,2)</f>
        <v>0</v>
      </c>
      <c r="K198" s="141" t="s">
        <v>3</v>
      </c>
      <c r="L198" s="34"/>
      <c r="M198" s="146" t="s">
        <v>3</v>
      </c>
      <c r="N198" s="147" t="s">
        <v>44</v>
      </c>
      <c r="O198" s="54"/>
      <c r="P198" s="148">
        <f>O198*H198</f>
        <v>0</v>
      </c>
      <c r="Q198" s="148">
        <v>2.2000000000000001E-4</v>
      </c>
      <c r="R198" s="148">
        <f>Q198*H198</f>
        <v>0.14704800000000001</v>
      </c>
      <c r="S198" s="148">
        <v>0</v>
      </c>
      <c r="T198" s="149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0" t="s">
        <v>222</v>
      </c>
      <c r="AT198" s="150" t="s">
        <v>130</v>
      </c>
      <c r="AU198" s="150" t="s">
        <v>83</v>
      </c>
      <c r="AY198" s="18" t="s">
        <v>127</v>
      </c>
      <c r="BE198" s="151">
        <f>IF(N198="základní",J198,0)</f>
        <v>0</v>
      </c>
      <c r="BF198" s="151">
        <f>IF(N198="snížená",J198,0)</f>
        <v>0</v>
      </c>
      <c r="BG198" s="151">
        <f>IF(N198="zákl. přenesená",J198,0)</f>
        <v>0</v>
      </c>
      <c r="BH198" s="151">
        <f>IF(N198="sníž. přenesená",J198,0)</f>
        <v>0</v>
      </c>
      <c r="BI198" s="151">
        <f>IF(N198="nulová",J198,0)</f>
        <v>0</v>
      </c>
      <c r="BJ198" s="18" t="s">
        <v>81</v>
      </c>
      <c r="BK198" s="151">
        <f>ROUND(I198*H198,2)</f>
        <v>0</v>
      </c>
      <c r="BL198" s="18" t="s">
        <v>222</v>
      </c>
      <c r="BM198" s="150" t="s">
        <v>325</v>
      </c>
    </row>
    <row r="199" spans="1:65" s="13" customFormat="1">
      <c r="B199" s="157"/>
      <c r="D199" s="158" t="s">
        <v>139</v>
      </c>
      <c r="E199" s="159" t="s">
        <v>3</v>
      </c>
      <c r="F199" s="160" t="s">
        <v>326</v>
      </c>
      <c r="H199" s="161">
        <v>668.4</v>
      </c>
      <c r="I199" s="162"/>
      <c r="L199" s="157"/>
      <c r="M199" s="163"/>
      <c r="N199" s="164"/>
      <c r="O199" s="164"/>
      <c r="P199" s="164"/>
      <c r="Q199" s="164"/>
      <c r="R199" s="164"/>
      <c r="S199" s="164"/>
      <c r="T199" s="165"/>
      <c r="AT199" s="159" t="s">
        <v>139</v>
      </c>
      <c r="AU199" s="159" t="s">
        <v>83</v>
      </c>
      <c r="AV199" s="13" t="s">
        <v>83</v>
      </c>
      <c r="AW199" s="13" t="s">
        <v>33</v>
      </c>
      <c r="AX199" s="13" t="s">
        <v>81</v>
      </c>
      <c r="AY199" s="159" t="s">
        <v>127</v>
      </c>
    </row>
    <row r="200" spans="1:65" s="2" customFormat="1" ht="37.950000000000003" customHeight="1">
      <c r="A200" s="33"/>
      <c r="B200" s="138"/>
      <c r="C200" s="139" t="s">
        <v>327</v>
      </c>
      <c r="D200" s="139" t="s">
        <v>130</v>
      </c>
      <c r="E200" s="140" t="s">
        <v>328</v>
      </c>
      <c r="F200" s="141" t="s">
        <v>329</v>
      </c>
      <c r="G200" s="142" t="s">
        <v>133</v>
      </c>
      <c r="H200" s="143">
        <v>256</v>
      </c>
      <c r="I200" s="144"/>
      <c r="J200" s="145">
        <f>ROUND(I200*H200,2)</f>
        <v>0</v>
      </c>
      <c r="K200" s="141" t="s">
        <v>3</v>
      </c>
      <c r="L200" s="34"/>
      <c r="M200" s="146" t="s">
        <v>3</v>
      </c>
      <c r="N200" s="147" t="s">
        <v>44</v>
      </c>
      <c r="O200" s="54"/>
      <c r="P200" s="148">
        <f>O200*H200</f>
        <v>0</v>
      </c>
      <c r="Q200" s="148">
        <v>3.3E-4</v>
      </c>
      <c r="R200" s="148">
        <f>Q200*H200</f>
        <v>8.448E-2</v>
      </c>
      <c r="S200" s="148">
        <v>0</v>
      </c>
      <c r="T200" s="149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0" t="s">
        <v>222</v>
      </c>
      <c r="AT200" s="150" t="s">
        <v>130</v>
      </c>
      <c r="AU200" s="150" t="s">
        <v>83</v>
      </c>
      <c r="AY200" s="18" t="s">
        <v>127</v>
      </c>
      <c r="BE200" s="151">
        <f>IF(N200="základní",J200,0)</f>
        <v>0</v>
      </c>
      <c r="BF200" s="151">
        <f>IF(N200="snížená",J200,0)</f>
        <v>0</v>
      </c>
      <c r="BG200" s="151">
        <f>IF(N200="zákl. přenesená",J200,0)</f>
        <v>0</v>
      </c>
      <c r="BH200" s="151">
        <f>IF(N200="sníž. přenesená",J200,0)</f>
        <v>0</v>
      </c>
      <c r="BI200" s="151">
        <f>IF(N200="nulová",J200,0)</f>
        <v>0</v>
      </c>
      <c r="BJ200" s="18" t="s">
        <v>81</v>
      </c>
      <c r="BK200" s="151">
        <f>ROUND(I200*H200,2)</f>
        <v>0</v>
      </c>
      <c r="BL200" s="18" t="s">
        <v>222</v>
      </c>
      <c r="BM200" s="150" t="s">
        <v>330</v>
      </c>
    </row>
    <row r="201" spans="1:65" s="13" customFormat="1">
      <c r="B201" s="157"/>
      <c r="D201" s="158" t="s">
        <v>139</v>
      </c>
      <c r="E201" s="159" t="s">
        <v>3</v>
      </c>
      <c r="F201" s="160" t="s">
        <v>331</v>
      </c>
      <c r="H201" s="161">
        <v>256</v>
      </c>
      <c r="I201" s="162"/>
      <c r="L201" s="157"/>
      <c r="M201" s="163"/>
      <c r="N201" s="164"/>
      <c r="O201" s="164"/>
      <c r="P201" s="164"/>
      <c r="Q201" s="164"/>
      <c r="R201" s="164"/>
      <c r="S201" s="164"/>
      <c r="T201" s="165"/>
      <c r="AT201" s="159" t="s">
        <v>139</v>
      </c>
      <c r="AU201" s="159" t="s">
        <v>83</v>
      </c>
      <c r="AV201" s="13" t="s">
        <v>83</v>
      </c>
      <c r="AW201" s="13" t="s">
        <v>33</v>
      </c>
      <c r="AX201" s="13" t="s">
        <v>81</v>
      </c>
      <c r="AY201" s="159" t="s">
        <v>127</v>
      </c>
    </row>
    <row r="202" spans="1:65" s="2" customFormat="1" ht="24.15" customHeight="1">
      <c r="A202" s="33"/>
      <c r="B202" s="138"/>
      <c r="C202" s="139" t="s">
        <v>332</v>
      </c>
      <c r="D202" s="139" t="s">
        <v>130</v>
      </c>
      <c r="E202" s="140" t="s">
        <v>333</v>
      </c>
      <c r="F202" s="141" t="s">
        <v>334</v>
      </c>
      <c r="G202" s="142" t="s">
        <v>133</v>
      </c>
      <c r="H202" s="143">
        <v>2173.5</v>
      </c>
      <c r="I202" s="144"/>
      <c r="J202" s="145">
        <f>ROUND(I202*H202,2)</f>
        <v>0</v>
      </c>
      <c r="K202" s="141" t="s">
        <v>134</v>
      </c>
      <c r="L202" s="34"/>
      <c r="M202" s="146" t="s">
        <v>3</v>
      </c>
      <c r="N202" s="147" t="s">
        <v>44</v>
      </c>
      <c r="O202" s="54"/>
      <c r="P202" s="148">
        <f>O202*H202</f>
        <v>0</v>
      </c>
      <c r="Q202" s="148">
        <v>0</v>
      </c>
      <c r="R202" s="148">
        <f>Q202*H202</f>
        <v>0</v>
      </c>
      <c r="S202" s="148">
        <v>3.5999999999999999E-3</v>
      </c>
      <c r="T202" s="149">
        <f>S202*H202</f>
        <v>7.8246000000000002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0" t="s">
        <v>222</v>
      </c>
      <c r="AT202" s="150" t="s">
        <v>130</v>
      </c>
      <c r="AU202" s="150" t="s">
        <v>83</v>
      </c>
      <c r="AY202" s="18" t="s">
        <v>127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8" t="s">
        <v>81</v>
      </c>
      <c r="BK202" s="151">
        <f>ROUND(I202*H202,2)</f>
        <v>0</v>
      </c>
      <c r="BL202" s="18" t="s">
        <v>222</v>
      </c>
      <c r="BM202" s="150" t="s">
        <v>335</v>
      </c>
    </row>
    <row r="203" spans="1:65" s="2" customFormat="1">
      <c r="A203" s="33"/>
      <c r="B203" s="34"/>
      <c r="C203" s="33"/>
      <c r="D203" s="152" t="s">
        <v>137</v>
      </c>
      <c r="E203" s="33"/>
      <c r="F203" s="153" t="s">
        <v>336</v>
      </c>
      <c r="G203" s="33"/>
      <c r="H203" s="33"/>
      <c r="I203" s="154"/>
      <c r="J203" s="33"/>
      <c r="K203" s="33"/>
      <c r="L203" s="34"/>
      <c r="M203" s="155"/>
      <c r="N203" s="156"/>
      <c r="O203" s="54"/>
      <c r="P203" s="54"/>
      <c r="Q203" s="54"/>
      <c r="R203" s="54"/>
      <c r="S203" s="54"/>
      <c r="T203" s="55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8" t="s">
        <v>137</v>
      </c>
      <c r="AU203" s="18" t="s">
        <v>83</v>
      </c>
    </row>
    <row r="204" spans="1:65" s="13" customFormat="1">
      <c r="B204" s="157"/>
      <c r="D204" s="158" t="s">
        <v>139</v>
      </c>
      <c r="E204" s="159" t="s">
        <v>3</v>
      </c>
      <c r="F204" s="160" t="s">
        <v>337</v>
      </c>
      <c r="H204" s="161">
        <v>2173.5</v>
      </c>
      <c r="I204" s="162"/>
      <c r="L204" s="157"/>
      <c r="M204" s="163"/>
      <c r="N204" s="164"/>
      <c r="O204" s="164"/>
      <c r="P204" s="164"/>
      <c r="Q204" s="164"/>
      <c r="R204" s="164"/>
      <c r="S204" s="164"/>
      <c r="T204" s="165"/>
      <c r="AT204" s="159" t="s">
        <v>139</v>
      </c>
      <c r="AU204" s="159" t="s">
        <v>83</v>
      </c>
      <c r="AV204" s="13" t="s">
        <v>83</v>
      </c>
      <c r="AW204" s="13" t="s">
        <v>33</v>
      </c>
      <c r="AX204" s="13" t="s">
        <v>81</v>
      </c>
      <c r="AY204" s="159" t="s">
        <v>127</v>
      </c>
    </row>
    <row r="205" spans="1:65" s="2" customFormat="1" ht="24.15" customHeight="1">
      <c r="A205" s="33"/>
      <c r="B205" s="138"/>
      <c r="C205" s="139" t="s">
        <v>338</v>
      </c>
      <c r="D205" s="139" t="s">
        <v>130</v>
      </c>
      <c r="E205" s="140" t="s">
        <v>339</v>
      </c>
      <c r="F205" s="141" t="s">
        <v>340</v>
      </c>
      <c r="G205" s="142" t="s">
        <v>152</v>
      </c>
      <c r="H205" s="143">
        <v>80.844999999999999</v>
      </c>
      <c r="I205" s="144"/>
      <c r="J205" s="145">
        <f>ROUND(I205*H205,2)</f>
        <v>0</v>
      </c>
      <c r="K205" s="141" t="s">
        <v>3</v>
      </c>
      <c r="L205" s="34"/>
      <c r="M205" s="146" t="s">
        <v>3</v>
      </c>
      <c r="N205" s="147" t="s">
        <v>44</v>
      </c>
      <c r="O205" s="54"/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0" t="s">
        <v>222</v>
      </c>
      <c r="AT205" s="150" t="s">
        <v>130</v>
      </c>
      <c r="AU205" s="150" t="s">
        <v>83</v>
      </c>
      <c r="AY205" s="18" t="s">
        <v>127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8" t="s">
        <v>81</v>
      </c>
      <c r="BK205" s="151">
        <f>ROUND(I205*H205,2)</f>
        <v>0</v>
      </c>
      <c r="BL205" s="18" t="s">
        <v>222</v>
      </c>
      <c r="BM205" s="150" t="s">
        <v>341</v>
      </c>
    </row>
    <row r="206" spans="1:65" s="2" customFormat="1" ht="16.5" customHeight="1">
      <c r="A206" s="33"/>
      <c r="B206" s="138"/>
      <c r="C206" s="139" t="s">
        <v>342</v>
      </c>
      <c r="D206" s="139" t="s">
        <v>130</v>
      </c>
      <c r="E206" s="140" t="s">
        <v>343</v>
      </c>
      <c r="F206" s="141" t="s">
        <v>344</v>
      </c>
      <c r="G206" s="142" t="s">
        <v>152</v>
      </c>
      <c r="H206" s="143">
        <v>1.9</v>
      </c>
      <c r="I206" s="144"/>
      <c r="J206" s="145">
        <f>ROUND(I206*H206,2)</f>
        <v>0</v>
      </c>
      <c r="K206" s="141" t="s">
        <v>134</v>
      </c>
      <c r="L206" s="34"/>
      <c r="M206" s="146" t="s">
        <v>3</v>
      </c>
      <c r="N206" s="147" t="s">
        <v>44</v>
      </c>
      <c r="O206" s="54"/>
      <c r="P206" s="148">
        <f>O206*H206</f>
        <v>0</v>
      </c>
      <c r="Q206" s="148">
        <v>3.2000000000000003E-4</v>
      </c>
      <c r="R206" s="148">
        <f>Q206*H206</f>
        <v>6.0800000000000003E-4</v>
      </c>
      <c r="S206" s="148">
        <v>0</v>
      </c>
      <c r="T206" s="149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0" t="s">
        <v>222</v>
      </c>
      <c r="AT206" s="150" t="s">
        <v>130</v>
      </c>
      <c r="AU206" s="150" t="s">
        <v>83</v>
      </c>
      <c r="AY206" s="18" t="s">
        <v>127</v>
      </c>
      <c r="BE206" s="151">
        <f>IF(N206="základní",J206,0)</f>
        <v>0</v>
      </c>
      <c r="BF206" s="151">
        <f>IF(N206="snížená",J206,0)</f>
        <v>0</v>
      </c>
      <c r="BG206" s="151">
        <f>IF(N206="zákl. přenesená",J206,0)</f>
        <v>0</v>
      </c>
      <c r="BH206" s="151">
        <f>IF(N206="sníž. přenesená",J206,0)</f>
        <v>0</v>
      </c>
      <c r="BI206" s="151">
        <f>IF(N206="nulová",J206,0)</f>
        <v>0</v>
      </c>
      <c r="BJ206" s="18" t="s">
        <v>81</v>
      </c>
      <c r="BK206" s="151">
        <f>ROUND(I206*H206,2)</f>
        <v>0</v>
      </c>
      <c r="BL206" s="18" t="s">
        <v>222</v>
      </c>
      <c r="BM206" s="150" t="s">
        <v>345</v>
      </c>
    </row>
    <row r="207" spans="1:65" s="2" customFormat="1">
      <c r="A207" s="33"/>
      <c r="B207" s="34"/>
      <c r="C207" s="33"/>
      <c r="D207" s="152" t="s">
        <v>137</v>
      </c>
      <c r="E207" s="33"/>
      <c r="F207" s="153" t="s">
        <v>346</v>
      </c>
      <c r="G207" s="33"/>
      <c r="H207" s="33"/>
      <c r="I207" s="154"/>
      <c r="J207" s="33"/>
      <c r="K207" s="33"/>
      <c r="L207" s="34"/>
      <c r="M207" s="155"/>
      <c r="N207" s="156"/>
      <c r="O207" s="54"/>
      <c r="P207" s="54"/>
      <c r="Q207" s="54"/>
      <c r="R207" s="54"/>
      <c r="S207" s="54"/>
      <c r="T207" s="55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8" t="s">
        <v>137</v>
      </c>
      <c r="AU207" s="18" t="s">
        <v>83</v>
      </c>
    </row>
    <row r="208" spans="1:65" s="14" customFormat="1">
      <c r="B208" s="166"/>
      <c r="D208" s="158" t="s">
        <v>139</v>
      </c>
      <c r="E208" s="167" t="s">
        <v>3</v>
      </c>
      <c r="F208" s="168" t="s">
        <v>186</v>
      </c>
      <c r="H208" s="167" t="s">
        <v>3</v>
      </c>
      <c r="I208" s="169"/>
      <c r="L208" s="166"/>
      <c r="M208" s="170"/>
      <c r="N208" s="171"/>
      <c r="O208" s="171"/>
      <c r="P208" s="171"/>
      <c r="Q208" s="171"/>
      <c r="R208" s="171"/>
      <c r="S208" s="171"/>
      <c r="T208" s="172"/>
      <c r="AT208" s="167" t="s">
        <v>139</v>
      </c>
      <c r="AU208" s="167" t="s">
        <v>83</v>
      </c>
      <c r="AV208" s="14" t="s">
        <v>81</v>
      </c>
      <c r="AW208" s="14" t="s">
        <v>33</v>
      </c>
      <c r="AX208" s="14" t="s">
        <v>73</v>
      </c>
      <c r="AY208" s="167" t="s">
        <v>127</v>
      </c>
    </row>
    <row r="209" spans="1:65" s="13" customFormat="1">
      <c r="B209" s="157"/>
      <c r="D209" s="158" t="s">
        <v>139</v>
      </c>
      <c r="E209" s="159" t="s">
        <v>3</v>
      </c>
      <c r="F209" s="160" t="s">
        <v>347</v>
      </c>
      <c r="H209" s="161">
        <v>1.9</v>
      </c>
      <c r="I209" s="162"/>
      <c r="L209" s="157"/>
      <c r="M209" s="163"/>
      <c r="N209" s="164"/>
      <c r="O209" s="164"/>
      <c r="P209" s="164"/>
      <c r="Q209" s="164"/>
      <c r="R209" s="164"/>
      <c r="S209" s="164"/>
      <c r="T209" s="165"/>
      <c r="AT209" s="159" t="s">
        <v>139</v>
      </c>
      <c r="AU209" s="159" t="s">
        <v>83</v>
      </c>
      <c r="AV209" s="13" t="s">
        <v>83</v>
      </c>
      <c r="AW209" s="13" t="s">
        <v>33</v>
      </c>
      <c r="AX209" s="13" t="s">
        <v>81</v>
      </c>
      <c r="AY209" s="159" t="s">
        <v>127</v>
      </c>
    </row>
    <row r="210" spans="1:65" s="2" customFormat="1" ht="16.5" customHeight="1">
      <c r="A210" s="33"/>
      <c r="B210" s="138"/>
      <c r="C210" s="181" t="s">
        <v>348</v>
      </c>
      <c r="D210" s="181" t="s">
        <v>259</v>
      </c>
      <c r="E210" s="182" t="s">
        <v>313</v>
      </c>
      <c r="F210" s="183" t="s">
        <v>314</v>
      </c>
      <c r="G210" s="184" t="s">
        <v>133</v>
      </c>
      <c r="H210" s="185">
        <v>0.70299999999999996</v>
      </c>
      <c r="I210" s="186"/>
      <c r="J210" s="187">
        <f>ROUND(I210*H210,2)</f>
        <v>0</v>
      </c>
      <c r="K210" s="183" t="s">
        <v>3</v>
      </c>
      <c r="L210" s="188"/>
      <c r="M210" s="189" t="s">
        <v>3</v>
      </c>
      <c r="N210" s="190" t="s">
        <v>44</v>
      </c>
      <c r="O210" s="54"/>
      <c r="P210" s="148">
        <f>O210*H210</f>
        <v>0</v>
      </c>
      <c r="Q210" s="148">
        <v>4.7999999999999996E-3</v>
      </c>
      <c r="R210" s="148">
        <f>Q210*H210</f>
        <v>3.3743999999999996E-3</v>
      </c>
      <c r="S210" s="148">
        <v>0</v>
      </c>
      <c r="T210" s="149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0" t="s">
        <v>262</v>
      </c>
      <c r="AT210" s="150" t="s">
        <v>259</v>
      </c>
      <c r="AU210" s="150" t="s">
        <v>83</v>
      </c>
      <c r="AY210" s="18" t="s">
        <v>127</v>
      </c>
      <c r="BE210" s="151">
        <f>IF(N210="základní",J210,0)</f>
        <v>0</v>
      </c>
      <c r="BF210" s="151">
        <f>IF(N210="snížená",J210,0)</f>
        <v>0</v>
      </c>
      <c r="BG210" s="151">
        <f>IF(N210="zákl. přenesená",J210,0)</f>
        <v>0</v>
      </c>
      <c r="BH210" s="151">
        <f>IF(N210="sníž. přenesená",J210,0)</f>
        <v>0</v>
      </c>
      <c r="BI210" s="151">
        <f>IF(N210="nulová",J210,0)</f>
        <v>0</v>
      </c>
      <c r="BJ210" s="18" t="s">
        <v>81</v>
      </c>
      <c r="BK210" s="151">
        <f>ROUND(I210*H210,2)</f>
        <v>0</v>
      </c>
      <c r="BL210" s="18" t="s">
        <v>222</v>
      </c>
      <c r="BM210" s="150" t="s">
        <v>349</v>
      </c>
    </row>
    <row r="211" spans="1:65" s="13" customFormat="1">
      <c r="B211" s="157"/>
      <c r="D211" s="158" t="s">
        <v>139</v>
      </c>
      <c r="F211" s="160" t="s">
        <v>350</v>
      </c>
      <c r="H211" s="161">
        <v>0.70299999999999996</v>
      </c>
      <c r="I211" s="162"/>
      <c r="L211" s="157"/>
      <c r="M211" s="163"/>
      <c r="N211" s="164"/>
      <c r="O211" s="164"/>
      <c r="P211" s="164"/>
      <c r="Q211" s="164"/>
      <c r="R211" s="164"/>
      <c r="S211" s="164"/>
      <c r="T211" s="165"/>
      <c r="AT211" s="159" t="s">
        <v>139</v>
      </c>
      <c r="AU211" s="159" t="s">
        <v>83</v>
      </c>
      <c r="AV211" s="13" t="s">
        <v>83</v>
      </c>
      <c r="AW211" s="13" t="s">
        <v>4</v>
      </c>
      <c r="AX211" s="13" t="s">
        <v>81</v>
      </c>
      <c r="AY211" s="159" t="s">
        <v>127</v>
      </c>
    </row>
    <row r="212" spans="1:65" s="2" customFormat="1" ht="24.15" customHeight="1">
      <c r="A212" s="33"/>
      <c r="B212" s="138"/>
      <c r="C212" s="139" t="s">
        <v>351</v>
      </c>
      <c r="D212" s="139" t="s">
        <v>130</v>
      </c>
      <c r="E212" s="140" t="s">
        <v>352</v>
      </c>
      <c r="F212" s="141" t="s">
        <v>353</v>
      </c>
      <c r="G212" s="142" t="s">
        <v>133</v>
      </c>
      <c r="H212" s="143">
        <v>91.355999999999995</v>
      </c>
      <c r="I212" s="144"/>
      <c r="J212" s="145">
        <f>ROUND(I212*H212,2)</f>
        <v>0</v>
      </c>
      <c r="K212" s="141" t="s">
        <v>3</v>
      </c>
      <c r="L212" s="34"/>
      <c r="M212" s="146" t="s">
        <v>3</v>
      </c>
      <c r="N212" s="147" t="s">
        <v>44</v>
      </c>
      <c r="O212" s="54"/>
      <c r="P212" s="148">
        <f>O212*H212</f>
        <v>0</v>
      </c>
      <c r="Q212" s="148">
        <v>4.6999999999999999E-4</v>
      </c>
      <c r="R212" s="148">
        <f>Q212*H212</f>
        <v>4.2937319999999994E-2</v>
      </c>
      <c r="S212" s="148">
        <v>0</v>
      </c>
      <c r="T212" s="14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0" t="s">
        <v>222</v>
      </c>
      <c r="AT212" s="150" t="s">
        <v>130</v>
      </c>
      <c r="AU212" s="150" t="s">
        <v>83</v>
      </c>
      <c r="AY212" s="18" t="s">
        <v>127</v>
      </c>
      <c r="BE212" s="151">
        <f>IF(N212="základní",J212,0)</f>
        <v>0</v>
      </c>
      <c r="BF212" s="151">
        <f>IF(N212="snížená",J212,0)</f>
        <v>0</v>
      </c>
      <c r="BG212" s="151">
        <f>IF(N212="zákl. přenesená",J212,0)</f>
        <v>0</v>
      </c>
      <c r="BH212" s="151">
        <f>IF(N212="sníž. přenesená",J212,0)</f>
        <v>0</v>
      </c>
      <c r="BI212" s="151">
        <f>IF(N212="nulová",J212,0)</f>
        <v>0</v>
      </c>
      <c r="BJ212" s="18" t="s">
        <v>81</v>
      </c>
      <c r="BK212" s="151">
        <f>ROUND(I212*H212,2)</f>
        <v>0</v>
      </c>
      <c r="BL212" s="18" t="s">
        <v>222</v>
      </c>
      <c r="BM212" s="150" t="s">
        <v>354</v>
      </c>
    </row>
    <row r="213" spans="1:65" s="14" customFormat="1">
      <c r="B213" s="166"/>
      <c r="D213" s="158" t="s">
        <v>139</v>
      </c>
      <c r="E213" s="167" t="s">
        <v>3</v>
      </c>
      <c r="F213" s="168" t="s">
        <v>355</v>
      </c>
      <c r="H213" s="167" t="s">
        <v>3</v>
      </c>
      <c r="I213" s="169"/>
      <c r="L213" s="166"/>
      <c r="M213" s="170"/>
      <c r="N213" s="171"/>
      <c r="O213" s="171"/>
      <c r="P213" s="171"/>
      <c r="Q213" s="171"/>
      <c r="R213" s="171"/>
      <c r="S213" s="171"/>
      <c r="T213" s="172"/>
      <c r="AT213" s="167" t="s">
        <v>139</v>
      </c>
      <c r="AU213" s="167" t="s">
        <v>83</v>
      </c>
      <c r="AV213" s="14" t="s">
        <v>81</v>
      </c>
      <c r="AW213" s="14" t="s">
        <v>33</v>
      </c>
      <c r="AX213" s="14" t="s">
        <v>73</v>
      </c>
      <c r="AY213" s="167" t="s">
        <v>127</v>
      </c>
    </row>
    <row r="214" spans="1:65" s="13" customFormat="1">
      <c r="B214" s="157"/>
      <c r="D214" s="158" t="s">
        <v>139</v>
      </c>
      <c r="E214" s="159" t="s">
        <v>3</v>
      </c>
      <c r="F214" s="160" t="s">
        <v>356</v>
      </c>
      <c r="H214" s="161">
        <v>24.254000000000001</v>
      </c>
      <c r="I214" s="162"/>
      <c r="L214" s="157"/>
      <c r="M214" s="163"/>
      <c r="N214" s="164"/>
      <c r="O214" s="164"/>
      <c r="P214" s="164"/>
      <c r="Q214" s="164"/>
      <c r="R214" s="164"/>
      <c r="S214" s="164"/>
      <c r="T214" s="165"/>
      <c r="AT214" s="159" t="s">
        <v>139</v>
      </c>
      <c r="AU214" s="159" t="s">
        <v>83</v>
      </c>
      <c r="AV214" s="13" t="s">
        <v>83</v>
      </c>
      <c r="AW214" s="13" t="s">
        <v>33</v>
      </c>
      <c r="AX214" s="13" t="s">
        <v>73</v>
      </c>
      <c r="AY214" s="159" t="s">
        <v>127</v>
      </c>
    </row>
    <row r="215" spans="1:65" s="14" customFormat="1">
      <c r="B215" s="166"/>
      <c r="D215" s="158" t="s">
        <v>139</v>
      </c>
      <c r="E215" s="167" t="s">
        <v>3</v>
      </c>
      <c r="F215" s="168" t="s">
        <v>357</v>
      </c>
      <c r="H215" s="167" t="s">
        <v>3</v>
      </c>
      <c r="I215" s="169"/>
      <c r="L215" s="166"/>
      <c r="M215" s="170"/>
      <c r="N215" s="171"/>
      <c r="O215" s="171"/>
      <c r="P215" s="171"/>
      <c r="Q215" s="171"/>
      <c r="R215" s="171"/>
      <c r="S215" s="171"/>
      <c r="T215" s="172"/>
      <c r="AT215" s="167" t="s">
        <v>139</v>
      </c>
      <c r="AU215" s="167" t="s">
        <v>83</v>
      </c>
      <c r="AV215" s="14" t="s">
        <v>81</v>
      </c>
      <c r="AW215" s="14" t="s">
        <v>33</v>
      </c>
      <c r="AX215" s="14" t="s">
        <v>73</v>
      </c>
      <c r="AY215" s="167" t="s">
        <v>127</v>
      </c>
    </row>
    <row r="216" spans="1:65" s="13" customFormat="1">
      <c r="B216" s="157"/>
      <c r="D216" s="158" t="s">
        <v>139</v>
      </c>
      <c r="E216" s="159" t="s">
        <v>3</v>
      </c>
      <c r="F216" s="160" t="s">
        <v>356</v>
      </c>
      <c r="H216" s="161">
        <v>24.254000000000001</v>
      </c>
      <c r="I216" s="162"/>
      <c r="L216" s="157"/>
      <c r="M216" s="163"/>
      <c r="N216" s="164"/>
      <c r="O216" s="164"/>
      <c r="P216" s="164"/>
      <c r="Q216" s="164"/>
      <c r="R216" s="164"/>
      <c r="S216" s="164"/>
      <c r="T216" s="165"/>
      <c r="AT216" s="159" t="s">
        <v>139</v>
      </c>
      <c r="AU216" s="159" t="s">
        <v>83</v>
      </c>
      <c r="AV216" s="13" t="s">
        <v>83</v>
      </c>
      <c r="AW216" s="13" t="s">
        <v>33</v>
      </c>
      <c r="AX216" s="13" t="s">
        <v>73</v>
      </c>
      <c r="AY216" s="159" t="s">
        <v>127</v>
      </c>
    </row>
    <row r="217" spans="1:65" s="14" customFormat="1">
      <c r="B217" s="166"/>
      <c r="D217" s="158" t="s">
        <v>139</v>
      </c>
      <c r="E217" s="167" t="s">
        <v>3</v>
      </c>
      <c r="F217" s="168" t="s">
        <v>358</v>
      </c>
      <c r="H217" s="167" t="s">
        <v>3</v>
      </c>
      <c r="I217" s="169"/>
      <c r="L217" s="166"/>
      <c r="M217" s="170"/>
      <c r="N217" s="171"/>
      <c r="O217" s="171"/>
      <c r="P217" s="171"/>
      <c r="Q217" s="171"/>
      <c r="R217" s="171"/>
      <c r="S217" s="171"/>
      <c r="T217" s="172"/>
      <c r="AT217" s="167" t="s">
        <v>139</v>
      </c>
      <c r="AU217" s="167" t="s">
        <v>83</v>
      </c>
      <c r="AV217" s="14" t="s">
        <v>81</v>
      </c>
      <c r="AW217" s="14" t="s">
        <v>33</v>
      </c>
      <c r="AX217" s="14" t="s">
        <v>73</v>
      </c>
      <c r="AY217" s="167" t="s">
        <v>127</v>
      </c>
    </row>
    <row r="218" spans="1:65" s="13" customFormat="1">
      <c r="B218" s="157"/>
      <c r="D218" s="158" t="s">
        <v>139</v>
      </c>
      <c r="E218" s="159" t="s">
        <v>3</v>
      </c>
      <c r="F218" s="160" t="s">
        <v>359</v>
      </c>
      <c r="H218" s="161">
        <v>42.847999999999999</v>
      </c>
      <c r="I218" s="162"/>
      <c r="L218" s="157"/>
      <c r="M218" s="163"/>
      <c r="N218" s="164"/>
      <c r="O218" s="164"/>
      <c r="P218" s="164"/>
      <c r="Q218" s="164"/>
      <c r="R218" s="164"/>
      <c r="S218" s="164"/>
      <c r="T218" s="165"/>
      <c r="AT218" s="159" t="s">
        <v>139</v>
      </c>
      <c r="AU218" s="159" t="s">
        <v>83</v>
      </c>
      <c r="AV218" s="13" t="s">
        <v>83</v>
      </c>
      <c r="AW218" s="13" t="s">
        <v>33</v>
      </c>
      <c r="AX218" s="13" t="s">
        <v>73</v>
      </c>
      <c r="AY218" s="159" t="s">
        <v>127</v>
      </c>
    </row>
    <row r="219" spans="1:65" s="15" customFormat="1">
      <c r="B219" s="173"/>
      <c r="D219" s="158" t="s">
        <v>139</v>
      </c>
      <c r="E219" s="174" t="s">
        <v>3</v>
      </c>
      <c r="F219" s="175" t="s">
        <v>187</v>
      </c>
      <c r="H219" s="176">
        <v>91.355999999999995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139</v>
      </c>
      <c r="AU219" s="174" t="s">
        <v>83</v>
      </c>
      <c r="AV219" s="15" t="s">
        <v>135</v>
      </c>
      <c r="AW219" s="15" t="s">
        <v>33</v>
      </c>
      <c r="AX219" s="15" t="s">
        <v>81</v>
      </c>
      <c r="AY219" s="174" t="s">
        <v>127</v>
      </c>
    </row>
    <row r="220" spans="1:65" s="2" customFormat="1" ht="16.5" customHeight="1">
      <c r="A220" s="33"/>
      <c r="B220" s="138"/>
      <c r="C220" s="181" t="s">
        <v>360</v>
      </c>
      <c r="D220" s="181" t="s">
        <v>259</v>
      </c>
      <c r="E220" s="182" t="s">
        <v>271</v>
      </c>
      <c r="F220" s="183" t="s">
        <v>272</v>
      </c>
      <c r="G220" s="184" t="s">
        <v>133</v>
      </c>
      <c r="H220" s="185">
        <v>28.268000000000001</v>
      </c>
      <c r="I220" s="186"/>
      <c r="J220" s="187">
        <f>ROUND(I220*H220,2)</f>
        <v>0</v>
      </c>
      <c r="K220" s="183" t="s">
        <v>3</v>
      </c>
      <c r="L220" s="188"/>
      <c r="M220" s="189" t="s">
        <v>3</v>
      </c>
      <c r="N220" s="190" t="s">
        <v>44</v>
      </c>
      <c r="O220" s="54"/>
      <c r="P220" s="148">
        <f>O220*H220</f>
        <v>0</v>
      </c>
      <c r="Q220" s="148">
        <v>4.7999999999999996E-3</v>
      </c>
      <c r="R220" s="148">
        <f>Q220*H220</f>
        <v>0.13568639999999998</v>
      </c>
      <c r="S220" s="148">
        <v>0</v>
      </c>
      <c r="T220" s="14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0" t="s">
        <v>262</v>
      </c>
      <c r="AT220" s="150" t="s">
        <v>259</v>
      </c>
      <c r="AU220" s="150" t="s">
        <v>83</v>
      </c>
      <c r="AY220" s="18" t="s">
        <v>127</v>
      </c>
      <c r="BE220" s="151">
        <f>IF(N220="základní",J220,0)</f>
        <v>0</v>
      </c>
      <c r="BF220" s="151">
        <f>IF(N220="snížená",J220,0)</f>
        <v>0</v>
      </c>
      <c r="BG220" s="151">
        <f>IF(N220="zákl. přenesená",J220,0)</f>
        <v>0</v>
      </c>
      <c r="BH220" s="151">
        <f>IF(N220="sníž. přenesená",J220,0)</f>
        <v>0</v>
      </c>
      <c r="BI220" s="151">
        <f>IF(N220="nulová",J220,0)</f>
        <v>0</v>
      </c>
      <c r="BJ220" s="18" t="s">
        <v>81</v>
      </c>
      <c r="BK220" s="151">
        <f>ROUND(I220*H220,2)</f>
        <v>0</v>
      </c>
      <c r="BL220" s="18" t="s">
        <v>222</v>
      </c>
      <c r="BM220" s="150" t="s">
        <v>361</v>
      </c>
    </row>
    <row r="221" spans="1:65" s="14" customFormat="1">
      <c r="B221" s="166"/>
      <c r="D221" s="158" t="s">
        <v>139</v>
      </c>
      <c r="E221" s="167" t="s">
        <v>3</v>
      </c>
      <c r="F221" s="168" t="s">
        <v>355</v>
      </c>
      <c r="H221" s="167" t="s">
        <v>3</v>
      </c>
      <c r="I221" s="169"/>
      <c r="L221" s="166"/>
      <c r="M221" s="170"/>
      <c r="N221" s="171"/>
      <c r="O221" s="171"/>
      <c r="P221" s="171"/>
      <c r="Q221" s="171"/>
      <c r="R221" s="171"/>
      <c r="S221" s="171"/>
      <c r="T221" s="172"/>
      <c r="AT221" s="167" t="s">
        <v>139</v>
      </c>
      <c r="AU221" s="167" t="s">
        <v>83</v>
      </c>
      <c r="AV221" s="14" t="s">
        <v>81</v>
      </c>
      <c r="AW221" s="14" t="s">
        <v>33</v>
      </c>
      <c r="AX221" s="14" t="s">
        <v>73</v>
      </c>
      <c r="AY221" s="167" t="s">
        <v>127</v>
      </c>
    </row>
    <row r="222" spans="1:65" s="13" customFormat="1">
      <c r="B222" s="157"/>
      <c r="D222" s="158" t="s">
        <v>139</v>
      </c>
      <c r="E222" s="159" t="s">
        <v>3</v>
      </c>
      <c r="F222" s="160" t="s">
        <v>356</v>
      </c>
      <c r="H222" s="161">
        <v>24.254000000000001</v>
      </c>
      <c r="I222" s="162"/>
      <c r="L222" s="157"/>
      <c r="M222" s="163"/>
      <c r="N222" s="164"/>
      <c r="O222" s="164"/>
      <c r="P222" s="164"/>
      <c r="Q222" s="164"/>
      <c r="R222" s="164"/>
      <c r="S222" s="164"/>
      <c r="T222" s="165"/>
      <c r="AT222" s="159" t="s">
        <v>139</v>
      </c>
      <c r="AU222" s="159" t="s">
        <v>83</v>
      </c>
      <c r="AV222" s="13" t="s">
        <v>83</v>
      </c>
      <c r="AW222" s="13" t="s">
        <v>33</v>
      </c>
      <c r="AX222" s="13" t="s">
        <v>81</v>
      </c>
      <c r="AY222" s="159" t="s">
        <v>127</v>
      </c>
    </row>
    <row r="223" spans="1:65" s="13" customFormat="1">
      <c r="B223" s="157"/>
      <c r="D223" s="158" t="s">
        <v>139</v>
      </c>
      <c r="F223" s="160" t="s">
        <v>362</v>
      </c>
      <c r="H223" s="161">
        <v>28.268000000000001</v>
      </c>
      <c r="I223" s="162"/>
      <c r="L223" s="157"/>
      <c r="M223" s="163"/>
      <c r="N223" s="164"/>
      <c r="O223" s="164"/>
      <c r="P223" s="164"/>
      <c r="Q223" s="164"/>
      <c r="R223" s="164"/>
      <c r="S223" s="164"/>
      <c r="T223" s="165"/>
      <c r="AT223" s="159" t="s">
        <v>139</v>
      </c>
      <c r="AU223" s="159" t="s">
        <v>83</v>
      </c>
      <c r="AV223" s="13" t="s">
        <v>83</v>
      </c>
      <c r="AW223" s="13" t="s">
        <v>4</v>
      </c>
      <c r="AX223" s="13" t="s">
        <v>81</v>
      </c>
      <c r="AY223" s="159" t="s">
        <v>127</v>
      </c>
    </row>
    <row r="224" spans="1:65" s="2" customFormat="1" ht="24.15" customHeight="1">
      <c r="A224" s="33"/>
      <c r="B224" s="138"/>
      <c r="C224" s="181" t="s">
        <v>363</v>
      </c>
      <c r="D224" s="181" t="s">
        <v>259</v>
      </c>
      <c r="E224" s="182" t="s">
        <v>305</v>
      </c>
      <c r="F224" s="183" t="s">
        <v>306</v>
      </c>
      <c r="G224" s="184" t="s">
        <v>133</v>
      </c>
      <c r="H224" s="185">
        <v>28.268000000000001</v>
      </c>
      <c r="I224" s="186"/>
      <c r="J224" s="187">
        <f>ROUND(I224*H224,2)</f>
        <v>0</v>
      </c>
      <c r="K224" s="183" t="s">
        <v>3</v>
      </c>
      <c r="L224" s="188"/>
      <c r="M224" s="189" t="s">
        <v>3</v>
      </c>
      <c r="N224" s="190" t="s">
        <v>44</v>
      </c>
      <c r="O224" s="54"/>
      <c r="P224" s="148">
        <f>O224*H224</f>
        <v>0</v>
      </c>
      <c r="Q224" s="148">
        <v>4.7999999999999996E-3</v>
      </c>
      <c r="R224" s="148">
        <f>Q224*H224</f>
        <v>0.13568639999999998</v>
      </c>
      <c r="S224" s="148">
        <v>0</v>
      </c>
      <c r="T224" s="149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50" t="s">
        <v>262</v>
      </c>
      <c r="AT224" s="150" t="s">
        <v>259</v>
      </c>
      <c r="AU224" s="150" t="s">
        <v>83</v>
      </c>
      <c r="AY224" s="18" t="s">
        <v>127</v>
      </c>
      <c r="BE224" s="151">
        <f>IF(N224="základní",J224,0)</f>
        <v>0</v>
      </c>
      <c r="BF224" s="151">
        <f>IF(N224="snížená",J224,0)</f>
        <v>0</v>
      </c>
      <c r="BG224" s="151">
        <f>IF(N224="zákl. přenesená",J224,0)</f>
        <v>0</v>
      </c>
      <c r="BH224" s="151">
        <f>IF(N224="sníž. přenesená",J224,0)</f>
        <v>0</v>
      </c>
      <c r="BI224" s="151">
        <f>IF(N224="nulová",J224,0)</f>
        <v>0</v>
      </c>
      <c r="BJ224" s="18" t="s">
        <v>81</v>
      </c>
      <c r="BK224" s="151">
        <f>ROUND(I224*H224,2)</f>
        <v>0</v>
      </c>
      <c r="BL224" s="18" t="s">
        <v>222</v>
      </c>
      <c r="BM224" s="150" t="s">
        <v>364</v>
      </c>
    </row>
    <row r="225" spans="1:65" s="14" customFormat="1">
      <c r="B225" s="166"/>
      <c r="D225" s="158" t="s">
        <v>139</v>
      </c>
      <c r="E225" s="167" t="s">
        <v>3</v>
      </c>
      <c r="F225" s="168" t="s">
        <v>357</v>
      </c>
      <c r="H225" s="167" t="s">
        <v>3</v>
      </c>
      <c r="I225" s="169"/>
      <c r="L225" s="166"/>
      <c r="M225" s="170"/>
      <c r="N225" s="171"/>
      <c r="O225" s="171"/>
      <c r="P225" s="171"/>
      <c r="Q225" s="171"/>
      <c r="R225" s="171"/>
      <c r="S225" s="171"/>
      <c r="T225" s="172"/>
      <c r="AT225" s="167" t="s">
        <v>139</v>
      </c>
      <c r="AU225" s="167" t="s">
        <v>83</v>
      </c>
      <c r="AV225" s="14" t="s">
        <v>81</v>
      </c>
      <c r="AW225" s="14" t="s">
        <v>33</v>
      </c>
      <c r="AX225" s="14" t="s">
        <v>73</v>
      </c>
      <c r="AY225" s="167" t="s">
        <v>127</v>
      </c>
    </row>
    <row r="226" spans="1:65" s="13" customFormat="1">
      <c r="B226" s="157"/>
      <c r="D226" s="158" t="s">
        <v>139</v>
      </c>
      <c r="E226" s="159" t="s">
        <v>3</v>
      </c>
      <c r="F226" s="160" t="s">
        <v>356</v>
      </c>
      <c r="H226" s="161">
        <v>24.254000000000001</v>
      </c>
      <c r="I226" s="162"/>
      <c r="L226" s="157"/>
      <c r="M226" s="163"/>
      <c r="N226" s="164"/>
      <c r="O226" s="164"/>
      <c r="P226" s="164"/>
      <c r="Q226" s="164"/>
      <c r="R226" s="164"/>
      <c r="S226" s="164"/>
      <c r="T226" s="165"/>
      <c r="AT226" s="159" t="s">
        <v>139</v>
      </c>
      <c r="AU226" s="159" t="s">
        <v>83</v>
      </c>
      <c r="AV226" s="13" t="s">
        <v>83</v>
      </c>
      <c r="AW226" s="13" t="s">
        <v>33</v>
      </c>
      <c r="AX226" s="13" t="s">
        <v>81</v>
      </c>
      <c r="AY226" s="159" t="s">
        <v>127</v>
      </c>
    </row>
    <row r="227" spans="1:65" s="13" customFormat="1">
      <c r="B227" s="157"/>
      <c r="D227" s="158" t="s">
        <v>139</v>
      </c>
      <c r="F227" s="160" t="s">
        <v>362</v>
      </c>
      <c r="H227" s="161">
        <v>28.268000000000001</v>
      </c>
      <c r="I227" s="162"/>
      <c r="L227" s="157"/>
      <c r="M227" s="163"/>
      <c r="N227" s="164"/>
      <c r="O227" s="164"/>
      <c r="P227" s="164"/>
      <c r="Q227" s="164"/>
      <c r="R227" s="164"/>
      <c r="S227" s="164"/>
      <c r="T227" s="165"/>
      <c r="AT227" s="159" t="s">
        <v>139</v>
      </c>
      <c r="AU227" s="159" t="s">
        <v>83</v>
      </c>
      <c r="AV227" s="13" t="s">
        <v>83</v>
      </c>
      <c r="AW227" s="13" t="s">
        <v>4</v>
      </c>
      <c r="AX227" s="13" t="s">
        <v>81</v>
      </c>
      <c r="AY227" s="159" t="s">
        <v>127</v>
      </c>
    </row>
    <row r="228" spans="1:65" s="2" customFormat="1" ht="16.5" customHeight="1">
      <c r="A228" s="33"/>
      <c r="B228" s="138"/>
      <c r="C228" s="181" t="s">
        <v>365</v>
      </c>
      <c r="D228" s="181" t="s">
        <v>259</v>
      </c>
      <c r="E228" s="182" t="s">
        <v>319</v>
      </c>
      <c r="F228" s="183" t="s">
        <v>320</v>
      </c>
      <c r="G228" s="184" t="s">
        <v>133</v>
      </c>
      <c r="H228" s="185">
        <v>49.939</v>
      </c>
      <c r="I228" s="186"/>
      <c r="J228" s="187">
        <f>ROUND(I228*H228,2)</f>
        <v>0</v>
      </c>
      <c r="K228" s="183" t="s">
        <v>3</v>
      </c>
      <c r="L228" s="188"/>
      <c r="M228" s="189" t="s">
        <v>3</v>
      </c>
      <c r="N228" s="190" t="s">
        <v>44</v>
      </c>
      <c r="O228" s="54"/>
      <c r="P228" s="148">
        <f>O228*H228</f>
        <v>0</v>
      </c>
      <c r="Q228" s="148">
        <v>4.7999999999999996E-3</v>
      </c>
      <c r="R228" s="148">
        <f>Q228*H228</f>
        <v>0.23970719999999998</v>
      </c>
      <c r="S228" s="148">
        <v>0</v>
      </c>
      <c r="T228" s="14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0" t="s">
        <v>262</v>
      </c>
      <c r="AT228" s="150" t="s">
        <v>259</v>
      </c>
      <c r="AU228" s="150" t="s">
        <v>83</v>
      </c>
      <c r="AY228" s="18" t="s">
        <v>127</v>
      </c>
      <c r="BE228" s="151">
        <f>IF(N228="základní",J228,0)</f>
        <v>0</v>
      </c>
      <c r="BF228" s="151">
        <f>IF(N228="snížená",J228,0)</f>
        <v>0</v>
      </c>
      <c r="BG228" s="151">
        <f>IF(N228="zákl. přenesená",J228,0)</f>
        <v>0</v>
      </c>
      <c r="BH228" s="151">
        <f>IF(N228="sníž. přenesená",J228,0)</f>
        <v>0</v>
      </c>
      <c r="BI228" s="151">
        <f>IF(N228="nulová",J228,0)</f>
        <v>0</v>
      </c>
      <c r="BJ228" s="18" t="s">
        <v>81</v>
      </c>
      <c r="BK228" s="151">
        <f>ROUND(I228*H228,2)</f>
        <v>0</v>
      </c>
      <c r="BL228" s="18" t="s">
        <v>222</v>
      </c>
      <c r="BM228" s="150" t="s">
        <v>366</v>
      </c>
    </row>
    <row r="229" spans="1:65" s="14" customFormat="1">
      <c r="B229" s="166"/>
      <c r="D229" s="158" t="s">
        <v>139</v>
      </c>
      <c r="E229" s="167" t="s">
        <v>3</v>
      </c>
      <c r="F229" s="168" t="s">
        <v>358</v>
      </c>
      <c r="H229" s="167" t="s">
        <v>3</v>
      </c>
      <c r="I229" s="169"/>
      <c r="L229" s="166"/>
      <c r="M229" s="170"/>
      <c r="N229" s="171"/>
      <c r="O229" s="171"/>
      <c r="P229" s="171"/>
      <c r="Q229" s="171"/>
      <c r="R229" s="171"/>
      <c r="S229" s="171"/>
      <c r="T229" s="172"/>
      <c r="AT229" s="167" t="s">
        <v>139</v>
      </c>
      <c r="AU229" s="167" t="s">
        <v>83</v>
      </c>
      <c r="AV229" s="14" t="s">
        <v>81</v>
      </c>
      <c r="AW229" s="14" t="s">
        <v>33</v>
      </c>
      <c r="AX229" s="14" t="s">
        <v>73</v>
      </c>
      <c r="AY229" s="167" t="s">
        <v>127</v>
      </c>
    </row>
    <row r="230" spans="1:65" s="13" customFormat="1">
      <c r="B230" s="157"/>
      <c r="D230" s="158" t="s">
        <v>139</v>
      </c>
      <c r="E230" s="159" t="s">
        <v>3</v>
      </c>
      <c r="F230" s="160" t="s">
        <v>359</v>
      </c>
      <c r="H230" s="161">
        <v>42.847999999999999</v>
      </c>
      <c r="I230" s="162"/>
      <c r="L230" s="157"/>
      <c r="M230" s="163"/>
      <c r="N230" s="164"/>
      <c r="O230" s="164"/>
      <c r="P230" s="164"/>
      <c r="Q230" s="164"/>
      <c r="R230" s="164"/>
      <c r="S230" s="164"/>
      <c r="T230" s="165"/>
      <c r="AT230" s="159" t="s">
        <v>139</v>
      </c>
      <c r="AU230" s="159" t="s">
        <v>83</v>
      </c>
      <c r="AV230" s="13" t="s">
        <v>83</v>
      </c>
      <c r="AW230" s="13" t="s">
        <v>33</v>
      </c>
      <c r="AX230" s="13" t="s">
        <v>81</v>
      </c>
      <c r="AY230" s="159" t="s">
        <v>127</v>
      </c>
    </row>
    <row r="231" spans="1:65" s="13" customFormat="1">
      <c r="B231" s="157"/>
      <c r="D231" s="158" t="s">
        <v>139</v>
      </c>
      <c r="F231" s="160" t="s">
        <v>367</v>
      </c>
      <c r="H231" s="161">
        <v>49.939</v>
      </c>
      <c r="I231" s="162"/>
      <c r="L231" s="157"/>
      <c r="M231" s="163"/>
      <c r="N231" s="164"/>
      <c r="O231" s="164"/>
      <c r="P231" s="164"/>
      <c r="Q231" s="164"/>
      <c r="R231" s="164"/>
      <c r="S231" s="164"/>
      <c r="T231" s="165"/>
      <c r="AT231" s="159" t="s">
        <v>139</v>
      </c>
      <c r="AU231" s="159" t="s">
        <v>83</v>
      </c>
      <c r="AV231" s="13" t="s">
        <v>83</v>
      </c>
      <c r="AW231" s="13" t="s">
        <v>4</v>
      </c>
      <c r="AX231" s="13" t="s">
        <v>81</v>
      </c>
      <c r="AY231" s="159" t="s">
        <v>127</v>
      </c>
    </row>
    <row r="232" spans="1:65" s="2" customFormat="1" ht="24.15" customHeight="1">
      <c r="A232" s="33"/>
      <c r="B232" s="138"/>
      <c r="C232" s="139" t="s">
        <v>368</v>
      </c>
      <c r="D232" s="139" t="s">
        <v>130</v>
      </c>
      <c r="E232" s="140" t="s">
        <v>369</v>
      </c>
      <c r="F232" s="141" t="s">
        <v>370</v>
      </c>
      <c r="G232" s="142" t="s">
        <v>133</v>
      </c>
      <c r="H232" s="143">
        <v>87.49</v>
      </c>
      <c r="I232" s="144"/>
      <c r="J232" s="145">
        <f>ROUND(I232*H232,2)</f>
        <v>0</v>
      </c>
      <c r="K232" s="141" t="s">
        <v>134</v>
      </c>
      <c r="L232" s="34"/>
      <c r="M232" s="146" t="s">
        <v>3</v>
      </c>
      <c r="N232" s="147" t="s">
        <v>44</v>
      </c>
      <c r="O232" s="54"/>
      <c r="P232" s="148">
        <f>O232*H232</f>
        <v>0</v>
      </c>
      <c r="Q232" s="148">
        <v>0</v>
      </c>
      <c r="R232" s="148">
        <f>Q232*H232</f>
        <v>0</v>
      </c>
      <c r="S232" s="148">
        <v>0</v>
      </c>
      <c r="T232" s="149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0" t="s">
        <v>222</v>
      </c>
      <c r="AT232" s="150" t="s">
        <v>130</v>
      </c>
      <c r="AU232" s="150" t="s">
        <v>83</v>
      </c>
      <c r="AY232" s="18" t="s">
        <v>127</v>
      </c>
      <c r="BE232" s="151">
        <f>IF(N232="základní",J232,0)</f>
        <v>0</v>
      </c>
      <c r="BF232" s="151">
        <f>IF(N232="snížená",J232,0)</f>
        <v>0</v>
      </c>
      <c r="BG232" s="151">
        <f>IF(N232="zákl. přenesená",J232,0)</f>
        <v>0</v>
      </c>
      <c r="BH232" s="151">
        <f>IF(N232="sníž. přenesená",J232,0)</f>
        <v>0</v>
      </c>
      <c r="BI232" s="151">
        <f>IF(N232="nulová",J232,0)</f>
        <v>0</v>
      </c>
      <c r="BJ232" s="18" t="s">
        <v>81</v>
      </c>
      <c r="BK232" s="151">
        <f>ROUND(I232*H232,2)</f>
        <v>0</v>
      </c>
      <c r="BL232" s="18" t="s">
        <v>222</v>
      </c>
      <c r="BM232" s="150" t="s">
        <v>371</v>
      </c>
    </row>
    <row r="233" spans="1:65" s="2" customFormat="1">
      <c r="A233" s="33"/>
      <c r="B233" s="34"/>
      <c r="C233" s="33"/>
      <c r="D233" s="152" t="s">
        <v>137</v>
      </c>
      <c r="E233" s="33"/>
      <c r="F233" s="153" t="s">
        <v>372</v>
      </c>
      <c r="G233" s="33"/>
      <c r="H233" s="33"/>
      <c r="I233" s="154"/>
      <c r="J233" s="33"/>
      <c r="K233" s="33"/>
      <c r="L233" s="34"/>
      <c r="M233" s="155"/>
      <c r="N233" s="156"/>
      <c r="O233" s="54"/>
      <c r="P233" s="54"/>
      <c r="Q233" s="54"/>
      <c r="R233" s="54"/>
      <c r="S233" s="54"/>
      <c r="T233" s="55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137</v>
      </c>
      <c r="AU233" s="18" t="s">
        <v>83</v>
      </c>
    </row>
    <row r="234" spans="1:65" s="14" customFormat="1">
      <c r="B234" s="166"/>
      <c r="D234" s="158" t="s">
        <v>139</v>
      </c>
      <c r="E234" s="167" t="s">
        <v>3</v>
      </c>
      <c r="F234" s="168" t="s">
        <v>184</v>
      </c>
      <c r="H234" s="167" t="s">
        <v>3</v>
      </c>
      <c r="I234" s="169"/>
      <c r="L234" s="166"/>
      <c r="M234" s="170"/>
      <c r="N234" s="171"/>
      <c r="O234" s="171"/>
      <c r="P234" s="171"/>
      <c r="Q234" s="171"/>
      <c r="R234" s="171"/>
      <c r="S234" s="171"/>
      <c r="T234" s="172"/>
      <c r="AT234" s="167" t="s">
        <v>139</v>
      </c>
      <c r="AU234" s="167" t="s">
        <v>83</v>
      </c>
      <c r="AV234" s="14" t="s">
        <v>81</v>
      </c>
      <c r="AW234" s="14" t="s">
        <v>33</v>
      </c>
      <c r="AX234" s="14" t="s">
        <v>73</v>
      </c>
      <c r="AY234" s="167" t="s">
        <v>127</v>
      </c>
    </row>
    <row r="235" spans="1:65" s="13" customFormat="1">
      <c r="B235" s="157"/>
      <c r="D235" s="158" t="s">
        <v>139</v>
      </c>
      <c r="E235" s="159" t="s">
        <v>3</v>
      </c>
      <c r="F235" s="160" t="s">
        <v>373</v>
      </c>
      <c r="H235" s="161">
        <v>46.89</v>
      </c>
      <c r="I235" s="162"/>
      <c r="L235" s="157"/>
      <c r="M235" s="163"/>
      <c r="N235" s="164"/>
      <c r="O235" s="164"/>
      <c r="P235" s="164"/>
      <c r="Q235" s="164"/>
      <c r="R235" s="164"/>
      <c r="S235" s="164"/>
      <c r="T235" s="165"/>
      <c r="AT235" s="159" t="s">
        <v>139</v>
      </c>
      <c r="AU235" s="159" t="s">
        <v>83</v>
      </c>
      <c r="AV235" s="13" t="s">
        <v>83</v>
      </c>
      <c r="AW235" s="13" t="s">
        <v>33</v>
      </c>
      <c r="AX235" s="13" t="s">
        <v>73</v>
      </c>
      <c r="AY235" s="159" t="s">
        <v>127</v>
      </c>
    </row>
    <row r="236" spans="1:65" s="14" customFormat="1">
      <c r="B236" s="166"/>
      <c r="D236" s="158" t="s">
        <v>139</v>
      </c>
      <c r="E236" s="167" t="s">
        <v>3</v>
      </c>
      <c r="F236" s="168" t="s">
        <v>186</v>
      </c>
      <c r="H236" s="167" t="s">
        <v>3</v>
      </c>
      <c r="I236" s="169"/>
      <c r="L236" s="166"/>
      <c r="M236" s="170"/>
      <c r="N236" s="171"/>
      <c r="O236" s="171"/>
      <c r="P236" s="171"/>
      <c r="Q236" s="171"/>
      <c r="R236" s="171"/>
      <c r="S236" s="171"/>
      <c r="T236" s="172"/>
      <c r="AT236" s="167" t="s">
        <v>139</v>
      </c>
      <c r="AU236" s="167" t="s">
        <v>83</v>
      </c>
      <c r="AV236" s="14" t="s">
        <v>81</v>
      </c>
      <c r="AW236" s="14" t="s">
        <v>33</v>
      </c>
      <c r="AX236" s="14" t="s">
        <v>73</v>
      </c>
      <c r="AY236" s="167" t="s">
        <v>127</v>
      </c>
    </row>
    <row r="237" spans="1:65" s="13" customFormat="1">
      <c r="B237" s="157"/>
      <c r="D237" s="158" t="s">
        <v>139</v>
      </c>
      <c r="E237" s="159" t="s">
        <v>3</v>
      </c>
      <c r="F237" s="160" t="s">
        <v>374</v>
      </c>
      <c r="H237" s="161">
        <v>40.6</v>
      </c>
      <c r="I237" s="162"/>
      <c r="L237" s="157"/>
      <c r="M237" s="163"/>
      <c r="N237" s="164"/>
      <c r="O237" s="164"/>
      <c r="P237" s="164"/>
      <c r="Q237" s="164"/>
      <c r="R237" s="164"/>
      <c r="S237" s="164"/>
      <c r="T237" s="165"/>
      <c r="AT237" s="159" t="s">
        <v>139</v>
      </c>
      <c r="AU237" s="159" t="s">
        <v>83</v>
      </c>
      <c r="AV237" s="13" t="s">
        <v>83</v>
      </c>
      <c r="AW237" s="13" t="s">
        <v>33</v>
      </c>
      <c r="AX237" s="13" t="s">
        <v>73</v>
      </c>
      <c r="AY237" s="159" t="s">
        <v>127</v>
      </c>
    </row>
    <row r="238" spans="1:65" s="15" customFormat="1">
      <c r="B238" s="173"/>
      <c r="D238" s="158" t="s">
        <v>139</v>
      </c>
      <c r="E238" s="174" t="s">
        <v>3</v>
      </c>
      <c r="F238" s="175" t="s">
        <v>187</v>
      </c>
      <c r="H238" s="176">
        <v>87.49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139</v>
      </c>
      <c r="AU238" s="174" t="s">
        <v>83</v>
      </c>
      <c r="AV238" s="15" t="s">
        <v>135</v>
      </c>
      <c r="AW238" s="15" t="s">
        <v>33</v>
      </c>
      <c r="AX238" s="15" t="s">
        <v>81</v>
      </c>
      <c r="AY238" s="174" t="s">
        <v>127</v>
      </c>
    </row>
    <row r="239" spans="1:65" s="2" customFormat="1" ht="16.5" customHeight="1">
      <c r="A239" s="33"/>
      <c r="B239" s="138"/>
      <c r="C239" s="181" t="s">
        <v>375</v>
      </c>
      <c r="D239" s="181" t="s">
        <v>259</v>
      </c>
      <c r="E239" s="182" t="s">
        <v>260</v>
      </c>
      <c r="F239" s="183" t="s">
        <v>261</v>
      </c>
      <c r="G239" s="184" t="s">
        <v>198</v>
      </c>
      <c r="H239" s="185">
        <v>3.1E-2</v>
      </c>
      <c r="I239" s="186"/>
      <c r="J239" s="187">
        <f>ROUND(I239*H239,2)</f>
        <v>0</v>
      </c>
      <c r="K239" s="183" t="s">
        <v>134</v>
      </c>
      <c r="L239" s="188"/>
      <c r="M239" s="189" t="s">
        <v>3</v>
      </c>
      <c r="N239" s="190" t="s">
        <v>44</v>
      </c>
      <c r="O239" s="54"/>
      <c r="P239" s="148">
        <f>O239*H239</f>
        <v>0</v>
      </c>
      <c r="Q239" s="148">
        <v>1</v>
      </c>
      <c r="R239" s="148">
        <f>Q239*H239</f>
        <v>3.1E-2</v>
      </c>
      <c r="S239" s="148">
        <v>0</v>
      </c>
      <c r="T239" s="149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0" t="s">
        <v>262</v>
      </c>
      <c r="AT239" s="150" t="s">
        <v>259</v>
      </c>
      <c r="AU239" s="150" t="s">
        <v>83</v>
      </c>
      <c r="AY239" s="18" t="s">
        <v>127</v>
      </c>
      <c r="BE239" s="151">
        <f>IF(N239="základní",J239,0)</f>
        <v>0</v>
      </c>
      <c r="BF239" s="151">
        <f>IF(N239="snížená",J239,0)</f>
        <v>0</v>
      </c>
      <c r="BG239" s="151">
        <f>IF(N239="zákl. přenesená",J239,0)</f>
        <v>0</v>
      </c>
      <c r="BH239" s="151">
        <f>IF(N239="sníž. přenesená",J239,0)</f>
        <v>0</v>
      </c>
      <c r="BI239" s="151">
        <f>IF(N239="nulová",J239,0)</f>
        <v>0</v>
      </c>
      <c r="BJ239" s="18" t="s">
        <v>81</v>
      </c>
      <c r="BK239" s="151">
        <f>ROUND(I239*H239,2)</f>
        <v>0</v>
      </c>
      <c r="BL239" s="18" t="s">
        <v>222</v>
      </c>
      <c r="BM239" s="150" t="s">
        <v>376</v>
      </c>
    </row>
    <row r="240" spans="1:65" s="13" customFormat="1">
      <c r="B240" s="157"/>
      <c r="D240" s="158" t="s">
        <v>139</v>
      </c>
      <c r="F240" s="160" t="s">
        <v>377</v>
      </c>
      <c r="H240" s="161">
        <v>3.1E-2</v>
      </c>
      <c r="I240" s="162"/>
      <c r="L240" s="157"/>
      <c r="M240" s="163"/>
      <c r="N240" s="164"/>
      <c r="O240" s="164"/>
      <c r="P240" s="164"/>
      <c r="Q240" s="164"/>
      <c r="R240" s="164"/>
      <c r="S240" s="164"/>
      <c r="T240" s="165"/>
      <c r="AT240" s="159" t="s">
        <v>139</v>
      </c>
      <c r="AU240" s="159" t="s">
        <v>83</v>
      </c>
      <c r="AV240" s="13" t="s">
        <v>83</v>
      </c>
      <c r="AW240" s="13" t="s">
        <v>4</v>
      </c>
      <c r="AX240" s="13" t="s">
        <v>81</v>
      </c>
      <c r="AY240" s="159" t="s">
        <v>127</v>
      </c>
    </row>
    <row r="241" spans="1:65" s="2" customFormat="1" ht="24.15" customHeight="1">
      <c r="A241" s="33"/>
      <c r="B241" s="138"/>
      <c r="C241" s="139" t="s">
        <v>378</v>
      </c>
      <c r="D241" s="139" t="s">
        <v>130</v>
      </c>
      <c r="E241" s="140" t="s">
        <v>379</v>
      </c>
      <c r="F241" s="141" t="s">
        <v>380</v>
      </c>
      <c r="G241" s="142" t="s">
        <v>133</v>
      </c>
      <c r="H241" s="143">
        <v>69.507000000000005</v>
      </c>
      <c r="I241" s="144"/>
      <c r="J241" s="145">
        <f>ROUND(I241*H241,2)</f>
        <v>0</v>
      </c>
      <c r="K241" s="141" t="s">
        <v>134</v>
      </c>
      <c r="L241" s="34"/>
      <c r="M241" s="146" t="s">
        <v>3</v>
      </c>
      <c r="N241" s="147" t="s">
        <v>44</v>
      </c>
      <c r="O241" s="54"/>
      <c r="P241" s="148">
        <f>O241*H241</f>
        <v>0</v>
      </c>
      <c r="Q241" s="148">
        <v>9.3999999999999997E-4</v>
      </c>
      <c r="R241" s="148">
        <f>Q241*H241</f>
        <v>6.5336580000000005E-2</v>
      </c>
      <c r="S241" s="148">
        <v>0</v>
      </c>
      <c r="T241" s="14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0" t="s">
        <v>222</v>
      </c>
      <c r="AT241" s="150" t="s">
        <v>130</v>
      </c>
      <c r="AU241" s="150" t="s">
        <v>83</v>
      </c>
      <c r="AY241" s="18" t="s">
        <v>127</v>
      </c>
      <c r="BE241" s="151">
        <f>IF(N241="základní",J241,0)</f>
        <v>0</v>
      </c>
      <c r="BF241" s="151">
        <f>IF(N241="snížená",J241,0)</f>
        <v>0</v>
      </c>
      <c r="BG241" s="151">
        <f>IF(N241="zákl. přenesená",J241,0)</f>
        <v>0</v>
      </c>
      <c r="BH241" s="151">
        <f>IF(N241="sníž. přenesená",J241,0)</f>
        <v>0</v>
      </c>
      <c r="BI241" s="151">
        <f>IF(N241="nulová",J241,0)</f>
        <v>0</v>
      </c>
      <c r="BJ241" s="18" t="s">
        <v>81</v>
      </c>
      <c r="BK241" s="151">
        <f>ROUND(I241*H241,2)</f>
        <v>0</v>
      </c>
      <c r="BL241" s="18" t="s">
        <v>222</v>
      </c>
      <c r="BM241" s="150" t="s">
        <v>381</v>
      </c>
    </row>
    <row r="242" spans="1:65" s="2" customFormat="1">
      <c r="A242" s="33"/>
      <c r="B242" s="34"/>
      <c r="C242" s="33"/>
      <c r="D242" s="152" t="s">
        <v>137</v>
      </c>
      <c r="E242" s="33"/>
      <c r="F242" s="153" t="s">
        <v>382</v>
      </c>
      <c r="G242" s="33"/>
      <c r="H242" s="33"/>
      <c r="I242" s="154"/>
      <c r="J242" s="33"/>
      <c r="K242" s="33"/>
      <c r="L242" s="34"/>
      <c r="M242" s="155"/>
      <c r="N242" s="156"/>
      <c r="O242" s="54"/>
      <c r="P242" s="54"/>
      <c r="Q242" s="54"/>
      <c r="R242" s="54"/>
      <c r="S242" s="54"/>
      <c r="T242" s="55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8" t="s">
        <v>137</v>
      </c>
      <c r="AU242" s="18" t="s">
        <v>83</v>
      </c>
    </row>
    <row r="243" spans="1:65" s="14" customFormat="1">
      <c r="B243" s="166"/>
      <c r="D243" s="158" t="s">
        <v>139</v>
      </c>
      <c r="E243" s="167" t="s">
        <v>3</v>
      </c>
      <c r="F243" s="168" t="s">
        <v>184</v>
      </c>
      <c r="H243" s="167" t="s">
        <v>3</v>
      </c>
      <c r="I243" s="169"/>
      <c r="L243" s="166"/>
      <c r="M243" s="170"/>
      <c r="N243" s="171"/>
      <c r="O243" s="171"/>
      <c r="P243" s="171"/>
      <c r="Q243" s="171"/>
      <c r="R243" s="171"/>
      <c r="S243" s="171"/>
      <c r="T243" s="172"/>
      <c r="AT243" s="167" t="s">
        <v>139</v>
      </c>
      <c r="AU243" s="167" t="s">
        <v>83</v>
      </c>
      <c r="AV243" s="14" t="s">
        <v>81</v>
      </c>
      <c r="AW243" s="14" t="s">
        <v>33</v>
      </c>
      <c r="AX243" s="14" t="s">
        <v>73</v>
      </c>
      <c r="AY243" s="167" t="s">
        <v>127</v>
      </c>
    </row>
    <row r="244" spans="1:65" s="13" customFormat="1">
      <c r="B244" s="157"/>
      <c r="D244" s="158" t="s">
        <v>139</v>
      </c>
      <c r="E244" s="159" t="s">
        <v>3</v>
      </c>
      <c r="F244" s="160" t="s">
        <v>383</v>
      </c>
      <c r="H244" s="161">
        <v>48.506999999999998</v>
      </c>
      <c r="I244" s="162"/>
      <c r="L244" s="157"/>
      <c r="M244" s="163"/>
      <c r="N244" s="164"/>
      <c r="O244" s="164"/>
      <c r="P244" s="164"/>
      <c r="Q244" s="164"/>
      <c r="R244" s="164"/>
      <c r="S244" s="164"/>
      <c r="T244" s="165"/>
      <c r="AT244" s="159" t="s">
        <v>139</v>
      </c>
      <c r="AU244" s="159" t="s">
        <v>83</v>
      </c>
      <c r="AV244" s="13" t="s">
        <v>83</v>
      </c>
      <c r="AW244" s="13" t="s">
        <v>33</v>
      </c>
      <c r="AX244" s="13" t="s">
        <v>73</v>
      </c>
      <c r="AY244" s="159" t="s">
        <v>127</v>
      </c>
    </row>
    <row r="245" spans="1:65" s="14" customFormat="1">
      <c r="B245" s="166"/>
      <c r="D245" s="158" t="s">
        <v>139</v>
      </c>
      <c r="E245" s="167" t="s">
        <v>3</v>
      </c>
      <c r="F245" s="168" t="s">
        <v>186</v>
      </c>
      <c r="H245" s="167" t="s">
        <v>3</v>
      </c>
      <c r="I245" s="169"/>
      <c r="L245" s="166"/>
      <c r="M245" s="170"/>
      <c r="N245" s="171"/>
      <c r="O245" s="171"/>
      <c r="P245" s="171"/>
      <c r="Q245" s="171"/>
      <c r="R245" s="171"/>
      <c r="S245" s="171"/>
      <c r="T245" s="172"/>
      <c r="AT245" s="167" t="s">
        <v>139</v>
      </c>
      <c r="AU245" s="167" t="s">
        <v>83</v>
      </c>
      <c r="AV245" s="14" t="s">
        <v>81</v>
      </c>
      <c r="AW245" s="14" t="s">
        <v>33</v>
      </c>
      <c r="AX245" s="14" t="s">
        <v>73</v>
      </c>
      <c r="AY245" s="167" t="s">
        <v>127</v>
      </c>
    </row>
    <row r="246" spans="1:65" s="13" customFormat="1">
      <c r="B246" s="157"/>
      <c r="D246" s="158" t="s">
        <v>139</v>
      </c>
      <c r="E246" s="159" t="s">
        <v>3</v>
      </c>
      <c r="F246" s="160" t="s">
        <v>384</v>
      </c>
      <c r="H246" s="161">
        <v>21</v>
      </c>
      <c r="I246" s="162"/>
      <c r="L246" s="157"/>
      <c r="M246" s="163"/>
      <c r="N246" s="164"/>
      <c r="O246" s="164"/>
      <c r="P246" s="164"/>
      <c r="Q246" s="164"/>
      <c r="R246" s="164"/>
      <c r="S246" s="164"/>
      <c r="T246" s="165"/>
      <c r="AT246" s="159" t="s">
        <v>139</v>
      </c>
      <c r="AU246" s="159" t="s">
        <v>83</v>
      </c>
      <c r="AV246" s="13" t="s">
        <v>83</v>
      </c>
      <c r="AW246" s="13" t="s">
        <v>33</v>
      </c>
      <c r="AX246" s="13" t="s">
        <v>73</v>
      </c>
      <c r="AY246" s="159" t="s">
        <v>127</v>
      </c>
    </row>
    <row r="247" spans="1:65" s="15" customFormat="1">
      <c r="B247" s="173"/>
      <c r="D247" s="158" t="s">
        <v>139</v>
      </c>
      <c r="E247" s="174" t="s">
        <v>3</v>
      </c>
      <c r="F247" s="175" t="s">
        <v>187</v>
      </c>
      <c r="H247" s="176">
        <v>69.507000000000005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139</v>
      </c>
      <c r="AU247" s="174" t="s">
        <v>83</v>
      </c>
      <c r="AV247" s="15" t="s">
        <v>135</v>
      </c>
      <c r="AW247" s="15" t="s">
        <v>33</v>
      </c>
      <c r="AX247" s="15" t="s">
        <v>81</v>
      </c>
      <c r="AY247" s="174" t="s">
        <v>127</v>
      </c>
    </row>
    <row r="248" spans="1:65" s="2" customFormat="1" ht="16.5" customHeight="1">
      <c r="A248" s="33"/>
      <c r="B248" s="138"/>
      <c r="C248" s="181" t="s">
        <v>385</v>
      </c>
      <c r="D248" s="181" t="s">
        <v>259</v>
      </c>
      <c r="E248" s="182" t="s">
        <v>319</v>
      </c>
      <c r="F248" s="183" t="s">
        <v>320</v>
      </c>
      <c r="G248" s="184" t="s">
        <v>133</v>
      </c>
      <c r="H248" s="185">
        <v>83.408000000000001</v>
      </c>
      <c r="I248" s="186"/>
      <c r="J248" s="187">
        <f>ROUND(I248*H248,2)</f>
        <v>0</v>
      </c>
      <c r="K248" s="183" t="s">
        <v>3</v>
      </c>
      <c r="L248" s="188"/>
      <c r="M248" s="189" t="s">
        <v>3</v>
      </c>
      <c r="N248" s="190" t="s">
        <v>44</v>
      </c>
      <c r="O248" s="54"/>
      <c r="P248" s="148">
        <f>O248*H248</f>
        <v>0</v>
      </c>
      <c r="Q248" s="148">
        <v>4.7999999999999996E-3</v>
      </c>
      <c r="R248" s="148">
        <f>Q248*H248</f>
        <v>0.40035839999999995</v>
      </c>
      <c r="S248" s="148">
        <v>0</v>
      </c>
      <c r="T248" s="149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0" t="s">
        <v>262</v>
      </c>
      <c r="AT248" s="150" t="s">
        <v>259</v>
      </c>
      <c r="AU248" s="150" t="s">
        <v>83</v>
      </c>
      <c r="AY248" s="18" t="s">
        <v>127</v>
      </c>
      <c r="BE248" s="151">
        <f>IF(N248="základní",J248,0)</f>
        <v>0</v>
      </c>
      <c r="BF248" s="151">
        <f>IF(N248="snížená",J248,0)</f>
        <v>0</v>
      </c>
      <c r="BG248" s="151">
        <f>IF(N248="zákl. přenesená",J248,0)</f>
        <v>0</v>
      </c>
      <c r="BH248" s="151">
        <f>IF(N248="sníž. přenesená",J248,0)</f>
        <v>0</v>
      </c>
      <c r="BI248" s="151">
        <f>IF(N248="nulová",J248,0)</f>
        <v>0</v>
      </c>
      <c r="BJ248" s="18" t="s">
        <v>81</v>
      </c>
      <c r="BK248" s="151">
        <f>ROUND(I248*H248,2)</f>
        <v>0</v>
      </c>
      <c r="BL248" s="18" t="s">
        <v>222</v>
      </c>
      <c r="BM248" s="150" t="s">
        <v>386</v>
      </c>
    </row>
    <row r="249" spans="1:65" s="13" customFormat="1">
      <c r="B249" s="157"/>
      <c r="D249" s="158" t="s">
        <v>139</v>
      </c>
      <c r="F249" s="160" t="s">
        <v>387</v>
      </c>
      <c r="H249" s="161">
        <v>83.408000000000001</v>
      </c>
      <c r="I249" s="162"/>
      <c r="L249" s="157"/>
      <c r="M249" s="163"/>
      <c r="N249" s="164"/>
      <c r="O249" s="164"/>
      <c r="P249" s="164"/>
      <c r="Q249" s="164"/>
      <c r="R249" s="164"/>
      <c r="S249" s="164"/>
      <c r="T249" s="165"/>
      <c r="AT249" s="159" t="s">
        <v>139</v>
      </c>
      <c r="AU249" s="159" t="s">
        <v>83</v>
      </c>
      <c r="AV249" s="13" t="s">
        <v>83</v>
      </c>
      <c r="AW249" s="13" t="s">
        <v>4</v>
      </c>
      <c r="AX249" s="13" t="s">
        <v>81</v>
      </c>
      <c r="AY249" s="159" t="s">
        <v>127</v>
      </c>
    </row>
    <row r="250" spans="1:65" s="2" customFormat="1" ht="21.75" customHeight="1">
      <c r="A250" s="33"/>
      <c r="B250" s="138"/>
      <c r="C250" s="139" t="s">
        <v>388</v>
      </c>
      <c r="D250" s="139" t="s">
        <v>130</v>
      </c>
      <c r="E250" s="140" t="s">
        <v>389</v>
      </c>
      <c r="F250" s="141" t="s">
        <v>390</v>
      </c>
      <c r="G250" s="142" t="s">
        <v>152</v>
      </c>
      <c r="H250" s="143">
        <v>690</v>
      </c>
      <c r="I250" s="144"/>
      <c r="J250" s="145">
        <f t="shared" ref="J250:J255" si="0">ROUND(I250*H250,2)</f>
        <v>0</v>
      </c>
      <c r="K250" s="141" t="s">
        <v>3</v>
      </c>
      <c r="L250" s="34"/>
      <c r="M250" s="146" t="s">
        <v>3</v>
      </c>
      <c r="N250" s="147" t="s">
        <v>44</v>
      </c>
      <c r="O250" s="54"/>
      <c r="P250" s="148">
        <f t="shared" ref="P250:P255" si="1">O250*H250</f>
        <v>0</v>
      </c>
      <c r="Q250" s="148">
        <v>9.3999999999999997E-4</v>
      </c>
      <c r="R250" s="148">
        <f t="shared" ref="R250:R255" si="2">Q250*H250</f>
        <v>0.64859999999999995</v>
      </c>
      <c r="S250" s="148">
        <v>0</v>
      </c>
      <c r="T250" s="149">
        <f t="shared" ref="T250:T255" si="3"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50" t="s">
        <v>222</v>
      </c>
      <c r="AT250" s="150" t="s">
        <v>130</v>
      </c>
      <c r="AU250" s="150" t="s">
        <v>83</v>
      </c>
      <c r="AY250" s="18" t="s">
        <v>127</v>
      </c>
      <c r="BE250" s="151">
        <f t="shared" ref="BE250:BE255" si="4">IF(N250="základní",J250,0)</f>
        <v>0</v>
      </c>
      <c r="BF250" s="151">
        <f t="shared" ref="BF250:BF255" si="5">IF(N250="snížená",J250,0)</f>
        <v>0</v>
      </c>
      <c r="BG250" s="151">
        <f t="shared" ref="BG250:BG255" si="6">IF(N250="zákl. přenesená",J250,0)</f>
        <v>0</v>
      </c>
      <c r="BH250" s="151">
        <f t="shared" ref="BH250:BH255" si="7">IF(N250="sníž. přenesená",J250,0)</f>
        <v>0</v>
      </c>
      <c r="BI250" s="151">
        <f t="shared" ref="BI250:BI255" si="8">IF(N250="nulová",J250,0)</f>
        <v>0</v>
      </c>
      <c r="BJ250" s="18" t="s">
        <v>81</v>
      </c>
      <c r="BK250" s="151">
        <f t="shared" ref="BK250:BK255" si="9">ROUND(I250*H250,2)</f>
        <v>0</v>
      </c>
      <c r="BL250" s="18" t="s">
        <v>222</v>
      </c>
      <c r="BM250" s="150" t="s">
        <v>391</v>
      </c>
    </row>
    <row r="251" spans="1:65" s="2" customFormat="1" ht="21.75" customHeight="1">
      <c r="A251" s="33"/>
      <c r="B251" s="138"/>
      <c r="C251" s="139" t="s">
        <v>392</v>
      </c>
      <c r="D251" s="139" t="s">
        <v>130</v>
      </c>
      <c r="E251" s="140" t="s">
        <v>393</v>
      </c>
      <c r="F251" s="141" t="s">
        <v>394</v>
      </c>
      <c r="G251" s="142" t="s">
        <v>152</v>
      </c>
      <c r="H251" s="143">
        <v>156</v>
      </c>
      <c r="I251" s="144"/>
      <c r="J251" s="145">
        <f t="shared" si="0"/>
        <v>0</v>
      </c>
      <c r="K251" s="141" t="s">
        <v>3</v>
      </c>
      <c r="L251" s="34"/>
      <c r="M251" s="146" t="s">
        <v>3</v>
      </c>
      <c r="N251" s="147" t="s">
        <v>44</v>
      </c>
      <c r="O251" s="54"/>
      <c r="P251" s="148">
        <f t="shared" si="1"/>
        <v>0</v>
      </c>
      <c r="Q251" s="148">
        <v>9.3999999999999997E-4</v>
      </c>
      <c r="R251" s="148">
        <f t="shared" si="2"/>
        <v>0.14663999999999999</v>
      </c>
      <c r="S251" s="148">
        <v>0</v>
      </c>
      <c r="T251" s="149">
        <f t="shared" si="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0" t="s">
        <v>222</v>
      </c>
      <c r="AT251" s="150" t="s">
        <v>130</v>
      </c>
      <c r="AU251" s="150" t="s">
        <v>83</v>
      </c>
      <c r="AY251" s="18" t="s">
        <v>127</v>
      </c>
      <c r="BE251" s="151">
        <f t="shared" si="4"/>
        <v>0</v>
      </c>
      <c r="BF251" s="151">
        <f t="shared" si="5"/>
        <v>0</v>
      </c>
      <c r="BG251" s="151">
        <f t="shared" si="6"/>
        <v>0</v>
      </c>
      <c r="BH251" s="151">
        <f t="shared" si="7"/>
        <v>0</v>
      </c>
      <c r="BI251" s="151">
        <f t="shared" si="8"/>
        <v>0</v>
      </c>
      <c r="BJ251" s="18" t="s">
        <v>81</v>
      </c>
      <c r="BK251" s="151">
        <f t="shared" si="9"/>
        <v>0</v>
      </c>
      <c r="BL251" s="18" t="s">
        <v>222</v>
      </c>
      <c r="BM251" s="150" t="s">
        <v>395</v>
      </c>
    </row>
    <row r="252" spans="1:65" s="2" customFormat="1" ht="16.5" customHeight="1">
      <c r="A252" s="33"/>
      <c r="B252" s="138"/>
      <c r="C252" s="139" t="s">
        <v>396</v>
      </c>
      <c r="D252" s="139" t="s">
        <v>130</v>
      </c>
      <c r="E252" s="140" t="s">
        <v>397</v>
      </c>
      <c r="F252" s="141" t="s">
        <v>398</v>
      </c>
      <c r="G252" s="142" t="s">
        <v>152</v>
      </c>
      <c r="H252" s="143">
        <v>80.844999999999999</v>
      </c>
      <c r="I252" s="144"/>
      <c r="J252" s="145">
        <f t="shared" si="0"/>
        <v>0</v>
      </c>
      <c r="K252" s="141" t="s">
        <v>3</v>
      </c>
      <c r="L252" s="34"/>
      <c r="M252" s="146" t="s">
        <v>3</v>
      </c>
      <c r="N252" s="147" t="s">
        <v>44</v>
      </c>
      <c r="O252" s="54"/>
      <c r="P252" s="148">
        <f t="shared" si="1"/>
        <v>0</v>
      </c>
      <c r="Q252" s="148">
        <v>9.3999999999999997E-4</v>
      </c>
      <c r="R252" s="148">
        <f t="shared" si="2"/>
        <v>7.5994300000000001E-2</v>
      </c>
      <c r="S252" s="148">
        <v>0</v>
      </c>
      <c r="T252" s="149">
        <f t="shared" si="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50" t="s">
        <v>222</v>
      </c>
      <c r="AT252" s="150" t="s">
        <v>130</v>
      </c>
      <c r="AU252" s="150" t="s">
        <v>83</v>
      </c>
      <c r="AY252" s="18" t="s">
        <v>127</v>
      </c>
      <c r="BE252" s="151">
        <f t="shared" si="4"/>
        <v>0</v>
      </c>
      <c r="BF252" s="151">
        <f t="shared" si="5"/>
        <v>0</v>
      </c>
      <c r="BG252" s="151">
        <f t="shared" si="6"/>
        <v>0</v>
      </c>
      <c r="BH252" s="151">
        <f t="shared" si="7"/>
        <v>0</v>
      </c>
      <c r="BI252" s="151">
        <f t="shared" si="8"/>
        <v>0</v>
      </c>
      <c r="BJ252" s="18" t="s">
        <v>81</v>
      </c>
      <c r="BK252" s="151">
        <f t="shared" si="9"/>
        <v>0</v>
      </c>
      <c r="BL252" s="18" t="s">
        <v>222</v>
      </c>
      <c r="BM252" s="150" t="s">
        <v>399</v>
      </c>
    </row>
    <row r="253" spans="1:65" s="2" customFormat="1" ht="21.75" customHeight="1">
      <c r="A253" s="33"/>
      <c r="B253" s="138"/>
      <c r="C253" s="139" t="s">
        <v>400</v>
      </c>
      <c r="D253" s="139" t="s">
        <v>130</v>
      </c>
      <c r="E253" s="140" t="s">
        <v>401</v>
      </c>
      <c r="F253" s="141" t="s">
        <v>402</v>
      </c>
      <c r="G253" s="142" t="s">
        <v>152</v>
      </c>
      <c r="H253" s="143">
        <v>70</v>
      </c>
      <c r="I253" s="144"/>
      <c r="J253" s="145">
        <f t="shared" si="0"/>
        <v>0</v>
      </c>
      <c r="K253" s="141" t="s">
        <v>3</v>
      </c>
      <c r="L253" s="34"/>
      <c r="M253" s="146" t="s">
        <v>3</v>
      </c>
      <c r="N253" s="147" t="s">
        <v>44</v>
      </c>
      <c r="O253" s="54"/>
      <c r="P253" s="148">
        <f t="shared" si="1"/>
        <v>0</v>
      </c>
      <c r="Q253" s="148">
        <v>9.3999999999999997E-4</v>
      </c>
      <c r="R253" s="148">
        <f t="shared" si="2"/>
        <v>6.5799999999999997E-2</v>
      </c>
      <c r="S253" s="148">
        <v>0</v>
      </c>
      <c r="T253" s="149">
        <f t="shared" si="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0" t="s">
        <v>222</v>
      </c>
      <c r="AT253" s="150" t="s">
        <v>130</v>
      </c>
      <c r="AU253" s="150" t="s">
        <v>83</v>
      </c>
      <c r="AY253" s="18" t="s">
        <v>127</v>
      </c>
      <c r="BE253" s="151">
        <f t="shared" si="4"/>
        <v>0</v>
      </c>
      <c r="BF253" s="151">
        <f t="shared" si="5"/>
        <v>0</v>
      </c>
      <c r="BG253" s="151">
        <f t="shared" si="6"/>
        <v>0</v>
      </c>
      <c r="BH253" s="151">
        <f t="shared" si="7"/>
        <v>0</v>
      </c>
      <c r="BI253" s="151">
        <f t="shared" si="8"/>
        <v>0</v>
      </c>
      <c r="BJ253" s="18" t="s">
        <v>81</v>
      </c>
      <c r="BK253" s="151">
        <f t="shared" si="9"/>
        <v>0</v>
      </c>
      <c r="BL253" s="18" t="s">
        <v>222</v>
      </c>
      <c r="BM253" s="150" t="s">
        <v>403</v>
      </c>
    </row>
    <row r="254" spans="1:65" s="2" customFormat="1" ht="21.75" customHeight="1">
      <c r="A254" s="33"/>
      <c r="B254" s="138"/>
      <c r="C254" s="139" t="s">
        <v>404</v>
      </c>
      <c r="D254" s="139" t="s">
        <v>130</v>
      </c>
      <c r="E254" s="140" t="s">
        <v>405</v>
      </c>
      <c r="F254" s="141" t="s">
        <v>406</v>
      </c>
      <c r="G254" s="142" t="s">
        <v>152</v>
      </c>
      <c r="H254" s="143">
        <v>13.5</v>
      </c>
      <c r="I254" s="144"/>
      <c r="J254" s="145">
        <f t="shared" si="0"/>
        <v>0</v>
      </c>
      <c r="K254" s="141" t="s">
        <v>3</v>
      </c>
      <c r="L254" s="34"/>
      <c r="M254" s="146" t="s">
        <v>3</v>
      </c>
      <c r="N254" s="147" t="s">
        <v>44</v>
      </c>
      <c r="O254" s="54"/>
      <c r="P254" s="148">
        <f t="shared" si="1"/>
        <v>0</v>
      </c>
      <c r="Q254" s="148">
        <v>9.3999999999999997E-4</v>
      </c>
      <c r="R254" s="148">
        <f t="shared" si="2"/>
        <v>1.269E-2</v>
      </c>
      <c r="S254" s="148">
        <v>0</v>
      </c>
      <c r="T254" s="149">
        <f t="shared" si="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0" t="s">
        <v>222</v>
      </c>
      <c r="AT254" s="150" t="s">
        <v>130</v>
      </c>
      <c r="AU254" s="150" t="s">
        <v>83</v>
      </c>
      <c r="AY254" s="18" t="s">
        <v>127</v>
      </c>
      <c r="BE254" s="151">
        <f t="shared" si="4"/>
        <v>0</v>
      </c>
      <c r="BF254" s="151">
        <f t="shared" si="5"/>
        <v>0</v>
      </c>
      <c r="BG254" s="151">
        <f t="shared" si="6"/>
        <v>0</v>
      </c>
      <c r="BH254" s="151">
        <f t="shared" si="7"/>
        <v>0</v>
      </c>
      <c r="BI254" s="151">
        <f t="shared" si="8"/>
        <v>0</v>
      </c>
      <c r="BJ254" s="18" t="s">
        <v>81</v>
      </c>
      <c r="BK254" s="151">
        <f t="shared" si="9"/>
        <v>0</v>
      </c>
      <c r="BL254" s="18" t="s">
        <v>222</v>
      </c>
      <c r="BM254" s="150" t="s">
        <v>407</v>
      </c>
    </row>
    <row r="255" spans="1:65" s="2" customFormat="1" ht="24.15" customHeight="1">
      <c r="A255" s="33"/>
      <c r="B255" s="138"/>
      <c r="C255" s="139" t="s">
        <v>408</v>
      </c>
      <c r="D255" s="139" t="s">
        <v>130</v>
      </c>
      <c r="E255" s="140" t="s">
        <v>409</v>
      </c>
      <c r="F255" s="141" t="s">
        <v>410</v>
      </c>
      <c r="G255" s="142" t="s">
        <v>152</v>
      </c>
      <c r="H255" s="143">
        <v>18.8</v>
      </c>
      <c r="I255" s="144"/>
      <c r="J255" s="145">
        <f t="shared" si="0"/>
        <v>0</v>
      </c>
      <c r="K255" s="141" t="s">
        <v>3</v>
      </c>
      <c r="L255" s="34"/>
      <c r="M255" s="146" t="s">
        <v>3</v>
      </c>
      <c r="N255" s="147" t="s">
        <v>44</v>
      </c>
      <c r="O255" s="54"/>
      <c r="P255" s="148">
        <f t="shared" si="1"/>
        <v>0</v>
      </c>
      <c r="Q255" s="148">
        <v>9.3999999999999997E-4</v>
      </c>
      <c r="R255" s="148">
        <f t="shared" si="2"/>
        <v>1.7672E-2</v>
      </c>
      <c r="S255" s="148">
        <v>0</v>
      </c>
      <c r="T255" s="149">
        <f t="shared" si="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0" t="s">
        <v>222</v>
      </c>
      <c r="AT255" s="150" t="s">
        <v>130</v>
      </c>
      <c r="AU255" s="150" t="s">
        <v>83</v>
      </c>
      <c r="AY255" s="18" t="s">
        <v>127</v>
      </c>
      <c r="BE255" s="151">
        <f t="shared" si="4"/>
        <v>0</v>
      </c>
      <c r="BF255" s="151">
        <f t="shared" si="5"/>
        <v>0</v>
      </c>
      <c r="BG255" s="151">
        <f t="shared" si="6"/>
        <v>0</v>
      </c>
      <c r="BH255" s="151">
        <f t="shared" si="7"/>
        <v>0</v>
      </c>
      <c r="BI255" s="151">
        <f t="shared" si="8"/>
        <v>0</v>
      </c>
      <c r="BJ255" s="18" t="s">
        <v>81</v>
      </c>
      <c r="BK255" s="151">
        <f t="shared" si="9"/>
        <v>0</v>
      </c>
      <c r="BL255" s="18" t="s">
        <v>222</v>
      </c>
      <c r="BM255" s="150" t="s">
        <v>411</v>
      </c>
    </row>
    <row r="256" spans="1:65" s="13" customFormat="1">
      <c r="B256" s="157"/>
      <c r="D256" s="158" t="s">
        <v>139</v>
      </c>
      <c r="E256" s="159" t="s">
        <v>3</v>
      </c>
      <c r="F256" s="160" t="s">
        <v>412</v>
      </c>
      <c r="H256" s="161">
        <v>18.8</v>
      </c>
      <c r="I256" s="162"/>
      <c r="L256" s="157"/>
      <c r="M256" s="163"/>
      <c r="N256" s="164"/>
      <c r="O256" s="164"/>
      <c r="P256" s="164"/>
      <c r="Q256" s="164"/>
      <c r="R256" s="164"/>
      <c r="S256" s="164"/>
      <c r="T256" s="165"/>
      <c r="AT256" s="159" t="s">
        <v>139</v>
      </c>
      <c r="AU256" s="159" t="s">
        <v>83</v>
      </c>
      <c r="AV256" s="13" t="s">
        <v>83</v>
      </c>
      <c r="AW256" s="13" t="s">
        <v>33</v>
      </c>
      <c r="AX256" s="13" t="s">
        <v>81</v>
      </c>
      <c r="AY256" s="159" t="s">
        <v>127</v>
      </c>
    </row>
    <row r="257" spans="1:65" s="2" customFormat="1" ht="16.5" customHeight="1">
      <c r="A257" s="33"/>
      <c r="B257" s="138"/>
      <c r="C257" s="139" t="s">
        <v>413</v>
      </c>
      <c r="D257" s="139" t="s">
        <v>130</v>
      </c>
      <c r="E257" s="140" t="s">
        <v>414</v>
      </c>
      <c r="F257" s="141" t="s">
        <v>415</v>
      </c>
      <c r="G257" s="142" t="s">
        <v>168</v>
      </c>
      <c r="H257" s="143">
        <v>15</v>
      </c>
      <c r="I257" s="144"/>
      <c r="J257" s="145">
        <f>ROUND(I257*H257,2)</f>
        <v>0</v>
      </c>
      <c r="K257" s="141" t="s">
        <v>3</v>
      </c>
      <c r="L257" s="34"/>
      <c r="M257" s="146" t="s">
        <v>3</v>
      </c>
      <c r="N257" s="147" t="s">
        <v>44</v>
      </c>
      <c r="O257" s="54"/>
      <c r="P257" s="148">
        <f>O257*H257</f>
        <v>0</v>
      </c>
      <c r="Q257" s="148">
        <v>9.3999999999999997E-4</v>
      </c>
      <c r="R257" s="148">
        <f>Q257*H257</f>
        <v>1.41E-2</v>
      </c>
      <c r="S257" s="148">
        <v>0</v>
      </c>
      <c r="T257" s="149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0" t="s">
        <v>222</v>
      </c>
      <c r="AT257" s="150" t="s">
        <v>130</v>
      </c>
      <c r="AU257" s="150" t="s">
        <v>83</v>
      </c>
      <c r="AY257" s="18" t="s">
        <v>127</v>
      </c>
      <c r="BE257" s="151">
        <f>IF(N257="základní",J257,0)</f>
        <v>0</v>
      </c>
      <c r="BF257" s="151">
        <f>IF(N257="snížená",J257,0)</f>
        <v>0</v>
      </c>
      <c r="BG257" s="151">
        <f>IF(N257="zákl. přenesená",J257,0)</f>
        <v>0</v>
      </c>
      <c r="BH257" s="151">
        <f>IF(N257="sníž. přenesená",J257,0)</f>
        <v>0</v>
      </c>
      <c r="BI257" s="151">
        <f>IF(N257="nulová",J257,0)</f>
        <v>0</v>
      </c>
      <c r="BJ257" s="18" t="s">
        <v>81</v>
      </c>
      <c r="BK257" s="151">
        <f>ROUND(I257*H257,2)</f>
        <v>0</v>
      </c>
      <c r="BL257" s="18" t="s">
        <v>222</v>
      </c>
      <c r="BM257" s="150" t="s">
        <v>416</v>
      </c>
    </row>
    <row r="258" spans="1:65" s="2" customFormat="1" ht="24.15" customHeight="1">
      <c r="A258" s="33"/>
      <c r="B258" s="138"/>
      <c r="C258" s="139" t="s">
        <v>417</v>
      </c>
      <c r="D258" s="139" t="s">
        <v>130</v>
      </c>
      <c r="E258" s="140" t="s">
        <v>418</v>
      </c>
      <c r="F258" s="141" t="s">
        <v>419</v>
      </c>
      <c r="G258" s="142" t="s">
        <v>133</v>
      </c>
      <c r="H258" s="143">
        <v>270.08800000000002</v>
      </c>
      <c r="I258" s="144"/>
      <c r="J258" s="145">
        <f>ROUND(I258*H258,2)</f>
        <v>0</v>
      </c>
      <c r="K258" s="141" t="s">
        <v>134</v>
      </c>
      <c r="L258" s="34"/>
      <c r="M258" s="146" t="s">
        <v>3</v>
      </c>
      <c r="N258" s="147" t="s">
        <v>44</v>
      </c>
      <c r="O258" s="54"/>
      <c r="P258" s="148">
        <f>O258*H258</f>
        <v>0</v>
      </c>
      <c r="Q258" s="148">
        <v>0</v>
      </c>
      <c r="R258" s="148">
        <f>Q258*H258</f>
        <v>0</v>
      </c>
      <c r="S258" s="148">
        <v>3.2000000000000002E-3</v>
      </c>
      <c r="T258" s="149">
        <f>S258*H258</f>
        <v>0.86428160000000009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0" t="s">
        <v>222</v>
      </c>
      <c r="AT258" s="150" t="s">
        <v>130</v>
      </c>
      <c r="AU258" s="150" t="s">
        <v>83</v>
      </c>
      <c r="AY258" s="18" t="s">
        <v>127</v>
      </c>
      <c r="BE258" s="151">
        <f>IF(N258="základní",J258,0)</f>
        <v>0</v>
      </c>
      <c r="BF258" s="151">
        <f>IF(N258="snížená",J258,0)</f>
        <v>0</v>
      </c>
      <c r="BG258" s="151">
        <f>IF(N258="zákl. přenesená",J258,0)</f>
        <v>0</v>
      </c>
      <c r="BH258" s="151">
        <f>IF(N258="sníž. přenesená",J258,0)</f>
        <v>0</v>
      </c>
      <c r="BI258" s="151">
        <f>IF(N258="nulová",J258,0)</f>
        <v>0</v>
      </c>
      <c r="BJ258" s="18" t="s">
        <v>81</v>
      </c>
      <c r="BK258" s="151">
        <f>ROUND(I258*H258,2)</f>
        <v>0</v>
      </c>
      <c r="BL258" s="18" t="s">
        <v>222</v>
      </c>
      <c r="BM258" s="150" t="s">
        <v>420</v>
      </c>
    </row>
    <row r="259" spans="1:65" s="2" customFormat="1">
      <c r="A259" s="33"/>
      <c r="B259" s="34"/>
      <c r="C259" s="33"/>
      <c r="D259" s="152" t="s">
        <v>137</v>
      </c>
      <c r="E259" s="33"/>
      <c r="F259" s="153" t="s">
        <v>421</v>
      </c>
      <c r="G259" s="33"/>
      <c r="H259" s="33"/>
      <c r="I259" s="154"/>
      <c r="J259" s="33"/>
      <c r="K259" s="33"/>
      <c r="L259" s="34"/>
      <c r="M259" s="155"/>
      <c r="N259" s="156"/>
      <c r="O259" s="54"/>
      <c r="P259" s="54"/>
      <c r="Q259" s="54"/>
      <c r="R259" s="54"/>
      <c r="S259" s="54"/>
      <c r="T259" s="55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T259" s="18" t="s">
        <v>137</v>
      </c>
      <c r="AU259" s="18" t="s">
        <v>83</v>
      </c>
    </row>
    <row r="260" spans="1:65" s="13" customFormat="1">
      <c r="B260" s="157"/>
      <c r="D260" s="158" t="s">
        <v>139</v>
      </c>
      <c r="E260" s="159" t="s">
        <v>3</v>
      </c>
      <c r="F260" s="160" t="s">
        <v>422</v>
      </c>
      <c r="H260" s="161">
        <v>165.6</v>
      </c>
      <c r="I260" s="162"/>
      <c r="L260" s="157"/>
      <c r="M260" s="163"/>
      <c r="N260" s="164"/>
      <c r="O260" s="164"/>
      <c r="P260" s="164"/>
      <c r="Q260" s="164"/>
      <c r="R260" s="164"/>
      <c r="S260" s="164"/>
      <c r="T260" s="165"/>
      <c r="AT260" s="159" t="s">
        <v>139</v>
      </c>
      <c r="AU260" s="159" t="s">
        <v>83</v>
      </c>
      <c r="AV260" s="13" t="s">
        <v>83</v>
      </c>
      <c r="AW260" s="13" t="s">
        <v>33</v>
      </c>
      <c r="AX260" s="13" t="s">
        <v>73</v>
      </c>
      <c r="AY260" s="159" t="s">
        <v>127</v>
      </c>
    </row>
    <row r="261" spans="1:65" s="13" customFormat="1">
      <c r="B261" s="157"/>
      <c r="D261" s="158" t="s">
        <v>139</v>
      </c>
      <c r="E261" s="159" t="s">
        <v>3</v>
      </c>
      <c r="F261" s="160" t="s">
        <v>423</v>
      </c>
      <c r="H261" s="161">
        <v>39</v>
      </c>
      <c r="I261" s="162"/>
      <c r="L261" s="157"/>
      <c r="M261" s="163"/>
      <c r="N261" s="164"/>
      <c r="O261" s="164"/>
      <c r="P261" s="164"/>
      <c r="Q261" s="164"/>
      <c r="R261" s="164"/>
      <c r="S261" s="164"/>
      <c r="T261" s="165"/>
      <c r="AT261" s="159" t="s">
        <v>139</v>
      </c>
      <c r="AU261" s="159" t="s">
        <v>83</v>
      </c>
      <c r="AV261" s="13" t="s">
        <v>83</v>
      </c>
      <c r="AW261" s="13" t="s">
        <v>33</v>
      </c>
      <c r="AX261" s="13" t="s">
        <v>73</v>
      </c>
      <c r="AY261" s="159" t="s">
        <v>127</v>
      </c>
    </row>
    <row r="262" spans="1:65" s="13" customFormat="1">
      <c r="B262" s="157"/>
      <c r="D262" s="158" t="s">
        <v>139</v>
      </c>
      <c r="E262" s="159" t="s">
        <v>3</v>
      </c>
      <c r="F262" s="160" t="s">
        <v>185</v>
      </c>
      <c r="H262" s="161">
        <v>34.762999999999998</v>
      </c>
      <c r="I262" s="162"/>
      <c r="L262" s="157"/>
      <c r="M262" s="163"/>
      <c r="N262" s="164"/>
      <c r="O262" s="164"/>
      <c r="P262" s="164"/>
      <c r="Q262" s="164"/>
      <c r="R262" s="164"/>
      <c r="S262" s="164"/>
      <c r="T262" s="165"/>
      <c r="AT262" s="159" t="s">
        <v>139</v>
      </c>
      <c r="AU262" s="159" t="s">
        <v>83</v>
      </c>
      <c r="AV262" s="13" t="s">
        <v>83</v>
      </c>
      <c r="AW262" s="13" t="s">
        <v>33</v>
      </c>
      <c r="AX262" s="13" t="s">
        <v>73</v>
      </c>
      <c r="AY262" s="159" t="s">
        <v>127</v>
      </c>
    </row>
    <row r="263" spans="1:65" s="13" customFormat="1">
      <c r="B263" s="157"/>
      <c r="D263" s="158" t="s">
        <v>139</v>
      </c>
      <c r="E263" s="159" t="s">
        <v>3</v>
      </c>
      <c r="F263" s="160" t="s">
        <v>424</v>
      </c>
      <c r="H263" s="161">
        <v>28.7</v>
      </c>
      <c r="I263" s="162"/>
      <c r="L263" s="157"/>
      <c r="M263" s="163"/>
      <c r="N263" s="164"/>
      <c r="O263" s="164"/>
      <c r="P263" s="164"/>
      <c r="Q263" s="164"/>
      <c r="R263" s="164"/>
      <c r="S263" s="164"/>
      <c r="T263" s="165"/>
      <c r="AT263" s="159" t="s">
        <v>139</v>
      </c>
      <c r="AU263" s="159" t="s">
        <v>83</v>
      </c>
      <c r="AV263" s="13" t="s">
        <v>83</v>
      </c>
      <c r="AW263" s="13" t="s">
        <v>33</v>
      </c>
      <c r="AX263" s="13" t="s">
        <v>73</v>
      </c>
      <c r="AY263" s="159" t="s">
        <v>127</v>
      </c>
    </row>
    <row r="264" spans="1:65" s="13" customFormat="1">
      <c r="B264" s="157"/>
      <c r="D264" s="158" t="s">
        <v>139</v>
      </c>
      <c r="E264" s="159" t="s">
        <v>3</v>
      </c>
      <c r="F264" s="160" t="s">
        <v>425</v>
      </c>
      <c r="H264" s="161">
        <v>2.0249999999999999</v>
      </c>
      <c r="I264" s="162"/>
      <c r="L264" s="157"/>
      <c r="M264" s="163"/>
      <c r="N264" s="164"/>
      <c r="O264" s="164"/>
      <c r="P264" s="164"/>
      <c r="Q264" s="164"/>
      <c r="R264" s="164"/>
      <c r="S264" s="164"/>
      <c r="T264" s="165"/>
      <c r="AT264" s="159" t="s">
        <v>139</v>
      </c>
      <c r="AU264" s="159" t="s">
        <v>83</v>
      </c>
      <c r="AV264" s="13" t="s">
        <v>83</v>
      </c>
      <c r="AW264" s="13" t="s">
        <v>33</v>
      </c>
      <c r="AX264" s="13" t="s">
        <v>73</v>
      </c>
      <c r="AY264" s="159" t="s">
        <v>127</v>
      </c>
    </row>
    <row r="265" spans="1:65" s="15" customFormat="1">
      <c r="B265" s="173"/>
      <c r="D265" s="158" t="s">
        <v>139</v>
      </c>
      <c r="E265" s="174" t="s">
        <v>3</v>
      </c>
      <c r="F265" s="175" t="s">
        <v>187</v>
      </c>
      <c r="H265" s="176">
        <v>270.08800000000002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139</v>
      </c>
      <c r="AU265" s="174" t="s">
        <v>83</v>
      </c>
      <c r="AV265" s="15" t="s">
        <v>135</v>
      </c>
      <c r="AW265" s="15" t="s">
        <v>33</v>
      </c>
      <c r="AX265" s="15" t="s">
        <v>81</v>
      </c>
      <c r="AY265" s="174" t="s">
        <v>127</v>
      </c>
    </row>
    <row r="266" spans="1:65" s="2" customFormat="1" ht="16.5" customHeight="1">
      <c r="A266" s="33"/>
      <c r="B266" s="138"/>
      <c r="C266" s="139" t="s">
        <v>426</v>
      </c>
      <c r="D266" s="139" t="s">
        <v>130</v>
      </c>
      <c r="E266" s="140" t="s">
        <v>427</v>
      </c>
      <c r="F266" s="141" t="s">
        <v>428</v>
      </c>
      <c r="G266" s="142" t="s">
        <v>133</v>
      </c>
      <c r="H266" s="143">
        <v>2160</v>
      </c>
      <c r="I266" s="144"/>
      <c r="J266" s="145">
        <f>ROUND(I266*H266,2)</f>
        <v>0</v>
      </c>
      <c r="K266" s="141" t="s">
        <v>134</v>
      </c>
      <c r="L266" s="34"/>
      <c r="M266" s="146" t="s">
        <v>3</v>
      </c>
      <c r="N266" s="147" t="s">
        <v>44</v>
      </c>
      <c r="O266" s="54"/>
      <c r="P266" s="148">
        <f>O266*H266</f>
        <v>0</v>
      </c>
      <c r="Q266" s="148">
        <v>0</v>
      </c>
      <c r="R266" s="148">
        <f>Q266*H266</f>
        <v>0</v>
      </c>
      <c r="S266" s="148">
        <v>8.4000000000000005E-2</v>
      </c>
      <c r="T266" s="149">
        <f>S266*H266</f>
        <v>181.44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0" t="s">
        <v>222</v>
      </c>
      <c r="AT266" s="150" t="s">
        <v>130</v>
      </c>
      <c r="AU266" s="150" t="s">
        <v>83</v>
      </c>
      <c r="AY266" s="18" t="s">
        <v>127</v>
      </c>
      <c r="BE266" s="151">
        <f>IF(N266="základní",J266,0)</f>
        <v>0</v>
      </c>
      <c r="BF266" s="151">
        <f>IF(N266="snížená",J266,0)</f>
        <v>0</v>
      </c>
      <c r="BG266" s="151">
        <f>IF(N266="zákl. přenesená",J266,0)</f>
        <v>0</v>
      </c>
      <c r="BH266" s="151">
        <f>IF(N266="sníž. přenesená",J266,0)</f>
        <v>0</v>
      </c>
      <c r="BI266" s="151">
        <f>IF(N266="nulová",J266,0)</f>
        <v>0</v>
      </c>
      <c r="BJ266" s="18" t="s">
        <v>81</v>
      </c>
      <c r="BK266" s="151">
        <f>ROUND(I266*H266,2)</f>
        <v>0</v>
      </c>
      <c r="BL266" s="18" t="s">
        <v>222</v>
      </c>
      <c r="BM266" s="150" t="s">
        <v>429</v>
      </c>
    </row>
    <row r="267" spans="1:65" s="2" customFormat="1">
      <c r="A267" s="33"/>
      <c r="B267" s="34"/>
      <c r="C267" s="33"/>
      <c r="D267" s="152" t="s">
        <v>137</v>
      </c>
      <c r="E267" s="33"/>
      <c r="F267" s="153" t="s">
        <v>430</v>
      </c>
      <c r="G267" s="33"/>
      <c r="H267" s="33"/>
      <c r="I267" s="154"/>
      <c r="J267" s="33"/>
      <c r="K267" s="33"/>
      <c r="L267" s="34"/>
      <c r="M267" s="155"/>
      <c r="N267" s="156"/>
      <c r="O267" s="54"/>
      <c r="P267" s="54"/>
      <c r="Q267" s="54"/>
      <c r="R267" s="54"/>
      <c r="S267" s="54"/>
      <c r="T267" s="55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8" t="s">
        <v>137</v>
      </c>
      <c r="AU267" s="18" t="s">
        <v>83</v>
      </c>
    </row>
    <row r="268" spans="1:65" s="2" customFormat="1" ht="24.15" customHeight="1">
      <c r="A268" s="33"/>
      <c r="B268" s="138"/>
      <c r="C268" s="139" t="s">
        <v>431</v>
      </c>
      <c r="D268" s="139" t="s">
        <v>130</v>
      </c>
      <c r="E268" s="140" t="s">
        <v>432</v>
      </c>
      <c r="F268" s="141" t="s">
        <v>433</v>
      </c>
      <c r="G268" s="142" t="s">
        <v>247</v>
      </c>
      <c r="H268" s="143">
        <v>1</v>
      </c>
      <c r="I268" s="144"/>
      <c r="J268" s="145">
        <f>ROUND(I268*H268,2)</f>
        <v>0</v>
      </c>
      <c r="K268" s="141" t="s">
        <v>3</v>
      </c>
      <c r="L268" s="34"/>
      <c r="M268" s="146" t="s">
        <v>3</v>
      </c>
      <c r="N268" s="147" t="s">
        <v>44</v>
      </c>
      <c r="O268" s="54"/>
      <c r="P268" s="148">
        <f>O268*H268</f>
        <v>0</v>
      </c>
      <c r="Q268" s="148">
        <v>4.8000000000000001E-4</v>
      </c>
      <c r="R268" s="148">
        <f>Q268*H268</f>
        <v>4.8000000000000001E-4</v>
      </c>
      <c r="S268" s="148">
        <v>0</v>
      </c>
      <c r="T268" s="149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0" t="s">
        <v>222</v>
      </c>
      <c r="AT268" s="150" t="s">
        <v>130</v>
      </c>
      <c r="AU268" s="150" t="s">
        <v>83</v>
      </c>
      <c r="AY268" s="18" t="s">
        <v>127</v>
      </c>
      <c r="BE268" s="151">
        <f>IF(N268="základní",J268,0)</f>
        <v>0</v>
      </c>
      <c r="BF268" s="151">
        <f>IF(N268="snížená",J268,0)</f>
        <v>0</v>
      </c>
      <c r="BG268" s="151">
        <f>IF(N268="zákl. přenesená",J268,0)</f>
        <v>0</v>
      </c>
      <c r="BH268" s="151">
        <f>IF(N268="sníž. přenesená",J268,0)</f>
        <v>0</v>
      </c>
      <c r="BI268" s="151">
        <f>IF(N268="nulová",J268,0)</f>
        <v>0</v>
      </c>
      <c r="BJ268" s="18" t="s">
        <v>81</v>
      </c>
      <c r="BK268" s="151">
        <f>ROUND(I268*H268,2)</f>
        <v>0</v>
      </c>
      <c r="BL268" s="18" t="s">
        <v>222</v>
      </c>
      <c r="BM268" s="150" t="s">
        <v>434</v>
      </c>
    </row>
    <row r="269" spans="1:65" s="2" customFormat="1" ht="24.15" customHeight="1">
      <c r="A269" s="33"/>
      <c r="B269" s="138"/>
      <c r="C269" s="139" t="s">
        <v>435</v>
      </c>
      <c r="D269" s="139" t="s">
        <v>130</v>
      </c>
      <c r="E269" s="140" t="s">
        <v>436</v>
      </c>
      <c r="F269" s="141" t="s">
        <v>437</v>
      </c>
      <c r="G269" s="142" t="s">
        <v>438</v>
      </c>
      <c r="H269" s="191"/>
      <c r="I269" s="144"/>
      <c r="J269" s="145">
        <f>ROUND(I269*H269,2)</f>
        <v>0</v>
      </c>
      <c r="K269" s="141" t="s">
        <v>134</v>
      </c>
      <c r="L269" s="34"/>
      <c r="M269" s="146" t="s">
        <v>3</v>
      </c>
      <c r="N269" s="147" t="s">
        <v>44</v>
      </c>
      <c r="O269" s="54"/>
      <c r="P269" s="148">
        <f>O269*H269</f>
        <v>0</v>
      </c>
      <c r="Q269" s="148">
        <v>0</v>
      </c>
      <c r="R269" s="148">
        <f>Q269*H269</f>
        <v>0</v>
      </c>
      <c r="S269" s="148">
        <v>0</v>
      </c>
      <c r="T269" s="149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0" t="s">
        <v>222</v>
      </c>
      <c r="AT269" s="150" t="s">
        <v>130</v>
      </c>
      <c r="AU269" s="150" t="s">
        <v>83</v>
      </c>
      <c r="AY269" s="18" t="s">
        <v>127</v>
      </c>
      <c r="BE269" s="151">
        <f>IF(N269="základní",J269,0)</f>
        <v>0</v>
      </c>
      <c r="BF269" s="151">
        <f>IF(N269="snížená",J269,0)</f>
        <v>0</v>
      </c>
      <c r="BG269" s="151">
        <f>IF(N269="zákl. přenesená",J269,0)</f>
        <v>0</v>
      </c>
      <c r="BH269" s="151">
        <f>IF(N269="sníž. přenesená",J269,0)</f>
        <v>0</v>
      </c>
      <c r="BI269" s="151">
        <f>IF(N269="nulová",J269,0)</f>
        <v>0</v>
      </c>
      <c r="BJ269" s="18" t="s">
        <v>81</v>
      </c>
      <c r="BK269" s="151">
        <f>ROUND(I269*H269,2)</f>
        <v>0</v>
      </c>
      <c r="BL269" s="18" t="s">
        <v>222</v>
      </c>
      <c r="BM269" s="150" t="s">
        <v>439</v>
      </c>
    </row>
    <row r="270" spans="1:65" s="2" customFormat="1">
      <c r="A270" s="33"/>
      <c r="B270" s="34"/>
      <c r="C270" s="33"/>
      <c r="D270" s="152" t="s">
        <v>137</v>
      </c>
      <c r="E270" s="33"/>
      <c r="F270" s="153" t="s">
        <v>440</v>
      </c>
      <c r="G270" s="33"/>
      <c r="H270" s="33"/>
      <c r="I270" s="154"/>
      <c r="J270" s="33"/>
      <c r="K270" s="33"/>
      <c r="L270" s="34"/>
      <c r="M270" s="155"/>
      <c r="N270" s="156"/>
      <c r="O270" s="54"/>
      <c r="P270" s="54"/>
      <c r="Q270" s="54"/>
      <c r="R270" s="54"/>
      <c r="S270" s="54"/>
      <c r="T270" s="55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8" t="s">
        <v>137</v>
      </c>
      <c r="AU270" s="18" t="s">
        <v>83</v>
      </c>
    </row>
    <row r="271" spans="1:65" s="12" customFormat="1" ht="22.95" customHeight="1">
      <c r="B271" s="125"/>
      <c r="D271" s="126" t="s">
        <v>72</v>
      </c>
      <c r="E271" s="136" t="s">
        <v>441</v>
      </c>
      <c r="F271" s="136" t="s">
        <v>442</v>
      </c>
      <c r="I271" s="128"/>
      <c r="J271" s="137">
        <f>BK271</f>
        <v>0</v>
      </c>
      <c r="L271" s="125"/>
      <c r="M271" s="130"/>
      <c r="N271" s="131"/>
      <c r="O271" s="131"/>
      <c r="P271" s="132">
        <f>SUM(P272:P292)</f>
        <v>0</v>
      </c>
      <c r="Q271" s="131"/>
      <c r="R271" s="132">
        <f>SUM(R272:R292)</f>
        <v>11.609911499999999</v>
      </c>
      <c r="S271" s="131"/>
      <c r="T271" s="133">
        <f>SUM(T272:T292)</f>
        <v>59.075999999999993</v>
      </c>
      <c r="AR271" s="126" t="s">
        <v>83</v>
      </c>
      <c r="AT271" s="134" t="s">
        <v>72</v>
      </c>
      <c r="AU271" s="134" t="s">
        <v>81</v>
      </c>
      <c r="AY271" s="126" t="s">
        <v>127</v>
      </c>
      <c r="BK271" s="135">
        <f>SUM(BK272:BK292)</f>
        <v>0</v>
      </c>
    </row>
    <row r="272" spans="1:65" s="2" customFormat="1" ht="24.15" customHeight="1">
      <c r="A272" s="33"/>
      <c r="B272" s="138"/>
      <c r="C272" s="139" t="s">
        <v>443</v>
      </c>
      <c r="D272" s="139" t="s">
        <v>130</v>
      </c>
      <c r="E272" s="140" t="s">
        <v>444</v>
      </c>
      <c r="F272" s="141" t="s">
        <v>445</v>
      </c>
      <c r="G272" s="142" t="s">
        <v>133</v>
      </c>
      <c r="H272" s="143">
        <v>29.913</v>
      </c>
      <c r="I272" s="144"/>
      <c r="J272" s="145">
        <f>ROUND(I272*H272,2)</f>
        <v>0</v>
      </c>
      <c r="K272" s="141" t="s">
        <v>134</v>
      </c>
      <c r="L272" s="34"/>
      <c r="M272" s="146" t="s">
        <v>3</v>
      </c>
      <c r="N272" s="147" t="s">
        <v>44</v>
      </c>
      <c r="O272" s="54"/>
      <c r="P272" s="148">
        <f>O272*H272</f>
        <v>0</v>
      </c>
      <c r="Q272" s="148">
        <v>6.0000000000000001E-3</v>
      </c>
      <c r="R272" s="148">
        <f>Q272*H272</f>
        <v>0.179478</v>
      </c>
      <c r="S272" s="148">
        <v>0</v>
      </c>
      <c r="T272" s="149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0" t="s">
        <v>222</v>
      </c>
      <c r="AT272" s="150" t="s">
        <v>130</v>
      </c>
      <c r="AU272" s="150" t="s">
        <v>83</v>
      </c>
      <c r="AY272" s="18" t="s">
        <v>127</v>
      </c>
      <c r="BE272" s="151">
        <f>IF(N272="základní",J272,0)</f>
        <v>0</v>
      </c>
      <c r="BF272" s="151">
        <f>IF(N272="snížená",J272,0)</f>
        <v>0</v>
      </c>
      <c r="BG272" s="151">
        <f>IF(N272="zákl. přenesená",J272,0)</f>
        <v>0</v>
      </c>
      <c r="BH272" s="151">
        <f>IF(N272="sníž. přenesená",J272,0)</f>
        <v>0</v>
      </c>
      <c r="BI272" s="151">
        <f>IF(N272="nulová",J272,0)</f>
        <v>0</v>
      </c>
      <c r="BJ272" s="18" t="s">
        <v>81</v>
      </c>
      <c r="BK272" s="151">
        <f>ROUND(I272*H272,2)</f>
        <v>0</v>
      </c>
      <c r="BL272" s="18" t="s">
        <v>222</v>
      </c>
      <c r="BM272" s="150" t="s">
        <v>446</v>
      </c>
    </row>
    <row r="273" spans="1:65" s="2" customFormat="1">
      <c r="A273" s="33"/>
      <c r="B273" s="34"/>
      <c r="C273" s="33"/>
      <c r="D273" s="152" t="s">
        <v>137</v>
      </c>
      <c r="E273" s="33"/>
      <c r="F273" s="153" t="s">
        <v>447</v>
      </c>
      <c r="G273" s="33"/>
      <c r="H273" s="33"/>
      <c r="I273" s="154"/>
      <c r="J273" s="33"/>
      <c r="K273" s="33"/>
      <c r="L273" s="34"/>
      <c r="M273" s="155"/>
      <c r="N273" s="156"/>
      <c r="O273" s="54"/>
      <c r="P273" s="54"/>
      <c r="Q273" s="54"/>
      <c r="R273" s="54"/>
      <c r="S273" s="54"/>
      <c r="T273" s="55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T273" s="18" t="s">
        <v>137</v>
      </c>
      <c r="AU273" s="18" t="s">
        <v>83</v>
      </c>
    </row>
    <row r="274" spans="1:65" s="14" customFormat="1">
      <c r="B274" s="166"/>
      <c r="D274" s="158" t="s">
        <v>139</v>
      </c>
      <c r="E274" s="167" t="s">
        <v>3</v>
      </c>
      <c r="F274" s="168" t="s">
        <v>184</v>
      </c>
      <c r="H274" s="167" t="s">
        <v>3</v>
      </c>
      <c r="I274" s="169"/>
      <c r="L274" s="166"/>
      <c r="M274" s="170"/>
      <c r="N274" s="171"/>
      <c r="O274" s="171"/>
      <c r="P274" s="171"/>
      <c r="Q274" s="171"/>
      <c r="R274" s="171"/>
      <c r="S274" s="171"/>
      <c r="T274" s="172"/>
      <c r="AT274" s="167" t="s">
        <v>139</v>
      </c>
      <c r="AU274" s="167" t="s">
        <v>83</v>
      </c>
      <c r="AV274" s="14" t="s">
        <v>81</v>
      </c>
      <c r="AW274" s="14" t="s">
        <v>33</v>
      </c>
      <c r="AX274" s="14" t="s">
        <v>73</v>
      </c>
      <c r="AY274" s="167" t="s">
        <v>127</v>
      </c>
    </row>
    <row r="275" spans="1:65" s="13" customFormat="1">
      <c r="B275" s="157"/>
      <c r="D275" s="158" t="s">
        <v>139</v>
      </c>
      <c r="E275" s="159" t="s">
        <v>3</v>
      </c>
      <c r="F275" s="160" t="s">
        <v>448</v>
      </c>
      <c r="H275" s="161">
        <v>29.913</v>
      </c>
      <c r="I275" s="162"/>
      <c r="L275" s="157"/>
      <c r="M275" s="163"/>
      <c r="N275" s="164"/>
      <c r="O275" s="164"/>
      <c r="P275" s="164"/>
      <c r="Q275" s="164"/>
      <c r="R275" s="164"/>
      <c r="S275" s="164"/>
      <c r="T275" s="165"/>
      <c r="AT275" s="159" t="s">
        <v>139</v>
      </c>
      <c r="AU275" s="159" t="s">
        <v>83</v>
      </c>
      <c r="AV275" s="13" t="s">
        <v>83</v>
      </c>
      <c r="AW275" s="13" t="s">
        <v>33</v>
      </c>
      <c r="AX275" s="13" t="s">
        <v>81</v>
      </c>
      <c r="AY275" s="159" t="s">
        <v>127</v>
      </c>
    </row>
    <row r="276" spans="1:65" s="2" customFormat="1" ht="16.5" customHeight="1">
      <c r="A276" s="33"/>
      <c r="B276" s="138"/>
      <c r="C276" s="181" t="s">
        <v>449</v>
      </c>
      <c r="D276" s="181" t="s">
        <v>259</v>
      </c>
      <c r="E276" s="182" t="s">
        <v>450</v>
      </c>
      <c r="F276" s="183" t="s">
        <v>451</v>
      </c>
      <c r="G276" s="184" t="s">
        <v>133</v>
      </c>
      <c r="H276" s="185">
        <v>31.408999999999999</v>
      </c>
      <c r="I276" s="186"/>
      <c r="J276" s="187">
        <f>ROUND(I276*H276,2)</f>
        <v>0</v>
      </c>
      <c r="K276" s="183" t="s">
        <v>134</v>
      </c>
      <c r="L276" s="188"/>
      <c r="M276" s="189" t="s">
        <v>3</v>
      </c>
      <c r="N276" s="190" t="s">
        <v>44</v>
      </c>
      <c r="O276" s="54"/>
      <c r="P276" s="148">
        <f>O276*H276</f>
        <v>0</v>
      </c>
      <c r="Q276" s="148">
        <v>1.5E-3</v>
      </c>
      <c r="R276" s="148">
        <f>Q276*H276</f>
        <v>4.7113500000000003E-2</v>
      </c>
      <c r="S276" s="148">
        <v>0</v>
      </c>
      <c r="T276" s="149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0" t="s">
        <v>262</v>
      </c>
      <c r="AT276" s="150" t="s">
        <v>259</v>
      </c>
      <c r="AU276" s="150" t="s">
        <v>83</v>
      </c>
      <c r="AY276" s="18" t="s">
        <v>127</v>
      </c>
      <c r="BE276" s="151">
        <f>IF(N276="základní",J276,0)</f>
        <v>0</v>
      </c>
      <c r="BF276" s="151">
        <f>IF(N276="snížená",J276,0)</f>
        <v>0</v>
      </c>
      <c r="BG276" s="151">
        <f>IF(N276="zákl. přenesená",J276,0)</f>
        <v>0</v>
      </c>
      <c r="BH276" s="151">
        <f>IF(N276="sníž. přenesená",J276,0)</f>
        <v>0</v>
      </c>
      <c r="BI276" s="151">
        <f>IF(N276="nulová",J276,0)</f>
        <v>0</v>
      </c>
      <c r="BJ276" s="18" t="s">
        <v>81</v>
      </c>
      <c r="BK276" s="151">
        <f>ROUND(I276*H276,2)</f>
        <v>0</v>
      </c>
      <c r="BL276" s="18" t="s">
        <v>222</v>
      </c>
      <c r="BM276" s="150" t="s">
        <v>452</v>
      </c>
    </row>
    <row r="277" spans="1:65" s="13" customFormat="1">
      <c r="B277" s="157"/>
      <c r="D277" s="158" t="s">
        <v>139</v>
      </c>
      <c r="F277" s="160" t="s">
        <v>453</v>
      </c>
      <c r="H277" s="161">
        <v>31.408999999999999</v>
      </c>
      <c r="I277" s="162"/>
      <c r="L277" s="157"/>
      <c r="M277" s="163"/>
      <c r="N277" s="164"/>
      <c r="O277" s="164"/>
      <c r="P277" s="164"/>
      <c r="Q277" s="164"/>
      <c r="R277" s="164"/>
      <c r="S277" s="164"/>
      <c r="T277" s="165"/>
      <c r="AT277" s="159" t="s">
        <v>139</v>
      </c>
      <c r="AU277" s="159" t="s">
        <v>83</v>
      </c>
      <c r="AV277" s="13" t="s">
        <v>83</v>
      </c>
      <c r="AW277" s="13" t="s">
        <v>4</v>
      </c>
      <c r="AX277" s="13" t="s">
        <v>81</v>
      </c>
      <c r="AY277" s="159" t="s">
        <v>127</v>
      </c>
    </row>
    <row r="278" spans="1:65" s="2" customFormat="1" ht="37.950000000000003" customHeight="1">
      <c r="A278" s="33"/>
      <c r="B278" s="138"/>
      <c r="C278" s="139" t="s">
        <v>454</v>
      </c>
      <c r="D278" s="139" t="s">
        <v>130</v>
      </c>
      <c r="E278" s="140" t="s">
        <v>455</v>
      </c>
      <c r="F278" s="141" t="s">
        <v>456</v>
      </c>
      <c r="G278" s="142" t="s">
        <v>133</v>
      </c>
      <c r="H278" s="143">
        <v>2160</v>
      </c>
      <c r="I278" s="144"/>
      <c r="J278" s="145">
        <f>ROUND(I278*H278,2)</f>
        <v>0</v>
      </c>
      <c r="K278" s="141" t="s">
        <v>134</v>
      </c>
      <c r="L278" s="34"/>
      <c r="M278" s="146" t="s">
        <v>3</v>
      </c>
      <c r="N278" s="147" t="s">
        <v>44</v>
      </c>
      <c r="O278" s="54"/>
      <c r="P278" s="148">
        <f>O278*H278</f>
        <v>0</v>
      </c>
      <c r="Q278" s="148">
        <v>0</v>
      </c>
      <c r="R278" s="148">
        <f>Q278*H278</f>
        <v>0</v>
      </c>
      <c r="S278" s="148">
        <v>2.1749999999999999E-2</v>
      </c>
      <c r="T278" s="149">
        <f>S278*H278</f>
        <v>46.98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0" t="s">
        <v>222</v>
      </c>
      <c r="AT278" s="150" t="s">
        <v>130</v>
      </c>
      <c r="AU278" s="150" t="s">
        <v>83</v>
      </c>
      <c r="AY278" s="18" t="s">
        <v>127</v>
      </c>
      <c r="BE278" s="151">
        <f>IF(N278="základní",J278,0)</f>
        <v>0</v>
      </c>
      <c r="BF278" s="151">
        <f>IF(N278="snížená",J278,0)</f>
        <v>0</v>
      </c>
      <c r="BG278" s="151">
        <f>IF(N278="zákl. přenesená",J278,0)</f>
        <v>0</v>
      </c>
      <c r="BH278" s="151">
        <f>IF(N278="sníž. přenesená",J278,0)</f>
        <v>0</v>
      </c>
      <c r="BI278" s="151">
        <f>IF(N278="nulová",J278,0)</f>
        <v>0</v>
      </c>
      <c r="BJ278" s="18" t="s">
        <v>81</v>
      </c>
      <c r="BK278" s="151">
        <f>ROUND(I278*H278,2)</f>
        <v>0</v>
      </c>
      <c r="BL278" s="18" t="s">
        <v>222</v>
      </c>
      <c r="BM278" s="150" t="s">
        <v>457</v>
      </c>
    </row>
    <row r="279" spans="1:65" s="2" customFormat="1">
      <c r="A279" s="33"/>
      <c r="B279" s="34"/>
      <c r="C279" s="33"/>
      <c r="D279" s="152" t="s">
        <v>137</v>
      </c>
      <c r="E279" s="33"/>
      <c r="F279" s="153" t="s">
        <v>458</v>
      </c>
      <c r="G279" s="33"/>
      <c r="H279" s="33"/>
      <c r="I279" s="154"/>
      <c r="J279" s="33"/>
      <c r="K279" s="33"/>
      <c r="L279" s="34"/>
      <c r="M279" s="155"/>
      <c r="N279" s="156"/>
      <c r="O279" s="54"/>
      <c r="P279" s="54"/>
      <c r="Q279" s="54"/>
      <c r="R279" s="54"/>
      <c r="S279" s="54"/>
      <c r="T279" s="55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T279" s="18" t="s">
        <v>137</v>
      </c>
      <c r="AU279" s="18" t="s">
        <v>83</v>
      </c>
    </row>
    <row r="280" spans="1:65" s="2" customFormat="1" ht="24.15" customHeight="1">
      <c r="A280" s="33"/>
      <c r="B280" s="138"/>
      <c r="C280" s="139" t="s">
        <v>459</v>
      </c>
      <c r="D280" s="139" t="s">
        <v>130</v>
      </c>
      <c r="E280" s="140" t="s">
        <v>460</v>
      </c>
      <c r="F280" s="141" t="s">
        <v>461</v>
      </c>
      <c r="G280" s="142" t="s">
        <v>133</v>
      </c>
      <c r="H280" s="143">
        <v>2160</v>
      </c>
      <c r="I280" s="144"/>
      <c r="J280" s="145">
        <f>ROUND(I280*H280,2)</f>
        <v>0</v>
      </c>
      <c r="K280" s="141" t="s">
        <v>134</v>
      </c>
      <c r="L280" s="34"/>
      <c r="M280" s="146" t="s">
        <v>3</v>
      </c>
      <c r="N280" s="147" t="s">
        <v>44</v>
      </c>
      <c r="O280" s="54"/>
      <c r="P280" s="148">
        <f>O280*H280</f>
        <v>0</v>
      </c>
      <c r="Q280" s="148">
        <v>0</v>
      </c>
      <c r="R280" s="148">
        <f>Q280*H280</f>
        <v>0</v>
      </c>
      <c r="S280" s="148">
        <v>5.5999999999999999E-3</v>
      </c>
      <c r="T280" s="149">
        <f>S280*H280</f>
        <v>12.096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0" t="s">
        <v>222</v>
      </c>
      <c r="AT280" s="150" t="s">
        <v>130</v>
      </c>
      <c r="AU280" s="150" t="s">
        <v>83</v>
      </c>
      <c r="AY280" s="18" t="s">
        <v>127</v>
      </c>
      <c r="BE280" s="151">
        <f>IF(N280="základní",J280,0)</f>
        <v>0</v>
      </c>
      <c r="BF280" s="151">
        <f>IF(N280="snížená",J280,0)</f>
        <v>0</v>
      </c>
      <c r="BG280" s="151">
        <f>IF(N280="zákl. přenesená",J280,0)</f>
        <v>0</v>
      </c>
      <c r="BH280" s="151">
        <f>IF(N280="sníž. přenesená",J280,0)</f>
        <v>0</v>
      </c>
      <c r="BI280" s="151">
        <f>IF(N280="nulová",J280,0)</f>
        <v>0</v>
      </c>
      <c r="BJ280" s="18" t="s">
        <v>81</v>
      </c>
      <c r="BK280" s="151">
        <f>ROUND(I280*H280,2)</f>
        <v>0</v>
      </c>
      <c r="BL280" s="18" t="s">
        <v>222</v>
      </c>
      <c r="BM280" s="150" t="s">
        <v>462</v>
      </c>
    </row>
    <row r="281" spans="1:65" s="2" customFormat="1">
      <c r="A281" s="33"/>
      <c r="B281" s="34"/>
      <c r="C281" s="33"/>
      <c r="D281" s="152" t="s">
        <v>137</v>
      </c>
      <c r="E281" s="33"/>
      <c r="F281" s="153" t="s">
        <v>463</v>
      </c>
      <c r="G281" s="33"/>
      <c r="H281" s="33"/>
      <c r="I281" s="154"/>
      <c r="J281" s="33"/>
      <c r="K281" s="33"/>
      <c r="L281" s="34"/>
      <c r="M281" s="155"/>
      <c r="N281" s="156"/>
      <c r="O281" s="54"/>
      <c r="P281" s="54"/>
      <c r="Q281" s="54"/>
      <c r="R281" s="54"/>
      <c r="S281" s="54"/>
      <c r="T281" s="55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8" t="s">
        <v>137</v>
      </c>
      <c r="AU281" s="18" t="s">
        <v>83</v>
      </c>
    </row>
    <row r="282" spans="1:65" s="2" customFormat="1" ht="24.15" customHeight="1">
      <c r="A282" s="33"/>
      <c r="B282" s="138"/>
      <c r="C282" s="139" t="s">
        <v>464</v>
      </c>
      <c r="D282" s="139" t="s">
        <v>130</v>
      </c>
      <c r="E282" s="140" t="s">
        <v>465</v>
      </c>
      <c r="F282" s="141" t="s">
        <v>466</v>
      </c>
      <c r="G282" s="142" t="s">
        <v>133</v>
      </c>
      <c r="H282" s="143">
        <v>2160</v>
      </c>
      <c r="I282" s="144"/>
      <c r="J282" s="145">
        <f>ROUND(I282*H282,2)</f>
        <v>0</v>
      </c>
      <c r="K282" s="141" t="s">
        <v>134</v>
      </c>
      <c r="L282" s="34"/>
      <c r="M282" s="146" t="s">
        <v>3</v>
      </c>
      <c r="N282" s="147" t="s">
        <v>44</v>
      </c>
      <c r="O282" s="54"/>
      <c r="P282" s="148">
        <f>O282*H282</f>
        <v>0</v>
      </c>
      <c r="Q282" s="148">
        <v>0</v>
      </c>
      <c r="R282" s="148">
        <f>Q282*H282</f>
        <v>0</v>
      </c>
      <c r="S282" s="148">
        <v>0</v>
      </c>
      <c r="T282" s="149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0" t="s">
        <v>222</v>
      </c>
      <c r="AT282" s="150" t="s">
        <v>130</v>
      </c>
      <c r="AU282" s="150" t="s">
        <v>83</v>
      </c>
      <c r="AY282" s="18" t="s">
        <v>127</v>
      </c>
      <c r="BE282" s="151">
        <f>IF(N282="základní",J282,0)</f>
        <v>0</v>
      </c>
      <c r="BF282" s="151">
        <f>IF(N282="snížená",J282,0)</f>
        <v>0</v>
      </c>
      <c r="BG282" s="151">
        <f>IF(N282="zákl. přenesená",J282,0)</f>
        <v>0</v>
      </c>
      <c r="BH282" s="151">
        <f>IF(N282="sníž. přenesená",J282,0)</f>
        <v>0</v>
      </c>
      <c r="BI282" s="151">
        <f>IF(N282="nulová",J282,0)</f>
        <v>0</v>
      </c>
      <c r="BJ282" s="18" t="s">
        <v>81</v>
      </c>
      <c r="BK282" s="151">
        <f>ROUND(I282*H282,2)</f>
        <v>0</v>
      </c>
      <c r="BL282" s="18" t="s">
        <v>222</v>
      </c>
      <c r="BM282" s="150" t="s">
        <v>467</v>
      </c>
    </row>
    <row r="283" spans="1:65" s="2" customFormat="1">
      <c r="A283" s="33"/>
      <c r="B283" s="34"/>
      <c r="C283" s="33"/>
      <c r="D283" s="152" t="s">
        <v>137</v>
      </c>
      <c r="E283" s="33"/>
      <c r="F283" s="153" t="s">
        <v>468</v>
      </c>
      <c r="G283" s="33"/>
      <c r="H283" s="33"/>
      <c r="I283" s="154"/>
      <c r="J283" s="33"/>
      <c r="K283" s="33"/>
      <c r="L283" s="34"/>
      <c r="M283" s="155"/>
      <c r="N283" s="156"/>
      <c r="O283" s="54"/>
      <c r="P283" s="54"/>
      <c r="Q283" s="54"/>
      <c r="R283" s="54"/>
      <c r="S283" s="54"/>
      <c r="T283" s="55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8" t="s">
        <v>137</v>
      </c>
      <c r="AU283" s="18" t="s">
        <v>83</v>
      </c>
    </row>
    <row r="284" spans="1:65" s="2" customFormat="1" ht="16.5" customHeight="1">
      <c r="A284" s="33"/>
      <c r="B284" s="138"/>
      <c r="C284" s="181" t="s">
        <v>469</v>
      </c>
      <c r="D284" s="181" t="s">
        <v>259</v>
      </c>
      <c r="E284" s="182" t="s">
        <v>470</v>
      </c>
      <c r="F284" s="183" t="s">
        <v>471</v>
      </c>
      <c r="G284" s="184" t="s">
        <v>133</v>
      </c>
      <c r="H284" s="185">
        <v>4536</v>
      </c>
      <c r="I284" s="186"/>
      <c r="J284" s="187">
        <f>ROUND(I284*H284,2)</f>
        <v>0</v>
      </c>
      <c r="K284" s="183" t="s">
        <v>134</v>
      </c>
      <c r="L284" s="188"/>
      <c r="M284" s="189" t="s">
        <v>3</v>
      </c>
      <c r="N284" s="190" t="s">
        <v>44</v>
      </c>
      <c r="O284" s="54"/>
      <c r="P284" s="148">
        <f>O284*H284</f>
        <v>0</v>
      </c>
      <c r="Q284" s="148">
        <v>2.5000000000000001E-3</v>
      </c>
      <c r="R284" s="148">
        <f>Q284*H284</f>
        <v>11.34</v>
      </c>
      <c r="S284" s="148">
        <v>0</v>
      </c>
      <c r="T284" s="149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0" t="s">
        <v>262</v>
      </c>
      <c r="AT284" s="150" t="s">
        <v>259</v>
      </c>
      <c r="AU284" s="150" t="s">
        <v>83</v>
      </c>
      <c r="AY284" s="18" t="s">
        <v>127</v>
      </c>
      <c r="BE284" s="151">
        <f>IF(N284="základní",J284,0)</f>
        <v>0</v>
      </c>
      <c r="BF284" s="151">
        <f>IF(N284="snížená",J284,0)</f>
        <v>0</v>
      </c>
      <c r="BG284" s="151">
        <f>IF(N284="zákl. přenesená",J284,0)</f>
        <v>0</v>
      </c>
      <c r="BH284" s="151">
        <f>IF(N284="sníž. přenesená",J284,0)</f>
        <v>0</v>
      </c>
      <c r="BI284" s="151">
        <f>IF(N284="nulová",J284,0)</f>
        <v>0</v>
      </c>
      <c r="BJ284" s="18" t="s">
        <v>81</v>
      </c>
      <c r="BK284" s="151">
        <f>ROUND(I284*H284,2)</f>
        <v>0</v>
      </c>
      <c r="BL284" s="18" t="s">
        <v>222</v>
      </c>
      <c r="BM284" s="150" t="s">
        <v>472</v>
      </c>
    </row>
    <row r="285" spans="1:65" s="13" customFormat="1">
      <c r="B285" s="157"/>
      <c r="D285" s="158" t="s">
        <v>139</v>
      </c>
      <c r="F285" s="160" t="s">
        <v>473</v>
      </c>
      <c r="H285" s="161">
        <v>4536</v>
      </c>
      <c r="I285" s="162"/>
      <c r="L285" s="157"/>
      <c r="M285" s="163"/>
      <c r="N285" s="164"/>
      <c r="O285" s="164"/>
      <c r="P285" s="164"/>
      <c r="Q285" s="164"/>
      <c r="R285" s="164"/>
      <c r="S285" s="164"/>
      <c r="T285" s="165"/>
      <c r="AT285" s="159" t="s">
        <v>139</v>
      </c>
      <c r="AU285" s="159" t="s">
        <v>83</v>
      </c>
      <c r="AV285" s="13" t="s">
        <v>83</v>
      </c>
      <c r="AW285" s="13" t="s">
        <v>4</v>
      </c>
      <c r="AX285" s="13" t="s">
        <v>81</v>
      </c>
      <c r="AY285" s="159" t="s">
        <v>127</v>
      </c>
    </row>
    <row r="286" spans="1:65" s="2" customFormat="1" ht="24.15" customHeight="1">
      <c r="A286" s="33"/>
      <c r="B286" s="138"/>
      <c r="C286" s="139" t="s">
        <v>474</v>
      </c>
      <c r="D286" s="139" t="s">
        <v>130</v>
      </c>
      <c r="E286" s="140" t="s">
        <v>475</v>
      </c>
      <c r="F286" s="141" t="s">
        <v>476</v>
      </c>
      <c r="G286" s="142" t="s">
        <v>133</v>
      </c>
      <c r="H286" s="143">
        <v>38</v>
      </c>
      <c r="I286" s="144"/>
      <c r="J286" s="145">
        <f>ROUND(I286*H286,2)</f>
        <v>0</v>
      </c>
      <c r="K286" s="141" t="s">
        <v>3</v>
      </c>
      <c r="L286" s="34"/>
      <c r="M286" s="146" t="s">
        <v>3</v>
      </c>
      <c r="N286" s="147" t="s">
        <v>44</v>
      </c>
      <c r="O286" s="54"/>
      <c r="P286" s="148">
        <f>O286*H286</f>
        <v>0</v>
      </c>
      <c r="Q286" s="148">
        <v>1.2E-4</v>
      </c>
      <c r="R286" s="148">
        <f>Q286*H286</f>
        <v>4.5599999999999998E-3</v>
      </c>
      <c r="S286" s="148">
        <v>0</v>
      </c>
      <c r="T286" s="149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0" t="s">
        <v>222</v>
      </c>
      <c r="AT286" s="150" t="s">
        <v>130</v>
      </c>
      <c r="AU286" s="150" t="s">
        <v>83</v>
      </c>
      <c r="AY286" s="18" t="s">
        <v>127</v>
      </c>
      <c r="BE286" s="151">
        <f>IF(N286="základní",J286,0)</f>
        <v>0</v>
      </c>
      <c r="BF286" s="151">
        <f>IF(N286="snížená",J286,0)</f>
        <v>0</v>
      </c>
      <c r="BG286" s="151">
        <f>IF(N286="zákl. přenesená",J286,0)</f>
        <v>0</v>
      </c>
      <c r="BH286" s="151">
        <f>IF(N286="sníž. přenesená",J286,0)</f>
        <v>0</v>
      </c>
      <c r="BI286" s="151">
        <f>IF(N286="nulová",J286,0)</f>
        <v>0</v>
      </c>
      <c r="BJ286" s="18" t="s">
        <v>81</v>
      </c>
      <c r="BK286" s="151">
        <f>ROUND(I286*H286,2)</f>
        <v>0</v>
      </c>
      <c r="BL286" s="18" t="s">
        <v>222</v>
      </c>
      <c r="BM286" s="150" t="s">
        <v>477</v>
      </c>
    </row>
    <row r="287" spans="1:65" s="13" customFormat="1">
      <c r="B287" s="157"/>
      <c r="D287" s="158" t="s">
        <v>139</v>
      </c>
      <c r="E287" s="159" t="s">
        <v>3</v>
      </c>
      <c r="F287" s="160" t="s">
        <v>478</v>
      </c>
      <c r="H287" s="161">
        <v>38</v>
      </c>
      <c r="I287" s="162"/>
      <c r="L287" s="157"/>
      <c r="M287" s="163"/>
      <c r="N287" s="164"/>
      <c r="O287" s="164"/>
      <c r="P287" s="164"/>
      <c r="Q287" s="164"/>
      <c r="R287" s="164"/>
      <c r="S287" s="164"/>
      <c r="T287" s="165"/>
      <c r="AT287" s="159" t="s">
        <v>139</v>
      </c>
      <c r="AU287" s="159" t="s">
        <v>83</v>
      </c>
      <c r="AV287" s="13" t="s">
        <v>83</v>
      </c>
      <c r="AW287" s="13" t="s">
        <v>33</v>
      </c>
      <c r="AX287" s="13" t="s">
        <v>81</v>
      </c>
      <c r="AY287" s="159" t="s">
        <v>127</v>
      </c>
    </row>
    <row r="288" spans="1:65" s="2" customFormat="1" ht="16.5" customHeight="1">
      <c r="A288" s="33"/>
      <c r="B288" s="138"/>
      <c r="C288" s="181" t="s">
        <v>479</v>
      </c>
      <c r="D288" s="181" t="s">
        <v>259</v>
      </c>
      <c r="E288" s="182" t="s">
        <v>480</v>
      </c>
      <c r="F288" s="183" t="s">
        <v>481</v>
      </c>
      <c r="G288" s="184" t="s">
        <v>482</v>
      </c>
      <c r="H288" s="185">
        <v>1.9379999999999999</v>
      </c>
      <c r="I288" s="186"/>
      <c r="J288" s="187">
        <f>ROUND(I288*H288,2)</f>
        <v>0</v>
      </c>
      <c r="K288" s="183" t="s">
        <v>134</v>
      </c>
      <c r="L288" s="188"/>
      <c r="M288" s="189" t="s">
        <v>3</v>
      </c>
      <c r="N288" s="190" t="s">
        <v>44</v>
      </c>
      <c r="O288" s="54"/>
      <c r="P288" s="148">
        <f>O288*H288</f>
        <v>0</v>
      </c>
      <c r="Q288" s="148">
        <v>0.02</v>
      </c>
      <c r="R288" s="148">
        <f>Q288*H288</f>
        <v>3.8760000000000003E-2</v>
      </c>
      <c r="S288" s="148">
        <v>0</v>
      </c>
      <c r="T288" s="149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0" t="s">
        <v>262</v>
      </c>
      <c r="AT288" s="150" t="s">
        <v>259</v>
      </c>
      <c r="AU288" s="150" t="s">
        <v>83</v>
      </c>
      <c r="AY288" s="18" t="s">
        <v>127</v>
      </c>
      <c r="BE288" s="151">
        <f>IF(N288="základní",J288,0)</f>
        <v>0</v>
      </c>
      <c r="BF288" s="151">
        <f>IF(N288="snížená",J288,0)</f>
        <v>0</v>
      </c>
      <c r="BG288" s="151">
        <f>IF(N288="zákl. přenesená",J288,0)</f>
        <v>0</v>
      </c>
      <c r="BH288" s="151">
        <f>IF(N288="sníž. přenesená",J288,0)</f>
        <v>0</v>
      </c>
      <c r="BI288" s="151">
        <f>IF(N288="nulová",J288,0)</f>
        <v>0</v>
      </c>
      <c r="BJ288" s="18" t="s">
        <v>81</v>
      </c>
      <c r="BK288" s="151">
        <f>ROUND(I288*H288,2)</f>
        <v>0</v>
      </c>
      <c r="BL288" s="18" t="s">
        <v>222</v>
      </c>
      <c r="BM288" s="150" t="s">
        <v>483</v>
      </c>
    </row>
    <row r="289" spans="1:65" s="13" customFormat="1">
      <c r="B289" s="157"/>
      <c r="D289" s="158" t="s">
        <v>139</v>
      </c>
      <c r="E289" s="159" t="s">
        <v>3</v>
      </c>
      <c r="F289" s="160" t="s">
        <v>484</v>
      </c>
      <c r="H289" s="161">
        <v>1.9</v>
      </c>
      <c r="I289" s="162"/>
      <c r="L289" s="157"/>
      <c r="M289" s="163"/>
      <c r="N289" s="164"/>
      <c r="O289" s="164"/>
      <c r="P289" s="164"/>
      <c r="Q289" s="164"/>
      <c r="R289" s="164"/>
      <c r="S289" s="164"/>
      <c r="T289" s="165"/>
      <c r="AT289" s="159" t="s">
        <v>139</v>
      </c>
      <c r="AU289" s="159" t="s">
        <v>83</v>
      </c>
      <c r="AV289" s="13" t="s">
        <v>83</v>
      </c>
      <c r="AW289" s="13" t="s">
        <v>33</v>
      </c>
      <c r="AX289" s="13" t="s">
        <v>81</v>
      </c>
      <c r="AY289" s="159" t="s">
        <v>127</v>
      </c>
    </row>
    <row r="290" spans="1:65" s="13" customFormat="1">
      <c r="B290" s="157"/>
      <c r="D290" s="158" t="s">
        <v>139</v>
      </c>
      <c r="F290" s="160" t="s">
        <v>485</v>
      </c>
      <c r="H290" s="161">
        <v>1.9379999999999999</v>
      </c>
      <c r="I290" s="162"/>
      <c r="L290" s="157"/>
      <c r="M290" s="163"/>
      <c r="N290" s="164"/>
      <c r="O290" s="164"/>
      <c r="P290" s="164"/>
      <c r="Q290" s="164"/>
      <c r="R290" s="164"/>
      <c r="S290" s="164"/>
      <c r="T290" s="165"/>
      <c r="AT290" s="159" t="s">
        <v>139</v>
      </c>
      <c r="AU290" s="159" t="s">
        <v>83</v>
      </c>
      <c r="AV290" s="13" t="s">
        <v>83</v>
      </c>
      <c r="AW290" s="13" t="s">
        <v>4</v>
      </c>
      <c r="AX290" s="13" t="s">
        <v>81</v>
      </c>
      <c r="AY290" s="159" t="s">
        <v>127</v>
      </c>
    </row>
    <row r="291" spans="1:65" s="2" customFormat="1" ht="24.15" customHeight="1">
      <c r="A291" s="33"/>
      <c r="B291" s="138"/>
      <c r="C291" s="139" t="s">
        <v>486</v>
      </c>
      <c r="D291" s="139" t="s">
        <v>130</v>
      </c>
      <c r="E291" s="140" t="s">
        <v>487</v>
      </c>
      <c r="F291" s="141" t="s">
        <v>488</v>
      </c>
      <c r="G291" s="142" t="s">
        <v>438</v>
      </c>
      <c r="H291" s="191"/>
      <c r="I291" s="144"/>
      <c r="J291" s="145">
        <f>ROUND(I291*H291,2)</f>
        <v>0</v>
      </c>
      <c r="K291" s="141" t="s">
        <v>134</v>
      </c>
      <c r="L291" s="34"/>
      <c r="M291" s="146" t="s">
        <v>3</v>
      </c>
      <c r="N291" s="147" t="s">
        <v>44</v>
      </c>
      <c r="O291" s="54"/>
      <c r="P291" s="148">
        <f>O291*H291</f>
        <v>0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0" t="s">
        <v>222</v>
      </c>
      <c r="AT291" s="150" t="s">
        <v>130</v>
      </c>
      <c r="AU291" s="150" t="s">
        <v>83</v>
      </c>
      <c r="AY291" s="18" t="s">
        <v>127</v>
      </c>
      <c r="BE291" s="151">
        <f>IF(N291="základní",J291,0)</f>
        <v>0</v>
      </c>
      <c r="BF291" s="151">
        <f>IF(N291="snížená",J291,0)</f>
        <v>0</v>
      </c>
      <c r="BG291" s="151">
        <f>IF(N291="zákl. přenesená",J291,0)</f>
        <v>0</v>
      </c>
      <c r="BH291" s="151">
        <f>IF(N291="sníž. přenesená",J291,0)</f>
        <v>0</v>
      </c>
      <c r="BI291" s="151">
        <f>IF(N291="nulová",J291,0)</f>
        <v>0</v>
      </c>
      <c r="BJ291" s="18" t="s">
        <v>81</v>
      </c>
      <c r="BK291" s="151">
        <f>ROUND(I291*H291,2)</f>
        <v>0</v>
      </c>
      <c r="BL291" s="18" t="s">
        <v>222</v>
      </c>
      <c r="BM291" s="150" t="s">
        <v>489</v>
      </c>
    </row>
    <row r="292" spans="1:65" s="2" customFormat="1">
      <c r="A292" s="33"/>
      <c r="B292" s="34"/>
      <c r="C292" s="33"/>
      <c r="D292" s="152" t="s">
        <v>137</v>
      </c>
      <c r="E292" s="33"/>
      <c r="F292" s="153" t="s">
        <v>490</v>
      </c>
      <c r="G292" s="33"/>
      <c r="H292" s="33"/>
      <c r="I292" s="154"/>
      <c r="J292" s="33"/>
      <c r="K292" s="33"/>
      <c r="L292" s="34"/>
      <c r="M292" s="155"/>
      <c r="N292" s="156"/>
      <c r="O292" s="54"/>
      <c r="P292" s="54"/>
      <c r="Q292" s="54"/>
      <c r="R292" s="54"/>
      <c r="S292" s="54"/>
      <c r="T292" s="55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8" t="s">
        <v>137</v>
      </c>
      <c r="AU292" s="18" t="s">
        <v>83</v>
      </c>
    </row>
    <row r="293" spans="1:65" s="12" customFormat="1" ht="22.95" customHeight="1">
      <c r="B293" s="125"/>
      <c r="D293" s="126" t="s">
        <v>72</v>
      </c>
      <c r="E293" s="136" t="s">
        <v>491</v>
      </c>
      <c r="F293" s="136" t="s">
        <v>492</v>
      </c>
      <c r="I293" s="128"/>
      <c r="J293" s="137">
        <f>BK293</f>
        <v>0</v>
      </c>
      <c r="L293" s="125"/>
      <c r="M293" s="130"/>
      <c r="N293" s="131"/>
      <c r="O293" s="131"/>
      <c r="P293" s="132">
        <f>P294</f>
        <v>0</v>
      </c>
      <c r="Q293" s="131"/>
      <c r="R293" s="132">
        <f>R294</f>
        <v>0</v>
      </c>
      <c r="S293" s="131"/>
      <c r="T293" s="133">
        <f>T294</f>
        <v>0</v>
      </c>
      <c r="AR293" s="126" t="s">
        <v>83</v>
      </c>
      <c r="AT293" s="134" t="s">
        <v>72</v>
      </c>
      <c r="AU293" s="134" t="s">
        <v>81</v>
      </c>
      <c r="AY293" s="126" t="s">
        <v>127</v>
      </c>
      <c r="BK293" s="135">
        <f>BK294</f>
        <v>0</v>
      </c>
    </row>
    <row r="294" spans="1:65" s="2" customFormat="1" ht="16.5" customHeight="1">
      <c r="A294" s="33"/>
      <c r="B294" s="138"/>
      <c r="C294" s="139" t="s">
        <v>493</v>
      </c>
      <c r="D294" s="139" t="s">
        <v>130</v>
      </c>
      <c r="E294" s="140" t="s">
        <v>491</v>
      </c>
      <c r="F294" s="141" t="s">
        <v>494</v>
      </c>
      <c r="G294" s="142" t="s">
        <v>3</v>
      </c>
      <c r="H294" s="143">
        <v>1</v>
      </c>
      <c r="I294" s="144">
        <f>elektro!D494</f>
        <v>0</v>
      </c>
      <c r="J294" s="145">
        <f>ROUND(I294*H294,2)</f>
        <v>0</v>
      </c>
      <c r="K294" s="141" t="s">
        <v>3</v>
      </c>
      <c r="L294" s="34"/>
      <c r="M294" s="146" t="s">
        <v>3</v>
      </c>
      <c r="N294" s="147" t="s">
        <v>44</v>
      </c>
      <c r="O294" s="54"/>
      <c r="P294" s="148">
        <f>O294*H294</f>
        <v>0</v>
      </c>
      <c r="Q294" s="148">
        <v>0</v>
      </c>
      <c r="R294" s="148">
        <f>Q294*H294</f>
        <v>0</v>
      </c>
      <c r="S294" s="148">
        <v>0</v>
      </c>
      <c r="T294" s="149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0" t="s">
        <v>222</v>
      </c>
      <c r="AT294" s="150" t="s">
        <v>130</v>
      </c>
      <c r="AU294" s="150" t="s">
        <v>83</v>
      </c>
      <c r="AY294" s="18" t="s">
        <v>127</v>
      </c>
      <c r="BE294" s="151">
        <f>IF(N294="základní",J294,0)</f>
        <v>0</v>
      </c>
      <c r="BF294" s="151">
        <f>IF(N294="snížená",J294,0)</f>
        <v>0</v>
      </c>
      <c r="BG294" s="151">
        <f>IF(N294="zákl. přenesená",J294,0)</f>
        <v>0</v>
      </c>
      <c r="BH294" s="151">
        <f>IF(N294="sníž. přenesená",J294,0)</f>
        <v>0</v>
      </c>
      <c r="BI294" s="151">
        <f>IF(N294="nulová",J294,0)</f>
        <v>0</v>
      </c>
      <c r="BJ294" s="18" t="s">
        <v>81</v>
      </c>
      <c r="BK294" s="151">
        <f>ROUND(I294*H294,2)</f>
        <v>0</v>
      </c>
      <c r="BL294" s="18" t="s">
        <v>222</v>
      </c>
      <c r="BM294" s="150" t="s">
        <v>495</v>
      </c>
    </row>
    <row r="295" spans="1:65" s="12" customFormat="1" ht="22.95" customHeight="1">
      <c r="B295" s="125"/>
      <c r="D295" s="126" t="s">
        <v>72</v>
      </c>
      <c r="E295" s="136" t="s">
        <v>496</v>
      </c>
      <c r="F295" s="136" t="s">
        <v>497</v>
      </c>
      <c r="I295" s="128"/>
      <c r="J295" s="137">
        <f>BK295</f>
        <v>0</v>
      </c>
      <c r="L295" s="125"/>
      <c r="M295" s="130"/>
      <c r="N295" s="131"/>
      <c r="O295" s="131"/>
      <c r="P295" s="132">
        <f>SUM(P296:P297)</f>
        <v>0</v>
      </c>
      <c r="Q295" s="131"/>
      <c r="R295" s="132">
        <f>SUM(R296:R297)</f>
        <v>0</v>
      </c>
      <c r="S295" s="131"/>
      <c r="T295" s="133">
        <f>SUM(T296:T297)</f>
        <v>8.2100000000000003E-3</v>
      </c>
      <c r="AR295" s="126" t="s">
        <v>83</v>
      </c>
      <c r="AT295" s="134" t="s">
        <v>72</v>
      </c>
      <c r="AU295" s="134" t="s">
        <v>81</v>
      </c>
      <c r="AY295" s="126" t="s">
        <v>127</v>
      </c>
      <c r="BK295" s="135">
        <f>SUM(BK296:BK297)</f>
        <v>0</v>
      </c>
    </row>
    <row r="296" spans="1:65" s="2" customFormat="1" ht="24.15" customHeight="1">
      <c r="A296" s="33"/>
      <c r="B296" s="138"/>
      <c r="C296" s="139" t="s">
        <v>498</v>
      </c>
      <c r="D296" s="139" t="s">
        <v>130</v>
      </c>
      <c r="E296" s="140" t="s">
        <v>499</v>
      </c>
      <c r="F296" s="141" t="s">
        <v>500</v>
      </c>
      <c r="G296" s="142" t="s">
        <v>152</v>
      </c>
      <c r="H296" s="143">
        <v>1</v>
      </c>
      <c r="I296" s="144"/>
      <c r="J296" s="145">
        <f>ROUND(I296*H296,2)</f>
        <v>0</v>
      </c>
      <c r="K296" s="141" t="s">
        <v>134</v>
      </c>
      <c r="L296" s="34"/>
      <c r="M296" s="146" t="s">
        <v>3</v>
      </c>
      <c r="N296" s="147" t="s">
        <v>44</v>
      </c>
      <c r="O296" s="54"/>
      <c r="P296" s="148">
        <f>O296*H296</f>
        <v>0</v>
      </c>
      <c r="Q296" s="148">
        <v>0</v>
      </c>
      <c r="R296" s="148">
        <f>Q296*H296</f>
        <v>0</v>
      </c>
      <c r="S296" s="148">
        <v>8.2100000000000003E-3</v>
      </c>
      <c r="T296" s="149">
        <f>S296*H296</f>
        <v>8.2100000000000003E-3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0" t="s">
        <v>222</v>
      </c>
      <c r="AT296" s="150" t="s">
        <v>130</v>
      </c>
      <c r="AU296" s="150" t="s">
        <v>83</v>
      </c>
      <c r="AY296" s="18" t="s">
        <v>127</v>
      </c>
      <c r="BE296" s="151">
        <f>IF(N296="základní",J296,0)</f>
        <v>0</v>
      </c>
      <c r="BF296" s="151">
        <f>IF(N296="snížená",J296,0)</f>
        <v>0</v>
      </c>
      <c r="BG296" s="151">
        <f>IF(N296="zákl. přenesená",J296,0)</f>
        <v>0</v>
      </c>
      <c r="BH296" s="151">
        <f>IF(N296="sníž. přenesená",J296,0)</f>
        <v>0</v>
      </c>
      <c r="BI296" s="151">
        <f>IF(N296="nulová",J296,0)</f>
        <v>0</v>
      </c>
      <c r="BJ296" s="18" t="s">
        <v>81</v>
      </c>
      <c r="BK296" s="151">
        <f>ROUND(I296*H296,2)</f>
        <v>0</v>
      </c>
      <c r="BL296" s="18" t="s">
        <v>222</v>
      </c>
      <c r="BM296" s="150" t="s">
        <v>501</v>
      </c>
    </row>
    <row r="297" spans="1:65" s="2" customFormat="1">
      <c r="A297" s="33"/>
      <c r="B297" s="34"/>
      <c r="C297" s="33"/>
      <c r="D297" s="152" t="s">
        <v>137</v>
      </c>
      <c r="E297" s="33"/>
      <c r="F297" s="153" t="s">
        <v>502</v>
      </c>
      <c r="G297" s="33"/>
      <c r="H297" s="33"/>
      <c r="I297" s="154"/>
      <c r="J297" s="33"/>
      <c r="K297" s="33"/>
      <c r="L297" s="34"/>
      <c r="M297" s="155"/>
      <c r="N297" s="156"/>
      <c r="O297" s="54"/>
      <c r="P297" s="54"/>
      <c r="Q297" s="54"/>
      <c r="R297" s="54"/>
      <c r="S297" s="54"/>
      <c r="T297" s="55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8" t="s">
        <v>137</v>
      </c>
      <c r="AU297" s="18" t="s">
        <v>83</v>
      </c>
    </row>
    <row r="298" spans="1:65" s="12" customFormat="1" ht="22.95" customHeight="1">
      <c r="B298" s="125"/>
      <c r="D298" s="126" t="s">
        <v>72</v>
      </c>
      <c r="E298" s="136" t="s">
        <v>503</v>
      </c>
      <c r="F298" s="136" t="s">
        <v>504</v>
      </c>
      <c r="I298" s="128"/>
      <c r="J298" s="137">
        <f>BK298</f>
        <v>0</v>
      </c>
      <c r="L298" s="125"/>
      <c r="M298" s="130"/>
      <c r="N298" s="131"/>
      <c r="O298" s="131"/>
      <c r="P298" s="132">
        <f>SUM(P299:P327)</f>
        <v>0</v>
      </c>
      <c r="Q298" s="131"/>
      <c r="R298" s="132">
        <f>SUM(R299:R327)</f>
        <v>7.9125352600000003</v>
      </c>
      <c r="S298" s="131"/>
      <c r="T298" s="133">
        <f>SUM(T299:T327)</f>
        <v>3.2338000000000005</v>
      </c>
      <c r="AR298" s="126" t="s">
        <v>83</v>
      </c>
      <c r="AT298" s="134" t="s">
        <v>72</v>
      </c>
      <c r="AU298" s="134" t="s">
        <v>81</v>
      </c>
      <c r="AY298" s="126" t="s">
        <v>127</v>
      </c>
      <c r="BK298" s="135">
        <f>SUM(BK299:BK327)</f>
        <v>0</v>
      </c>
    </row>
    <row r="299" spans="1:65" s="2" customFormat="1" ht="16.5" customHeight="1">
      <c r="A299" s="33"/>
      <c r="B299" s="138"/>
      <c r="C299" s="139" t="s">
        <v>505</v>
      </c>
      <c r="D299" s="139" t="s">
        <v>130</v>
      </c>
      <c r="E299" s="140" t="s">
        <v>506</v>
      </c>
      <c r="F299" s="141" t="s">
        <v>507</v>
      </c>
      <c r="G299" s="142" t="s">
        <v>152</v>
      </c>
      <c r="H299" s="143">
        <v>80.844999999999999</v>
      </c>
      <c r="I299" s="144"/>
      <c r="J299" s="145">
        <f>ROUND(I299*H299,2)</f>
        <v>0</v>
      </c>
      <c r="K299" s="141" t="s">
        <v>134</v>
      </c>
      <c r="L299" s="34"/>
      <c r="M299" s="146" t="s">
        <v>3</v>
      </c>
      <c r="N299" s="147" t="s">
        <v>44</v>
      </c>
      <c r="O299" s="54"/>
      <c r="P299" s="148">
        <f>O299*H299</f>
        <v>0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0" t="s">
        <v>222</v>
      </c>
      <c r="AT299" s="150" t="s">
        <v>130</v>
      </c>
      <c r="AU299" s="150" t="s">
        <v>83</v>
      </c>
      <c r="AY299" s="18" t="s">
        <v>127</v>
      </c>
      <c r="BE299" s="151">
        <f>IF(N299="základní",J299,0)</f>
        <v>0</v>
      </c>
      <c r="BF299" s="151">
        <f>IF(N299="snížená",J299,0)</f>
        <v>0</v>
      </c>
      <c r="BG299" s="151">
        <f>IF(N299="zákl. přenesená",J299,0)</f>
        <v>0</v>
      </c>
      <c r="BH299" s="151">
        <f>IF(N299="sníž. přenesená",J299,0)</f>
        <v>0</v>
      </c>
      <c r="BI299" s="151">
        <f>IF(N299="nulová",J299,0)</f>
        <v>0</v>
      </c>
      <c r="BJ299" s="18" t="s">
        <v>81</v>
      </c>
      <c r="BK299" s="151">
        <f>ROUND(I299*H299,2)</f>
        <v>0</v>
      </c>
      <c r="BL299" s="18" t="s">
        <v>222</v>
      </c>
      <c r="BM299" s="150" t="s">
        <v>508</v>
      </c>
    </row>
    <row r="300" spans="1:65" s="2" customFormat="1">
      <c r="A300" s="33"/>
      <c r="B300" s="34"/>
      <c r="C300" s="33"/>
      <c r="D300" s="152" t="s">
        <v>137</v>
      </c>
      <c r="E300" s="33"/>
      <c r="F300" s="153" t="s">
        <v>509</v>
      </c>
      <c r="G300" s="33"/>
      <c r="H300" s="33"/>
      <c r="I300" s="154"/>
      <c r="J300" s="33"/>
      <c r="K300" s="33"/>
      <c r="L300" s="34"/>
      <c r="M300" s="155"/>
      <c r="N300" s="156"/>
      <c r="O300" s="54"/>
      <c r="P300" s="54"/>
      <c r="Q300" s="54"/>
      <c r="R300" s="54"/>
      <c r="S300" s="54"/>
      <c r="T300" s="55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8" t="s">
        <v>137</v>
      </c>
      <c r="AU300" s="18" t="s">
        <v>83</v>
      </c>
    </row>
    <row r="301" spans="1:65" s="2" customFormat="1" ht="16.5" customHeight="1">
      <c r="A301" s="33"/>
      <c r="B301" s="138"/>
      <c r="C301" s="181" t="s">
        <v>510</v>
      </c>
      <c r="D301" s="181" t="s">
        <v>259</v>
      </c>
      <c r="E301" s="182" t="s">
        <v>511</v>
      </c>
      <c r="F301" s="183" t="s">
        <v>512</v>
      </c>
      <c r="G301" s="184" t="s">
        <v>482</v>
      </c>
      <c r="H301" s="185">
        <v>0.32</v>
      </c>
      <c r="I301" s="186"/>
      <c r="J301" s="187">
        <f>ROUND(I301*H301,2)</f>
        <v>0</v>
      </c>
      <c r="K301" s="183" t="s">
        <v>134</v>
      </c>
      <c r="L301" s="188"/>
      <c r="M301" s="189" t="s">
        <v>3</v>
      </c>
      <c r="N301" s="190" t="s">
        <v>44</v>
      </c>
      <c r="O301" s="54"/>
      <c r="P301" s="148">
        <f>O301*H301</f>
        <v>0</v>
      </c>
      <c r="Q301" s="148">
        <v>0.55000000000000004</v>
      </c>
      <c r="R301" s="148">
        <f>Q301*H301</f>
        <v>0.17600000000000002</v>
      </c>
      <c r="S301" s="148">
        <v>0</v>
      </c>
      <c r="T301" s="149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50" t="s">
        <v>262</v>
      </c>
      <c r="AT301" s="150" t="s">
        <v>259</v>
      </c>
      <c r="AU301" s="150" t="s">
        <v>83</v>
      </c>
      <c r="AY301" s="18" t="s">
        <v>127</v>
      </c>
      <c r="BE301" s="151">
        <f>IF(N301="základní",J301,0)</f>
        <v>0</v>
      </c>
      <c r="BF301" s="151">
        <f>IF(N301="snížená",J301,0)</f>
        <v>0</v>
      </c>
      <c r="BG301" s="151">
        <f>IF(N301="zákl. přenesená",J301,0)</f>
        <v>0</v>
      </c>
      <c r="BH301" s="151">
        <f>IF(N301="sníž. přenesená",J301,0)</f>
        <v>0</v>
      </c>
      <c r="BI301" s="151">
        <f>IF(N301="nulová",J301,0)</f>
        <v>0</v>
      </c>
      <c r="BJ301" s="18" t="s">
        <v>81</v>
      </c>
      <c r="BK301" s="151">
        <f>ROUND(I301*H301,2)</f>
        <v>0</v>
      </c>
      <c r="BL301" s="18" t="s">
        <v>222</v>
      </c>
      <c r="BM301" s="150" t="s">
        <v>513</v>
      </c>
    </row>
    <row r="302" spans="1:65" s="13" customFormat="1">
      <c r="B302" s="157"/>
      <c r="D302" s="158" t="s">
        <v>139</v>
      </c>
      <c r="E302" s="159" t="s">
        <v>3</v>
      </c>
      <c r="F302" s="160" t="s">
        <v>514</v>
      </c>
      <c r="H302" s="161">
        <v>0.29099999999999998</v>
      </c>
      <c r="I302" s="162"/>
      <c r="L302" s="157"/>
      <c r="M302" s="163"/>
      <c r="N302" s="164"/>
      <c r="O302" s="164"/>
      <c r="P302" s="164"/>
      <c r="Q302" s="164"/>
      <c r="R302" s="164"/>
      <c r="S302" s="164"/>
      <c r="T302" s="165"/>
      <c r="AT302" s="159" t="s">
        <v>139</v>
      </c>
      <c r="AU302" s="159" t="s">
        <v>83</v>
      </c>
      <c r="AV302" s="13" t="s">
        <v>83</v>
      </c>
      <c r="AW302" s="13" t="s">
        <v>33</v>
      </c>
      <c r="AX302" s="13" t="s">
        <v>81</v>
      </c>
      <c r="AY302" s="159" t="s">
        <v>127</v>
      </c>
    </row>
    <row r="303" spans="1:65" s="13" customFormat="1">
      <c r="B303" s="157"/>
      <c r="D303" s="158" t="s">
        <v>139</v>
      </c>
      <c r="F303" s="160" t="s">
        <v>515</v>
      </c>
      <c r="H303" s="161">
        <v>0.32</v>
      </c>
      <c r="I303" s="162"/>
      <c r="L303" s="157"/>
      <c r="M303" s="163"/>
      <c r="N303" s="164"/>
      <c r="O303" s="164"/>
      <c r="P303" s="164"/>
      <c r="Q303" s="164"/>
      <c r="R303" s="164"/>
      <c r="S303" s="164"/>
      <c r="T303" s="165"/>
      <c r="AT303" s="159" t="s">
        <v>139</v>
      </c>
      <c r="AU303" s="159" t="s">
        <v>83</v>
      </c>
      <c r="AV303" s="13" t="s">
        <v>83</v>
      </c>
      <c r="AW303" s="13" t="s">
        <v>4</v>
      </c>
      <c r="AX303" s="13" t="s">
        <v>81</v>
      </c>
      <c r="AY303" s="159" t="s">
        <v>127</v>
      </c>
    </row>
    <row r="304" spans="1:65" s="2" customFormat="1" ht="24.15" customHeight="1">
      <c r="A304" s="33"/>
      <c r="B304" s="138"/>
      <c r="C304" s="139" t="s">
        <v>516</v>
      </c>
      <c r="D304" s="139" t="s">
        <v>130</v>
      </c>
      <c r="E304" s="140" t="s">
        <v>517</v>
      </c>
      <c r="F304" s="141" t="s">
        <v>518</v>
      </c>
      <c r="G304" s="142" t="s">
        <v>152</v>
      </c>
      <c r="H304" s="143">
        <v>161.69</v>
      </c>
      <c r="I304" s="144"/>
      <c r="J304" s="145">
        <f>ROUND(I304*H304,2)</f>
        <v>0</v>
      </c>
      <c r="K304" s="141" t="s">
        <v>134</v>
      </c>
      <c r="L304" s="34"/>
      <c r="M304" s="146" t="s">
        <v>3</v>
      </c>
      <c r="N304" s="147" t="s">
        <v>44</v>
      </c>
      <c r="O304" s="54"/>
      <c r="P304" s="148">
        <f>O304*H304</f>
        <v>0</v>
      </c>
      <c r="Q304" s="148">
        <v>0</v>
      </c>
      <c r="R304" s="148">
        <f>Q304*H304</f>
        <v>0</v>
      </c>
      <c r="S304" s="148">
        <v>0</v>
      </c>
      <c r="T304" s="149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50" t="s">
        <v>222</v>
      </c>
      <c r="AT304" s="150" t="s">
        <v>130</v>
      </c>
      <c r="AU304" s="150" t="s">
        <v>83</v>
      </c>
      <c r="AY304" s="18" t="s">
        <v>127</v>
      </c>
      <c r="BE304" s="151">
        <f>IF(N304="základní",J304,0)</f>
        <v>0</v>
      </c>
      <c r="BF304" s="151">
        <f>IF(N304="snížená",J304,0)</f>
        <v>0</v>
      </c>
      <c r="BG304" s="151">
        <f>IF(N304="zákl. přenesená",J304,0)</f>
        <v>0</v>
      </c>
      <c r="BH304" s="151">
        <f>IF(N304="sníž. přenesená",J304,0)</f>
        <v>0</v>
      </c>
      <c r="BI304" s="151">
        <f>IF(N304="nulová",J304,0)</f>
        <v>0</v>
      </c>
      <c r="BJ304" s="18" t="s">
        <v>81</v>
      </c>
      <c r="BK304" s="151">
        <f>ROUND(I304*H304,2)</f>
        <v>0</v>
      </c>
      <c r="BL304" s="18" t="s">
        <v>222</v>
      </c>
      <c r="BM304" s="150" t="s">
        <v>519</v>
      </c>
    </row>
    <row r="305" spans="1:65" s="2" customFormat="1">
      <c r="A305" s="33"/>
      <c r="B305" s="34"/>
      <c r="C305" s="33"/>
      <c r="D305" s="152" t="s">
        <v>137</v>
      </c>
      <c r="E305" s="33"/>
      <c r="F305" s="153" t="s">
        <v>520</v>
      </c>
      <c r="G305" s="33"/>
      <c r="H305" s="33"/>
      <c r="I305" s="154"/>
      <c r="J305" s="33"/>
      <c r="K305" s="33"/>
      <c r="L305" s="34"/>
      <c r="M305" s="155"/>
      <c r="N305" s="156"/>
      <c r="O305" s="54"/>
      <c r="P305" s="54"/>
      <c r="Q305" s="54"/>
      <c r="R305" s="54"/>
      <c r="S305" s="54"/>
      <c r="T305" s="55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8" t="s">
        <v>137</v>
      </c>
      <c r="AU305" s="18" t="s">
        <v>83</v>
      </c>
    </row>
    <row r="306" spans="1:65" s="2" customFormat="1" ht="16.5" customHeight="1">
      <c r="A306" s="33"/>
      <c r="B306" s="138"/>
      <c r="C306" s="181" t="s">
        <v>521</v>
      </c>
      <c r="D306" s="181" t="s">
        <v>259</v>
      </c>
      <c r="E306" s="182" t="s">
        <v>522</v>
      </c>
      <c r="F306" s="183" t="s">
        <v>523</v>
      </c>
      <c r="G306" s="184" t="s">
        <v>482</v>
      </c>
      <c r="H306" s="185">
        <v>5.3360000000000003</v>
      </c>
      <c r="I306" s="186"/>
      <c r="J306" s="187">
        <f>ROUND(I306*H306,2)</f>
        <v>0</v>
      </c>
      <c r="K306" s="183" t="s">
        <v>134</v>
      </c>
      <c r="L306" s="188"/>
      <c r="M306" s="189" t="s">
        <v>3</v>
      </c>
      <c r="N306" s="190" t="s">
        <v>44</v>
      </c>
      <c r="O306" s="54"/>
      <c r="P306" s="148">
        <f>O306*H306</f>
        <v>0</v>
      </c>
      <c r="Q306" s="148">
        <v>0.55000000000000004</v>
      </c>
      <c r="R306" s="148">
        <f>Q306*H306</f>
        <v>2.9348000000000005</v>
      </c>
      <c r="S306" s="148">
        <v>0</v>
      </c>
      <c r="T306" s="149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0" t="s">
        <v>262</v>
      </c>
      <c r="AT306" s="150" t="s">
        <v>259</v>
      </c>
      <c r="AU306" s="150" t="s">
        <v>83</v>
      </c>
      <c r="AY306" s="18" t="s">
        <v>127</v>
      </c>
      <c r="BE306" s="151">
        <f>IF(N306="základní",J306,0)</f>
        <v>0</v>
      </c>
      <c r="BF306" s="151">
        <f>IF(N306="snížená",J306,0)</f>
        <v>0</v>
      </c>
      <c r="BG306" s="151">
        <f>IF(N306="zákl. přenesená",J306,0)</f>
        <v>0</v>
      </c>
      <c r="BH306" s="151">
        <f>IF(N306="sníž. přenesená",J306,0)</f>
        <v>0</v>
      </c>
      <c r="BI306" s="151">
        <f>IF(N306="nulová",J306,0)</f>
        <v>0</v>
      </c>
      <c r="BJ306" s="18" t="s">
        <v>81</v>
      </c>
      <c r="BK306" s="151">
        <f>ROUND(I306*H306,2)</f>
        <v>0</v>
      </c>
      <c r="BL306" s="18" t="s">
        <v>222</v>
      </c>
      <c r="BM306" s="150" t="s">
        <v>524</v>
      </c>
    </row>
    <row r="307" spans="1:65" s="13" customFormat="1">
      <c r="B307" s="157"/>
      <c r="D307" s="158" t="s">
        <v>139</v>
      </c>
      <c r="E307" s="159" t="s">
        <v>3</v>
      </c>
      <c r="F307" s="160" t="s">
        <v>525</v>
      </c>
      <c r="H307" s="161">
        <v>4.851</v>
      </c>
      <c r="I307" s="162"/>
      <c r="L307" s="157"/>
      <c r="M307" s="163"/>
      <c r="N307" s="164"/>
      <c r="O307" s="164"/>
      <c r="P307" s="164"/>
      <c r="Q307" s="164"/>
      <c r="R307" s="164"/>
      <c r="S307" s="164"/>
      <c r="T307" s="165"/>
      <c r="AT307" s="159" t="s">
        <v>139</v>
      </c>
      <c r="AU307" s="159" t="s">
        <v>83</v>
      </c>
      <c r="AV307" s="13" t="s">
        <v>83</v>
      </c>
      <c r="AW307" s="13" t="s">
        <v>33</v>
      </c>
      <c r="AX307" s="13" t="s">
        <v>81</v>
      </c>
      <c r="AY307" s="159" t="s">
        <v>127</v>
      </c>
    </row>
    <row r="308" spans="1:65" s="13" customFormat="1">
      <c r="B308" s="157"/>
      <c r="D308" s="158" t="s">
        <v>139</v>
      </c>
      <c r="F308" s="160" t="s">
        <v>526</v>
      </c>
      <c r="H308" s="161">
        <v>5.3360000000000003</v>
      </c>
      <c r="I308" s="162"/>
      <c r="L308" s="157"/>
      <c r="M308" s="163"/>
      <c r="N308" s="164"/>
      <c r="O308" s="164"/>
      <c r="P308" s="164"/>
      <c r="Q308" s="164"/>
      <c r="R308" s="164"/>
      <c r="S308" s="164"/>
      <c r="T308" s="165"/>
      <c r="AT308" s="159" t="s">
        <v>139</v>
      </c>
      <c r="AU308" s="159" t="s">
        <v>83</v>
      </c>
      <c r="AV308" s="13" t="s">
        <v>83</v>
      </c>
      <c r="AW308" s="13" t="s">
        <v>4</v>
      </c>
      <c r="AX308" s="13" t="s">
        <v>81</v>
      </c>
      <c r="AY308" s="159" t="s">
        <v>127</v>
      </c>
    </row>
    <row r="309" spans="1:65" s="2" customFormat="1" ht="21.75" customHeight="1">
      <c r="A309" s="33"/>
      <c r="B309" s="138"/>
      <c r="C309" s="139" t="s">
        <v>527</v>
      </c>
      <c r="D309" s="139" t="s">
        <v>130</v>
      </c>
      <c r="E309" s="140" t="s">
        <v>528</v>
      </c>
      <c r="F309" s="141" t="s">
        <v>529</v>
      </c>
      <c r="G309" s="142" t="s">
        <v>152</v>
      </c>
      <c r="H309" s="143">
        <v>161.69</v>
      </c>
      <c r="I309" s="144"/>
      <c r="J309" s="145">
        <f>ROUND(I309*H309,2)</f>
        <v>0</v>
      </c>
      <c r="K309" s="141" t="s">
        <v>134</v>
      </c>
      <c r="L309" s="34"/>
      <c r="M309" s="146" t="s">
        <v>3</v>
      </c>
      <c r="N309" s="147" t="s">
        <v>44</v>
      </c>
      <c r="O309" s="54"/>
      <c r="P309" s="148">
        <f>O309*H309</f>
        <v>0</v>
      </c>
      <c r="Q309" s="148">
        <v>0</v>
      </c>
      <c r="R309" s="148">
        <f>Q309*H309</f>
        <v>0</v>
      </c>
      <c r="S309" s="148">
        <v>0</v>
      </c>
      <c r="T309" s="149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0" t="s">
        <v>222</v>
      </c>
      <c r="AT309" s="150" t="s">
        <v>130</v>
      </c>
      <c r="AU309" s="150" t="s">
        <v>83</v>
      </c>
      <c r="AY309" s="18" t="s">
        <v>127</v>
      </c>
      <c r="BE309" s="151">
        <f>IF(N309="základní",J309,0)</f>
        <v>0</v>
      </c>
      <c r="BF309" s="151">
        <f>IF(N309="snížená",J309,0)</f>
        <v>0</v>
      </c>
      <c r="BG309" s="151">
        <f>IF(N309="zákl. přenesená",J309,0)</f>
        <v>0</v>
      </c>
      <c r="BH309" s="151">
        <f>IF(N309="sníž. přenesená",J309,0)</f>
        <v>0</v>
      </c>
      <c r="BI309" s="151">
        <f>IF(N309="nulová",J309,0)</f>
        <v>0</v>
      </c>
      <c r="BJ309" s="18" t="s">
        <v>81</v>
      </c>
      <c r="BK309" s="151">
        <f>ROUND(I309*H309,2)</f>
        <v>0</v>
      </c>
      <c r="BL309" s="18" t="s">
        <v>222</v>
      </c>
      <c r="BM309" s="150" t="s">
        <v>530</v>
      </c>
    </row>
    <row r="310" spans="1:65" s="2" customFormat="1">
      <c r="A310" s="33"/>
      <c r="B310" s="34"/>
      <c r="C310" s="33"/>
      <c r="D310" s="152" t="s">
        <v>137</v>
      </c>
      <c r="E310" s="33"/>
      <c r="F310" s="153" t="s">
        <v>531</v>
      </c>
      <c r="G310" s="33"/>
      <c r="H310" s="33"/>
      <c r="I310" s="154"/>
      <c r="J310" s="33"/>
      <c r="K310" s="33"/>
      <c r="L310" s="34"/>
      <c r="M310" s="155"/>
      <c r="N310" s="156"/>
      <c r="O310" s="54"/>
      <c r="P310" s="54"/>
      <c r="Q310" s="54"/>
      <c r="R310" s="54"/>
      <c r="S310" s="54"/>
      <c r="T310" s="55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8" t="s">
        <v>137</v>
      </c>
      <c r="AU310" s="18" t="s">
        <v>83</v>
      </c>
    </row>
    <row r="311" spans="1:65" s="14" customFormat="1">
      <c r="B311" s="166"/>
      <c r="D311" s="158" t="s">
        <v>139</v>
      </c>
      <c r="E311" s="167" t="s">
        <v>3</v>
      </c>
      <c r="F311" s="168" t="s">
        <v>532</v>
      </c>
      <c r="H311" s="167" t="s">
        <v>3</v>
      </c>
      <c r="I311" s="169"/>
      <c r="L311" s="166"/>
      <c r="M311" s="170"/>
      <c r="N311" s="171"/>
      <c r="O311" s="171"/>
      <c r="P311" s="171"/>
      <c r="Q311" s="171"/>
      <c r="R311" s="171"/>
      <c r="S311" s="171"/>
      <c r="T311" s="172"/>
      <c r="AT311" s="167" t="s">
        <v>139</v>
      </c>
      <c r="AU311" s="167" t="s">
        <v>83</v>
      </c>
      <c r="AV311" s="14" t="s">
        <v>81</v>
      </c>
      <c r="AW311" s="14" t="s">
        <v>33</v>
      </c>
      <c r="AX311" s="14" t="s">
        <v>73</v>
      </c>
      <c r="AY311" s="167" t="s">
        <v>127</v>
      </c>
    </row>
    <row r="312" spans="1:65" s="13" customFormat="1">
      <c r="B312" s="157"/>
      <c r="D312" s="158" t="s">
        <v>139</v>
      </c>
      <c r="E312" s="159" t="s">
        <v>3</v>
      </c>
      <c r="F312" s="160" t="s">
        <v>533</v>
      </c>
      <c r="H312" s="161">
        <v>161.69</v>
      </c>
      <c r="I312" s="162"/>
      <c r="L312" s="157"/>
      <c r="M312" s="163"/>
      <c r="N312" s="164"/>
      <c r="O312" s="164"/>
      <c r="P312" s="164"/>
      <c r="Q312" s="164"/>
      <c r="R312" s="164"/>
      <c r="S312" s="164"/>
      <c r="T312" s="165"/>
      <c r="AT312" s="159" t="s">
        <v>139</v>
      </c>
      <c r="AU312" s="159" t="s">
        <v>83</v>
      </c>
      <c r="AV312" s="13" t="s">
        <v>83</v>
      </c>
      <c r="AW312" s="13" t="s">
        <v>33</v>
      </c>
      <c r="AX312" s="13" t="s">
        <v>73</v>
      </c>
      <c r="AY312" s="159" t="s">
        <v>127</v>
      </c>
    </row>
    <row r="313" spans="1:65" s="15" customFormat="1">
      <c r="B313" s="173"/>
      <c r="D313" s="158" t="s">
        <v>139</v>
      </c>
      <c r="E313" s="174" t="s">
        <v>3</v>
      </c>
      <c r="F313" s="175" t="s">
        <v>187</v>
      </c>
      <c r="H313" s="176">
        <v>161.69</v>
      </c>
      <c r="I313" s="177"/>
      <c r="L313" s="173"/>
      <c r="M313" s="178"/>
      <c r="N313" s="179"/>
      <c r="O313" s="179"/>
      <c r="P313" s="179"/>
      <c r="Q313" s="179"/>
      <c r="R313" s="179"/>
      <c r="S313" s="179"/>
      <c r="T313" s="180"/>
      <c r="AT313" s="174" t="s">
        <v>139</v>
      </c>
      <c r="AU313" s="174" t="s">
        <v>83</v>
      </c>
      <c r="AV313" s="15" t="s">
        <v>135</v>
      </c>
      <c r="AW313" s="15" t="s">
        <v>33</v>
      </c>
      <c r="AX313" s="15" t="s">
        <v>81</v>
      </c>
      <c r="AY313" s="174" t="s">
        <v>127</v>
      </c>
    </row>
    <row r="314" spans="1:65" s="2" customFormat="1" ht="16.5" customHeight="1">
      <c r="A314" s="33"/>
      <c r="B314" s="138"/>
      <c r="C314" s="181" t="s">
        <v>534</v>
      </c>
      <c r="D314" s="181" t="s">
        <v>259</v>
      </c>
      <c r="E314" s="182" t="s">
        <v>511</v>
      </c>
      <c r="F314" s="183" t="s">
        <v>512</v>
      </c>
      <c r="G314" s="184" t="s">
        <v>482</v>
      </c>
      <c r="H314" s="185">
        <v>1.7789999999999999</v>
      </c>
      <c r="I314" s="186"/>
      <c r="J314" s="187">
        <f>ROUND(I314*H314,2)</f>
        <v>0</v>
      </c>
      <c r="K314" s="183" t="s">
        <v>134</v>
      </c>
      <c r="L314" s="188"/>
      <c r="M314" s="189" t="s">
        <v>3</v>
      </c>
      <c r="N314" s="190" t="s">
        <v>44</v>
      </c>
      <c r="O314" s="54"/>
      <c r="P314" s="148">
        <f>O314*H314</f>
        <v>0</v>
      </c>
      <c r="Q314" s="148">
        <v>0.55000000000000004</v>
      </c>
      <c r="R314" s="148">
        <f>Q314*H314</f>
        <v>0.97845000000000004</v>
      </c>
      <c r="S314" s="148">
        <v>0</v>
      </c>
      <c r="T314" s="149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50" t="s">
        <v>262</v>
      </c>
      <c r="AT314" s="150" t="s">
        <v>259</v>
      </c>
      <c r="AU314" s="150" t="s">
        <v>83</v>
      </c>
      <c r="AY314" s="18" t="s">
        <v>127</v>
      </c>
      <c r="BE314" s="151">
        <f>IF(N314="základní",J314,0)</f>
        <v>0</v>
      </c>
      <c r="BF314" s="151">
        <f>IF(N314="snížená",J314,0)</f>
        <v>0</v>
      </c>
      <c r="BG314" s="151">
        <f>IF(N314="zákl. přenesená",J314,0)</f>
        <v>0</v>
      </c>
      <c r="BH314" s="151">
        <f>IF(N314="sníž. přenesená",J314,0)</f>
        <v>0</v>
      </c>
      <c r="BI314" s="151">
        <f>IF(N314="nulová",J314,0)</f>
        <v>0</v>
      </c>
      <c r="BJ314" s="18" t="s">
        <v>81</v>
      </c>
      <c r="BK314" s="151">
        <f>ROUND(I314*H314,2)</f>
        <v>0</v>
      </c>
      <c r="BL314" s="18" t="s">
        <v>222</v>
      </c>
      <c r="BM314" s="150" t="s">
        <v>535</v>
      </c>
    </row>
    <row r="315" spans="1:65" s="14" customFormat="1">
      <c r="B315" s="166"/>
      <c r="D315" s="158" t="s">
        <v>139</v>
      </c>
      <c r="E315" s="167" t="s">
        <v>3</v>
      </c>
      <c r="F315" s="168" t="s">
        <v>532</v>
      </c>
      <c r="H315" s="167" t="s">
        <v>3</v>
      </c>
      <c r="I315" s="169"/>
      <c r="L315" s="166"/>
      <c r="M315" s="170"/>
      <c r="N315" s="171"/>
      <c r="O315" s="171"/>
      <c r="P315" s="171"/>
      <c r="Q315" s="171"/>
      <c r="R315" s="171"/>
      <c r="S315" s="171"/>
      <c r="T315" s="172"/>
      <c r="AT315" s="167" t="s">
        <v>139</v>
      </c>
      <c r="AU315" s="167" t="s">
        <v>83</v>
      </c>
      <c r="AV315" s="14" t="s">
        <v>81</v>
      </c>
      <c r="AW315" s="14" t="s">
        <v>33</v>
      </c>
      <c r="AX315" s="14" t="s">
        <v>73</v>
      </c>
      <c r="AY315" s="167" t="s">
        <v>127</v>
      </c>
    </row>
    <row r="316" spans="1:65" s="13" customFormat="1">
      <c r="B316" s="157"/>
      <c r="D316" s="158" t="s">
        <v>139</v>
      </c>
      <c r="E316" s="159" t="s">
        <v>3</v>
      </c>
      <c r="F316" s="160" t="s">
        <v>536</v>
      </c>
      <c r="H316" s="161">
        <v>1.617</v>
      </c>
      <c r="I316" s="162"/>
      <c r="L316" s="157"/>
      <c r="M316" s="163"/>
      <c r="N316" s="164"/>
      <c r="O316" s="164"/>
      <c r="P316" s="164"/>
      <c r="Q316" s="164"/>
      <c r="R316" s="164"/>
      <c r="S316" s="164"/>
      <c r="T316" s="165"/>
      <c r="AT316" s="159" t="s">
        <v>139</v>
      </c>
      <c r="AU316" s="159" t="s">
        <v>83</v>
      </c>
      <c r="AV316" s="13" t="s">
        <v>83</v>
      </c>
      <c r="AW316" s="13" t="s">
        <v>33</v>
      </c>
      <c r="AX316" s="13" t="s">
        <v>81</v>
      </c>
      <c r="AY316" s="159" t="s">
        <v>127</v>
      </c>
    </row>
    <row r="317" spans="1:65" s="13" customFormat="1">
      <c r="B317" s="157"/>
      <c r="D317" s="158" t="s">
        <v>139</v>
      </c>
      <c r="F317" s="160" t="s">
        <v>537</v>
      </c>
      <c r="H317" s="161">
        <v>1.7789999999999999</v>
      </c>
      <c r="I317" s="162"/>
      <c r="L317" s="157"/>
      <c r="M317" s="163"/>
      <c r="N317" s="164"/>
      <c r="O317" s="164"/>
      <c r="P317" s="164"/>
      <c r="Q317" s="164"/>
      <c r="R317" s="164"/>
      <c r="S317" s="164"/>
      <c r="T317" s="165"/>
      <c r="AT317" s="159" t="s">
        <v>139</v>
      </c>
      <c r="AU317" s="159" t="s">
        <v>83</v>
      </c>
      <c r="AV317" s="13" t="s">
        <v>83</v>
      </c>
      <c r="AW317" s="13" t="s">
        <v>4</v>
      </c>
      <c r="AX317" s="13" t="s">
        <v>81</v>
      </c>
      <c r="AY317" s="159" t="s">
        <v>127</v>
      </c>
    </row>
    <row r="318" spans="1:65" s="2" customFormat="1" ht="16.5" customHeight="1">
      <c r="A318" s="33"/>
      <c r="B318" s="138"/>
      <c r="C318" s="139" t="s">
        <v>538</v>
      </c>
      <c r="D318" s="139" t="s">
        <v>130</v>
      </c>
      <c r="E318" s="140" t="s">
        <v>539</v>
      </c>
      <c r="F318" s="141" t="s">
        <v>540</v>
      </c>
      <c r="G318" s="142" t="s">
        <v>152</v>
      </c>
      <c r="H318" s="143">
        <v>161.69</v>
      </c>
      <c r="I318" s="144"/>
      <c r="J318" s="145">
        <f>ROUND(I318*H318,2)</f>
        <v>0</v>
      </c>
      <c r="K318" s="141" t="s">
        <v>134</v>
      </c>
      <c r="L318" s="34"/>
      <c r="M318" s="146" t="s">
        <v>3</v>
      </c>
      <c r="N318" s="147" t="s">
        <v>44</v>
      </c>
      <c r="O318" s="54"/>
      <c r="P318" s="148">
        <f>O318*H318</f>
        <v>0</v>
      </c>
      <c r="Q318" s="148">
        <v>0</v>
      </c>
      <c r="R318" s="148">
        <f>Q318*H318</f>
        <v>0</v>
      </c>
      <c r="S318" s="148">
        <v>6.0000000000000001E-3</v>
      </c>
      <c r="T318" s="149">
        <f>S318*H318</f>
        <v>0.97014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50" t="s">
        <v>222</v>
      </c>
      <c r="AT318" s="150" t="s">
        <v>130</v>
      </c>
      <c r="AU318" s="150" t="s">
        <v>83</v>
      </c>
      <c r="AY318" s="18" t="s">
        <v>127</v>
      </c>
      <c r="BE318" s="151">
        <f>IF(N318="základní",J318,0)</f>
        <v>0</v>
      </c>
      <c r="BF318" s="151">
        <f>IF(N318="snížená",J318,0)</f>
        <v>0</v>
      </c>
      <c r="BG318" s="151">
        <f>IF(N318="zákl. přenesená",J318,0)</f>
        <v>0</v>
      </c>
      <c r="BH318" s="151">
        <f>IF(N318="sníž. přenesená",J318,0)</f>
        <v>0</v>
      </c>
      <c r="BI318" s="151">
        <f>IF(N318="nulová",J318,0)</f>
        <v>0</v>
      </c>
      <c r="BJ318" s="18" t="s">
        <v>81</v>
      </c>
      <c r="BK318" s="151">
        <f>ROUND(I318*H318,2)</f>
        <v>0</v>
      </c>
      <c r="BL318" s="18" t="s">
        <v>222</v>
      </c>
      <c r="BM318" s="150" t="s">
        <v>541</v>
      </c>
    </row>
    <row r="319" spans="1:65" s="2" customFormat="1">
      <c r="A319" s="33"/>
      <c r="B319" s="34"/>
      <c r="C319" s="33"/>
      <c r="D319" s="152" t="s">
        <v>137</v>
      </c>
      <c r="E319" s="33"/>
      <c r="F319" s="153" t="s">
        <v>542</v>
      </c>
      <c r="G319" s="33"/>
      <c r="H319" s="33"/>
      <c r="I319" s="154"/>
      <c r="J319" s="33"/>
      <c r="K319" s="33"/>
      <c r="L319" s="34"/>
      <c r="M319" s="155"/>
      <c r="N319" s="156"/>
      <c r="O319" s="54"/>
      <c r="P319" s="54"/>
      <c r="Q319" s="54"/>
      <c r="R319" s="54"/>
      <c r="S319" s="54"/>
      <c r="T319" s="55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T319" s="18" t="s">
        <v>137</v>
      </c>
      <c r="AU319" s="18" t="s">
        <v>83</v>
      </c>
    </row>
    <row r="320" spans="1:65" s="2" customFormat="1" ht="16.5" customHeight="1">
      <c r="A320" s="33"/>
      <c r="B320" s="138"/>
      <c r="C320" s="139" t="s">
        <v>543</v>
      </c>
      <c r="D320" s="139" t="s">
        <v>130</v>
      </c>
      <c r="E320" s="140" t="s">
        <v>544</v>
      </c>
      <c r="F320" s="141" t="s">
        <v>545</v>
      </c>
      <c r="G320" s="142" t="s">
        <v>152</v>
      </c>
      <c r="H320" s="143">
        <v>161.69</v>
      </c>
      <c r="I320" s="144"/>
      <c r="J320" s="145">
        <f>ROUND(I320*H320,2)</f>
        <v>0</v>
      </c>
      <c r="K320" s="141" t="s">
        <v>134</v>
      </c>
      <c r="L320" s="34"/>
      <c r="M320" s="146" t="s">
        <v>3</v>
      </c>
      <c r="N320" s="147" t="s">
        <v>44</v>
      </c>
      <c r="O320" s="54"/>
      <c r="P320" s="148">
        <f>O320*H320</f>
        <v>0</v>
      </c>
      <c r="Q320" s="148">
        <v>0</v>
      </c>
      <c r="R320" s="148">
        <f>Q320*H320</f>
        <v>0</v>
      </c>
      <c r="S320" s="148">
        <v>1.4E-2</v>
      </c>
      <c r="T320" s="149">
        <f>S320*H320</f>
        <v>2.2636600000000002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50" t="s">
        <v>222</v>
      </c>
      <c r="AT320" s="150" t="s">
        <v>130</v>
      </c>
      <c r="AU320" s="150" t="s">
        <v>83</v>
      </c>
      <c r="AY320" s="18" t="s">
        <v>127</v>
      </c>
      <c r="BE320" s="151">
        <f>IF(N320="základní",J320,0)</f>
        <v>0</v>
      </c>
      <c r="BF320" s="151">
        <f>IF(N320="snížená",J320,0)</f>
        <v>0</v>
      </c>
      <c r="BG320" s="151">
        <f>IF(N320="zákl. přenesená",J320,0)</f>
        <v>0</v>
      </c>
      <c r="BH320" s="151">
        <f>IF(N320="sníž. přenesená",J320,0)</f>
        <v>0</v>
      </c>
      <c r="BI320" s="151">
        <f>IF(N320="nulová",J320,0)</f>
        <v>0</v>
      </c>
      <c r="BJ320" s="18" t="s">
        <v>81</v>
      </c>
      <c r="BK320" s="151">
        <f>ROUND(I320*H320,2)</f>
        <v>0</v>
      </c>
      <c r="BL320" s="18" t="s">
        <v>222</v>
      </c>
      <c r="BM320" s="150" t="s">
        <v>546</v>
      </c>
    </row>
    <row r="321" spans="1:65" s="2" customFormat="1">
      <c r="A321" s="33"/>
      <c r="B321" s="34"/>
      <c r="C321" s="33"/>
      <c r="D321" s="152" t="s">
        <v>137</v>
      </c>
      <c r="E321" s="33"/>
      <c r="F321" s="153" t="s">
        <v>547</v>
      </c>
      <c r="G321" s="33"/>
      <c r="H321" s="33"/>
      <c r="I321" s="154"/>
      <c r="J321" s="33"/>
      <c r="K321" s="33"/>
      <c r="L321" s="34"/>
      <c r="M321" s="155"/>
      <c r="N321" s="156"/>
      <c r="O321" s="54"/>
      <c r="P321" s="54"/>
      <c r="Q321" s="54"/>
      <c r="R321" s="54"/>
      <c r="S321" s="54"/>
      <c r="T321" s="55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T321" s="18" t="s">
        <v>137</v>
      </c>
      <c r="AU321" s="18" t="s">
        <v>83</v>
      </c>
    </row>
    <row r="322" spans="1:65" s="2" customFormat="1" ht="21.75" customHeight="1">
      <c r="A322" s="33"/>
      <c r="B322" s="138"/>
      <c r="C322" s="139" t="s">
        <v>548</v>
      </c>
      <c r="D322" s="139" t="s">
        <v>130</v>
      </c>
      <c r="E322" s="140" t="s">
        <v>549</v>
      </c>
      <c r="F322" s="141" t="s">
        <v>550</v>
      </c>
      <c r="G322" s="142" t="s">
        <v>482</v>
      </c>
      <c r="H322" s="143">
        <v>1.9079999999999999</v>
      </c>
      <c r="I322" s="144"/>
      <c r="J322" s="145">
        <f>ROUND(I322*H322,2)</f>
        <v>0</v>
      </c>
      <c r="K322" s="141" t="s">
        <v>134</v>
      </c>
      <c r="L322" s="34"/>
      <c r="M322" s="146" t="s">
        <v>3</v>
      </c>
      <c r="N322" s="147" t="s">
        <v>44</v>
      </c>
      <c r="O322" s="54"/>
      <c r="P322" s="148">
        <f>O322*H322</f>
        <v>0</v>
      </c>
      <c r="Q322" s="148">
        <v>2.3369999999999998E-2</v>
      </c>
      <c r="R322" s="148">
        <f>Q322*H322</f>
        <v>4.4589959999999998E-2</v>
      </c>
      <c r="S322" s="148">
        <v>0</v>
      </c>
      <c r="T322" s="149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50" t="s">
        <v>222</v>
      </c>
      <c r="AT322" s="150" t="s">
        <v>130</v>
      </c>
      <c r="AU322" s="150" t="s">
        <v>83</v>
      </c>
      <c r="AY322" s="18" t="s">
        <v>127</v>
      </c>
      <c r="BE322" s="151">
        <f>IF(N322="základní",J322,0)</f>
        <v>0</v>
      </c>
      <c r="BF322" s="151">
        <f>IF(N322="snížená",J322,0)</f>
        <v>0</v>
      </c>
      <c r="BG322" s="151">
        <f>IF(N322="zákl. přenesená",J322,0)</f>
        <v>0</v>
      </c>
      <c r="BH322" s="151">
        <f>IF(N322="sníž. přenesená",J322,0)</f>
        <v>0</v>
      </c>
      <c r="BI322" s="151">
        <f>IF(N322="nulová",J322,0)</f>
        <v>0</v>
      </c>
      <c r="BJ322" s="18" t="s">
        <v>81</v>
      </c>
      <c r="BK322" s="151">
        <f>ROUND(I322*H322,2)</f>
        <v>0</v>
      </c>
      <c r="BL322" s="18" t="s">
        <v>222</v>
      </c>
      <c r="BM322" s="150" t="s">
        <v>551</v>
      </c>
    </row>
    <row r="323" spans="1:65" s="2" customFormat="1">
      <c r="A323" s="33"/>
      <c r="B323" s="34"/>
      <c r="C323" s="33"/>
      <c r="D323" s="152" t="s">
        <v>137</v>
      </c>
      <c r="E323" s="33"/>
      <c r="F323" s="153" t="s">
        <v>552</v>
      </c>
      <c r="G323" s="33"/>
      <c r="H323" s="33"/>
      <c r="I323" s="154"/>
      <c r="J323" s="33"/>
      <c r="K323" s="33"/>
      <c r="L323" s="34"/>
      <c r="M323" s="155"/>
      <c r="N323" s="156"/>
      <c r="O323" s="54"/>
      <c r="P323" s="54"/>
      <c r="Q323" s="54"/>
      <c r="R323" s="54"/>
      <c r="S323" s="54"/>
      <c r="T323" s="55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T323" s="18" t="s">
        <v>137</v>
      </c>
      <c r="AU323" s="18" t="s">
        <v>83</v>
      </c>
    </row>
    <row r="324" spans="1:65" s="13" customFormat="1">
      <c r="B324" s="157"/>
      <c r="D324" s="158" t="s">
        <v>139</v>
      </c>
      <c r="E324" s="159" t="s">
        <v>3</v>
      </c>
      <c r="F324" s="160" t="s">
        <v>553</v>
      </c>
      <c r="H324" s="161">
        <v>1.9079999999999999</v>
      </c>
      <c r="I324" s="162"/>
      <c r="L324" s="157"/>
      <c r="M324" s="163"/>
      <c r="N324" s="164"/>
      <c r="O324" s="164"/>
      <c r="P324" s="164"/>
      <c r="Q324" s="164"/>
      <c r="R324" s="164"/>
      <c r="S324" s="164"/>
      <c r="T324" s="165"/>
      <c r="AT324" s="159" t="s">
        <v>139</v>
      </c>
      <c r="AU324" s="159" t="s">
        <v>83</v>
      </c>
      <c r="AV324" s="13" t="s">
        <v>83</v>
      </c>
      <c r="AW324" s="13" t="s">
        <v>33</v>
      </c>
      <c r="AX324" s="13" t="s">
        <v>81</v>
      </c>
      <c r="AY324" s="159" t="s">
        <v>127</v>
      </c>
    </row>
    <row r="325" spans="1:65" s="2" customFormat="1" ht="16.5" customHeight="1">
      <c r="A325" s="33"/>
      <c r="B325" s="138"/>
      <c r="C325" s="139" t="s">
        <v>554</v>
      </c>
      <c r="D325" s="139" t="s">
        <v>130</v>
      </c>
      <c r="E325" s="140" t="s">
        <v>555</v>
      </c>
      <c r="F325" s="141" t="s">
        <v>556</v>
      </c>
      <c r="G325" s="142" t="s">
        <v>152</v>
      </c>
      <c r="H325" s="143">
        <v>161.69</v>
      </c>
      <c r="I325" s="144"/>
      <c r="J325" s="145">
        <f>ROUND(I325*H325,2)</f>
        <v>0</v>
      </c>
      <c r="K325" s="141" t="s">
        <v>3</v>
      </c>
      <c r="L325" s="34"/>
      <c r="M325" s="146" t="s">
        <v>3</v>
      </c>
      <c r="N325" s="147" t="s">
        <v>44</v>
      </c>
      <c r="O325" s="54"/>
      <c r="P325" s="148">
        <f>O325*H325</f>
        <v>0</v>
      </c>
      <c r="Q325" s="148">
        <v>2.3369999999999998E-2</v>
      </c>
      <c r="R325" s="148">
        <f>Q325*H325</f>
        <v>3.7786952999999999</v>
      </c>
      <c r="S325" s="148">
        <v>0</v>
      </c>
      <c r="T325" s="149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50" t="s">
        <v>222</v>
      </c>
      <c r="AT325" s="150" t="s">
        <v>130</v>
      </c>
      <c r="AU325" s="150" t="s">
        <v>83</v>
      </c>
      <c r="AY325" s="18" t="s">
        <v>127</v>
      </c>
      <c r="BE325" s="151">
        <f>IF(N325="základní",J325,0)</f>
        <v>0</v>
      </c>
      <c r="BF325" s="151">
        <f>IF(N325="snížená",J325,0)</f>
        <v>0</v>
      </c>
      <c r="BG325" s="151">
        <f>IF(N325="zákl. přenesená",J325,0)</f>
        <v>0</v>
      </c>
      <c r="BH325" s="151">
        <f>IF(N325="sníž. přenesená",J325,0)</f>
        <v>0</v>
      </c>
      <c r="BI325" s="151">
        <f>IF(N325="nulová",J325,0)</f>
        <v>0</v>
      </c>
      <c r="BJ325" s="18" t="s">
        <v>81</v>
      </c>
      <c r="BK325" s="151">
        <f>ROUND(I325*H325,2)</f>
        <v>0</v>
      </c>
      <c r="BL325" s="18" t="s">
        <v>222</v>
      </c>
      <c r="BM325" s="150" t="s">
        <v>557</v>
      </c>
    </row>
    <row r="326" spans="1:65" s="2" customFormat="1" ht="24.15" customHeight="1">
      <c r="A326" s="33"/>
      <c r="B326" s="138"/>
      <c r="C326" s="139" t="s">
        <v>558</v>
      </c>
      <c r="D326" s="139" t="s">
        <v>130</v>
      </c>
      <c r="E326" s="140" t="s">
        <v>559</v>
      </c>
      <c r="F326" s="141" t="s">
        <v>560</v>
      </c>
      <c r="G326" s="142" t="s">
        <v>438</v>
      </c>
      <c r="H326" s="191"/>
      <c r="I326" s="144"/>
      <c r="J326" s="145">
        <f>ROUND(I326*H326,2)</f>
        <v>0</v>
      </c>
      <c r="K326" s="141" t="s">
        <v>134</v>
      </c>
      <c r="L326" s="34"/>
      <c r="M326" s="146" t="s">
        <v>3</v>
      </c>
      <c r="N326" s="147" t="s">
        <v>44</v>
      </c>
      <c r="O326" s="54"/>
      <c r="P326" s="148">
        <f>O326*H326</f>
        <v>0</v>
      </c>
      <c r="Q326" s="148">
        <v>0</v>
      </c>
      <c r="R326" s="148">
        <f>Q326*H326</f>
        <v>0</v>
      </c>
      <c r="S326" s="148">
        <v>0</v>
      </c>
      <c r="T326" s="149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50" t="s">
        <v>222</v>
      </c>
      <c r="AT326" s="150" t="s">
        <v>130</v>
      </c>
      <c r="AU326" s="150" t="s">
        <v>83</v>
      </c>
      <c r="AY326" s="18" t="s">
        <v>127</v>
      </c>
      <c r="BE326" s="151">
        <f>IF(N326="základní",J326,0)</f>
        <v>0</v>
      </c>
      <c r="BF326" s="151">
        <f>IF(N326="snížená",J326,0)</f>
        <v>0</v>
      </c>
      <c r="BG326" s="151">
        <f>IF(N326="zákl. přenesená",J326,0)</f>
        <v>0</v>
      </c>
      <c r="BH326" s="151">
        <f>IF(N326="sníž. přenesená",J326,0)</f>
        <v>0</v>
      </c>
      <c r="BI326" s="151">
        <f>IF(N326="nulová",J326,0)</f>
        <v>0</v>
      </c>
      <c r="BJ326" s="18" t="s">
        <v>81</v>
      </c>
      <c r="BK326" s="151">
        <f>ROUND(I326*H326,2)</f>
        <v>0</v>
      </c>
      <c r="BL326" s="18" t="s">
        <v>222</v>
      </c>
      <c r="BM326" s="150" t="s">
        <v>561</v>
      </c>
    </row>
    <row r="327" spans="1:65" s="2" customFormat="1">
      <c r="A327" s="33"/>
      <c r="B327" s="34"/>
      <c r="C327" s="33"/>
      <c r="D327" s="152" t="s">
        <v>137</v>
      </c>
      <c r="E327" s="33"/>
      <c r="F327" s="153" t="s">
        <v>562</v>
      </c>
      <c r="G327" s="33"/>
      <c r="H327" s="33"/>
      <c r="I327" s="154"/>
      <c r="J327" s="33"/>
      <c r="K327" s="33"/>
      <c r="L327" s="34"/>
      <c r="M327" s="155"/>
      <c r="N327" s="156"/>
      <c r="O327" s="54"/>
      <c r="P327" s="54"/>
      <c r="Q327" s="54"/>
      <c r="R327" s="54"/>
      <c r="S327" s="54"/>
      <c r="T327" s="55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8" t="s">
        <v>137</v>
      </c>
      <c r="AU327" s="18" t="s">
        <v>83</v>
      </c>
    </row>
    <row r="328" spans="1:65" s="12" customFormat="1" ht="22.95" customHeight="1">
      <c r="B328" s="125"/>
      <c r="D328" s="126" t="s">
        <v>72</v>
      </c>
      <c r="E328" s="136" t="s">
        <v>563</v>
      </c>
      <c r="F328" s="136" t="s">
        <v>564</v>
      </c>
      <c r="I328" s="128"/>
      <c r="J328" s="137">
        <f>BK328</f>
        <v>0</v>
      </c>
      <c r="L328" s="125"/>
      <c r="M328" s="130"/>
      <c r="N328" s="131"/>
      <c r="O328" s="131"/>
      <c r="P328" s="132">
        <f>SUM(P329:P366)</f>
        <v>0</v>
      </c>
      <c r="Q328" s="131"/>
      <c r="R328" s="132">
        <f>SUM(R329:R366)</f>
        <v>0.89751500000000006</v>
      </c>
      <c r="S328" s="131"/>
      <c r="T328" s="133">
        <f>SUM(T329:T366)</f>
        <v>0.60139759999999998</v>
      </c>
      <c r="AR328" s="126" t="s">
        <v>83</v>
      </c>
      <c r="AT328" s="134" t="s">
        <v>72</v>
      </c>
      <c r="AU328" s="134" t="s">
        <v>81</v>
      </c>
      <c r="AY328" s="126" t="s">
        <v>127</v>
      </c>
      <c r="BK328" s="135">
        <f>SUM(BK329:BK366)</f>
        <v>0</v>
      </c>
    </row>
    <row r="329" spans="1:65" s="2" customFormat="1" ht="16.5" customHeight="1">
      <c r="A329" s="33"/>
      <c r="B329" s="138"/>
      <c r="C329" s="139" t="s">
        <v>565</v>
      </c>
      <c r="D329" s="139" t="s">
        <v>130</v>
      </c>
      <c r="E329" s="140" t="s">
        <v>566</v>
      </c>
      <c r="F329" s="141" t="s">
        <v>567</v>
      </c>
      <c r="G329" s="142" t="s">
        <v>152</v>
      </c>
      <c r="H329" s="143">
        <v>1.9</v>
      </c>
      <c r="I329" s="144"/>
      <c r="J329" s="145">
        <f>ROUND(I329*H329,2)</f>
        <v>0</v>
      </c>
      <c r="K329" s="141" t="s">
        <v>134</v>
      </c>
      <c r="L329" s="34"/>
      <c r="M329" s="146" t="s">
        <v>3</v>
      </c>
      <c r="N329" s="147" t="s">
        <v>44</v>
      </c>
      <c r="O329" s="54"/>
      <c r="P329" s="148">
        <f>O329*H329</f>
        <v>0</v>
      </c>
      <c r="Q329" s="148">
        <v>0</v>
      </c>
      <c r="R329" s="148">
        <f>Q329*H329</f>
        <v>0</v>
      </c>
      <c r="S329" s="148">
        <v>1.6999999999999999E-3</v>
      </c>
      <c r="T329" s="149">
        <f>S329*H329</f>
        <v>3.2299999999999998E-3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50" t="s">
        <v>222</v>
      </c>
      <c r="AT329" s="150" t="s">
        <v>130</v>
      </c>
      <c r="AU329" s="150" t="s">
        <v>83</v>
      </c>
      <c r="AY329" s="18" t="s">
        <v>127</v>
      </c>
      <c r="BE329" s="151">
        <f>IF(N329="základní",J329,0)</f>
        <v>0</v>
      </c>
      <c r="BF329" s="151">
        <f>IF(N329="snížená",J329,0)</f>
        <v>0</v>
      </c>
      <c r="BG329" s="151">
        <f>IF(N329="zákl. přenesená",J329,0)</f>
        <v>0</v>
      </c>
      <c r="BH329" s="151">
        <f>IF(N329="sníž. přenesená",J329,0)</f>
        <v>0</v>
      </c>
      <c r="BI329" s="151">
        <f>IF(N329="nulová",J329,0)</f>
        <v>0</v>
      </c>
      <c r="BJ329" s="18" t="s">
        <v>81</v>
      </c>
      <c r="BK329" s="151">
        <f>ROUND(I329*H329,2)</f>
        <v>0</v>
      </c>
      <c r="BL329" s="18" t="s">
        <v>222</v>
      </c>
      <c r="BM329" s="150" t="s">
        <v>568</v>
      </c>
    </row>
    <row r="330" spans="1:65" s="2" customFormat="1">
      <c r="A330" s="33"/>
      <c r="B330" s="34"/>
      <c r="C330" s="33"/>
      <c r="D330" s="152" t="s">
        <v>137</v>
      </c>
      <c r="E330" s="33"/>
      <c r="F330" s="153" t="s">
        <v>569</v>
      </c>
      <c r="G330" s="33"/>
      <c r="H330" s="33"/>
      <c r="I330" s="154"/>
      <c r="J330" s="33"/>
      <c r="K330" s="33"/>
      <c r="L330" s="34"/>
      <c r="M330" s="155"/>
      <c r="N330" s="156"/>
      <c r="O330" s="54"/>
      <c r="P330" s="54"/>
      <c r="Q330" s="54"/>
      <c r="R330" s="54"/>
      <c r="S330" s="54"/>
      <c r="T330" s="55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8" t="s">
        <v>137</v>
      </c>
      <c r="AU330" s="18" t="s">
        <v>83</v>
      </c>
    </row>
    <row r="331" spans="1:65" s="2" customFormat="1" ht="24.15" customHeight="1">
      <c r="A331" s="33"/>
      <c r="B331" s="138"/>
      <c r="C331" s="139" t="s">
        <v>570</v>
      </c>
      <c r="D331" s="139" t="s">
        <v>130</v>
      </c>
      <c r="E331" s="140" t="s">
        <v>571</v>
      </c>
      <c r="F331" s="141" t="s">
        <v>572</v>
      </c>
      <c r="G331" s="142" t="s">
        <v>152</v>
      </c>
      <c r="H331" s="143">
        <v>323.38</v>
      </c>
      <c r="I331" s="144"/>
      <c r="J331" s="145">
        <f>ROUND(I331*H331,2)</f>
        <v>0</v>
      </c>
      <c r="K331" s="141" t="s">
        <v>134</v>
      </c>
      <c r="L331" s="34"/>
      <c r="M331" s="146" t="s">
        <v>3</v>
      </c>
      <c r="N331" s="147" t="s">
        <v>44</v>
      </c>
      <c r="O331" s="54"/>
      <c r="P331" s="148">
        <f>O331*H331</f>
        <v>0</v>
      </c>
      <c r="Q331" s="148">
        <v>0</v>
      </c>
      <c r="R331" s="148">
        <f>Q331*H331</f>
        <v>0</v>
      </c>
      <c r="S331" s="148">
        <v>1.7700000000000001E-3</v>
      </c>
      <c r="T331" s="149">
        <f>S331*H331</f>
        <v>0.57238260000000007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50" t="s">
        <v>222</v>
      </c>
      <c r="AT331" s="150" t="s">
        <v>130</v>
      </c>
      <c r="AU331" s="150" t="s">
        <v>83</v>
      </c>
      <c r="AY331" s="18" t="s">
        <v>127</v>
      </c>
      <c r="BE331" s="151">
        <f>IF(N331="základní",J331,0)</f>
        <v>0</v>
      </c>
      <c r="BF331" s="151">
        <f>IF(N331="snížená",J331,0)</f>
        <v>0</v>
      </c>
      <c r="BG331" s="151">
        <f>IF(N331="zákl. přenesená",J331,0)</f>
        <v>0</v>
      </c>
      <c r="BH331" s="151">
        <f>IF(N331="sníž. přenesená",J331,0)</f>
        <v>0</v>
      </c>
      <c r="BI331" s="151">
        <f>IF(N331="nulová",J331,0)</f>
        <v>0</v>
      </c>
      <c r="BJ331" s="18" t="s">
        <v>81</v>
      </c>
      <c r="BK331" s="151">
        <f>ROUND(I331*H331,2)</f>
        <v>0</v>
      </c>
      <c r="BL331" s="18" t="s">
        <v>222</v>
      </c>
      <c r="BM331" s="150" t="s">
        <v>573</v>
      </c>
    </row>
    <row r="332" spans="1:65" s="2" customFormat="1">
      <c r="A332" s="33"/>
      <c r="B332" s="34"/>
      <c r="C332" s="33"/>
      <c r="D332" s="152" t="s">
        <v>137</v>
      </c>
      <c r="E332" s="33"/>
      <c r="F332" s="153" t="s">
        <v>574</v>
      </c>
      <c r="G332" s="33"/>
      <c r="H332" s="33"/>
      <c r="I332" s="154"/>
      <c r="J332" s="33"/>
      <c r="K332" s="33"/>
      <c r="L332" s="34"/>
      <c r="M332" s="155"/>
      <c r="N332" s="156"/>
      <c r="O332" s="54"/>
      <c r="P332" s="54"/>
      <c r="Q332" s="54"/>
      <c r="R332" s="54"/>
      <c r="S332" s="54"/>
      <c r="T332" s="55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T332" s="18" t="s">
        <v>137</v>
      </c>
      <c r="AU332" s="18" t="s">
        <v>83</v>
      </c>
    </row>
    <row r="333" spans="1:65" s="13" customFormat="1">
      <c r="B333" s="157"/>
      <c r="D333" s="158" t="s">
        <v>139</v>
      </c>
      <c r="E333" s="159" t="s">
        <v>3</v>
      </c>
      <c r="F333" s="160" t="s">
        <v>575</v>
      </c>
      <c r="H333" s="161">
        <v>323.38</v>
      </c>
      <c r="I333" s="162"/>
      <c r="L333" s="157"/>
      <c r="M333" s="163"/>
      <c r="N333" s="164"/>
      <c r="O333" s="164"/>
      <c r="P333" s="164"/>
      <c r="Q333" s="164"/>
      <c r="R333" s="164"/>
      <c r="S333" s="164"/>
      <c r="T333" s="165"/>
      <c r="AT333" s="159" t="s">
        <v>139</v>
      </c>
      <c r="AU333" s="159" t="s">
        <v>83</v>
      </c>
      <c r="AV333" s="13" t="s">
        <v>83</v>
      </c>
      <c r="AW333" s="13" t="s">
        <v>33</v>
      </c>
      <c r="AX333" s="13" t="s">
        <v>81</v>
      </c>
      <c r="AY333" s="159" t="s">
        <v>127</v>
      </c>
    </row>
    <row r="334" spans="1:65" s="2" customFormat="1" ht="16.5" customHeight="1">
      <c r="A334" s="33"/>
      <c r="B334" s="138"/>
      <c r="C334" s="139" t="s">
        <v>576</v>
      </c>
      <c r="D334" s="139" t="s">
        <v>130</v>
      </c>
      <c r="E334" s="140" t="s">
        <v>577</v>
      </c>
      <c r="F334" s="141" t="s">
        <v>578</v>
      </c>
      <c r="G334" s="142" t="s">
        <v>152</v>
      </c>
      <c r="H334" s="143">
        <v>13.5</v>
      </c>
      <c r="I334" s="144"/>
      <c r="J334" s="145">
        <f>ROUND(I334*H334,2)</f>
        <v>0</v>
      </c>
      <c r="K334" s="141" t="s">
        <v>134</v>
      </c>
      <c r="L334" s="34"/>
      <c r="M334" s="146" t="s">
        <v>3</v>
      </c>
      <c r="N334" s="147" t="s">
        <v>44</v>
      </c>
      <c r="O334" s="54"/>
      <c r="P334" s="148">
        <f>O334*H334</f>
        <v>0</v>
      </c>
      <c r="Q334" s="148">
        <v>0</v>
      </c>
      <c r="R334" s="148">
        <f>Q334*H334</f>
        <v>0</v>
      </c>
      <c r="S334" s="148">
        <v>1.91E-3</v>
      </c>
      <c r="T334" s="149">
        <f>S334*H334</f>
        <v>2.5784999999999999E-2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50" t="s">
        <v>222</v>
      </c>
      <c r="AT334" s="150" t="s">
        <v>130</v>
      </c>
      <c r="AU334" s="150" t="s">
        <v>83</v>
      </c>
      <c r="AY334" s="18" t="s">
        <v>127</v>
      </c>
      <c r="BE334" s="151">
        <f>IF(N334="základní",J334,0)</f>
        <v>0</v>
      </c>
      <c r="BF334" s="151">
        <f>IF(N334="snížená",J334,0)</f>
        <v>0</v>
      </c>
      <c r="BG334" s="151">
        <f>IF(N334="zákl. přenesená",J334,0)</f>
        <v>0</v>
      </c>
      <c r="BH334" s="151">
        <f>IF(N334="sníž. přenesená",J334,0)</f>
        <v>0</v>
      </c>
      <c r="BI334" s="151">
        <f>IF(N334="nulová",J334,0)</f>
        <v>0</v>
      </c>
      <c r="BJ334" s="18" t="s">
        <v>81</v>
      </c>
      <c r="BK334" s="151">
        <f>ROUND(I334*H334,2)</f>
        <v>0</v>
      </c>
      <c r="BL334" s="18" t="s">
        <v>222</v>
      </c>
      <c r="BM334" s="150" t="s">
        <v>579</v>
      </c>
    </row>
    <row r="335" spans="1:65" s="2" customFormat="1">
      <c r="A335" s="33"/>
      <c r="B335" s="34"/>
      <c r="C335" s="33"/>
      <c r="D335" s="152" t="s">
        <v>137</v>
      </c>
      <c r="E335" s="33"/>
      <c r="F335" s="153" t="s">
        <v>580</v>
      </c>
      <c r="G335" s="33"/>
      <c r="H335" s="33"/>
      <c r="I335" s="154"/>
      <c r="J335" s="33"/>
      <c r="K335" s="33"/>
      <c r="L335" s="34"/>
      <c r="M335" s="155"/>
      <c r="N335" s="156"/>
      <c r="O335" s="54"/>
      <c r="P335" s="54"/>
      <c r="Q335" s="54"/>
      <c r="R335" s="54"/>
      <c r="S335" s="54"/>
      <c r="T335" s="55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T335" s="18" t="s">
        <v>137</v>
      </c>
      <c r="AU335" s="18" t="s">
        <v>83</v>
      </c>
    </row>
    <row r="336" spans="1:65" s="2" customFormat="1" ht="16.5" customHeight="1">
      <c r="A336" s="33"/>
      <c r="B336" s="138"/>
      <c r="C336" s="139" t="s">
        <v>581</v>
      </c>
      <c r="D336" s="139" t="s">
        <v>130</v>
      </c>
      <c r="E336" s="140" t="s">
        <v>582</v>
      </c>
      <c r="F336" s="141" t="s">
        <v>583</v>
      </c>
      <c r="G336" s="142" t="s">
        <v>152</v>
      </c>
      <c r="H336" s="143">
        <v>161.69</v>
      </c>
      <c r="I336" s="144"/>
      <c r="J336" s="145">
        <f>ROUND(I336*H336,2)</f>
        <v>0</v>
      </c>
      <c r="K336" s="141" t="s">
        <v>134</v>
      </c>
      <c r="L336" s="34"/>
      <c r="M336" s="146" t="s">
        <v>3</v>
      </c>
      <c r="N336" s="147" t="s">
        <v>44</v>
      </c>
      <c r="O336" s="54"/>
      <c r="P336" s="148">
        <f>O336*H336</f>
        <v>0</v>
      </c>
      <c r="Q336" s="148">
        <v>0</v>
      </c>
      <c r="R336" s="148">
        <f>Q336*H336</f>
        <v>0</v>
      </c>
      <c r="S336" s="148">
        <v>0</v>
      </c>
      <c r="T336" s="149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50" t="s">
        <v>222</v>
      </c>
      <c r="AT336" s="150" t="s">
        <v>130</v>
      </c>
      <c r="AU336" s="150" t="s">
        <v>83</v>
      </c>
      <c r="AY336" s="18" t="s">
        <v>127</v>
      </c>
      <c r="BE336" s="151">
        <f>IF(N336="základní",J336,0)</f>
        <v>0</v>
      </c>
      <c r="BF336" s="151">
        <f>IF(N336="snížená",J336,0)</f>
        <v>0</v>
      </c>
      <c r="BG336" s="151">
        <f>IF(N336="zákl. přenesená",J336,0)</f>
        <v>0</v>
      </c>
      <c r="BH336" s="151">
        <f>IF(N336="sníž. přenesená",J336,0)</f>
        <v>0</v>
      </c>
      <c r="BI336" s="151">
        <f>IF(N336="nulová",J336,0)</f>
        <v>0</v>
      </c>
      <c r="BJ336" s="18" t="s">
        <v>81</v>
      </c>
      <c r="BK336" s="151">
        <f>ROUND(I336*H336,2)</f>
        <v>0</v>
      </c>
      <c r="BL336" s="18" t="s">
        <v>222</v>
      </c>
      <c r="BM336" s="150" t="s">
        <v>584</v>
      </c>
    </row>
    <row r="337" spans="1:65" s="2" customFormat="1">
      <c r="A337" s="33"/>
      <c r="B337" s="34"/>
      <c r="C337" s="33"/>
      <c r="D337" s="152" t="s">
        <v>137</v>
      </c>
      <c r="E337" s="33"/>
      <c r="F337" s="153" t="s">
        <v>585</v>
      </c>
      <c r="G337" s="33"/>
      <c r="H337" s="33"/>
      <c r="I337" s="154"/>
      <c r="J337" s="33"/>
      <c r="K337" s="33"/>
      <c r="L337" s="34"/>
      <c r="M337" s="155"/>
      <c r="N337" s="156"/>
      <c r="O337" s="54"/>
      <c r="P337" s="54"/>
      <c r="Q337" s="54"/>
      <c r="R337" s="54"/>
      <c r="S337" s="54"/>
      <c r="T337" s="55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T337" s="18" t="s">
        <v>137</v>
      </c>
      <c r="AU337" s="18" t="s">
        <v>83</v>
      </c>
    </row>
    <row r="338" spans="1:65" s="2" customFormat="1" ht="16.5" customHeight="1">
      <c r="A338" s="33"/>
      <c r="B338" s="138"/>
      <c r="C338" s="139" t="s">
        <v>586</v>
      </c>
      <c r="D338" s="139" t="s">
        <v>130</v>
      </c>
      <c r="E338" s="140" t="s">
        <v>587</v>
      </c>
      <c r="F338" s="141" t="s">
        <v>588</v>
      </c>
      <c r="G338" s="142" t="s">
        <v>168</v>
      </c>
      <c r="H338" s="143">
        <v>112</v>
      </c>
      <c r="I338" s="144"/>
      <c r="J338" s="145">
        <f>ROUND(I338*H338,2)</f>
        <v>0</v>
      </c>
      <c r="K338" s="141" t="s">
        <v>134</v>
      </c>
      <c r="L338" s="34"/>
      <c r="M338" s="146" t="s">
        <v>3</v>
      </c>
      <c r="N338" s="147" t="s">
        <v>44</v>
      </c>
      <c r="O338" s="54"/>
      <c r="P338" s="148">
        <f>O338*H338</f>
        <v>0</v>
      </c>
      <c r="Q338" s="148">
        <v>0</v>
      </c>
      <c r="R338" s="148">
        <f>Q338*H338</f>
        <v>0</v>
      </c>
      <c r="S338" s="148">
        <v>0</v>
      </c>
      <c r="T338" s="149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50" t="s">
        <v>222</v>
      </c>
      <c r="AT338" s="150" t="s">
        <v>130</v>
      </c>
      <c r="AU338" s="150" t="s">
        <v>83</v>
      </c>
      <c r="AY338" s="18" t="s">
        <v>127</v>
      </c>
      <c r="BE338" s="151">
        <f>IF(N338="základní",J338,0)</f>
        <v>0</v>
      </c>
      <c r="BF338" s="151">
        <f>IF(N338="snížená",J338,0)</f>
        <v>0</v>
      </c>
      <c r="BG338" s="151">
        <f>IF(N338="zákl. přenesená",J338,0)</f>
        <v>0</v>
      </c>
      <c r="BH338" s="151">
        <f>IF(N338="sníž. přenesená",J338,0)</f>
        <v>0</v>
      </c>
      <c r="BI338" s="151">
        <f>IF(N338="nulová",J338,0)</f>
        <v>0</v>
      </c>
      <c r="BJ338" s="18" t="s">
        <v>81</v>
      </c>
      <c r="BK338" s="151">
        <f>ROUND(I338*H338,2)</f>
        <v>0</v>
      </c>
      <c r="BL338" s="18" t="s">
        <v>222</v>
      </c>
      <c r="BM338" s="150" t="s">
        <v>589</v>
      </c>
    </row>
    <row r="339" spans="1:65" s="2" customFormat="1">
      <c r="A339" s="33"/>
      <c r="B339" s="34"/>
      <c r="C339" s="33"/>
      <c r="D339" s="152" t="s">
        <v>137</v>
      </c>
      <c r="E339" s="33"/>
      <c r="F339" s="153" t="s">
        <v>590</v>
      </c>
      <c r="G339" s="33"/>
      <c r="H339" s="33"/>
      <c r="I339" s="154"/>
      <c r="J339" s="33"/>
      <c r="K339" s="33"/>
      <c r="L339" s="34"/>
      <c r="M339" s="155"/>
      <c r="N339" s="156"/>
      <c r="O339" s="54"/>
      <c r="P339" s="54"/>
      <c r="Q339" s="54"/>
      <c r="R339" s="54"/>
      <c r="S339" s="54"/>
      <c r="T339" s="55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T339" s="18" t="s">
        <v>137</v>
      </c>
      <c r="AU339" s="18" t="s">
        <v>83</v>
      </c>
    </row>
    <row r="340" spans="1:65" s="2" customFormat="1" ht="16.5" customHeight="1">
      <c r="A340" s="33"/>
      <c r="B340" s="138"/>
      <c r="C340" s="139" t="s">
        <v>591</v>
      </c>
      <c r="D340" s="139" t="s">
        <v>130</v>
      </c>
      <c r="E340" s="140" t="s">
        <v>592</v>
      </c>
      <c r="F340" s="141" t="s">
        <v>593</v>
      </c>
      <c r="G340" s="142" t="s">
        <v>152</v>
      </c>
      <c r="H340" s="143">
        <v>13.5</v>
      </c>
      <c r="I340" s="144"/>
      <c r="J340" s="145">
        <f>ROUND(I340*H340,2)</f>
        <v>0</v>
      </c>
      <c r="K340" s="141" t="s">
        <v>134</v>
      </c>
      <c r="L340" s="34"/>
      <c r="M340" s="146" t="s">
        <v>3</v>
      </c>
      <c r="N340" s="147" t="s">
        <v>44</v>
      </c>
      <c r="O340" s="54"/>
      <c r="P340" s="148">
        <f>O340*H340</f>
        <v>0</v>
      </c>
      <c r="Q340" s="148">
        <v>8.3000000000000001E-4</v>
      </c>
      <c r="R340" s="148">
        <f>Q340*H340</f>
        <v>1.1205E-2</v>
      </c>
      <c r="S340" s="148">
        <v>0</v>
      </c>
      <c r="T340" s="149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50" t="s">
        <v>222</v>
      </c>
      <c r="AT340" s="150" t="s">
        <v>130</v>
      </c>
      <c r="AU340" s="150" t="s">
        <v>83</v>
      </c>
      <c r="AY340" s="18" t="s">
        <v>127</v>
      </c>
      <c r="BE340" s="151">
        <f>IF(N340="základní",J340,0)</f>
        <v>0</v>
      </c>
      <c r="BF340" s="151">
        <f>IF(N340="snížená",J340,0)</f>
        <v>0</v>
      </c>
      <c r="BG340" s="151">
        <f>IF(N340="zákl. přenesená",J340,0)</f>
        <v>0</v>
      </c>
      <c r="BH340" s="151">
        <f>IF(N340="sníž. přenesená",J340,0)</f>
        <v>0</v>
      </c>
      <c r="BI340" s="151">
        <f>IF(N340="nulová",J340,0)</f>
        <v>0</v>
      </c>
      <c r="BJ340" s="18" t="s">
        <v>81</v>
      </c>
      <c r="BK340" s="151">
        <f>ROUND(I340*H340,2)</f>
        <v>0</v>
      </c>
      <c r="BL340" s="18" t="s">
        <v>222</v>
      </c>
      <c r="BM340" s="150" t="s">
        <v>594</v>
      </c>
    </row>
    <row r="341" spans="1:65" s="2" customFormat="1">
      <c r="A341" s="33"/>
      <c r="B341" s="34"/>
      <c r="C341" s="33"/>
      <c r="D341" s="152" t="s">
        <v>137</v>
      </c>
      <c r="E341" s="33"/>
      <c r="F341" s="153" t="s">
        <v>595</v>
      </c>
      <c r="G341" s="33"/>
      <c r="H341" s="33"/>
      <c r="I341" s="154"/>
      <c r="J341" s="33"/>
      <c r="K341" s="33"/>
      <c r="L341" s="34"/>
      <c r="M341" s="155"/>
      <c r="N341" s="156"/>
      <c r="O341" s="54"/>
      <c r="P341" s="54"/>
      <c r="Q341" s="54"/>
      <c r="R341" s="54"/>
      <c r="S341" s="54"/>
      <c r="T341" s="55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T341" s="18" t="s">
        <v>137</v>
      </c>
      <c r="AU341" s="18" t="s">
        <v>83</v>
      </c>
    </row>
    <row r="342" spans="1:65" s="13" customFormat="1">
      <c r="B342" s="157"/>
      <c r="D342" s="158" t="s">
        <v>139</v>
      </c>
      <c r="E342" s="159" t="s">
        <v>3</v>
      </c>
      <c r="F342" s="160" t="s">
        <v>596</v>
      </c>
      <c r="H342" s="161">
        <v>13.5</v>
      </c>
      <c r="I342" s="162"/>
      <c r="L342" s="157"/>
      <c r="M342" s="163"/>
      <c r="N342" s="164"/>
      <c r="O342" s="164"/>
      <c r="P342" s="164"/>
      <c r="Q342" s="164"/>
      <c r="R342" s="164"/>
      <c r="S342" s="164"/>
      <c r="T342" s="165"/>
      <c r="AT342" s="159" t="s">
        <v>139</v>
      </c>
      <c r="AU342" s="159" t="s">
        <v>83</v>
      </c>
      <c r="AV342" s="13" t="s">
        <v>83</v>
      </c>
      <c r="AW342" s="13" t="s">
        <v>33</v>
      </c>
      <c r="AX342" s="13" t="s">
        <v>81</v>
      </c>
      <c r="AY342" s="159" t="s">
        <v>127</v>
      </c>
    </row>
    <row r="343" spans="1:65" s="2" customFormat="1" ht="16.5" customHeight="1">
      <c r="A343" s="33"/>
      <c r="B343" s="138"/>
      <c r="C343" s="139" t="s">
        <v>597</v>
      </c>
      <c r="D343" s="139" t="s">
        <v>130</v>
      </c>
      <c r="E343" s="140" t="s">
        <v>598</v>
      </c>
      <c r="F343" s="141" t="s">
        <v>599</v>
      </c>
      <c r="G343" s="142" t="s">
        <v>152</v>
      </c>
      <c r="H343" s="143">
        <v>162</v>
      </c>
      <c r="I343" s="144"/>
      <c r="J343" s="145">
        <f>ROUND(I343*H343,2)</f>
        <v>0</v>
      </c>
      <c r="K343" s="141" t="s">
        <v>3</v>
      </c>
      <c r="L343" s="34"/>
      <c r="M343" s="146" t="s">
        <v>3</v>
      </c>
      <c r="N343" s="147" t="s">
        <v>44</v>
      </c>
      <c r="O343" s="54"/>
      <c r="P343" s="148">
        <f>O343*H343</f>
        <v>0</v>
      </c>
      <c r="Q343" s="148">
        <v>5.6999999999999998E-4</v>
      </c>
      <c r="R343" s="148">
        <f>Q343*H343</f>
        <v>9.2339999999999992E-2</v>
      </c>
      <c r="S343" s="148">
        <v>0</v>
      </c>
      <c r="T343" s="149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50" t="s">
        <v>222</v>
      </c>
      <c r="AT343" s="150" t="s">
        <v>130</v>
      </c>
      <c r="AU343" s="150" t="s">
        <v>83</v>
      </c>
      <c r="AY343" s="18" t="s">
        <v>127</v>
      </c>
      <c r="BE343" s="151">
        <f>IF(N343="základní",J343,0)</f>
        <v>0</v>
      </c>
      <c r="BF343" s="151">
        <f>IF(N343="snížená",J343,0)</f>
        <v>0</v>
      </c>
      <c r="BG343" s="151">
        <f>IF(N343="zákl. přenesená",J343,0)</f>
        <v>0</v>
      </c>
      <c r="BH343" s="151">
        <f>IF(N343="sníž. přenesená",J343,0)</f>
        <v>0</v>
      </c>
      <c r="BI343" s="151">
        <f>IF(N343="nulová",J343,0)</f>
        <v>0</v>
      </c>
      <c r="BJ343" s="18" t="s">
        <v>81</v>
      </c>
      <c r="BK343" s="151">
        <f>ROUND(I343*H343,2)</f>
        <v>0</v>
      </c>
      <c r="BL343" s="18" t="s">
        <v>222</v>
      </c>
      <c r="BM343" s="150" t="s">
        <v>600</v>
      </c>
    </row>
    <row r="344" spans="1:65" s="2" customFormat="1" ht="16.5" customHeight="1">
      <c r="A344" s="33"/>
      <c r="B344" s="138"/>
      <c r="C344" s="139" t="s">
        <v>601</v>
      </c>
      <c r="D344" s="139" t="s">
        <v>130</v>
      </c>
      <c r="E344" s="140" t="s">
        <v>602</v>
      </c>
      <c r="F344" s="141" t="s">
        <v>603</v>
      </c>
      <c r="G344" s="142" t="s">
        <v>152</v>
      </c>
      <c r="H344" s="143">
        <v>690</v>
      </c>
      <c r="I344" s="144"/>
      <c r="J344" s="145">
        <f>ROUND(I344*H344,2)</f>
        <v>0</v>
      </c>
      <c r="K344" s="141" t="s">
        <v>3</v>
      </c>
      <c r="L344" s="34"/>
      <c r="M344" s="146" t="s">
        <v>3</v>
      </c>
      <c r="N344" s="147" t="s">
        <v>44</v>
      </c>
      <c r="O344" s="54"/>
      <c r="P344" s="148">
        <f>O344*H344</f>
        <v>0</v>
      </c>
      <c r="Q344" s="148">
        <v>4.0999999999999999E-4</v>
      </c>
      <c r="R344" s="148">
        <f>Q344*H344</f>
        <v>0.28289999999999998</v>
      </c>
      <c r="S344" s="148">
        <v>0</v>
      </c>
      <c r="T344" s="149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0" t="s">
        <v>222</v>
      </c>
      <c r="AT344" s="150" t="s">
        <v>130</v>
      </c>
      <c r="AU344" s="150" t="s">
        <v>83</v>
      </c>
      <c r="AY344" s="18" t="s">
        <v>127</v>
      </c>
      <c r="BE344" s="151">
        <f>IF(N344="základní",J344,0)</f>
        <v>0</v>
      </c>
      <c r="BF344" s="151">
        <f>IF(N344="snížená",J344,0)</f>
        <v>0</v>
      </c>
      <c r="BG344" s="151">
        <f>IF(N344="zákl. přenesená",J344,0)</f>
        <v>0</v>
      </c>
      <c r="BH344" s="151">
        <f>IF(N344="sníž. přenesená",J344,0)</f>
        <v>0</v>
      </c>
      <c r="BI344" s="151">
        <f>IF(N344="nulová",J344,0)</f>
        <v>0</v>
      </c>
      <c r="BJ344" s="18" t="s">
        <v>81</v>
      </c>
      <c r="BK344" s="151">
        <f>ROUND(I344*H344,2)</f>
        <v>0</v>
      </c>
      <c r="BL344" s="18" t="s">
        <v>222</v>
      </c>
      <c r="BM344" s="150" t="s">
        <v>604</v>
      </c>
    </row>
    <row r="345" spans="1:65" s="2" customFormat="1" ht="24.15" customHeight="1">
      <c r="A345" s="33"/>
      <c r="B345" s="138"/>
      <c r="C345" s="139" t="s">
        <v>605</v>
      </c>
      <c r="D345" s="139" t="s">
        <v>130</v>
      </c>
      <c r="E345" s="140" t="s">
        <v>606</v>
      </c>
      <c r="F345" s="141" t="s">
        <v>607</v>
      </c>
      <c r="G345" s="142" t="s">
        <v>152</v>
      </c>
      <c r="H345" s="143">
        <v>156</v>
      </c>
      <c r="I345" s="144"/>
      <c r="J345" s="145">
        <f>ROUND(I345*H345,2)</f>
        <v>0</v>
      </c>
      <c r="K345" s="141" t="s">
        <v>134</v>
      </c>
      <c r="L345" s="34"/>
      <c r="M345" s="146" t="s">
        <v>3</v>
      </c>
      <c r="N345" s="147" t="s">
        <v>44</v>
      </c>
      <c r="O345" s="54"/>
      <c r="P345" s="148">
        <f>O345*H345</f>
        <v>0</v>
      </c>
      <c r="Q345" s="148">
        <v>4.4999999999999999E-4</v>
      </c>
      <c r="R345" s="148">
        <f>Q345*H345</f>
        <v>7.0199999999999999E-2</v>
      </c>
      <c r="S345" s="148">
        <v>0</v>
      </c>
      <c r="T345" s="149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50" t="s">
        <v>222</v>
      </c>
      <c r="AT345" s="150" t="s">
        <v>130</v>
      </c>
      <c r="AU345" s="150" t="s">
        <v>83</v>
      </c>
      <c r="AY345" s="18" t="s">
        <v>127</v>
      </c>
      <c r="BE345" s="151">
        <f>IF(N345="základní",J345,0)</f>
        <v>0</v>
      </c>
      <c r="BF345" s="151">
        <f>IF(N345="snížená",J345,0)</f>
        <v>0</v>
      </c>
      <c r="BG345" s="151">
        <f>IF(N345="zákl. přenesená",J345,0)</f>
        <v>0</v>
      </c>
      <c r="BH345" s="151">
        <f>IF(N345="sníž. přenesená",J345,0)</f>
        <v>0</v>
      </c>
      <c r="BI345" s="151">
        <f>IF(N345="nulová",J345,0)</f>
        <v>0</v>
      </c>
      <c r="BJ345" s="18" t="s">
        <v>81</v>
      </c>
      <c r="BK345" s="151">
        <f>ROUND(I345*H345,2)</f>
        <v>0</v>
      </c>
      <c r="BL345" s="18" t="s">
        <v>222</v>
      </c>
      <c r="BM345" s="150" t="s">
        <v>608</v>
      </c>
    </row>
    <row r="346" spans="1:65" s="2" customFormat="1">
      <c r="A346" s="33"/>
      <c r="B346" s="34"/>
      <c r="C346" s="33"/>
      <c r="D346" s="152" t="s">
        <v>137</v>
      </c>
      <c r="E346" s="33"/>
      <c r="F346" s="153" t="s">
        <v>609</v>
      </c>
      <c r="G346" s="33"/>
      <c r="H346" s="33"/>
      <c r="I346" s="154"/>
      <c r="J346" s="33"/>
      <c r="K346" s="33"/>
      <c r="L346" s="34"/>
      <c r="M346" s="155"/>
      <c r="N346" s="156"/>
      <c r="O346" s="54"/>
      <c r="P346" s="54"/>
      <c r="Q346" s="54"/>
      <c r="R346" s="54"/>
      <c r="S346" s="54"/>
      <c r="T346" s="55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T346" s="18" t="s">
        <v>137</v>
      </c>
      <c r="AU346" s="18" t="s">
        <v>83</v>
      </c>
    </row>
    <row r="347" spans="1:65" s="2" customFormat="1" ht="24.15" customHeight="1">
      <c r="A347" s="33"/>
      <c r="B347" s="138"/>
      <c r="C347" s="139" t="s">
        <v>610</v>
      </c>
      <c r="D347" s="139" t="s">
        <v>130</v>
      </c>
      <c r="E347" s="140" t="s">
        <v>611</v>
      </c>
      <c r="F347" s="141" t="s">
        <v>612</v>
      </c>
      <c r="G347" s="142" t="s">
        <v>152</v>
      </c>
      <c r="H347" s="143">
        <v>162</v>
      </c>
      <c r="I347" s="144"/>
      <c r="J347" s="145">
        <f>ROUND(I347*H347,2)</f>
        <v>0</v>
      </c>
      <c r="K347" s="141" t="s">
        <v>134</v>
      </c>
      <c r="L347" s="34"/>
      <c r="M347" s="146" t="s">
        <v>3</v>
      </c>
      <c r="N347" s="147" t="s">
        <v>44</v>
      </c>
      <c r="O347" s="54"/>
      <c r="P347" s="148">
        <f>O347*H347</f>
        <v>0</v>
      </c>
      <c r="Q347" s="148">
        <v>5.5999999999999995E-4</v>
      </c>
      <c r="R347" s="148">
        <f>Q347*H347</f>
        <v>9.0719999999999995E-2</v>
      </c>
      <c r="S347" s="148">
        <v>0</v>
      </c>
      <c r="T347" s="149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50" t="s">
        <v>222</v>
      </c>
      <c r="AT347" s="150" t="s">
        <v>130</v>
      </c>
      <c r="AU347" s="150" t="s">
        <v>83</v>
      </c>
      <c r="AY347" s="18" t="s">
        <v>127</v>
      </c>
      <c r="BE347" s="151">
        <f>IF(N347="základní",J347,0)</f>
        <v>0</v>
      </c>
      <c r="BF347" s="151">
        <f>IF(N347="snížená",J347,0)</f>
        <v>0</v>
      </c>
      <c r="BG347" s="151">
        <f>IF(N347="zákl. přenesená",J347,0)</f>
        <v>0</v>
      </c>
      <c r="BH347" s="151">
        <f>IF(N347="sníž. přenesená",J347,0)</f>
        <v>0</v>
      </c>
      <c r="BI347" s="151">
        <f>IF(N347="nulová",J347,0)</f>
        <v>0</v>
      </c>
      <c r="BJ347" s="18" t="s">
        <v>81</v>
      </c>
      <c r="BK347" s="151">
        <f>ROUND(I347*H347,2)</f>
        <v>0</v>
      </c>
      <c r="BL347" s="18" t="s">
        <v>222</v>
      </c>
      <c r="BM347" s="150" t="s">
        <v>613</v>
      </c>
    </row>
    <row r="348" spans="1:65" s="2" customFormat="1">
      <c r="A348" s="33"/>
      <c r="B348" s="34"/>
      <c r="C348" s="33"/>
      <c r="D348" s="152" t="s">
        <v>137</v>
      </c>
      <c r="E348" s="33"/>
      <c r="F348" s="153" t="s">
        <v>614</v>
      </c>
      <c r="G348" s="33"/>
      <c r="H348" s="33"/>
      <c r="I348" s="154"/>
      <c r="J348" s="33"/>
      <c r="K348" s="33"/>
      <c r="L348" s="34"/>
      <c r="M348" s="155"/>
      <c r="N348" s="156"/>
      <c r="O348" s="54"/>
      <c r="P348" s="54"/>
      <c r="Q348" s="54"/>
      <c r="R348" s="54"/>
      <c r="S348" s="54"/>
      <c r="T348" s="55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T348" s="18" t="s">
        <v>137</v>
      </c>
      <c r="AU348" s="18" t="s">
        <v>83</v>
      </c>
    </row>
    <row r="349" spans="1:65" s="2" customFormat="1" ht="24.15" customHeight="1">
      <c r="A349" s="33"/>
      <c r="B349" s="138"/>
      <c r="C349" s="139" t="s">
        <v>615</v>
      </c>
      <c r="D349" s="139" t="s">
        <v>130</v>
      </c>
      <c r="E349" s="140" t="s">
        <v>616</v>
      </c>
      <c r="F349" s="141" t="s">
        <v>617</v>
      </c>
      <c r="G349" s="142" t="s">
        <v>152</v>
      </c>
      <c r="H349" s="143">
        <v>162</v>
      </c>
      <c r="I349" s="144"/>
      <c r="J349" s="145">
        <f>ROUND(I349*H349,2)</f>
        <v>0</v>
      </c>
      <c r="K349" s="141" t="s">
        <v>3</v>
      </c>
      <c r="L349" s="34"/>
      <c r="M349" s="146" t="s">
        <v>3</v>
      </c>
      <c r="N349" s="147" t="s">
        <v>44</v>
      </c>
      <c r="O349" s="54"/>
      <c r="P349" s="148">
        <f>O349*H349</f>
        <v>0</v>
      </c>
      <c r="Q349" s="148">
        <v>5.5999999999999995E-4</v>
      </c>
      <c r="R349" s="148">
        <f>Q349*H349</f>
        <v>9.0719999999999995E-2</v>
      </c>
      <c r="S349" s="148">
        <v>0</v>
      </c>
      <c r="T349" s="149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50" t="s">
        <v>222</v>
      </c>
      <c r="AT349" s="150" t="s">
        <v>130</v>
      </c>
      <c r="AU349" s="150" t="s">
        <v>83</v>
      </c>
      <c r="AY349" s="18" t="s">
        <v>127</v>
      </c>
      <c r="BE349" s="151">
        <f>IF(N349="základní",J349,0)</f>
        <v>0</v>
      </c>
      <c r="BF349" s="151">
        <f>IF(N349="snížená",J349,0)</f>
        <v>0</v>
      </c>
      <c r="BG349" s="151">
        <f>IF(N349="zákl. přenesená",J349,0)</f>
        <v>0</v>
      </c>
      <c r="BH349" s="151">
        <f>IF(N349="sníž. přenesená",J349,0)</f>
        <v>0</v>
      </c>
      <c r="BI349" s="151">
        <f>IF(N349="nulová",J349,0)</f>
        <v>0</v>
      </c>
      <c r="BJ349" s="18" t="s">
        <v>81</v>
      </c>
      <c r="BK349" s="151">
        <f>ROUND(I349*H349,2)</f>
        <v>0</v>
      </c>
      <c r="BL349" s="18" t="s">
        <v>222</v>
      </c>
      <c r="BM349" s="150" t="s">
        <v>618</v>
      </c>
    </row>
    <row r="350" spans="1:65" s="2" customFormat="1" ht="24.15" customHeight="1">
      <c r="A350" s="33"/>
      <c r="B350" s="138"/>
      <c r="C350" s="139" t="s">
        <v>619</v>
      </c>
      <c r="D350" s="139" t="s">
        <v>130</v>
      </c>
      <c r="E350" s="140" t="s">
        <v>620</v>
      </c>
      <c r="F350" s="141" t="s">
        <v>621</v>
      </c>
      <c r="G350" s="142" t="s">
        <v>152</v>
      </c>
      <c r="H350" s="143">
        <v>81</v>
      </c>
      <c r="I350" s="144"/>
      <c r="J350" s="145">
        <f>ROUND(I350*H350,2)</f>
        <v>0</v>
      </c>
      <c r="K350" s="141" t="s">
        <v>3</v>
      </c>
      <c r="L350" s="34"/>
      <c r="M350" s="146" t="s">
        <v>3</v>
      </c>
      <c r="N350" s="147" t="s">
        <v>44</v>
      </c>
      <c r="O350" s="54"/>
      <c r="P350" s="148">
        <f>O350*H350</f>
        <v>0</v>
      </c>
      <c r="Q350" s="148">
        <v>7.9000000000000001E-4</v>
      </c>
      <c r="R350" s="148">
        <f>Q350*H350</f>
        <v>6.3990000000000005E-2</v>
      </c>
      <c r="S350" s="148">
        <v>0</v>
      </c>
      <c r="T350" s="149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50" t="s">
        <v>222</v>
      </c>
      <c r="AT350" s="150" t="s">
        <v>130</v>
      </c>
      <c r="AU350" s="150" t="s">
        <v>83</v>
      </c>
      <c r="AY350" s="18" t="s">
        <v>127</v>
      </c>
      <c r="BE350" s="151">
        <f>IF(N350="základní",J350,0)</f>
        <v>0</v>
      </c>
      <c r="BF350" s="151">
        <f>IF(N350="snížená",J350,0)</f>
        <v>0</v>
      </c>
      <c r="BG350" s="151">
        <f>IF(N350="zákl. přenesená",J350,0)</f>
        <v>0</v>
      </c>
      <c r="BH350" s="151">
        <f>IF(N350="sníž. přenesená",J350,0)</f>
        <v>0</v>
      </c>
      <c r="BI350" s="151">
        <f>IF(N350="nulová",J350,0)</f>
        <v>0</v>
      </c>
      <c r="BJ350" s="18" t="s">
        <v>81</v>
      </c>
      <c r="BK350" s="151">
        <f>ROUND(I350*H350,2)</f>
        <v>0</v>
      </c>
      <c r="BL350" s="18" t="s">
        <v>222</v>
      </c>
      <c r="BM350" s="150" t="s">
        <v>622</v>
      </c>
    </row>
    <row r="351" spans="1:65" s="2" customFormat="1" ht="24.15" customHeight="1">
      <c r="A351" s="33"/>
      <c r="B351" s="138"/>
      <c r="C351" s="139" t="s">
        <v>623</v>
      </c>
      <c r="D351" s="139" t="s">
        <v>130</v>
      </c>
      <c r="E351" s="140" t="s">
        <v>624</v>
      </c>
      <c r="F351" s="141" t="s">
        <v>625</v>
      </c>
      <c r="G351" s="142" t="s">
        <v>152</v>
      </c>
      <c r="H351" s="143">
        <v>70</v>
      </c>
      <c r="I351" s="144"/>
      <c r="J351" s="145">
        <f>ROUND(I351*H351,2)</f>
        <v>0</v>
      </c>
      <c r="K351" s="141" t="s">
        <v>3</v>
      </c>
      <c r="L351" s="34"/>
      <c r="M351" s="146" t="s">
        <v>3</v>
      </c>
      <c r="N351" s="147" t="s">
        <v>44</v>
      </c>
      <c r="O351" s="54"/>
      <c r="P351" s="148">
        <f>O351*H351</f>
        <v>0</v>
      </c>
      <c r="Q351" s="148">
        <v>7.9000000000000001E-4</v>
      </c>
      <c r="R351" s="148">
        <f>Q351*H351</f>
        <v>5.5300000000000002E-2</v>
      </c>
      <c r="S351" s="148">
        <v>0</v>
      </c>
      <c r="T351" s="149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50" t="s">
        <v>222</v>
      </c>
      <c r="AT351" s="150" t="s">
        <v>130</v>
      </c>
      <c r="AU351" s="150" t="s">
        <v>83</v>
      </c>
      <c r="AY351" s="18" t="s">
        <v>127</v>
      </c>
      <c r="BE351" s="151">
        <f>IF(N351="základní",J351,0)</f>
        <v>0</v>
      </c>
      <c r="BF351" s="151">
        <f>IF(N351="snížená",J351,0)</f>
        <v>0</v>
      </c>
      <c r="BG351" s="151">
        <f>IF(N351="zákl. přenesená",J351,0)</f>
        <v>0</v>
      </c>
      <c r="BH351" s="151">
        <f>IF(N351="sníž. přenesená",J351,0)</f>
        <v>0</v>
      </c>
      <c r="BI351" s="151">
        <f>IF(N351="nulová",J351,0)</f>
        <v>0</v>
      </c>
      <c r="BJ351" s="18" t="s">
        <v>81</v>
      </c>
      <c r="BK351" s="151">
        <f>ROUND(I351*H351,2)</f>
        <v>0</v>
      </c>
      <c r="BL351" s="18" t="s">
        <v>222</v>
      </c>
      <c r="BM351" s="150" t="s">
        <v>626</v>
      </c>
    </row>
    <row r="352" spans="1:65" s="2" customFormat="1" ht="24.15" customHeight="1">
      <c r="A352" s="33"/>
      <c r="B352" s="138"/>
      <c r="C352" s="139" t="s">
        <v>627</v>
      </c>
      <c r="D352" s="139" t="s">
        <v>130</v>
      </c>
      <c r="E352" s="140" t="s">
        <v>628</v>
      </c>
      <c r="F352" s="141" t="s">
        <v>629</v>
      </c>
      <c r="G352" s="142" t="s">
        <v>152</v>
      </c>
      <c r="H352" s="143">
        <v>1.9</v>
      </c>
      <c r="I352" s="144"/>
      <c r="J352" s="145">
        <f>ROUND(I352*H352,2)</f>
        <v>0</v>
      </c>
      <c r="K352" s="141" t="s">
        <v>134</v>
      </c>
      <c r="L352" s="34"/>
      <c r="M352" s="146" t="s">
        <v>3</v>
      </c>
      <c r="N352" s="147" t="s">
        <v>44</v>
      </c>
      <c r="O352" s="54"/>
      <c r="P352" s="148">
        <f>O352*H352</f>
        <v>0</v>
      </c>
      <c r="Q352" s="148">
        <v>2.3500000000000001E-3</v>
      </c>
      <c r="R352" s="148">
        <f>Q352*H352</f>
        <v>4.4650000000000002E-3</v>
      </c>
      <c r="S352" s="148">
        <v>0</v>
      </c>
      <c r="T352" s="149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50" t="s">
        <v>222</v>
      </c>
      <c r="AT352" s="150" t="s">
        <v>130</v>
      </c>
      <c r="AU352" s="150" t="s">
        <v>83</v>
      </c>
      <c r="AY352" s="18" t="s">
        <v>127</v>
      </c>
      <c r="BE352" s="151">
        <f>IF(N352="základní",J352,0)</f>
        <v>0</v>
      </c>
      <c r="BF352" s="151">
        <f>IF(N352="snížená",J352,0)</f>
        <v>0</v>
      </c>
      <c r="BG352" s="151">
        <f>IF(N352="zákl. přenesená",J352,0)</f>
        <v>0</v>
      </c>
      <c r="BH352" s="151">
        <f>IF(N352="sníž. přenesená",J352,0)</f>
        <v>0</v>
      </c>
      <c r="BI352" s="151">
        <f>IF(N352="nulová",J352,0)</f>
        <v>0</v>
      </c>
      <c r="BJ352" s="18" t="s">
        <v>81</v>
      </c>
      <c r="BK352" s="151">
        <f>ROUND(I352*H352,2)</f>
        <v>0</v>
      </c>
      <c r="BL352" s="18" t="s">
        <v>222</v>
      </c>
      <c r="BM352" s="150" t="s">
        <v>630</v>
      </c>
    </row>
    <row r="353" spans="1:65" s="2" customFormat="1">
      <c r="A353" s="33"/>
      <c r="B353" s="34"/>
      <c r="C353" s="33"/>
      <c r="D353" s="152" t="s">
        <v>137</v>
      </c>
      <c r="E353" s="33"/>
      <c r="F353" s="153" t="s">
        <v>631</v>
      </c>
      <c r="G353" s="33"/>
      <c r="H353" s="33"/>
      <c r="I353" s="154"/>
      <c r="J353" s="33"/>
      <c r="K353" s="33"/>
      <c r="L353" s="34"/>
      <c r="M353" s="155"/>
      <c r="N353" s="156"/>
      <c r="O353" s="54"/>
      <c r="P353" s="54"/>
      <c r="Q353" s="54"/>
      <c r="R353" s="54"/>
      <c r="S353" s="54"/>
      <c r="T353" s="55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T353" s="18" t="s">
        <v>137</v>
      </c>
      <c r="AU353" s="18" t="s">
        <v>83</v>
      </c>
    </row>
    <row r="354" spans="1:65" s="2" customFormat="1" ht="24.15" customHeight="1">
      <c r="A354" s="33"/>
      <c r="B354" s="138"/>
      <c r="C354" s="139" t="s">
        <v>632</v>
      </c>
      <c r="D354" s="139" t="s">
        <v>130</v>
      </c>
      <c r="E354" s="140" t="s">
        <v>633</v>
      </c>
      <c r="F354" s="141" t="s">
        <v>634</v>
      </c>
      <c r="G354" s="142" t="s">
        <v>133</v>
      </c>
      <c r="H354" s="143">
        <v>13.5</v>
      </c>
      <c r="I354" s="144"/>
      <c r="J354" s="145">
        <f>ROUND(I354*H354,2)</f>
        <v>0</v>
      </c>
      <c r="K354" s="141" t="s">
        <v>134</v>
      </c>
      <c r="L354" s="34"/>
      <c r="M354" s="146" t="s">
        <v>3</v>
      </c>
      <c r="N354" s="147" t="s">
        <v>44</v>
      </c>
      <c r="O354" s="54"/>
      <c r="P354" s="148">
        <f>O354*H354</f>
        <v>0</v>
      </c>
      <c r="Q354" s="148">
        <v>5.3699999999999998E-3</v>
      </c>
      <c r="R354" s="148">
        <f>Q354*H354</f>
        <v>7.2495000000000004E-2</v>
      </c>
      <c r="S354" s="148">
        <v>0</v>
      </c>
      <c r="T354" s="149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50" t="s">
        <v>222</v>
      </c>
      <c r="AT354" s="150" t="s">
        <v>130</v>
      </c>
      <c r="AU354" s="150" t="s">
        <v>83</v>
      </c>
      <c r="AY354" s="18" t="s">
        <v>127</v>
      </c>
      <c r="BE354" s="151">
        <f>IF(N354="základní",J354,0)</f>
        <v>0</v>
      </c>
      <c r="BF354" s="151">
        <f>IF(N354="snížená",J354,0)</f>
        <v>0</v>
      </c>
      <c r="BG354" s="151">
        <f>IF(N354="zákl. přenesená",J354,0)</f>
        <v>0</v>
      </c>
      <c r="BH354" s="151">
        <f>IF(N354="sníž. přenesená",J354,0)</f>
        <v>0</v>
      </c>
      <c r="BI354" s="151">
        <f>IF(N354="nulová",J354,0)</f>
        <v>0</v>
      </c>
      <c r="BJ354" s="18" t="s">
        <v>81</v>
      </c>
      <c r="BK354" s="151">
        <f>ROUND(I354*H354,2)</f>
        <v>0</v>
      </c>
      <c r="BL354" s="18" t="s">
        <v>222</v>
      </c>
      <c r="BM354" s="150" t="s">
        <v>635</v>
      </c>
    </row>
    <row r="355" spans="1:65" s="2" customFormat="1">
      <c r="A355" s="33"/>
      <c r="B355" s="34"/>
      <c r="C355" s="33"/>
      <c r="D355" s="152" t="s">
        <v>137</v>
      </c>
      <c r="E355" s="33"/>
      <c r="F355" s="153" t="s">
        <v>636</v>
      </c>
      <c r="G355" s="33"/>
      <c r="H355" s="33"/>
      <c r="I355" s="154"/>
      <c r="J355" s="33"/>
      <c r="K355" s="33"/>
      <c r="L355" s="34"/>
      <c r="M355" s="155"/>
      <c r="N355" s="156"/>
      <c r="O355" s="54"/>
      <c r="P355" s="54"/>
      <c r="Q355" s="54"/>
      <c r="R355" s="54"/>
      <c r="S355" s="54"/>
      <c r="T355" s="55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T355" s="18" t="s">
        <v>137</v>
      </c>
      <c r="AU355" s="18" t="s">
        <v>83</v>
      </c>
    </row>
    <row r="356" spans="1:65" s="13" customFormat="1">
      <c r="B356" s="157"/>
      <c r="D356" s="158" t="s">
        <v>139</v>
      </c>
      <c r="E356" s="159" t="s">
        <v>3</v>
      </c>
      <c r="F356" s="160" t="s">
        <v>280</v>
      </c>
      <c r="H356" s="161">
        <v>13.5</v>
      </c>
      <c r="I356" s="162"/>
      <c r="L356" s="157"/>
      <c r="M356" s="163"/>
      <c r="N356" s="164"/>
      <c r="O356" s="164"/>
      <c r="P356" s="164"/>
      <c r="Q356" s="164"/>
      <c r="R356" s="164"/>
      <c r="S356" s="164"/>
      <c r="T356" s="165"/>
      <c r="AT356" s="159" t="s">
        <v>139</v>
      </c>
      <c r="AU356" s="159" t="s">
        <v>83</v>
      </c>
      <c r="AV356" s="13" t="s">
        <v>83</v>
      </c>
      <c r="AW356" s="13" t="s">
        <v>33</v>
      </c>
      <c r="AX356" s="13" t="s">
        <v>81</v>
      </c>
      <c r="AY356" s="159" t="s">
        <v>127</v>
      </c>
    </row>
    <row r="357" spans="1:65" s="2" customFormat="1" ht="21.75" customHeight="1">
      <c r="A357" s="33"/>
      <c r="B357" s="138"/>
      <c r="C357" s="139" t="s">
        <v>637</v>
      </c>
      <c r="D357" s="139" t="s">
        <v>130</v>
      </c>
      <c r="E357" s="140" t="s">
        <v>638</v>
      </c>
      <c r="F357" s="141" t="s">
        <v>639</v>
      </c>
      <c r="G357" s="142" t="s">
        <v>168</v>
      </c>
      <c r="H357" s="143">
        <v>1</v>
      </c>
      <c r="I357" s="144"/>
      <c r="J357" s="145">
        <f>ROUND(I357*H357,2)</f>
        <v>0</v>
      </c>
      <c r="K357" s="141" t="s">
        <v>3</v>
      </c>
      <c r="L357" s="34"/>
      <c r="M357" s="146" t="s">
        <v>3</v>
      </c>
      <c r="N357" s="147" t="s">
        <v>44</v>
      </c>
      <c r="O357" s="54"/>
      <c r="P357" s="148">
        <f>O357*H357</f>
        <v>0</v>
      </c>
      <c r="Q357" s="148">
        <v>4.62E-3</v>
      </c>
      <c r="R357" s="148">
        <f>Q357*H357</f>
        <v>4.62E-3</v>
      </c>
      <c r="S357" s="148">
        <v>0</v>
      </c>
      <c r="T357" s="149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50" t="s">
        <v>222</v>
      </c>
      <c r="AT357" s="150" t="s">
        <v>130</v>
      </c>
      <c r="AU357" s="150" t="s">
        <v>83</v>
      </c>
      <c r="AY357" s="18" t="s">
        <v>127</v>
      </c>
      <c r="BE357" s="151">
        <f>IF(N357="základní",J357,0)</f>
        <v>0</v>
      </c>
      <c r="BF357" s="151">
        <f>IF(N357="snížená",J357,0)</f>
        <v>0</v>
      </c>
      <c r="BG357" s="151">
        <f>IF(N357="zákl. přenesená",J357,0)</f>
        <v>0</v>
      </c>
      <c r="BH357" s="151">
        <f>IF(N357="sníž. přenesená",J357,0)</f>
        <v>0</v>
      </c>
      <c r="BI357" s="151">
        <f>IF(N357="nulová",J357,0)</f>
        <v>0</v>
      </c>
      <c r="BJ357" s="18" t="s">
        <v>81</v>
      </c>
      <c r="BK357" s="151">
        <f>ROUND(I357*H357,2)</f>
        <v>0</v>
      </c>
      <c r="BL357" s="18" t="s">
        <v>222</v>
      </c>
      <c r="BM357" s="150" t="s">
        <v>640</v>
      </c>
    </row>
    <row r="358" spans="1:65" s="2" customFormat="1" ht="16.5" customHeight="1">
      <c r="A358" s="33"/>
      <c r="B358" s="138"/>
      <c r="C358" s="139" t="s">
        <v>641</v>
      </c>
      <c r="D358" s="139" t="s">
        <v>130</v>
      </c>
      <c r="E358" s="140" t="s">
        <v>642</v>
      </c>
      <c r="F358" s="141" t="s">
        <v>643</v>
      </c>
      <c r="G358" s="142" t="s">
        <v>152</v>
      </c>
      <c r="H358" s="143">
        <v>145.69</v>
      </c>
      <c r="I358" s="144"/>
      <c r="J358" s="145">
        <f>ROUND(I358*H358,2)</f>
        <v>0</v>
      </c>
      <c r="K358" s="141" t="s">
        <v>134</v>
      </c>
      <c r="L358" s="34"/>
      <c r="M358" s="146" t="s">
        <v>3</v>
      </c>
      <c r="N358" s="147" t="s">
        <v>44</v>
      </c>
      <c r="O358" s="54"/>
      <c r="P358" s="148">
        <f>O358*H358</f>
        <v>0</v>
      </c>
      <c r="Q358" s="148">
        <v>0</v>
      </c>
      <c r="R358" s="148">
        <f>Q358*H358</f>
        <v>0</v>
      </c>
      <c r="S358" s="148">
        <v>0</v>
      </c>
      <c r="T358" s="149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50" t="s">
        <v>222</v>
      </c>
      <c r="AT358" s="150" t="s">
        <v>130</v>
      </c>
      <c r="AU358" s="150" t="s">
        <v>83</v>
      </c>
      <c r="AY358" s="18" t="s">
        <v>127</v>
      </c>
      <c r="BE358" s="151">
        <f>IF(N358="základní",J358,0)</f>
        <v>0</v>
      </c>
      <c r="BF358" s="151">
        <f>IF(N358="snížená",J358,0)</f>
        <v>0</v>
      </c>
      <c r="BG358" s="151">
        <f>IF(N358="zákl. přenesená",J358,0)</f>
        <v>0</v>
      </c>
      <c r="BH358" s="151">
        <f>IF(N358="sníž. přenesená",J358,0)</f>
        <v>0</v>
      </c>
      <c r="BI358" s="151">
        <f>IF(N358="nulová",J358,0)</f>
        <v>0</v>
      </c>
      <c r="BJ358" s="18" t="s">
        <v>81</v>
      </c>
      <c r="BK358" s="151">
        <f>ROUND(I358*H358,2)</f>
        <v>0</v>
      </c>
      <c r="BL358" s="18" t="s">
        <v>222</v>
      </c>
      <c r="BM358" s="150" t="s">
        <v>644</v>
      </c>
    </row>
    <row r="359" spans="1:65" s="2" customFormat="1">
      <c r="A359" s="33"/>
      <c r="B359" s="34"/>
      <c r="C359" s="33"/>
      <c r="D359" s="152" t="s">
        <v>137</v>
      </c>
      <c r="E359" s="33"/>
      <c r="F359" s="153" t="s">
        <v>645</v>
      </c>
      <c r="G359" s="33"/>
      <c r="H359" s="33"/>
      <c r="I359" s="154"/>
      <c r="J359" s="33"/>
      <c r="K359" s="33"/>
      <c r="L359" s="34"/>
      <c r="M359" s="155"/>
      <c r="N359" s="156"/>
      <c r="O359" s="54"/>
      <c r="P359" s="54"/>
      <c r="Q359" s="54"/>
      <c r="R359" s="54"/>
      <c r="S359" s="54"/>
      <c r="T359" s="55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T359" s="18" t="s">
        <v>137</v>
      </c>
      <c r="AU359" s="18" t="s">
        <v>83</v>
      </c>
    </row>
    <row r="360" spans="1:65" s="13" customFormat="1">
      <c r="B360" s="157"/>
      <c r="D360" s="158" t="s">
        <v>139</v>
      </c>
      <c r="E360" s="159" t="s">
        <v>3</v>
      </c>
      <c r="F360" s="160" t="s">
        <v>646</v>
      </c>
      <c r="H360" s="161">
        <v>145.69</v>
      </c>
      <c r="I360" s="162"/>
      <c r="L360" s="157"/>
      <c r="M360" s="163"/>
      <c r="N360" s="164"/>
      <c r="O360" s="164"/>
      <c r="P360" s="164"/>
      <c r="Q360" s="164"/>
      <c r="R360" s="164"/>
      <c r="S360" s="164"/>
      <c r="T360" s="165"/>
      <c r="AT360" s="159" t="s">
        <v>139</v>
      </c>
      <c r="AU360" s="159" t="s">
        <v>83</v>
      </c>
      <c r="AV360" s="13" t="s">
        <v>83</v>
      </c>
      <c r="AW360" s="13" t="s">
        <v>33</v>
      </c>
      <c r="AX360" s="13" t="s">
        <v>81</v>
      </c>
      <c r="AY360" s="159" t="s">
        <v>127</v>
      </c>
    </row>
    <row r="361" spans="1:65" s="2" customFormat="1" ht="16.5" customHeight="1">
      <c r="A361" s="33"/>
      <c r="B361" s="138"/>
      <c r="C361" s="139" t="s">
        <v>647</v>
      </c>
      <c r="D361" s="139" t="s">
        <v>130</v>
      </c>
      <c r="E361" s="140" t="s">
        <v>648</v>
      </c>
      <c r="F361" s="141" t="s">
        <v>649</v>
      </c>
      <c r="G361" s="142" t="s">
        <v>168</v>
      </c>
      <c r="H361" s="143">
        <v>100</v>
      </c>
      <c r="I361" s="144"/>
      <c r="J361" s="145">
        <f>ROUND(I361*H361,2)</f>
        <v>0</v>
      </c>
      <c r="K361" s="141" t="s">
        <v>134</v>
      </c>
      <c r="L361" s="34"/>
      <c r="M361" s="146" t="s">
        <v>3</v>
      </c>
      <c r="N361" s="147" t="s">
        <v>44</v>
      </c>
      <c r="O361" s="54"/>
      <c r="P361" s="148">
        <f>O361*H361</f>
        <v>0</v>
      </c>
      <c r="Q361" s="148">
        <v>0</v>
      </c>
      <c r="R361" s="148">
        <f>Q361*H361</f>
        <v>0</v>
      </c>
      <c r="S361" s="148">
        <v>0</v>
      </c>
      <c r="T361" s="149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50" t="s">
        <v>222</v>
      </c>
      <c r="AT361" s="150" t="s">
        <v>130</v>
      </c>
      <c r="AU361" s="150" t="s">
        <v>83</v>
      </c>
      <c r="AY361" s="18" t="s">
        <v>127</v>
      </c>
      <c r="BE361" s="151">
        <f>IF(N361="základní",J361,0)</f>
        <v>0</v>
      </c>
      <c r="BF361" s="151">
        <f>IF(N361="snížená",J361,0)</f>
        <v>0</v>
      </c>
      <c r="BG361" s="151">
        <f>IF(N361="zákl. přenesená",J361,0)</f>
        <v>0</v>
      </c>
      <c r="BH361" s="151">
        <f>IF(N361="sníž. přenesená",J361,0)</f>
        <v>0</v>
      </c>
      <c r="BI361" s="151">
        <f>IF(N361="nulová",J361,0)</f>
        <v>0</v>
      </c>
      <c r="BJ361" s="18" t="s">
        <v>81</v>
      </c>
      <c r="BK361" s="151">
        <f>ROUND(I361*H361,2)</f>
        <v>0</v>
      </c>
      <c r="BL361" s="18" t="s">
        <v>222</v>
      </c>
      <c r="BM361" s="150" t="s">
        <v>650</v>
      </c>
    </row>
    <row r="362" spans="1:65" s="2" customFormat="1">
      <c r="A362" s="33"/>
      <c r="B362" s="34"/>
      <c r="C362" s="33"/>
      <c r="D362" s="152" t="s">
        <v>137</v>
      </c>
      <c r="E362" s="33"/>
      <c r="F362" s="153" t="s">
        <v>651</v>
      </c>
      <c r="G362" s="33"/>
      <c r="H362" s="33"/>
      <c r="I362" s="154"/>
      <c r="J362" s="33"/>
      <c r="K362" s="33"/>
      <c r="L362" s="34"/>
      <c r="M362" s="155"/>
      <c r="N362" s="156"/>
      <c r="O362" s="54"/>
      <c r="P362" s="54"/>
      <c r="Q362" s="54"/>
      <c r="R362" s="54"/>
      <c r="S362" s="54"/>
      <c r="T362" s="55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T362" s="18" t="s">
        <v>137</v>
      </c>
      <c r="AU362" s="18" t="s">
        <v>83</v>
      </c>
    </row>
    <row r="363" spans="1:65" s="2" customFormat="1" ht="24.15" customHeight="1">
      <c r="A363" s="33"/>
      <c r="B363" s="138"/>
      <c r="C363" s="139" t="s">
        <v>652</v>
      </c>
      <c r="D363" s="139" t="s">
        <v>130</v>
      </c>
      <c r="E363" s="140" t="s">
        <v>653</v>
      </c>
      <c r="F363" s="141" t="s">
        <v>654</v>
      </c>
      <c r="G363" s="142" t="s">
        <v>152</v>
      </c>
      <c r="H363" s="143">
        <v>16</v>
      </c>
      <c r="I363" s="144"/>
      <c r="J363" s="145">
        <f>ROUND(I363*H363,2)</f>
        <v>0</v>
      </c>
      <c r="K363" s="141" t="s">
        <v>134</v>
      </c>
      <c r="L363" s="34"/>
      <c r="M363" s="146" t="s">
        <v>3</v>
      </c>
      <c r="N363" s="147" t="s">
        <v>44</v>
      </c>
      <c r="O363" s="54"/>
      <c r="P363" s="148">
        <f>O363*H363</f>
        <v>0</v>
      </c>
      <c r="Q363" s="148">
        <v>3.6600000000000001E-3</v>
      </c>
      <c r="R363" s="148">
        <f>Q363*H363</f>
        <v>5.8560000000000001E-2</v>
      </c>
      <c r="S363" s="148">
        <v>0</v>
      </c>
      <c r="T363" s="149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50" t="s">
        <v>222</v>
      </c>
      <c r="AT363" s="150" t="s">
        <v>130</v>
      </c>
      <c r="AU363" s="150" t="s">
        <v>83</v>
      </c>
      <c r="AY363" s="18" t="s">
        <v>127</v>
      </c>
      <c r="BE363" s="151">
        <f>IF(N363="základní",J363,0)</f>
        <v>0</v>
      </c>
      <c r="BF363" s="151">
        <f>IF(N363="snížená",J363,0)</f>
        <v>0</v>
      </c>
      <c r="BG363" s="151">
        <f>IF(N363="zákl. přenesená",J363,0)</f>
        <v>0</v>
      </c>
      <c r="BH363" s="151">
        <f>IF(N363="sníž. přenesená",J363,0)</f>
        <v>0</v>
      </c>
      <c r="BI363" s="151">
        <f>IF(N363="nulová",J363,0)</f>
        <v>0</v>
      </c>
      <c r="BJ363" s="18" t="s">
        <v>81</v>
      </c>
      <c r="BK363" s="151">
        <f>ROUND(I363*H363,2)</f>
        <v>0</v>
      </c>
      <c r="BL363" s="18" t="s">
        <v>222</v>
      </c>
      <c r="BM363" s="150" t="s">
        <v>655</v>
      </c>
    </row>
    <row r="364" spans="1:65" s="2" customFormat="1">
      <c r="A364" s="33"/>
      <c r="B364" s="34"/>
      <c r="C364" s="33"/>
      <c r="D364" s="152" t="s">
        <v>137</v>
      </c>
      <c r="E364" s="33"/>
      <c r="F364" s="153" t="s">
        <v>656</v>
      </c>
      <c r="G364" s="33"/>
      <c r="H364" s="33"/>
      <c r="I364" s="154"/>
      <c r="J364" s="33"/>
      <c r="K364" s="33"/>
      <c r="L364" s="34"/>
      <c r="M364" s="155"/>
      <c r="N364" s="156"/>
      <c r="O364" s="54"/>
      <c r="P364" s="54"/>
      <c r="Q364" s="54"/>
      <c r="R364" s="54"/>
      <c r="S364" s="54"/>
      <c r="T364" s="55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T364" s="18" t="s">
        <v>137</v>
      </c>
      <c r="AU364" s="18" t="s">
        <v>83</v>
      </c>
    </row>
    <row r="365" spans="1:65" s="2" customFormat="1" ht="24.15" customHeight="1">
      <c r="A365" s="33"/>
      <c r="B365" s="138"/>
      <c r="C365" s="139" t="s">
        <v>657</v>
      </c>
      <c r="D365" s="139" t="s">
        <v>130</v>
      </c>
      <c r="E365" s="140" t="s">
        <v>658</v>
      </c>
      <c r="F365" s="141" t="s">
        <v>659</v>
      </c>
      <c r="G365" s="142" t="s">
        <v>438</v>
      </c>
      <c r="H365" s="191"/>
      <c r="I365" s="144"/>
      <c r="J365" s="145">
        <f>ROUND(I365*H365,2)</f>
        <v>0</v>
      </c>
      <c r="K365" s="141" t="s">
        <v>134</v>
      </c>
      <c r="L365" s="34"/>
      <c r="M365" s="146" t="s">
        <v>3</v>
      </c>
      <c r="N365" s="147" t="s">
        <v>44</v>
      </c>
      <c r="O365" s="54"/>
      <c r="P365" s="148">
        <f>O365*H365</f>
        <v>0</v>
      </c>
      <c r="Q365" s="148">
        <v>0</v>
      </c>
      <c r="R365" s="148">
        <f>Q365*H365</f>
        <v>0</v>
      </c>
      <c r="S365" s="148">
        <v>0</v>
      </c>
      <c r="T365" s="149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50" t="s">
        <v>222</v>
      </c>
      <c r="AT365" s="150" t="s">
        <v>130</v>
      </c>
      <c r="AU365" s="150" t="s">
        <v>83</v>
      </c>
      <c r="AY365" s="18" t="s">
        <v>127</v>
      </c>
      <c r="BE365" s="151">
        <f>IF(N365="základní",J365,0)</f>
        <v>0</v>
      </c>
      <c r="BF365" s="151">
        <f>IF(N365="snížená",J365,0)</f>
        <v>0</v>
      </c>
      <c r="BG365" s="151">
        <f>IF(N365="zákl. přenesená",J365,0)</f>
        <v>0</v>
      </c>
      <c r="BH365" s="151">
        <f>IF(N365="sníž. přenesená",J365,0)</f>
        <v>0</v>
      </c>
      <c r="BI365" s="151">
        <f>IF(N365="nulová",J365,0)</f>
        <v>0</v>
      </c>
      <c r="BJ365" s="18" t="s">
        <v>81</v>
      </c>
      <c r="BK365" s="151">
        <f>ROUND(I365*H365,2)</f>
        <v>0</v>
      </c>
      <c r="BL365" s="18" t="s">
        <v>222</v>
      </c>
      <c r="BM365" s="150" t="s">
        <v>660</v>
      </c>
    </row>
    <row r="366" spans="1:65" s="2" customFormat="1">
      <c r="A366" s="33"/>
      <c r="B366" s="34"/>
      <c r="C366" s="33"/>
      <c r="D366" s="152" t="s">
        <v>137</v>
      </c>
      <c r="E366" s="33"/>
      <c r="F366" s="153" t="s">
        <v>661</v>
      </c>
      <c r="G366" s="33"/>
      <c r="H366" s="33"/>
      <c r="I366" s="154"/>
      <c r="J366" s="33"/>
      <c r="K366" s="33"/>
      <c r="L366" s="34"/>
      <c r="M366" s="155"/>
      <c r="N366" s="156"/>
      <c r="O366" s="54"/>
      <c r="P366" s="54"/>
      <c r="Q366" s="54"/>
      <c r="R366" s="54"/>
      <c r="S366" s="54"/>
      <c r="T366" s="55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T366" s="18" t="s">
        <v>137</v>
      </c>
      <c r="AU366" s="18" t="s">
        <v>83</v>
      </c>
    </row>
    <row r="367" spans="1:65" s="12" customFormat="1" ht="22.95" customHeight="1">
      <c r="B367" s="125"/>
      <c r="D367" s="126" t="s">
        <v>72</v>
      </c>
      <c r="E367" s="136" t="s">
        <v>662</v>
      </c>
      <c r="F367" s="136" t="s">
        <v>663</v>
      </c>
      <c r="I367" s="128"/>
      <c r="J367" s="137">
        <f>BK367</f>
        <v>0</v>
      </c>
      <c r="L367" s="125"/>
      <c r="M367" s="130"/>
      <c r="N367" s="131"/>
      <c r="O367" s="131"/>
      <c r="P367" s="132">
        <f>SUM(P368:P376)</f>
        <v>0</v>
      </c>
      <c r="Q367" s="131"/>
      <c r="R367" s="132">
        <f>SUM(R368:R376)</f>
        <v>0.17639999999999997</v>
      </c>
      <c r="S367" s="131"/>
      <c r="T367" s="133">
        <f>SUM(T368:T376)</f>
        <v>0</v>
      </c>
      <c r="AR367" s="126" t="s">
        <v>83</v>
      </c>
      <c r="AT367" s="134" t="s">
        <v>72</v>
      </c>
      <c r="AU367" s="134" t="s">
        <v>81</v>
      </c>
      <c r="AY367" s="126" t="s">
        <v>127</v>
      </c>
      <c r="BK367" s="135">
        <f>SUM(BK368:BK376)</f>
        <v>0</v>
      </c>
    </row>
    <row r="368" spans="1:65" s="2" customFormat="1" ht="16.5" customHeight="1">
      <c r="A368" s="33"/>
      <c r="B368" s="138"/>
      <c r="C368" s="139" t="s">
        <v>664</v>
      </c>
      <c r="D368" s="139" t="s">
        <v>130</v>
      </c>
      <c r="E368" s="140" t="s">
        <v>665</v>
      </c>
      <c r="F368" s="141" t="s">
        <v>666</v>
      </c>
      <c r="G368" s="142" t="s">
        <v>133</v>
      </c>
      <c r="H368" s="143">
        <v>1260</v>
      </c>
      <c r="I368" s="144"/>
      <c r="J368" s="145">
        <f>ROUND(I368*H368,2)</f>
        <v>0</v>
      </c>
      <c r="K368" s="141" t="s">
        <v>134</v>
      </c>
      <c r="L368" s="34"/>
      <c r="M368" s="146" t="s">
        <v>3</v>
      </c>
      <c r="N368" s="147" t="s">
        <v>44</v>
      </c>
      <c r="O368" s="54"/>
      <c r="P368" s="148">
        <f>O368*H368</f>
        <v>0</v>
      </c>
      <c r="Q368" s="148">
        <v>1.3999999999999999E-4</v>
      </c>
      <c r="R368" s="148">
        <f>Q368*H368</f>
        <v>0.17639999999999997</v>
      </c>
      <c r="S368" s="148">
        <v>0</v>
      </c>
      <c r="T368" s="149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50" t="s">
        <v>222</v>
      </c>
      <c r="AT368" s="150" t="s">
        <v>130</v>
      </c>
      <c r="AU368" s="150" t="s">
        <v>83</v>
      </c>
      <c r="AY368" s="18" t="s">
        <v>127</v>
      </c>
      <c r="BE368" s="151">
        <f>IF(N368="základní",J368,0)</f>
        <v>0</v>
      </c>
      <c r="BF368" s="151">
        <f>IF(N368="snížená",J368,0)</f>
        <v>0</v>
      </c>
      <c r="BG368" s="151">
        <f>IF(N368="zákl. přenesená",J368,0)</f>
        <v>0</v>
      </c>
      <c r="BH368" s="151">
        <f>IF(N368="sníž. přenesená",J368,0)</f>
        <v>0</v>
      </c>
      <c r="BI368" s="151">
        <f>IF(N368="nulová",J368,0)</f>
        <v>0</v>
      </c>
      <c r="BJ368" s="18" t="s">
        <v>81</v>
      </c>
      <c r="BK368" s="151">
        <f>ROUND(I368*H368,2)</f>
        <v>0</v>
      </c>
      <c r="BL368" s="18" t="s">
        <v>222</v>
      </c>
      <c r="BM368" s="150" t="s">
        <v>667</v>
      </c>
    </row>
    <row r="369" spans="1:65" s="2" customFormat="1">
      <c r="A369" s="33"/>
      <c r="B369" s="34"/>
      <c r="C369" s="33"/>
      <c r="D369" s="152" t="s">
        <v>137</v>
      </c>
      <c r="E369" s="33"/>
      <c r="F369" s="153" t="s">
        <v>668</v>
      </c>
      <c r="G369" s="33"/>
      <c r="H369" s="33"/>
      <c r="I369" s="154"/>
      <c r="J369" s="33"/>
      <c r="K369" s="33"/>
      <c r="L369" s="34"/>
      <c r="M369" s="155"/>
      <c r="N369" s="156"/>
      <c r="O369" s="54"/>
      <c r="P369" s="54"/>
      <c r="Q369" s="54"/>
      <c r="R369" s="54"/>
      <c r="S369" s="54"/>
      <c r="T369" s="55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T369" s="18" t="s">
        <v>137</v>
      </c>
      <c r="AU369" s="18" t="s">
        <v>83</v>
      </c>
    </row>
    <row r="370" spans="1:65" s="14" customFormat="1">
      <c r="B370" s="166"/>
      <c r="D370" s="158" t="s">
        <v>139</v>
      </c>
      <c r="E370" s="167" t="s">
        <v>3</v>
      </c>
      <c r="F370" s="168" t="s">
        <v>669</v>
      </c>
      <c r="H370" s="167" t="s">
        <v>3</v>
      </c>
      <c r="I370" s="169"/>
      <c r="L370" s="166"/>
      <c r="M370" s="170"/>
      <c r="N370" s="171"/>
      <c r="O370" s="171"/>
      <c r="P370" s="171"/>
      <c r="Q370" s="171"/>
      <c r="R370" s="171"/>
      <c r="S370" s="171"/>
      <c r="T370" s="172"/>
      <c r="AT370" s="167" t="s">
        <v>139</v>
      </c>
      <c r="AU370" s="167" t="s">
        <v>83</v>
      </c>
      <c r="AV370" s="14" t="s">
        <v>81</v>
      </c>
      <c r="AW370" s="14" t="s">
        <v>33</v>
      </c>
      <c r="AX370" s="14" t="s">
        <v>73</v>
      </c>
      <c r="AY370" s="167" t="s">
        <v>127</v>
      </c>
    </row>
    <row r="371" spans="1:65" s="13" customFormat="1">
      <c r="B371" s="157"/>
      <c r="D371" s="158" t="s">
        <v>139</v>
      </c>
      <c r="E371" s="159" t="s">
        <v>3</v>
      </c>
      <c r="F371" s="160" t="s">
        <v>670</v>
      </c>
      <c r="H371" s="161">
        <v>1098</v>
      </c>
      <c r="I371" s="162"/>
      <c r="L371" s="157"/>
      <c r="M371" s="163"/>
      <c r="N371" s="164"/>
      <c r="O371" s="164"/>
      <c r="P371" s="164"/>
      <c r="Q371" s="164"/>
      <c r="R371" s="164"/>
      <c r="S371" s="164"/>
      <c r="T371" s="165"/>
      <c r="AT371" s="159" t="s">
        <v>139</v>
      </c>
      <c r="AU371" s="159" t="s">
        <v>83</v>
      </c>
      <c r="AV371" s="13" t="s">
        <v>83</v>
      </c>
      <c r="AW371" s="13" t="s">
        <v>33</v>
      </c>
      <c r="AX371" s="13" t="s">
        <v>73</v>
      </c>
      <c r="AY371" s="159" t="s">
        <v>127</v>
      </c>
    </row>
    <row r="372" spans="1:65" s="14" customFormat="1">
      <c r="B372" s="166"/>
      <c r="D372" s="158" t="s">
        <v>139</v>
      </c>
      <c r="E372" s="167" t="s">
        <v>3</v>
      </c>
      <c r="F372" s="168" t="s">
        <v>671</v>
      </c>
      <c r="H372" s="167" t="s">
        <v>3</v>
      </c>
      <c r="I372" s="169"/>
      <c r="L372" s="166"/>
      <c r="M372" s="170"/>
      <c r="N372" s="171"/>
      <c r="O372" s="171"/>
      <c r="P372" s="171"/>
      <c r="Q372" s="171"/>
      <c r="R372" s="171"/>
      <c r="S372" s="171"/>
      <c r="T372" s="172"/>
      <c r="AT372" s="167" t="s">
        <v>139</v>
      </c>
      <c r="AU372" s="167" t="s">
        <v>83</v>
      </c>
      <c r="AV372" s="14" t="s">
        <v>81</v>
      </c>
      <c r="AW372" s="14" t="s">
        <v>33</v>
      </c>
      <c r="AX372" s="14" t="s">
        <v>73</v>
      </c>
      <c r="AY372" s="167" t="s">
        <v>127</v>
      </c>
    </row>
    <row r="373" spans="1:65" s="13" customFormat="1">
      <c r="B373" s="157"/>
      <c r="D373" s="158" t="s">
        <v>139</v>
      </c>
      <c r="E373" s="159" t="s">
        <v>3</v>
      </c>
      <c r="F373" s="160" t="s">
        <v>672</v>
      </c>
      <c r="H373" s="161">
        <v>162</v>
      </c>
      <c r="I373" s="162"/>
      <c r="L373" s="157"/>
      <c r="M373" s="163"/>
      <c r="N373" s="164"/>
      <c r="O373" s="164"/>
      <c r="P373" s="164"/>
      <c r="Q373" s="164"/>
      <c r="R373" s="164"/>
      <c r="S373" s="164"/>
      <c r="T373" s="165"/>
      <c r="AT373" s="159" t="s">
        <v>139</v>
      </c>
      <c r="AU373" s="159" t="s">
        <v>83</v>
      </c>
      <c r="AV373" s="13" t="s">
        <v>83</v>
      </c>
      <c r="AW373" s="13" t="s">
        <v>33</v>
      </c>
      <c r="AX373" s="13" t="s">
        <v>73</v>
      </c>
      <c r="AY373" s="159" t="s">
        <v>127</v>
      </c>
    </row>
    <row r="374" spans="1:65" s="15" customFormat="1">
      <c r="B374" s="173"/>
      <c r="D374" s="158" t="s">
        <v>139</v>
      </c>
      <c r="E374" s="174" t="s">
        <v>3</v>
      </c>
      <c r="F374" s="175" t="s">
        <v>187</v>
      </c>
      <c r="H374" s="176">
        <v>1260</v>
      </c>
      <c r="I374" s="177"/>
      <c r="L374" s="173"/>
      <c r="M374" s="178"/>
      <c r="N374" s="179"/>
      <c r="O374" s="179"/>
      <c r="P374" s="179"/>
      <c r="Q374" s="179"/>
      <c r="R374" s="179"/>
      <c r="S374" s="179"/>
      <c r="T374" s="180"/>
      <c r="AT374" s="174" t="s">
        <v>139</v>
      </c>
      <c r="AU374" s="174" t="s">
        <v>83</v>
      </c>
      <c r="AV374" s="15" t="s">
        <v>135</v>
      </c>
      <c r="AW374" s="15" t="s">
        <v>33</v>
      </c>
      <c r="AX374" s="15" t="s">
        <v>81</v>
      </c>
      <c r="AY374" s="174" t="s">
        <v>127</v>
      </c>
    </row>
    <row r="375" spans="1:65" s="2" customFormat="1" ht="24.15" customHeight="1">
      <c r="A375" s="33"/>
      <c r="B375" s="138"/>
      <c r="C375" s="139" t="s">
        <v>673</v>
      </c>
      <c r="D375" s="139" t="s">
        <v>130</v>
      </c>
      <c r="E375" s="140" t="s">
        <v>674</v>
      </c>
      <c r="F375" s="141" t="s">
        <v>675</v>
      </c>
      <c r="G375" s="142" t="s">
        <v>438</v>
      </c>
      <c r="H375" s="191"/>
      <c r="I375" s="144"/>
      <c r="J375" s="145">
        <f>ROUND(I375*H375,2)</f>
        <v>0</v>
      </c>
      <c r="K375" s="141" t="s">
        <v>134</v>
      </c>
      <c r="L375" s="34"/>
      <c r="M375" s="146" t="s">
        <v>3</v>
      </c>
      <c r="N375" s="147" t="s">
        <v>44</v>
      </c>
      <c r="O375" s="54"/>
      <c r="P375" s="148">
        <f>O375*H375</f>
        <v>0</v>
      </c>
      <c r="Q375" s="148">
        <v>0</v>
      </c>
      <c r="R375" s="148">
        <f>Q375*H375</f>
        <v>0</v>
      </c>
      <c r="S375" s="148">
        <v>0</v>
      </c>
      <c r="T375" s="149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50" t="s">
        <v>222</v>
      </c>
      <c r="AT375" s="150" t="s">
        <v>130</v>
      </c>
      <c r="AU375" s="150" t="s">
        <v>83</v>
      </c>
      <c r="AY375" s="18" t="s">
        <v>127</v>
      </c>
      <c r="BE375" s="151">
        <f>IF(N375="základní",J375,0)</f>
        <v>0</v>
      </c>
      <c r="BF375" s="151">
        <f>IF(N375="snížená",J375,0)</f>
        <v>0</v>
      </c>
      <c r="BG375" s="151">
        <f>IF(N375="zákl. přenesená",J375,0)</f>
        <v>0</v>
      </c>
      <c r="BH375" s="151">
        <f>IF(N375="sníž. přenesená",J375,0)</f>
        <v>0</v>
      </c>
      <c r="BI375" s="151">
        <f>IF(N375="nulová",J375,0)</f>
        <v>0</v>
      </c>
      <c r="BJ375" s="18" t="s">
        <v>81</v>
      </c>
      <c r="BK375" s="151">
        <f>ROUND(I375*H375,2)</f>
        <v>0</v>
      </c>
      <c r="BL375" s="18" t="s">
        <v>222</v>
      </c>
      <c r="BM375" s="150" t="s">
        <v>676</v>
      </c>
    </row>
    <row r="376" spans="1:65" s="2" customFormat="1">
      <c r="A376" s="33"/>
      <c r="B376" s="34"/>
      <c r="C376" s="33"/>
      <c r="D376" s="152" t="s">
        <v>137</v>
      </c>
      <c r="E376" s="33"/>
      <c r="F376" s="153" t="s">
        <v>677</v>
      </c>
      <c r="G376" s="33"/>
      <c r="H376" s="33"/>
      <c r="I376" s="154"/>
      <c r="J376" s="33"/>
      <c r="K376" s="33"/>
      <c r="L376" s="34"/>
      <c r="M376" s="155"/>
      <c r="N376" s="156"/>
      <c r="O376" s="54"/>
      <c r="P376" s="54"/>
      <c r="Q376" s="54"/>
      <c r="R376" s="54"/>
      <c r="S376" s="54"/>
      <c r="T376" s="55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T376" s="18" t="s">
        <v>137</v>
      </c>
      <c r="AU376" s="18" t="s">
        <v>83</v>
      </c>
    </row>
    <row r="377" spans="1:65" s="12" customFormat="1" ht="22.95" customHeight="1">
      <c r="B377" s="125"/>
      <c r="D377" s="126" t="s">
        <v>72</v>
      </c>
      <c r="E377" s="136" t="s">
        <v>678</v>
      </c>
      <c r="F377" s="136" t="s">
        <v>679</v>
      </c>
      <c r="I377" s="128"/>
      <c r="J377" s="137">
        <f>BK377</f>
        <v>0</v>
      </c>
      <c r="L377" s="125"/>
      <c r="M377" s="130"/>
      <c r="N377" s="131"/>
      <c r="O377" s="131"/>
      <c r="P377" s="132">
        <f>SUM(P378:P386)</f>
        <v>0</v>
      </c>
      <c r="Q377" s="131"/>
      <c r="R377" s="132">
        <f>SUM(R378:R386)</f>
        <v>6.1183540000000008E-2</v>
      </c>
      <c r="S377" s="131"/>
      <c r="T377" s="133">
        <f>SUM(T378:T386)</f>
        <v>0</v>
      </c>
      <c r="AR377" s="126" t="s">
        <v>83</v>
      </c>
      <c r="AT377" s="134" t="s">
        <v>72</v>
      </c>
      <c r="AU377" s="134" t="s">
        <v>81</v>
      </c>
      <c r="AY377" s="126" t="s">
        <v>127</v>
      </c>
      <c r="BK377" s="135">
        <f>SUM(BK378:BK386)</f>
        <v>0</v>
      </c>
    </row>
    <row r="378" spans="1:65" s="2" customFormat="1" ht="24.15" customHeight="1">
      <c r="A378" s="33"/>
      <c r="B378" s="138"/>
      <c r="C378" s="139" t="s">
        <v>680</v>
      </c>
      <c r="D378" s="139" t="s">
        <v>130</v>
      </c>
      <c r="E378" s="140" t="s">
        <v>681</v>
      </c>
      <c r="F378" s="141" t="s">
        <v>682</v>
      </c>
      <c r="G378" s="142" t="s">
        <v>133</v>
      </c>
      <c r="H378" s="143">
        <v>278.10700000000003</v>
      </c>
      <c r="I378" s="144"/>
      <c r="J378" s="145">
        <f>ROUND(I378*H378,2)</f>
        <v>0</v>
      </c>
      <c r="K378" s="141" t="s">
        <v>134</v>
      </c>
      <c r="L378" s="34"/>
      <c r="M378" s="146" t="s">
        <v>3</v>
      </c>
      <c r="N378" s="147" t="s">
        <v>44</v>
      </c>
      <c r="O378" s="54"/>
      <c r="P378" s="148">
        <f>O378*H378</f>
        <v>0</v>
      </c>
      <c r="Q378" s="148">
        <v>2.2000000000000001E-4</v>
      </c>
      <c r="R378" s="148">
        <f>Q378*H378</f>
        <v>6.1183540000000008E-2</v>
      </c>
      <c r="S378" s="148">
        <v>0</v>
      </c>
      <c r="T378" s="149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50" t="s">
        <v>222</v>
      </c>
      <c r="AT378" s="150" t="s">
        <v>130</v>
      </c>
      <c r="AU378" s="150" t="s">
        <v>83</v>
      </c>
      <c r="AY378" s="18" t="s">
        <v>127</v>
      </c>
      <c r="BE378" s="151">
        <f>IF(N378="základní",J378,0)</f>
        <v>0</v>
      </c>
      <c r="BF378" s="151">
        <f>IF(N378="snížená",J378,0)</f>
        <v>0</v>
      </c>
      <c r="BG378" s="151">
        <f>IF(N378="zákl. přenesená",J378,0)</f>
        <v>0</v>
      </c>
      <c r="BH378" s="151">
        <f>IF(N378="sníž. přenesená",J378,0)</f>
        <v>0</v>
      </c>
      <c r="BI378" s="151">
        <f>IF(N378="nulová",J378,0)</f>
        <v>0</v>
      </c>
      <c r="BJ378" s="18" t="s">
        <v>81</v>
      </c>
      <c r="BK378" s="151">
        <f>ROUND(I378*H378,2)</f>
        <v>0</v>
      </c>
      <c r="BL378" s="18" t="s">
        <v>222</v>
      </c>
      <c r="BM378" s="150" t="s">
        <v>683</v>
      </c>
    </row>
    <row r="379" spans="1:65" s="2" customFormat="1">
      <c r="A379" s="33"/>
      <c r="B379" s="34"/>
      <c r="C379" s="33"/>
      <c r="D379" s="152" t="s">
        <v>137</v>
      </c>
      <c r="E379" s="33"/>
      <c r="F379" s="153" t="s">
        <v>684</v>
      </c>
      <c r="G379" s="33"/>
      <c r="H379" s="33"/>
      <c r="I379" s="154"/>
      <c r="J379" s="33"/>
      <c r="K379" s="33"/>
      <c r="L379" s="34"/>
      <c r="M379" s="155"/>
      <c r="N379" s="156"/>
      <c r="O379" s="54"/>
      <c r="P379" s="54"/>
      <c r="Q379" s="54"/>
      <c r="R379" s="54"/>
      <c r="S379" s="54"/>
      <c r="T379" s="55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T379" s="18" t="s">
        <v>137</v>
      </c>
      <c r="AU379" s="18" t="s">
        <v>83</v>
      </c>
    </row>
    <row r="380" spans="1:65" s="14" customFormat="1">
      <c r="B380" s="166"/>
      <c r="D380" s="158" t="s">
        <v>139</v>
      </c>
      <c r="E380" s="167" t="s">
        <v>3</v>
      </c>
      <c r="F380" s="168" t="s">
        <v>685</v>
      </c>
      <c r="H380" s="167" t="s">
        <v>3</v>
      </c>
      <c r="I380" s="169"/>
      <c r="L380" s="166"/>
      <c r="M380" s="170"/>
      <c r="N380" s="171"/>
      <c r="O380" s="171"/>
      <c r="P380" s="171"/>
      <c r="Q380" s="171"/>
      <c r="R380" s="171"/>
      <c r="S380" s="171"/>
      <c r="T380" s="172"/>
      <c r="AT380" s="167" t="s">
        <v>139</v>
      </c>
      <c r="AU380" s="167" t="s">
        <v>83</v>
      </c>
      <c r="AV380" s="14" t="s">
        <v>81</v>
      </c>
      <c r="AW380" s="14" t="s">
        <v>33</v>
      </c>
      <c r="AX380" s="14" t="s">
        <v>73</v>
      </c>
      <c r="AY380" s="167" t="s">
        <v>127</v>
      </c>
    </row>
    <row r="381" spans="1:65" s="13" customFormat="1">
      <c r="B381" s="157"/>
      <c r="D381" s="158" t="s">
        <v>139</v>
      </c>
      <c r="E381" s="159" t="s">
        <v>3</v>
      </c>
      <c r="F381" s="160" t="s">
        <v>686</v>
      </c>
      <c r="H381" s="161">
        <v>80.844999999999999</v>
      </c>
      <c r="I381" s="162"/>
      <c r="L381" s="157"/>
      <c r="M381" s="163"/>
      <c r="N381" s="164"/>
      <c r="O381" s="164"/>
      <c r="P381" s="164"/>
      <c r="Q381" s="164"/>
      <c r="R381" s="164"/>
      <c r="S381" s="164"/>
      <c r="T381" s="165"/>
      <c r="AT381" s="159" t="s">
        <v>139</v>
      </c>
      <c r="AU381" s="159" t="s">
        <v>83</v>
      </c>
      <c r="AV381" s="13" t="s">
        <v>83</v>
      </c>
      <c r="AW381" s="13" t="s">
        <v>33</v>
      </c>
      <c r="AX381" s="13" t="s">
        <v>73</v>
      </c>
      <c r="AY381" s="159" t="s">
        <v>127</v>
      </c>
    </row>
    <row r="382" spans="1:65" s="14" customFormat="1">
      <c r="B382" s="166"/>
      <c r="D382" s="158" t="s">
        <v>139</v>
      </c>
      <c r="E382" s="167" t="s">
        <v>3</v>
      </c>
      <c r="F382" s="168" t="s">
        <v>687</v>
      </c>
      <c r="H382" s="167" t="s">
        <v>3</v>
      </c>
      <c r="I382" s="169"/>
      <c r="L382" s="166"/>
      <c r="M382" s="170"/>
      <c r="N382" s="171"/>
      <c r="O382" s="171"/>
      <c r="P382" s="171"/>
      <c r="Q382" s="171"/>
      <c r="R382" s="171"/>
      <c r="S382" s="171"/>
      <c r="T382" s="172"/>
      <c r="AT382" s="167" t="s">
        <v>139</v>
      </c>
      <c r="AU382" s="167" t="s">
        <v>83</v>
      </c>
      <c r="AV382" s="14" t="s">
        <v>81</v>
      </c>
      <c r="AW382" s="14" t="s">
        <v>33</v>
      </c>
      <c r="AX382" s="14" t="s">
        <v>73</v>
      </c>
      <c r="AY382" s="167" t="s">
        <v>127</v>
      </c>
    </row>
    <row r="383" spans="1:65" s="13" customFormat="1">
      <c r="B383" s="157"/>
      <c r="D383" s="158" t="s">
        <v>139</v>
      </c>
      <c r="E383" s="159" t="s">
        <v>3</v>
      </c>
      <c r="F383" s="160" t="s">
        <v>688</v>
      </c>
      <c r="H383" s="161">
        <v>177.85900000000001</v>
      </c>
      <c r="I383" s="162"/>
      <c r="L383" s="157"/>
      <c r="M383" s="163"/>
      <c r="N383" s="164"/>
      <c r="O383" s="164"/>
      <c r="P383" s="164"/>
      <c r="Q383" s="164"/>
      <c r="R383" s="164"/>
      <c r="S383" s="164"/>
      <c r="T383" s="165"/>
      <c r="AT383" s="159" t="s">
        <v>139</v>
      </c>
      <c r="AU383" s="159" t="s">
        <v>83</v>
      </c>
      <c r="AV383" s="13" t="s">
        <v>83</v>
      </c>
      <c r="AW383" s="13" t="s">
        <v>33</v>
      </c>
      <c r="AX383" s="13" t="s">
        <v>73</v>
      </c>
      <c r="AY383" s="159" t="s">
        <v>127</v>
      </c>
    </row>
    <row r="384" spans="1:65" s="14" customFormat="1">
      <c r="B384" s="166"/>
      <c r="D384" s="158" t="s">
        <v>139</v>
      </c>
      <c r="E384" s="167" t="s">
        <v>3</v>
      </c>
      <c r="F384" s="168" t="s">
        <v>689</v>
      </c>
      <c r="H384" s="167" t="s">
        <v>3</v>
      </c>
      <c r="I384" s="169"/>
      <c r="L384" s="166"/>
      <c r="M384" s="170"/>
      <c r="N384" s="171"/>
      <c r="O384" s="171"/>
      <c r="P384" s="171"/>
      <c r="Q384" s="171"/>
      <c r="R384" s="171"/>
      <c r="S384" s="171"/>
      <c r="T384" s="172"/>
      <c r="AT384" s="167" t="s">
        <v>139</v>
      </c>
      <c r="AU384" s="167" t="s">
        <v>83</v>
      </c>
      <c r="AV384" s="14" t="s">
        <v>81</v>
      </c>
      <c r="AW384" s="14" t="s">
        <v>33</v>
      </c>
      <c r="AX384" s="14" t="s">
        <v>73</v>
      </c>
      <c r="AY384" s="167" t="s">
        <v>127</v>
      </c>
    </row>
    <row r="385" spans="1:65" s="13" customFormat="1">
      <c r="B385" s="157"/>
      <c r="D385" s="158" t="s">
        <v>139</v>
      </c>
      <c r="E385" s="159" t="s">
        <v>3</v>
      </c>
      <c r="F385" s="160" t="s">
        <v>690</v>
      </c>
      <c r="H385" s="161">
        <v>19.402999999999999</v>
      </c>
      <c r="I385" s="162"/>
      <c r="L385" s="157"/>
      <c r="M385" s="163"/>
      <c r="N385" s="164"/>
      <c r="O385" s="164"/>
      <c r="P385" s="164"/>
      <c r="Q385" s="164"/>
      <c r="R385" s="164"/>
      <c r="S385" s="164"/>
      <c r="T385" s="165"/>
      <c r="AT385" s="159" t="s">
        <v>139</v>
      </c>
      <c r="AU385" s="159" t="s">
        <v>83</v>
      </c>
      <c r="AV385" s="13" t="s">
        <v>83</v>
      </c>
      <c r="AW385" s="13" t="s">
        <v>33</v>
      </c>
      <c r="AX385" s="13" t="s">
        <v>73</v>
      </c>
      <c r="AY385" s="159" t="s">
        <v>127</v>
      </c>
    </row>
    <row r="386" spans="1:65" s="15" customFormat="1">
      <c r="B386" s="173"/>
      <c r="D386" s="158" t="s">
        <v>139</v>
      </c>
      <c r="E386" s="174" t="s">
        <v>3</v>
      </c>
      <c r="F386" s="175" t="s">
        <v>187</v>
      </c>
      <c r="H386" s="176">
        <v>278.10700000000003</v>
      </c>
      <c r="I386" s="177"/>
      <c r="L386" s="173"/>
      <c r="M386" s="178"/>
      <c r="N386" s="179"/>
      <c r="O386" s="179"/>
      <c r="P386" s="179"/>
      <c r="Q386" s="179"/>
      <c r="R386" s="179"/>
      <c r="S386" s="179"/>
      <c r="T386" s="180"/>
      <c r="AT386" s="174" t="s">
        <v>139</v>
      </c>
      <c r="AU386" s="174" t="s">
        <v>83</v>
      </c>
      <c r="AV386" s="15" t="s">
        <v>135</v>
      </c>
      <c r="AW386" s="15" t="s">
        <v>33</v>
      </c>
      <c r="AX386" s="15" t="s">
        <v>81</v>
      </c>
      <c r="AY386" s="174" t="s">
        <v>127</v>
      </c>
    </row>
    <row r="387" spans="1:65" s="12" customFormat="1" ht="25.95" customHeight="1">
      <c r="B387" s="125"/>
      <c r="D387" s="126" t="s">
        <v>72</v>
      </c>
      <c r="E387" s="127" t="s">
        <v>691</v>
      </c>
      <c r="F387" s="127" t="s">
        <v>692</v>
      </c>
      <c r="I387" s="128"/>
      <c r="J387" s="129">
        <f>BK387</f>
        <v>0</v>
      </c>
      <c r="L387" s="125"/>
      <c r="M387" s="130"/>
      <c r="N387" s="131"/>
      <c r="O387" s="131"/>
      <c r="P387" s="132">
        <f>SUM(P388:P391)</f>
        <v>0</v>
      </c>
      <c r="Q387" s="131"/>
      <c r="R387" s="132">
        <f>SUM(R388:R391)</f>
        <v>0</v>
      </c>
      <c r="S387" s="131"/>
      <c r="T387" s="133">
        <f>SUM(T388:T391)</f>
        <v>0</v>
      </c>
      <c r="AR387" s="126" t="s">
        <v>135</v>
      </c>
      <c r="AT387" s="134" t="s">
        <v>72</v>
      </c>
      <c r="AU387" s="134" t="s">
        <v>73</v>
      </c>
      <c r="AY387" s="126" t="s">
        <v>127</v>
      </c>
      <c r="BK387" s="135">
        <f>SUM(BK388:BK391)</f>
        <v>0</v>
      </c>
    </row>
    <row r="388" spans="1:65" s="2" customFormat="1" ht="24.15" customHeight="1">
      <c r="A388" s="33"/>
      <c r="B388" s="138"/>
      <c r="C388" s="139" t="s">
        <v>693</v>
      </c>
      <c r="D388" s="139" t="s">
        <v>130</v>
      </c>
      <c r="E388" s="140" t="s">
        <v>694</v>
      </c>
      <c r="F388" s="141" t="s">
        <v>695</v>
      </c>
      <c r="G388" s="142" t="s">
        <v>145</v>
      </c>
      <c r="H388" s="143">
        <v>40</v>
      </c>
      <c r="I388" s="144"/>
      <c r="J388" s="145">
        <f>ROUND(I388*H388,2)</f>
        <v>0</v>
      </c>
      <c r="K388" s="141" t="s">
        <v>134</v>
      </c>
      <c r="L388" s="34"/>
      <c r="M388" s="146" t="s">
        <v>3</v>
      </c>
      <c r="N388" s="147" t="s">
        <v>44</v>
      </c>
      <c r="O388" s="54"/>
      <c r="P388" s="148">
        <f>O388*H388</f>
        <v>0</v>
      </c>
      <c r="Q388" s="148">
        <v>0</v>
      </c>
      <c r="R388" s="148">
        <f>Q388*H388</f>
        <v>0</v>
      </c>
      <c r="S388" s="148">
        <v>0</v>
      </c>
      <c r="T388" s="149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50" t="s">
        <v>696</v>
      </c>
      <c r="AT388" s="150" t="s">
        <v>130</v>
      </c>
      <c r="AU388" s="150" t="s">
        <v>81</v>
      </c>
      <c r="AY388" s="18" t="s">
        <v>127</v>
      </c>
      <c r="BE388" s="151">
        <f>IF(N388="základní",J388,0)</f>
        <v>0</v>
      </c>
      <c r="BF388" s="151">
        <f>IF(N388="snížená",J388,0)</f>
        <v>0</v>
      </c>
      <c r="BG388" s="151">
        <f>IF(N388="zákl. přenesená",J388,0)</f>
        <v>0</v>
      </c>
      <c r="BH388" s="151">
        <f>IF(N388="sníž. přenesená",J388,0)</f>
        <v>0</v>
      </c>
      <c r="BI388" s="151">
        <f>IF(N388="nulová",J388,0)</f>
        <v>0</v>
      </c>
      <c r="BJ388" s="18" t="s">
        <v>81</v>
      </c>
      <c r="BK388" s="151">
        <f>ROUND(I388*H388,2)</f>
        <v>0</v>
      </c>
      <c r="BL388" s="18" t="s">
        <v>696</v>
      </c>
      <c r="BM388" s="150" t="s">
        <v>697</v>
      </c>
    </row>
    <row r="389" spans="1:65" s="2" customFormat="1">
      <c r="A389" s="33"/>
      <c r="B389" s="34"/>
      <c r="C389" s="33"/>
      <c r="D389" s="152" t="s">
        <v>137</v>
      </c>
      <c r="E389" s="33"/>
      <c r="F389" s="153" t="s">
        <v>698</v>
      </c>
      <c r="G389" s="33"/>
      <c r="H389" s="33"/>
      <c r="I389" s="154"/>
      <c r="J389" s="33"/>
      <c r="K389" s="33"/>
      <c r="L389" s="34"/>
      <c r="M389" s="155"/>
      <c r="N389" s="156"/>
      <c r="O389" s="54"/>
      <c r="P389" s="54"/>
      <c r="Q389" s="54"/>
      <c r="R389" s="54"/>
      <c r="S389" s="54"/>
      <c r="T389" s="55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T389" s="18" t="s">
        <v>137</v>
      </c>
      <c r="AU389" s="18" t="s">
        <v>81</v>
      </c>
    </row>
    <row r="390" spans="1:65" s="2" customFormat="1" ht="24.15" customHeight="1">
      <c r="A390" s="33"/>
      <c r="B390" s="138"/>
      <c r="C390" s="139" t="s">
        <v>699</v>
      </c>
      <c r="D390" s="139" t="s">
        <v>130</v>
      </c>
      <c r="E390" s="140" t="s">
        <v>700</v>
      </c>
      <c r="F390" s="141" t="s">
        <v>701</v>
      </c>
      <c r="G390" s="142" t="s">
        <v>145</v>
      </c>
      <c r="H390" s="143">
        <v>42</v>
      </c>
      <c r="I390" s="144"/>
      <c r="J390" s="145">
        <f>ROUND(I390*H390,2)</f>
        <v>0</v>
      </c>
      <c r="K390" s="141" t="s">
        <v>134</v>
      </c>
      <c r="L390" s="34"/>
      <c r="M390" s="146" t="s">
        <v>3</v>
      </c>
      <c r="N390" s="147" t="s">
        <v>44</v>
      </c>
      <c r="O390" s="54"/>
      <c r="P390" s="148">
        <f>O390*H390</f>
        <v>0</v>
      </c>
      <c r="Q390" s="148">
        <v>0</v>
      </c>
      <c r="R390" s="148">
        <f>Q390*H390</f>
        <v>0</v>
      </c>
      <c r="S390" s="148">
        <v>0</v>
      </c>
      <c r="T390" s="149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50" t="s">
        <v>696</v>
      </c>
      <c r="AT390" s="150" t="s">
        <v>130</v>
      </c>
      <c r="AU390" s="150" t="s">
        <v>81</v>
      </c>
      <c r="AY390" s="18" t="s">
        <v>127</v>
      </c>
      <c r="BE390" s="151">
        <f>IF(N390="základní",J390,0)</f>
        <v>0</v>
      </c>
      <c r="BF390" s="151">
        <f>IF(N390="snížená",J390,0)</f>
        <v>0</v>
      </c>
      <c r="BG390" s="151">
        <f>IF(N390="zákl. přenesená",J390,0)</f>
        <v>0</v>
      </c>
      <c r="BH390" s="151">
        <f>IF(N390="sníž. přenesená",J390,0)</f>
        <v>0</v>
      </c>
      <c r="BI390" s="151">
        <f>IF(N390="nulová",J390,0)</f>
        <v>0</v>
      </c>
      <c r="BJ390" s="18" t="s">
        <v>81</v>
      </c>
      <c r="BK390" s="151">
        <f>ROUND(I390*H390,2)</f>
        <v>0</v>
      </c>
      <c r="BL390" s="18" t="s">
        <v>696</v>
      </c>
      <c r="BM390" s="150" t="s">
        <v>702</v>
      </c>
    </row>
    <row r="391" spans="1:65" s="2" customFormat="1">
      <c r="A391" s="33"/>
      <c r="B391" s="34"/>
      <c r="C391" s="33"/>
      <c r="D391" s="152" t="s">
        <v>137</v>
      </c>
      <c r="E391" s="33"/>
      <c r="F391" s="153" t="s">
        <v>703</v>
      </c>
      <c r="G391" s="33"/>
      <c r="H391" s="33"/>
      <c r="I391" s="154"/>
      <c r="J391" s="33"/>
      <c r="K391" s="33"/>
      <c r="L391" s="34"/>
      <c r="M391" s="192"/>
      <c r="N391" s="193"/>
      <c r="O391" s="194"/>
      <c r="P391" s="194"/>
      <c r="Q391" s="194"/>
      <c r="R391" s="194"/>
      <c r="S391" s="194"/>
      <c r="T391" s="195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T391" s="18" t="s">
        <v>137</v>
      </c>
      <c r="AU391" s="18" t="s">
        <v>81</v>
      </c>
    </row>
    <row r="392" spans="1:65" s="2" customFormat="1" ht="6.9" customHeight="1">
      <c r="A392" s="33"/>
      <c r="B392" s="43"/>
      <c r="C392" s="44"/>
      <c r="D392" s="44"/>
      <c r="E392" s="44"/>
      <c r="F392" s="44"/>
      <c r="G392" s="44"/>
      <c r="H392" s="44"/>
      <c r="I392" s="44"/>
      <c r="J392" s="44"/>
      <c r="K392" s="44"/>
      <c r="L392" s="34"/>
      <c r="M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</row>
  </sheetData>
  <autoFilter ref="C93:K391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/>
    <hyperlink ref="F102" r:id="rId2"/>
    <hyperlink ref="F105" r:id="rId3"/>
    <hyperlink ref="F108" r:id="rId4"/>
    <hyperlink ref="F111" r:id="rId5"/>
    <hyperlink ref="F114" r:id="rId6"/>
    <hyperlink ref="F116" r:id="rId7"/>
    <hyperlink ref="F119" r:id="rId8"/>
    <hyperlink ref="F129" r:id="rId9"/>
    <hyperlink ref="F131" r:id="rId10"/>
    <hyperlink ref="F134" r:id="rId11"/>
    <hyperlink ref="F136" r:id="rId12"/>
    <hyperlink ref="F139" r:id="rId13"/>
    <hyperlink ref="F141" r:id="rId14"/>
    <hyperlink ref="F144" r:id="rId15"/>
    <hyperlink ref="F148" r:id="rId16"/>
    <hyperlink ref="F153" r:id="rId17"/>
    <hyperlink ref="F164" r:id="rId18"/>
    <hyperlink ref="F168" r:id="rId19"/>
    <hyperlink ref="F171" r:id="rId20"/>
    <hyperlink ref="F174" r:id="rId21"/>
    <hyperlink ref="F181" r:id="rId22"/>
    <hyperlink ref="F185" r:id="rId23"/>
    <hyperlink ref="F189" r:id="rId24"/>
    <hyperlink ref="F195" r:id="rId25"/>
    <hyperlink ref="F203" r:id="rId26"/>
    <hyperlink ref="F207" r:id="rId27"/>
    <hyperlink ref="F233" r:id="rId28"/>
    <hyperlink ref="F242" r:id="rId29"/>
    <hyperlink ref="F259" r:id="rId30"/>
    <hyperlink ref="F267" r:id="rId31"/>
    <hyperlink ref="F270" r:id="rId32"/>
    <hyperlink ref="F273" r:id="rId33"/>
    <hyperlink ref="F279" r:id="rId34"/>
    <hyperlink ref="F281" r:id="rId35"/>
    <hyperlink ref="F283" r:id="rId36"/>
    <hyperlink ref="F292" r:id="rId37"/>
    <hyperlink ref="F297" r:id="rId38"/>
    <hyperlink ref="F300" r:id="rId39"/>
    <hyperlink ref="F305" r:id="rId40"/>
    <hyperlink ref="F310" r:id="rId41"/>
    <hyperlink ref="F319" r:id="rId42"/>
    <hyperlink ref="F321" r:id="rId43"/>
    <hyperlink ref="F323" r:id="rId44"/>
    <hyperlink ref="F327" r:id="rId45"/>
    <hyperlink ref="F330" r:id="rId46"/>
    <hyperlink ref="F332" r:id="rId47"/>
    <hyperlink ref="F335" r:id="rId48"/>
    <hyperlink ref="F337" r:id="rId49"/>
    <hyperlink ref="F339" r:id="rId50"/>
    <hyperlink ref="F341" r:id="rId51"/>
    <hyperlink ref="F346" r:id="rId52"/>
    <hyperlink ref="F348" r:id="rId53"/>
    <hyperlink ref="F353" r:id="rId54"/>
    <hyperlink ref="F355" r:id="rId55"/>
    <hyperlink ref="F359" r:id="rId56"/>
    <hyperlink ref="F362" r:id="rId57"/>
    <hyperlink ref="F364" r:id="rId58"/>
    <hyperlink ref="F366" r:id="rId59"/>
    <hyperlink ref="F369" r:id="rId60"/>
    <hyperlink ref="F376" r:id="rId61"/>
    <hyperlink ref="F379" r:id="rId62"/>
    <hyperlink ref="F389" r:id="rId63"/>
    <hyperlink ref="F391" r:id="rId6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0"/>
  <sheetViews>
    <sheetView tabSelected="1" topLeftCell="B1" zoomScale="85" zoomScaleNormal="85" workbookViewId="0">
      <selection activeCell="I27" sqref="I27"/>
    </sheetView>
  </sheetViews>
  <sheetFormatPr defaultColWidth="10.7109375" defaultRowHeight="13.2"/>
  <cols>
    <col min="1" max="1" width="3" style="289" customWidth="1"/>
    <col min="2" max="2" width="6.42578125" style="289" customWidth="1"/>
    <col min="3" max="3" width="17" style="289" customWidth="1"/>
    <col min="4" max="4" width="70.7109375" style="289" customWidth="1"/>
    <col min="5" max="5" width="6.28515625" style="289" customWidth="1"/>
    <col min="6" max="6" width="13.28515625" style="289" customWidth="1"/>
    <col min="7" max="7" width="17" style="289" customWidth="1"/>
    <col min="8" max="8" width="17.28515625" style="289" customWidth="1"/>
    <col min="9" max="9" width="15.85546875" style="289" customWidth="1"/>
    <col min="10" max="10" width="16.28515625" style="289" customWidth="1"/>
    <col min="11" max="11" width="19.140625" style="289" customWidth="1"/>
    <col min="12" max="12" width="17.7109375" style="289" customWidth="1"/>
    <col min="13" max="255" width="10.7109375" style="289"/>
    <col min="256" max="256" width="3" style="289" customWidth="1"/>
    <col min="257" max="257" width="6.42578125" style="289" customWidth="1"/>
    <col min="258" max="258" width="17" style="289" customWidth="1"/>
    <col min="259" max="259" width="70.7109375" style="289" customWidth="1"/>
    <col min="260" max="260" width="6.28515625" style="289" customWidth="1"/>
    <col min="261" max="261" width="13.28515625" style="289" customWidth="1"/>
    <col min="262" max="262" width="17" style="289" customWidth="1"/>
    <col min="263" max="263" width="17.28515625" style="289" customWidth="1"/>
    <col min="264" max="264" width="15.85546875" style="289" customWidth="1"/>
    <col min="265" max="265" width="16.28515625" style="289" customWidth="1"/>
    <col min="266" max="266" width="19.140625" style="289" customWidth="1"/>
    <col min="267" max="268" width="17.7109375" style="289" customWidth="1"/>
    <col min="269" max="511" width="10.7109375" style="289"/>
    <col min="512" max="512" width="3" style="289" customWidth="1"/>
    <col min="513" max="513" width="6.42578125" style="289" customWidth="1"/>
    <col min="514" max="514" width="17" style="289" customWidth="1"/>
    <col min="515" max="515" width="70.7109375" style="289" customWidth="1"/>
    <col min="516" max="516" width="6.28515625" style="289" customWidth="1"/>
    <col min="517" max="517" width="13.28515625" style="289" customWidth="1"/>
    <col min="518" max="518" width="17" style="289" customWidth="1"/>
    <col min="519" max="519" width="17.28515625" style="289" customWidth="1"/>
    <col min="520" max="520" width="15.85546875" style="289" customWidth="1"/>
    <col min="521" max="521" width="16.28515625" style="289" customWidth="1"/>
    <col min="522" max="522" width="19.140625" style="289" customWidth="1"/>
    <col min="523" max="524" width="17.7109375" style="289" customWidth="1"/>
    <col min="525" max="767" width="10.7109375" style="289"/>
    <col min="768" max="768" width="3" style="289" customWidth="1"/>
    <col min="769" max="769" width="6.42578125" style="289" customWidth="1"/>
    <col min="770" max="770" width="17" style="289" customWidth="1"/>
    <col min="771" max="771" width="70.7109375" style="289" customWidth="1"/>
    <col min="772" max="772" width="6.28515625" style="289" customWidth="1"/>
    <col min="773" max="773" width="13.28515625" style="289" customWidth="1"/>
    <col min="774" max="774" width="17" style="289" customWidth="1"/>
    <col min="775" max="775" width="17.28515625" style="289" customWidth="1"/>
    <col min="776" max="776" width="15.85546875" style="289" customWidth="1"/>
    <col min="777" max="777" width="16.28515625" style="289" customWidth="1"/>
    <col min="778" max="778" width="19.140625" style="289" customWidth="1"/>
    <col min="779" max="780" width="17.7109375" style="289" customWidth="1"/>
    <col min="781" max="1023" width="10.7109375" style="289"/>
    <col min="1024" max="1024" width="3" style="289" customWidth="1"/>
    <col min="1025" max="1025" width="6.42578125" style="289" customWidth="1"/>
    <col min="1026" max="1026" width="17" style="289" customWidth="1"/>
    <col min="1027" max="1027" width="70.7109375" style="289" customWidth="1"/>
    <col min="1028" max="1028" width="6.28515625" style="289" customWidth="1"/>
    <col min="1029" max="1029" width="13.28515625" style="289" customWidth="1"/>
    <col min="1030" max="1030" width="17" style="289" customWidth="1"/>
    <col min="1031" max="1031" width="17.28515625" style="289" customWidth="1"/>
    <col min="1032" max="1032" width="15.85546875" style="289" customWidth="1"/>
    <col min="1033" max="1033" width="16.28515625" style="289" customWidth="1"/>
    <col min="1034" max="1034" width="19.140625" style="289" customWidth="1"/>
    <col min="1035" max="1036" width="17.7109375" style="289" customWidth="1"/>
    <col min="1037" max="1279" width="10.7109375" style="289"/>
    <col min="1280" max="1280" width="3" style="289" customWidth="1"/>
    <col min="1281" max="1281" width="6.42578125" style="289" customWidth="1"/>
    <col min="1282" max="1282" width="17" style="289" customWidth="1"/>
    <col min="1283" max="1283" width="70.7109375" style="289" customWidth="1"/>
    <col min="1284" max="1284" width="6.28515625" style="289" customWidth="1"/>
    <col min="1285" max="1285" width="13.28515625" style="289" customWidth="1"/>
    <col min="1286" max="1286" width="17" style="289" customWidth="1"/>
    <col min="1287" max="1287" width="17.28515625" style="289" customWidth="1"/>
    <col min="1288" max="1288" width="15.85546875" style="289" customWidth="1"/>
    <col min="1289" max="1289" width="16.28515625" style="289" customWidth="1"/>
    <col min="1290" max="1290" width="19.140625" style="289" customWidth="1"/>
    <col min="1291" max="1292" width="17.7109375" style="289" customWidth="1"/>
    <col min="1293" max="1535" width="10.7109375" style="289"/>
    <col min="1536" max="1536" width="3" style="289" customWidth="1"/>
    <col min="1537" max="1537" width="6.42578125" style="289" customWidth="1"/>
    <col min="1538" max="1538" width="17" style="289" customWidth="1"/>
    <col min="1539" max="1539" width="70.7109375" style="289" customWidth="1"/>
    <col min="1540" max="1540" width="6.28515625" style="289" customWidth="1"/>
    <col min="1541" max="1541" width="13.28515625" style="289" customWidth="1"/>
    <col min="1542" max="1542" width="17" style="289" customWidth="1"/>
    <col min="1543" max="1543" width="17.28515625" style="289" customWidth="1"/>
    <col min="1544" max="1544" width="15.85546875" style="289" customWidth="1"/>
    <col min="1545" max="1545" width="16.28515625" style="289" customWidth="1"/>
    <col min="1546" max="1546" width="19.140625" style="289" customWidth="1"/>
    <col min="1547" max="1548" width="17.7109375" style="289" customWidth="1"/>
    <col min="1549" max="1791" width="10.7109375" style="289"/>
    <col min="1792" max="1792" width="3" style="289" customWidth="1"/>
    <col min="1793" max="1793" width="6.42578125" style="289" customWidth="1"/>
    <col min="1794" max="1794" width="17" style="289" customWidth="1"/>
    <col min="1795" max="1795" width="70.7109375" style="289" customWidth="1"/>
    <col min="1796" max="1796" width="6.28515625" style="289" customWidth="1"/>
    <col min="1797" max="1797" width="13.28515625" style="289" customWidth="1"/>
    <col min="1798" max="1798" width="17" style="289" customWidth="1"/>
    <col min="1799" max="1799" width="17.28515625" style="289" customWidth="1"/>
    <col min="1800" max="1800" width="15.85546875" style="289" customWidth="1"/>
    <col min="1801" max="1801" width="16.28515625" style="289" customWidth="1"/>
    <col min="1802" max="1802" width="19.140625" style="289" customWidth="1"/>
    <col min="1803" max="1804" width="17.7109375" style="289" customWidth="1"/>
    <col min="1805" max="2047" width="10.7109375" style="289"/>
    <col min="2048" max="2048" width="3" style="289" customWidth="1"/>
    <col min="2049" max="2049" width="6.42578125" style="289" customWidth="1"/>
    <col min="2050" max="2050" width="17" style="289" customWidth="1"/>
    <col min="2051" max="2051" width="70.7109375" style="289" customWidth="1"/>
    <col min="2052" max="2052" width="6.28515625" style="289" customWidth="1"/>
    <col min="2053" max="2053" width="13.28515625" style="289" customWidth="1"/>
    <col min="2054" max="2054" width="17" style="289" customWidth="1"/>
    <col min="2055" max="2055" width="17.28515625" style="289" customWidth="1"/>
    <col min="2056" max="2056" width="15.85546875" style="289" customWidth="1"/>
    <col min="2057" max="2057" width="16.28515625" style="289" customWidth="1"/>
    <col min="2058" max="2058" width="19.140625" style="289" customWidth="1"/>
    <col min="2059" max="2060" width="17.7109375" style="289" customWidth="1"/>
    <col min="2061" max="2303" width="10.7109375" style="289"/>
    <col min="2304" max="2304" width="3" style="289" customWidth="1"/>
    <col min="2305" max="2305" width="6.42578125" style="289" customWidth="1"/>
    <col min="2306" max="2306" width="17" style="289" customWidth="1"/>
    <col min="2307" max="2307" width="70.7109375" style="289" customWidth="1"/>
    <col min="2308" max="2308" width="6.28515625" style="289" customWidth="1"/>
    <col min="2309" max="2309" width="13.28515625" style="289" customWidth="1"/>
    <col min="2310" max="2310" width="17" style="289" customWidth="1"/>
    <col min="2311" max="2311" width="17.28515625" style="289" customWidth="1"/>
    <col min="2312" max="2312" width="15.85546875" style="289" customWidth="1"/>
    <col min="2313" max="2313" width="16.28515625" style="289" customWidth="1"/>
    <col min="2314" max="2314" width="19.140625" style="289" customWidth="1"/>
    <col min="2315" max="2316" width="17.7109375" style="289" customWidth="1"/>
    <col min="2317" max="2559" width="10.7109375" style="289"/>
    <col min="2560" max="2560" width="3" style="289" customWidth="1"/>
    <col min="2561" max="2561" width="6.42578125" style="289" customWidth="1"/>
    <col min="2562" max="2562" width="17" style="289" customWidth="1"/>
    <col min="2563" max="2563" width="70.7109375" style="289" customWidth="1"/>
    <col min="2564" max="2564" width="6.28515625" style="289" customWidth="1"/>
    <col min="2565" max="2565" width="13.28515625" style="289" customWidth="1"/>
    <col min="2566" max="2566" width="17" style="289" customWidth="1"/>
    <col min="2567" max="2567" width="17.28515625" style="289" customWidth="1"/>
    <col min="2568" max="2568" width="15.85546875" style="289" customWidth="1"/>
    <col min="2569" max="2569" width="16.28515625" style="289" customWidth="1"/>
    <col min="2570" max="2570" width="19.140625" style="289" customWidth="1"/>
    <col min="2571" max="2572" width="17.7109375" style="289" customWidth="1"/>
    <col min="2573" max="2815" width="10.7109375" style="289"/>
    <col min="2816" max="2816" width="3" style="289" customWidth="1"/>
    <col min="2817" max="2817" width="6.42578125" style="289" customWidth="1"/>
    <col min="2818" max="2818" width="17" style="289" customWidth="1"/>
    <col min="2819" max="2819" width="70.7109375" style="289" customWidth="1"/>
    <col min="2820" max="2820" width="6.28515625" style="289" customWidth="1"/>
    <col min="2821" max="2821" width="13.28515625" style="289" customWidth="1"/>
    <col min="2822" max="2822" width="17" style="289" customWidth="1"/>
    <col min="2823" max="2823" width="17.28515625" style="289" customWidth="1"/>
    <col min="2824" max="2824" width="15.85546875" style="289" customWidth="1"/>
    <col min="2825" max="2825" width="16.28515625" style="289" customWidth="1"/>
    <col min="2826" max="2826" width="19.140625" style="289" customWidth="1"/>
    <col min="2827" max="2828" width="17.7109375" style="289" customWidth="1"/>
    <col min="2829" max="3071" width="10.7109375" style="289"/>
    <col min="3072" max="3072" width="3" style="289" customWidth="1"/>
    <col min="3073" max="3073" width="6.42578125" style="289" customWidth="1"/>
    <col min="3074" max="3074" width="17" style="289" customWidth="1"/>
    <col min="3075" max="3075" width="70.7109375" style="289" customWidth="1"/>
    <col min="3076" max="3076" width="6.28515625" style="289" customWidth="1"/>
    <col min="3077" max="3077" width="13.28515625" style="289" customWidth="1"/>
    <col min="3078" max="3078" width="17" style="289" customWidth="1"/>
    <col min="3079" max="3079" width="17.28515625" style="289" customWidth="1"/>
    <col min="3080" max="3080" width="15.85546875" style="289" customWidth="1"/>
    <col min="3081" max="3081" width="16.28515625" style="289" customWidth="1"/>
    <col min="3082" max="3082" width="19.140625" style="289" customWidth="1"/>
    <col min="3083" max="3084" width="17.7109375" style="289" customWidth="1"/>
    <col min="3085" max="3327" width="10.7109375" style="289"/>
    <col min="3328" max="3328" width="3" style="289" customWidth="1"/>
    <col min="3329" max="3329" width="6.42578125" style="289" customWidth="1"/>
    <col min="3330" max="3330" width="17" style="289" customWidth="1"/>
    <col min="3331" max="3331" width="70.7109375" style="289" customWidth="1"/>
    <col min="3332" max="3332" width="6.28515625" style="289" customWidth="1"/>
    <col min="3333" max="3333" width="13.28515625" style="289" customWidth="1"/>
    <col min="3334" max="3334" width="17" style="289" customWidth="1"/>
    <col min="3335" max="3335" width="17.28515625" style="289" customWidth="1"/>
    <col min="3336" max="3336" width="15.85546875" style="289" customWidth="1"/>
    <col min="3337" max="3337" width="16.28515625" style="289" customWidth="1"/>
    <col min="3338" max="3338" width="19.140625" style="289" customWidth="1"/>
    <col min="3339" max="3340" width="17.7109375" style="289" customWidth="1"/>
    <col min="3341" max="3583" width="10.7109375" style="289"/>
    <col min="3584" max="3584" width="3" style="289" customWidth="1"/>
    <col min="3585" max="3585" width="6.42578125" style="289" customWidth="1"/>
    <col min="3586" max="3586" width="17" style="289" customWidth="1"/>
    <col min="3587" max="3587" width="70.7109375" style="289" customWidth="1"/>
    <col min="3588" max="3588" width="6.28515625" style="289" customWidth="1"/>
    <col min="3589" max="3589" width="13.28515625" style="289" customWidth="1"/>
    <col min="3590" max="3590" width="17" style="289" customWidth="1"/>
    <col min="3591" max="3591" width="17.28515625" style="289" customWidth="1"/>
    <col min="3592" max="3592" width="15.85546875" style="289" customWidth="1"/>
    <col min="3593" max="3593" width="16.28515625" style="289" customWidth="1"/>
    <col min="3594" max="3594" width="19.140625" style="289" customWidth="1"/>
    <col min="3595" max="3596" width="17.7109375" style="289" customWidth="1"/>
    <col min="3597" max="3839" width="10.7109375" style="289"/>
    <col min="3840" max="3840" width="3" style="289" customWidth="1"/>
    <col min="3841" max="3841" width="6.42578125" style="289" customWidth="1"/>
    <col min="3842" max="3842" width="17" style="289" customWidth="1"/>
    <col min="3843" max="3843" width="70.7109375" style="289" customWidth="1"/>
    <col min="3844" max="3844" width="6.28515625" style="289" customWidth="1"/>
    <col min="3845" max="3845" width="13.28515625" style="289" customWidth="1"/>
    <col min="3846" max="3846" width="17" style="289" customWidth="1"/>
    <col min="3847" max="3847" width="17.28515625" style="289" customWidth="1"/>
    <col min="3848" max="3848" width="15.85546875" style="289" customWidth="1"/>
    <col min="3849" max="3849" width="16.28515625" style="289" customWidth="1"/>
    <col min="3850" max="3850" width="19.140625" style="289" customWidth="1"/>
    <col min="3851" max="3852" width="17.7109375" style="289" customWidth="1"/>
    <col min="3853" max="4095" width="10.7109375" style="289"/>
    <col min="4096" max="4096" width="3" style="289" customWidth="1"/>
    <col min="4097" max="4097" width="6.42578125" style="289" customWidth="1"/>
    <col min="4098" max="4098" width="17" style="289" customWidth="1"/>
    <col min="4099" max="4099" width="70.7109375" style="289" customWidth="1"/>
    <col min="4100" max="4100" width="6.28515625" style="289" customWidth="1"/>
    <col min="4101" max="4101" width="13.28515625" style="289" customWidth="1"/>
    <col min="4102" max="4102" width="17" style="289" customWidth="1"/>
    <col min="4103" max="4103" width="17.28515625" style="289" customWidth="1"/>
    <col min="4104" max="4104" width="15.85546875" style="289" customWidth="1"/>
    <col min="4105" max="4105" width="16.28515625" style="289" customWidth="1"/>
    <col min="4106" max="4106" width="19.140625" style="289" customWidth="1"/>
    <col min="4107" max="4108" width="17.7109375" style="289" customWidth="1"/>
    <col min="4109" max="4351" width="10.7109375" style="289"/>
    <col min="4352" max="4352" width="3" style="289" customWidth="1"/>
    <col min="4353" max="4353" width="6.42578125" style="289" customWidth="1"/>
    <col min="4354" max="4354" width="17" style="289" customWidth="1"/>
    <col min="4355" max="4355" width="70.7109375" style="289" customWidth="1"/>
    <col min="4356" max="4356" width="6.28515625" style="289" customWidth="1"/>
    <col min="4357" max="4357" width="13.28515625" style="289" customWidth="1"/>
    <col min="4358" max="4358" width="17" style="289" customWidth="1"/>
    <col min="4359" max="4359" width="17.28515625" style="289" customWidth="1"/>
    <col min="4360" max="4360" width="15.85546875" style="289" customWidth="1"/>
    <col min="4361" max="4361" width="16.28515625" style="289" customWidth="1"/>
    <col min="4362" max="4362" width="19.140625" style="289" customWidth="1"/>
    <col min="4363" max="4364" width="17.7109375" style="289" customWidth="1"/>
    <col min="4365" max="4607" width="10.7109375" style="289"/>
    <col min="4608" max="4608" width="3" style="289" customWidth="1"/>
    <col min="4609" max="4609" width="6.42578125" style="289" customWidth="1"/>
    <col min="4610" max="4610" width="17" style="289" customWidth="1"/>
    <col min="4611" max="4611" width="70.7109375" style="289" customWidth="1"/>
    <col min="4612" max="4612" width="6.28515625" style="289" customWidth="1"/>
    <col min="4613" max="4613" width="13.28515625" style="289" customWidth="1"/>
    <col min="4614" max="4614" width="17" style="289" customWidth="1"/>
    <col min="4615" max="4615" width="17.28515625" style="289" customWidth="1"/>
    <col min="4616" max="4616" width="15.85546875" style="289" customWidth="1"/>
    <col min="4617" max="4617" width="16.28515625" style="289" customWidth="1"/>
    <col min="4618" max="4618" width="19.140625" style="289" customWidth="1"/>
    <col min="4619" max="4620" width="17.7109375" style="289" customWidth="1"/>
    <col min="4621" max="4863" width="10.7109375" style="289"/>
    <col min="4864" max="4864" width="3" style="289" customWidth="1"/>
    <col min="4865" max="4865" width="6.42578125" style="289" customWidth="1"/>
    <col min="4866" max="4866" width="17" style="289" customWidth="1"/>
    <col min="4867" max="4867" width="70.7109375" style="289" customWidth="1"/>
    <col min="4868" max="4868" width="6.28515625" style="289" customWidth="1"/>
    <col min="4869" max="4869" width="13.28515625" style="289" customWidth="1"/>
    <col min="4870" max="4870" width="17" style="289" customWidth="1"/>
    <col min="4871" max="4871" width="17.28515625" style="289" customWidth="1"/>
    <col min="4872" max="4872" width="15.85546875" style="289" customWidth="1"/>
    <col min="4873" max="4873" width="16.28515625" style="289" customWidth="1"/>
    <col min="4874" max="4874" width="19.140625" style="289" customWidth="1"/>
    <col min="4875" max="4876" width="17.7109375" style="289" customWidth="1"/>
    <col min="4877" max="5119" width="10.7109375" style="289"/>
    <col min="5120" max="5120" width="3" style="289" customWidth="1"/>
    <col min="5121" max="5121" width="6.42578125" style="289" customWidth="1"/>
    <col min="5122" max="5122" width="17" style="289" customWidth="1"/>
    <col min="5123" max="5123" width="70.7109375" style="289" customWidth="1"/>
    <col min="5124" max="5124" width="6.28515625" style="289" customWidth="1"/>
    <col min="5125" max="5125" width="13.28515625" style="289" customWidth="1"/>
    <col min="5126" max="5126" width="17" style="289" customWidth="1"/>
    <col min="5127" max="5127" width="17.28515625" style="289" customWidth="1"/>
    <col min="5128" max="5128" width="15.85546875" style="289" customWidth="1"/>
    <col min="5129" max="5129" width="16.28515625" style="289" customWidth="1"/>
    <col min="5130" max="5130" width="19.140625" style="289" customWidth="1"/>
    <col min="5131" max="5132" width="17.7109375" style="289" customWidth="1"/>
    <col min="5133" max="5375" width="10.7109375" style="289"/>
    <col min="5376" max="5376" width="3" style="289" customWidth="1"/>
    <col min="5377" max="5377" width="6.42578125" style="289" customWidth="1"/>
    <col min="5378" max="5378" width="17" style="289" customWidth="1"/>
    <col min="5379" max="5379" width="70.7109375" style="289" customWidth="1"/>
    <col min="5380" max="5380" width="6.28515625" style="289" customWidth="1"/>
    <col min="5381" max="5381" width="13.28515625" style="289" customWidth="1"/>
    <col min="5382" max="5382" width="17" style="289" customWidth="1"/>
    <col min="5383" max="5383" width="17.28515625" style="289" customWidth="1"/>
    <col min="5384" max="5384" width="15.85546875" style="289" customWidth="1"/>
    <col min="5385" max="5385" width="16.28515625" style="289" customWidth="1"/>
    <col min="5386" max="5386" width="19.140625" style="289" customWidth="1"/>
    <col min="5387" max="5388" width="17.7109375" style="289" customWidth="1"/>
    <col min="5389" max="5631" width="10.7109375" style="289"/>
    <col min="5632" max="5632" width="3" style="289" customWidth="1"/>
    <col min="5633" max="5633" width="6.42578125" style="289" customWidth="1"/>
    <col min="5634" max="5634" width="17" style="289" customWidth="1"/>
    <col min="5635" max="5635" width="70.7109375" style="289" customWidth="1"/>
    <col min="5636" max="5636" width="6.28515625" style="289" customWidth="1"/>
    <col min="5637" max="5637" width="13.28515625" style="289" customWidth="1"/>
    <col min="5638" max="5638" width="17" style="289" customWidth="1"/>
    <col min="5639" max="5639" width="17.28515625" style="289" customWidth="1"/>
    <col min="5640" max="5640" width="15.85546875" style="289" customWidth="1"/>
    <col min="5641" max="5641" width="16.28515625" style="289" customWidth="1"/>
    <col min="5642" max="5642" width="19.140625" style="289" customWidth="1"/>
    <col min="5643" max="5644" width="17.7109375" style="289" customWidth="1"/>
    <col min="5645" max="5887" width="10.7109375" style="289"/>
    <col min="5888" max="5888" width="3" style="289" customWidth="1"/>
    <col min="5889" max="5889" width="6.42578125" style="289" customWidth="1"/>
    <col min="5890" max="5890" width="17" style="289" customWidth="1"/>
    <col min="5891" max="5891" width="70.7109375" style="289" customWidth="1"/>
    <col min="5892" max="5892" width="6.28515625" style="289" customWidth="1"/>
    <col min="5893" max="5893" width="13.28515625" style="289" customWidth="1"/>
    <col min="5894" max="5894" width="17" style="289" customWidth="1"/>
    <col min="5895" max="5895" width="17.28515625" style="289" customWidth="1"/>
    <col min="5896" max="5896" width="15.85546875" style="289" customWidth="1"/>
    <col min="5897" max="5897" width="16.28515625" style="289" customWidth="1"/>
    <col min="5898" max="5898" width="19.140625" style="289" customWidth="1"/>
    <col min="5899" max="5900" width="17.7109375" style="289" customWidth="1"/>
    <col min="5901" max="6143" width="10.7109375" style="289"/>
    <col min="6144" max="6144" width="3" style="289" customWidth="1"/>
    <col min="6145" max="6145" width="6.42578125" style="289" customWidth="1"/>
    <col min="6146" max="6146" width="17" style="289" customWidth="1"/>
    <col min="6147" max="6147" width="70.7109375" style="289" customWidth="1"/>
    <col min="6148" max="6148" width="6.28515625" style="289" customWidth="1"/>
    <col min="6149" max="6149" width="13.28515625" style="289" customWidth="1"/>
    <col min="6150" max="6150" width="17" style="289" customWidth="1"/>
    <col min="6151" max="6151" width="17.28515625" style="289" customWidth="1"/>
    <col min="6152" max="6152" width="15.85546875" style="289" customWidth="1"/>
    <col min="6153" max="6153" width="16.28515625" style="289" customWidth="1"/>
    <col min="6154" max="6154" width="19.140625" style="289" customWidth="1"/>
    <col min="6155" max="6156" width="17.7109375" style="289" customWidth="1"/>
    <col min="6157" max="6399" width="10.7109375" style="289"/>
    <col min="6400" max="6400" width="3" style="289" customWidth="1"/>
    <col min="6401" max="6401" width="6.42578125" style="289" customWidth="1"/>
    <col min="6402" max="6402" width="17" style="289" customWidth="1"/>
    <col min="6403" max="6403" width="70.7109375" style="289" customWidth="1"/>
    <col min="6404" max="6404" width="6.28515625" style="289" customWidth="1"/>
    <col min="6405" max="6405" width="13.28515625" style="289" customWidth="1"/>
    <col min="6406" max="6406" width="17" style="289" customWidth="1"/>
    <col min="6407" max="6407" width="17.28515625" style="289" customWidth="1"/>
    <col min="6408" max="6408" width="15.85546875" style="289" customWidth="1"/>
    <col min="6409" max="6409" width="16.28515625" style="289" customWidth="1"/>
    <col min="6410" max="6410" width="19.140625" style="289" customWidth="1"/>
    <col min="6411" max="6412" width="17.7109375" style="289" customWidth="1"/>
    <col min="6413" max="6655" width="10.7109375" style="289"/>
    <col min="6656" max="6656" width="3" style="289" customWidth="1"/>
    <col min="6657" max="6657" width="6.42578125" style="289" customWidth="1"/>
    <col min="6658" max="6658" width="17" style="289" customWidth="1"/>
    <col min="6659" max="6659" width="70.7109375" style="289" customWidth="1"/>
    <col min="6660" max="6660" width="6.28515625" style="289" customWidth="1"/>
    <col min="6661" max="6661" width="13.28515625" style="289" customWidth="1"/>
    <col min="6662" max="6662" width="17" style="289" customWidth="1"/>
    <col min="6663" max="6663" width="17.28515625" style="289" customWidth="1"/>
    <col min="6664" max="6664" width="15.85546875" style="289" customWidth="1"/>
    <col min="6665" max="6665" width="16.28515625" style="289" customWidth="1"/>
    <col min="6666" max="6666" width="19.140625" style="289" customWidth="1"/>
    <col min="6667" max="6668" width="17.7109375" style="289" customWidth="1"/>
    <col min="6669" max="6911" width="10.7109375" style="289"/>
    <col min="6912" max="6912" width="3" style="289" customWidth="1"/>
    <col min="6913" max="6913" width="6.42578125" style="289" customWidth="1"/>
    <col min="6914" max="6914" width="17" style="289" customWidth="1"/>
    <col min="6915" max="6915" width="70.7109375" style="289" customWidth="1"/>
    <col min="6916" max="6916" width="6.28515625" style="289" customWidth="1"/>
    <col min="6917" max="6917" width="13.28515625" style="289" customWidth="1"/>
    <col min="6918" max="6918" width="17" style="289" customWidth="1"/>
    <col min="6919" max="6919" width="17.28515625" style="289" customWidth="1"/>
    <col min="6920" max="6920" width="15.85546875" style="289" customWidth="1"/>
    <col min="6921" max="6921" width="16.28515625" style="289" customWidth="1"/>
    <col min="6922" max="6922" width="19.140625" style="289" customWidth="1"/>
    <col min="6923" max="6924" width="17.7109375" style="289" customWidth="1"/>
    <col min="6925" max="7167" width="10.7109375" style="289"/>
    <col min="7168" max="7168" width="3" style="289" customWidth="1"/>
    <col min="7169" max="7169" width="6.42578125" style="289" customWidth="1"/>
    <col min="7170" max="7170" width="17" style="289" customWidth="1"/>
    <col min="7171" max="7171" width="70.7109375" style="289" customWidth="1"/>
    <col min="7172" max="7172" width="6.28515625" style="289" customWidth="1"/>
    <col min="7173" max="7173" width="13.28515625" style="289" customWidth="1"/>
    <col min="7174" max="7174" width="17" style="289" customWidth="1"/>
    <col min="7175" max="7175" width="17.28515625" style="289" customWidth="1"/>
    <col min="7176" max="7176" width="15.85546875" style="289" customWidth="1"/>
    <col min="7177" max="7177" width="16.28515625" style="289" customWidth="1"/>
    <col min="7178" max="7178" width="19.140625" style="289" customWidth="1"/>
    <col min="7179" max="7180" width="17.7109375" style="289" customWidth="1"/>
    <col min="7181" max="7423" width="10.7109375" style="289"/>
    <col min="7424" max="7424" width="3" style="289" customWidth="1"/>
    <col min="7425" max="7425" width="6.42578125" style="289" customWidth="1"/>
    <col min="7426" max="7426" width="17" style="289" customWidth="1"/>
    <col min="7427" max="7427" width="70.7109375" style="289" customWidth="1"/>
    <col min="7428" max="7428" width="6.28515625" style="289" customWidth="1"/>
    <col min="7429" max="7429" width="13.28515625" style="289" customWidth="1"/>
    <col min="7430" max="7430" width="17" style="289" customWidth="1"/>
    <col min="7431" max="7431" width="17.28515625" style="289" customWidth="1"/>
    <col min="7432" max="7432" width="15.85546875" style="289" customWidth="1"/>
    <col min="7433" max="7433" width="16.28515625" style="289" customWidth="1"/>
    <col min="7434" max="7434" width="19.140625" style="289" customWidth="1"/>
    <col min="7435" max="7436" width="17.7109375" style="289" customWidth="1"/>
    <col min="7437" max="7679" width="10.7109375" style="289"/>
    <col min="7680" max="7680" width="3" style="289" customWidth="1"/>
    <col min="7681" max="7681" width="6.42578125" style="289" customWidth="1"/>
    <col min="7682" max="7682" width="17" style="289" customWidth="1"/>
    <col min="7683" max="7683" width="70.7109375" style="289" customWidth="1"/>
    <col min="7684" max="7684" width="6.28515625" style="289" customWidth="1"/>
    <col min="7685" max="7685" width="13.28515625" style="289" customWidth="1"/>
    <col min="7686" max="7686" width="17" style="289" customWidth="1"/>
    <col min="7687" max="7687" width="17.28515625" style="289" customWidth="1"/>
    <col min="7688" max="7688" width="15.85546875" style="289" customWidth="1"/>
    <col min="7689" max="7689" width="16.28515625" style="289" customWidth="1"/>
    <col min="7690" max="7690" width="19.140625" style="289" customWidth="1"/>
    <col min="7691" max="7692" width="17.7109375" style="289" customWidth="1"/>
    <col min="7693" max="7935" width="10.7109375" style="289"/>
    <col min="7936" max="7936" width="3" style="289" customWidth="1"/>
    <col min="7937" max="7937" width="6.42578125" style="289" customWidth="1"/>
    <col min="7938" max="7938" width="17" style="289" customWidth="1"/>
    <col min="7939" max="7939" width="70.7109375" style="289" customWidth="1"/>
    <col min="7940" max="7940" width="6.28515625" style="289" customWidth="1"/>
    <col min="7941" max="7941" width="13.28515625" style="289" customWidth="1"/>
    <col min="7942" max="7942" width="17" style="289" customWidth="1"/>
    <col min="7943" max="7943" width="17.28515625" style="289" customWidth="1"/>
    <col min="7944" max="7944" width="15.85546875" style="289" customWidth="1"/>
    <col min="7945" max="7945" width="16.28515625" style="289" customWidth="1"/>
    <col min="7946" max="7946" width="19.140625" style="289" customWidth="1"/>
    <col min="7947" max="7948" width="17.7109375" style="289" customWidth="1"/>
    <col min="7949" max="8191" width="10.7109375" style="289"/>
    <col min="8192" max="8192" width="3" style="289" customWidth="1"/>
    <col min="8193" max="8193" width="6.42578125" style="289" customWidth="1"/>
    <col min="8194" max="8194" width="17" style="289" customWidth="1"/>
    <col min="8195" max="8195" width="70.7109375" style="289" customWidth="1"/>
    <col min="8196" max="8196" width="6.28515625" style="289" customWidth="1"/>
    <col min="8197" max="8197" width="13.28515625" style="289" customWidth="1"/>
    <col min="8198" max="8198" width="17" style="289" customWidth="1"/>
    <col min="8199" max="8199" width="17.28515625" style="289" customWidth="1"/>
    <col min="8200" max="8200" width="15.85546875" style="289" customWidth="1"/>
    <col min="8201" max="8201" width="16.28515625" style="289" customWidth="1"/>
    <col min="8202" max="8202" width="19.140625" style="289" customWidth="1"/>
    <col min="8203" max="8204" width="17.7109375" style="289" customWidth="1"/>
    <col min="8205" max="8447" width="10.7109375" style="289"/>
    <col min="8448" max="8448" width="3" style="289" customWidth="1"/>
    <col min="8449" max="8449" width="6.42578125" style="289" customWidth="1"/>
    <col min="8450" max="8450" width="17" style="289" customWidth="1"/>
    <col min="8451" max="8451" width="70.7109375" style="289" customWidth="1"/>
    <col min="8452" max="8452" width="6.28515625" style="289" customWidth="1"/>
    <col min="8453" max="8453" width="13.28515625" style="289" customWidth="1"/>
    <col min="8454" max="8454" width="17" style="289" customWidth="1"/>
    <col min="8455" max="8455" width="17.28515625" style="289" customWidth="1"/>
    <col min="8456" max="8456" width="15.85546875" style="289" customWidth="1"/>
    <col min="8457" max="8457" width="16.28515625" style="289" customWidth="1"/>
    <col min="8458" max="8458" width="19.140625" style="289" customWidth="1"/>
    <col min="8459" max="8460" width="17.7109375" style="289" customWidth="1"/>
    <col min="8461" max="8703" width="10.7109375" style="289"/>
    <col min="8704" max="8704" width="3" style="289" customWidth="1"/>
    <col min="8705" max="8705" width="6.42578125" style="289" customWidth="1"/>
    <col min="8706" max="8706" width="17" style="289" customWidth="1"/>
    <col min="8707" max="8707" width="70.7109375" style="289" customWidth="1"/>
    <col min="8708" max="8708" width="6.28515625" style="289" customWidth="1"/>
    <col min="8709" max="8709" width="13.28515625" style="289" customWidth="1"/>
    <col min="8710" max="8710" width="17" style="289" customWidth="1"/>
    <col min="8711" max="8711" width="17.28515625" style="289" customWidth="1"/>
    <col min="8712" max="8712" width="15.85546875" style="289" customWidth="1"/>
    <col min="8713" max="8713" width="16.28515625" style="289" customWidth="1"/>
    <col min="8714" max="8714" width="19.140625" style="289" customWidth="1"/>
    <col min="8715" max="8716" width="17.7109375" style="289" customWidth="1"/>
    <col min="8717" max="8959" width="10.7109375" style="289"/>
    <col min="8960" max="8960" width="3" style="289" customWidth="1"/>
    <col min="8961" max="8961" width="6.42578125" style="289" customWidth="1"/>
    <col min="8962" max="8962" width="17" style="289" customWidth="1"/>
    <col min="8963" max="8963" width="70.7109375" style="289" customWidth="1"/>
    <col min="8964" max="8964" width="6.28515625" style="289" customWidth="1"/>
    <col min="8965" max="8965" width="13.28515625" style="289" customWidth="1"/>
    <col min="8966" max="8966" width="17" style="289" customWidth="1"/>
    <col min="8967" max="8967" width="17.28515625" style="289" customWidth="1"/>
    <col min="8968" max="8968" width="15.85546875" style="289" customWidth="1"/>
    <col min="8969" max="8969" width="16.28515625" style="289" customWidth="1"/>
    <col min="8970" max="8970" width="19.140625" style="289" customWidth="1"/>
    <col min="8971" max="8972" width="17.7109375" style="289" customWidth="1"/>
    <col min="8973" max="9215" width="10.7109375" style="289"/>
    <col min="9216" max="9216" width="3" style="289" customWidth="1"/>
    <col min="9217" max="9217" width="6.42578125" style="289" customWidth="1"/>
    <col min="9218" max="9218" width="17" style="289" customWidth="1"/>
    <col min="9219" max="9219" width="70.7109375" style="289" customWidth="1"/>
    <col min="9220" max="9220" width="6.28515625" style="289" customWidth="1"/>
    <col min="9221" max="9221" width="13.28515625" style="289" customWidth="1"/>
    <col min="9222" max="9222" width="17" style="289" customWidth="1"/>
    <col min="9223" max="9223" width="17.28515625" style="289" customWidth="1"/>
    <col min="9224" max="9224" width="15.85546875" style="289" customWidth="1"/>
    <col min="9225" max="9225" width="16.28515625" style="289" customWidth="1"/>
    <col min="9226" max="9226" width="19.140625" style="289" customWidth="1"/>
    <col min="9227" max="9228" width="17.7109375" style="289" customWidth="1"/>
    <col min="9229" max="9471" width="10.7109375" style="289"/>
    <col min="9472" max="9472" width="3" style="289" customWidth="1"/>
    <col min="9473" max="9473" width="6.42578125" style="289" customWidth="1"/>
    <col min="9474" max="9474" width="17" style="289" customWidth="1"/>
    <col min="9475" max="9475" width="70.7109375" style="289" customWidth="1"/>
    <col min="9476" max="9476" width="6.28515625" style="289" customWidth="1"/>
    <col min="9477" max="9477" width="13.28515625" style="289" customWidth="1"/>
    <col min="9478" max="9478" width="17" style="289" customWidth="1"/>
    <col min="9479" max="9479" width="17.28515625" style="289" customWidth="1"/>
    <col min="9480" max="9480" width="15.85546875" style="289" customWidth="1"/>
    <col min="9481" max="9481" width="16.28515625" style="289" customWidth="1"/>
    <col min="9482" max="9482" width="19.140625" style="289" customWidth="1"/>
    <col min="9483" max="9484" width="17.7109375" style="289" customWidth="1"/>
    <col min="9485" max="9727" width="10.7109375" style="289"/>
    <col min="9728" max="9728" width="3" style="289" customWidth="1"/>
    <col min="9729" max="9729" width="6.42578125" style="289" customWidth="1"/>
    <col min="9730" max="9730" width="17" style="289" customWidth="1"/>
    <col min="9731" max="9731" width="70.7109375" style="289" customWidth="1"/>
    <col min="9732" max="9732" width="6.28515625" style="289" customWidth="1"/>
    <col min="9733" max="9733" width="13.28515625" style="289" customWidth="1"/>
    <col min="9734" max="9734" width="17" style="289" customWidth="1"/>
    <col min="9735" max="9735" width="17.28515625" style="289" customWidth="1"/>
    <col min="9736" max="9736" width="15.85546875" style="289" customWidth="1"/>
    <col min="9737" max="9737" width="16.28515625" style="289" customWidth="1"/>
    <col min="9738" max="9738" width="19.140625" style="289" customWidth="1"/>
    <col min="9739" max="9740" width="17.7109375" style="289" customWidth="1"/>
    <col min="9741" max="9983" width="10.7109375" style="289"/>
    <col min="9984" max="9984" width="3" style="289" customWidth="1"/>
    <col min="9985" max="9985" width="6.42578125" style="289" customWidth="1"/>
    <col min="9986" max="9986" width="17" style="289" customWidth="1"/>
    <col min="9987" max="9987" width="70.7109375" style="289" customWidth="1"/>
    <col min="9988" max="9988" width="6.28515625" style="289" customWidth="1"/>
    <col min="9989" max="9989" width="13.28515625" style="289" customWidth="1"/>
    <col min="9990" max="9990" width="17" style="289" customWidth="1"/>
    <col min="9991" max="9991" width="17.28515625" style="289" customWidth="1"/>
    <col min="9992" max="9992" width="15.85546875" style="289" customWidth="1"/>
    <col min="9993" max="9993" width="16.28515625" style="289" customWidth="1"/>
    <col min="9994" max="9994" width="19.140625" style="289" customWidth="1"/>
    <col min="9995" max="9996" width="17.7109375" style="289" customWidth="1"/>
    <col min="9997" max="10239" width="10.7109375" style="289"/>
    <col min="10240" max="10240" width="3" style="289" customWidth="1"/>
    <col min="10241" max="10241" width="6.42578125" style="289" customWidth="1"/>
    <col min="10242" max="10242" width="17" style="289" customWidth="1"/>
    <col min="10243" max="10243" width="70.7109375" style="289" customWidth="1"/>
    <col min="10244" max="10244" width="6.28515625" style="289" customWidth="1"/>
    <col min="10245" max="10245" width="13.28515625" style="289" customWidth="1"/>
    <col min="10246" max="10246" width="17" style="289" customWidth="1"/>
    <col min="10247" max="10247" width="17.28515625" style="289" customWidth="1"/>
    <col min="10248" max="10248" width="15.85546875" style="289" customWidth="1"/>
    <col min="10249" max="10249" width="16.28515625" style="289" customWidth="1"/>
    <col min="10250" max="10250" width="19.140625" style="289" customWidth="1"/>
    <col min="10251" max="10252" width="17.7109375" style="289" customWidth="1"/>
    <col min="10253" max="10495" width="10.7109375" style="289"/>
    <col min="10496" max="10496" width="3" style="289" customWidth="1"/>
    <col min="10497" max="10497" width="6.42578125" style="289" customWidth="1"/>
    <col min="10498" max="10498" width="17" style="289" customWidth="1"/>
    <col min="10499" max="10499" width="70.7109375" style="289" customWidth="1"/>
    <col min="10500" max="10500" width="6.28515625" style="289" customWidth="1"/>
    <col min="10501" max="10501" width="13.28515625" style="289" customWidth="1"/>
    <col min="10502" max="10502" width="17" style="289" customWidth="1"/>
    <col min="10503" max="10503" width="17.28515625" style="289" customWidth="1"/>
    <col min="10504" max="10504" width="15.85546875" style="289" customWidth="1"/>
    <col min="10505" max="10505" width="16.28515625" style="289" customWidth="1"/>
    <col min="10506" max="10506" width="19.140625" style="289" customWidth="1"/>
    <col min="10507" max="10508" width="17.7109375" style="289" customWidth="1"/>
    <col min="10509" max="10751" width="10.7109375" style="289"/>
    <col min="10752" max="10752" width="3" style="289" customWidth="1"/>
    <col min="10753" max="10753" width="6.42578125" style="289" customWidth="1"/>
    <col min="10754" max="10754" width="17" style="289" customWidth="1"/>
    <col min="10755" max="10755" width="70.7109375" style="289" customWidth="1"/>
    <col min="10756" max="10756" width="6.28515625" style="289" customWidth="1"/>
    <col min="10757" max="10757" width="13.28515625" style="289" customWidth="1"/>
    <col min="10758" max="10758" width="17" style="289" customWidth="1"/>
    <col min="10759" max="10759" width="17.28515625" style="289" customWidth="1"/>
    <col min="10760" max="10760" width="15.85546875" style="289" customWidth="1"/>
    <col min="10761" max="10761" width="16.28515625" style="289" customWidth="1"/>
    <col min="10762" max="10762" width="19.140625" style="289" customWidth="1"/>
    <col min="10763" max="10764" width="17.7109375" style="289" customWidth="1"/>
    <col min="10765" max="11007" width="10.7109375" style="289"/>
    <col min="11008" max="11008" width="3" style="289" customWidth="1"/>
    <col min="11009" max="11009" width="6.42578125" style="289" customWidth="1"/>
    <col min="11010" max="11010" width="17" style="289" customWidth="1"/>
    <col min="11011" max="11011" width="70.7109375" style="289" customWidth="1"/>
    <col min="11012" max="11012" width="6.28515625" style="289" customWidth="1"/>
    <col min="11013" max="11013" width="13.28515625" style="289" customWidth="1"/>
    <col min="11014" max="11014" width="17" style="289" customWidth="1"/>
    <col min="11015" max="11015" width="17.28515625" style="289" customWidth="1"/>
    <col min="11016" max="11016" width="15.85546875" style="289" customWidth="1"/>
    <col min="11017" max="11017" width="16.28515625" style="289" customWidth="1"/>
    <col min="11018" max="11018" width="19.140625" style="289" customWidth="1"/>
    <col min="11019" max="11020" width="17.7109375" style="289" customWidth="1"/>
    <col min="11021" max="11263" width="10.7109375" style="289"/>
    <col min="11264" max="11264" width="3" style="289" customWidth="1"/>
    <col min="11265" max="11265" width="6.42578125" style="289" customWidth="1"/>
    <col min="11266" max="11266" width="17" style="289" customWidth="1"/>
    <col min="11267" max="11267" width="70.7109375" style="289" customWidth="1"/>
    <col min="11268" max="11268" width="6.28515625" style="289" customWidth="1"/>
    <col min="11269" max="11269" width="13.28515625" style="289" customWidth="1"/>
    <col min="11270" max="11270" width="17" style="289" customWidth="1"/>
    <col min="11271" max="11271" width="17.28515625" style="289" customWidth="1"/>
    <col min="11272" max="11272" width="15.85546875" style="289" customWidth="1"/>
    <col min="11273" max="11273" width="16.28515625" style="289" customWidth="1"/>
    <col min="11274" max="11274" width="19.140625" style="289" customWidth="1"/>
    <col min="11275" max="11276" width="17.7109375" style="289" customWidth="1"/>
    <col min="11277" max="11519" width="10.7109375" style="289"/>
    <col min="11520" max="11520" width="3" style="289" customWidth="1"/>
    <col min="11521" max="11521" width="6.42578125" style="289" customWidth="1"/>
    <col min="11522" max="11522" width="17" style="289" customWidth="1"/>
    <col min="11523" max="11523" width="70.7109375" style="289" customWidth="1"/>
    <col min="11524" max="11524" width="6.28515625" style="289" customWidth="1"/>
    <col min="11525" max="11525" width="13.28515625" style="289" customWidth="1"/>
    <col min="11526" max="11526" width="17" style="289" customWidth="1"/>
    <col min="11527" max="11527" width="17.28515625" style="289" customWidth="1"/>
    <col min="11528" max="11528" width="15.85546875" style="289" customWidth="1"/>
    <col min="11529" max="11529" width="16.28515625" style="289" customWidth="1"/>
    <col min="11530" max="11530" width="19.140625" style="289" customWidth="1"/>
    <col min="11531" max="11532" width="17.7109375" style="289" customWidth="1"/>
    <col min="11533" max="11775" width="10.7109375" style="289"/>
    <col min="11776" max="11776" width="3" style="289" customWidth="1"/>
    <col min="11777" max="11777" width="6.42578125" style="289" customWidth="1"/>
    <col min="11778" max="11778" width="17" style="289" customWidth="1"/>
    <col min="11779" max="11779" width="70.7109375" style="289" customWidth="1"/>
    <col min="11780" max="11780" width="6.28515625" style="289" customWidth="1"/>
    <col min="11781" max="11781" width="13.28515625" style="289" customWidth="1"/>
    <col min="11782" max="11782" width="17" style="289" customWidth="1"/>
    <col min="11783" max="11783" width="17.28515625" style="289" customWidth="1"/>
    <col min="11784" max="11784" width="15.85546875" style="289" customWidth="1"/>
    <col min="11785" max="11785" width="16.28515625" style="289" customWidth="1"/>
    <col min="11786" max="11786" width="19.140625" style="289" customWidth="1"/>
    <col min="11787" max="11788" width="17.7109375" style="289" customWidth="1"/>
    <col min="11789" max="12031" width="10.7109375" style="289"/>
    <col min="12032" max="12032" width="3" style="289" customWidth="1"/>
    <col min="12033" max="12033" width="6.42578125" style="289" customWidth="1"/>
    <col min="12034" max="12034" width="17" style="289" customWidth="1"/>
    <col min="12035" max="12035" width="70.7109375" style="289" customWidth="1"/>
    <col min="12036" max="12036" width="6.28515625" style="289" customWidth="1"/>
    <col min="12037" max="12037" width="13.28515625" style="289" customWidth="1"/>
    <col min="12038" max="12038" width="17" style="289" customWidth="1"/>
    <col min="12039" max="12039" width="17.28515625" style="289" customWidth="1"/>
    <col min="12040" max="12040" width="15.85546875" style="289" customWidth="1"/>
    <col min="12041" max="12041" width="16.28515625" style="289" customWidth="1"/>
    <col min="12042" max="12042" width="19.140625" style="289" customWidth="1"/>
    <col min="12043" max="12044" width="17.7109375" style="289" customWidth="1"/>
    <col min="12045" max="12287" width="10.7109375" style="289"/>
    <col min="12288" max="12288" width="3" style="289" customWidth="1"/>
    <col min="12289" max="12289" width="6.42578125" style="289" customWidth="1"/>
    <col min="12290" max="12290" width="17" style="289" customWidth="1"/>
    <col min="12291" max="12291" width="70.7109375" style="289" customWidth="1"/>
    <col min="12292" max="12292" width="6.28515625" style="289" customWidth="1"/>
    <col min="12293" max="12293" width="13.28515625" style="289" customWidth="1"/>
    <col min="12294" max="12294" width="17" style="289" customWidth="1"/>
    <col min="12295" max="12295" width="17.28515625" style="289" customWidth="1"/>
    <col min="12296" max="12296" width="15.85546875" style="289" customWidth="1"/>
    <col min="12297" max="12297" width="16.28515625" style="289" customWidth="1"/>
    <col min="12298" max="12298" width="19.140625" style="289" customWidth="1"/>
    <col min="12299" max="12300" width="17.7109375" style="289" customWidth="1"/>
    <col min="12301" max="12543" width="10.7109375" style="289"/>
    <col min="12544" max="12544" width="3" style="289" customWidth="1"/>
    <col min="12545" max="12545" width="6.42578125" style="289" customWidth="1"/>
    <col min="12546" max="12546" width="17" style="289" customWidth="1"/>
    <col min="12547" max="12547" width="70.7109375" style="289" customWidth="1"/>
    <col min="12548" max="12548" width="6.28515625" style="289" customWidth="1"/>
    <col min="12549" max="12549" width="13.28515625" style="289" customWidth="1"/>
    <col min="12550" max="12550" width="17" style="289" customWidth="1"/>
    <col min="12551" max="12551" width="17.28515625" style="289" customWidth="1"/>
    <col min="12552" max="12552" width="15.85546875" style="289" customWidth="1"/>
    <col min="12553" max="12553" width="16.28515625" style="289" customWidth="1"/>
    <col min="12554" max="12554" width="19.140625" style="289" customWidth="1"/>
    <col min="12555" max="12556" width="17.7109375" style="289" customWidth="1"/>
    <col min="12557" max="12799" width="10.7109375" style="289"/>
    <col min="12800" max="12800" width="3" style="289" customWidth="1"/>
    <col min="12801" max="12801" width="6.42578125" style="289" customWidth="1"/>
    <col min="12802" max="12802" width="17" style="289" customWidth="1"/>
    <col min="12803" max="12803" width="70.7109375" style="289" customWidth="1"/>
    <col min="12804" max="12804" width="6.28515625" style="289" customWidth="1"/>
    <col min="12805" max="12805" width="13.28515625" style="289" customWidth="1"/>
    <col min="12806" max="12806" width="17" style="289" customWidth="1"/>
    <col min="12807" max="12807" width="17.28515625" style="289" customWidth="1"/>
    <col min="12808" max="12808" width="15.85546875" style="289" customWidth="1"/>
    <col min="12809" max="12809" width="16.28515625" style="289" customWidth="1"/>
    <col min="12810" max="12810" width="19.140625" style="289" customWidth="1"/>
    <col min="12811" max="12812" width="17.7109375" style="289" customWidth="1"/>
    <col min="12813" max="13055" width="10.7109375" style="289"/>
    <col min="13056" max="13056" width="3" style="289" customWidth="1"/>
    <col min="13057" max="13057" width="6.42578125" style="289" customWidth="1"/>
    <col min="13058" max="13058" width="17" style="289" customWidth="1"/>
    <col min="13059" max="13059" width="70.7109375" style="289" customWidth="1"/>
    <col min="13060" max="13060" width="6.28515625" style="289" customWidth="1"/>
    <col min="13061" max="13061" width="13.28515625" style="289" customWidth="1"/>
    <col min="13062" max="13062" width="17" style="289" customWidth="1"/>
    <col min="13063" max="13063" width="17.28515625" style="289" customWidth="1"/>
    <col min="13064" max="13064" width="15.85546875" style="289" customWidth="1"/>
    <col min="13065" max="13065" width="16.28515625" style="289" customWidth="1"/>
    <col min="13066" max="13066" width="19.140625" style="289" customWidth="1"/>
    <col min="13067" max="13068" width="17.7109375" style="289" customWidth="1"/>
    <col min="13069" max="13311" width="10.7109375" style="289"/>
    <col min="13312" max="13312" width="3" style="289" customWidth="1"/>
    <col min="13313" max="13313" width="6.42578125" style="289" customWidth="1"/>
    <col min="13314" max="13314" width="17" style="289" customWidth="1"/>
    <col min="13315" max="13315" width="70.7109375" style="289" customWidth="1"/>
    <col min="13316" max="13316" width="6.28515625" style="289" customWidth="1"/>
    <col min="13317" max="13317" width="13.28515625" style="289" customWidth="1"/>
    <col min="13318" max="13318" width="17" style="289" customWidth="1"/>
    <col min="13319" max="13319" width="17.28515625" style="289" customWidth="1"/>
    <col min="13320" max="13320" width="15.85546875" style="289" customWidth="1"/>
    <col min="13321" max="13321" width="16.28515625" style="289" customWidth="1"/>
    <col min="13322" max="13322" width="19.140625" style="289" customWidth="1"/>
    <col min="13323" max="13324" width="17.7109375" style="289" customWidth="1"/>
    <col min="13325" max="13567" width="10.7109375" style="289"/>
    <col min="13568" max="13568" width="3" style="289" customWidth="1"/>
    <col min="13569" max="13569" width="6.42578125" style="289" customWidth="1"/>
    <col min="13570" max="13570" width="17" style="289" customWidth="1"/>
    <col min="13571" max="13571" width="70.7109375" style="289" customWidth="1"/>
    <col min="13572" max="13572" width="6.28515625" style="289" customWidth="1"/>
    <col min="13573" max="13573" width="13.28515625" style="289" customWidth="1"/>
    <col min="13574" max="13574" width="17" style="289" customWidth="1"/>
    <col min="13575" max="13575" width="17.28515625" style="289" customWidth="1"/>
    <col min="13576" max="13576" width="15.85546875" style="289" customWidth="1"/>
    <col min="13577" max="13577" width="16.28515625" style="289" customWidth="1"/>
    <col min="13578" max="13578" width="19.140625" style="289" customWidth="1"/>
    <col min="13579" max="13580" width="17.7109375" style="289" customWidth="1"/>
    <col min="13581" max="13823" width="10.7109375" style="289"/>
    <col min="13824" max="13824" width="3" style="289" customWidth="1"/>
    <col min="13825" max="13825" width="6.42578125" style="289" customWidth="1"/>
    <col min="13826" max="13826" width="17" style="289" customWidth="1"/>
    <col min="13827" max="13827" width="70.7109375" style="289" customWidth="1"/>
    <col min="13828" max="13828" width="6.28515625" style="289" customWidth="1"/>
    <col min="13829" max="13829" width="13.28515625" style="289" customWidth="1"/>
    <col min="13830" max="13830" width="17" style="289" customWidth="1"/>
    <col min="13831" max="13831" width="17.28515625" style="289" customWidth="1"/>
    <col min="13832" max="13832" width="15.85546875" style="289" customWidth="1"/>
    <col min="13833" max="13833" width="16.28515625" style="289" customWidth="1"/>
    <col min="13834" max="13834" width="19.140625" style="289" customWidth="1"/>
    <col min="13835" max="13836" width="17.7109375" style="289" customWidth="1"/>
    <col min="13837" max="14079" width="10.7109375" style="289"/>
    <col min="14080" max="14080" width="3" style="289" customWidth="1"/>
    <col min="14081" max="14081" width="6.42578125" style="289" customWidth="1"/>
    <col min="14082" max="14082" width="17" style="289" customWidth="1"/>
    <col min="14083" max="14083" width="70.7109375" style="289" customWidth="1"/>
    <col min="14084" max="14084" width="6.28515625" style="289" customWidth="1"/>
    <col min="14085" max="14085" width="13.28515625" style="289" customWidth="1"/>
    <col min="14086" max="14086" width="17" style="289" customWidth="1"/>
    <col min="14087" max="14087" width="17.28515625" style="289" customWidth="1"/>
    <col min="14088" max="14088" width="15.85546875" style="289" customWidth="1"/>
    <col min="14089" max="14089" width="16.28515625" style="289" customWidth="1"/>
    <col min="14090" max="14090" width="19.140625" style="289" customWidth="1"/>
    <col min="14091" max="14092" width="17.7109375" style="289" customWidth="1"/>
    <col min="14093" max="14335" width="10.7109375" style="289"/>
    <col min="14336" max="14336" width="3" style="289" customWidth="1"/>
    <col min="14337" max="14337" width="6.42578125" style="289" customWidth="1"/>
    <col min="14338" max="14338" width="17" style="289" customWidth="1"/>
    <col min="14339" max="14339" width="70.7109375" style="289" customWidth="1"/>
    <col min="14340" max="14340" width="6.28515625" style="289" customWidth="1"/>
    <col min="14341" max="14341" width="13.28515625" style="289" customWidth="1"/>
    <col min="14342" max="14342" width="17" style="289" customWidth="1"/>
    <col min="14343" max="14343" width="17.28515625" style="289" customWidth="1"/>
    <col min="14344" max="14344" width="15.85546875" style="289" customWidth="1"/>
    <col min="14345" max="14345" width="16.28515625" style="289" customWidth="1"/>
    <col min="14346" max="14346" width="19.140625" style="289" customWidth="1"/>
    <col min="14347" max="14348" width="17.7109375" style="289" customWidth="1"/>
    <col min="14349" max="14591" width="10.7109375" style="289"/>
    <col min="14592" max="14592" width="3" style="289" customWidth="1"/>
    <col min="14593" max="14593" width="6.42578125" style="289" customWidth="1"/>
    <col min="14594" max="14594" width="17" style="289" customWidth="1"/>
    <col min="14595" max="14595" width="70.7109375" style="289" customWidth="1"/>
    <col min="14596" max="14596" width="6.28515625" style="289" customWidth="1"/>
    <col min="14597" max="14597" width="13.28515625" style="289" customWidth="1"/>
    <col min="14598" max="14598" width="17" style="289" customWidth="1"/>
    <col min="14599" max="14599" width="17.28515625" style="289" customWidth="1"/>
    <col min="14600" max="14600" width="15.85546875" style="289" customWidth="1"/>
    <col min="14601" max="14601" width="16.28515625" style="289" customWidth="1"/>
    <col min="14602" max="14602" width="19.140625" style="289" customWidth="1"/>
    <col min="14603" max="14604" width="17.7109375" style="289" customWidth="1"/>
    <col min="14605" max="14847" width="10.7109375" style="289"/>
    <col min="14848" max="14848" width="3" style="289" customWidth="1"/>
    <col min="14849" max="14849" width="6.42578125" style="289" customWidth="1"/>
    <col min="14850" max="14850" width="17" style="289" customWidth="1"/>
    <col min="14851" max="14851" width="70.7109375" style="289" customWidth="1"/>
    <col min="14852" max="14852" width="6.28515625" style="289" customWidth="1"/>
    <col min="14853" max="14853" width="13.28515625" style="289" customWidth="1"/>
    <col min="14854" max="14854" width="17" style="289" customWidth="1"/>
    <col min="14855" max="14855" width="17.28515625" style="289" customWidth="1"/>
    <col min="14856" max="14856" width="15.85546875" style="289" customWidth="1"/>
    <col min="14857" max="14857" width="16.28515625" style="289" customWidth="1"/>
    <col min="14858" max="14858" width="19.140625" style="289" customWidth="1"/>
    <col min="14859" max="14860" width="17.7109375" style="289" customWidth="1"/>
    <col min="14861" max="15103" width="10.7109375" style="289"/>
    <col min="15104" max="15104" width="3" style="289" customWidth="1"/>
    <col min="15105" max="15105" width="6.42578125" style="289" customWidth="1"/>
    <col min="15106" max="15106" width="17" style="289" customWidth="1"/>
    <col min="15107" max="15107" width="70.7109375" style="289" customWidth="1"/>
    <col min="15108" max="15108" width="6.28515625" style="289" customWidth="1"/>
    <col min="15109" max="15109" width="13.28515625" style="289" customWidth="1"/>
    <col min="15110" max="15110" width="17" style="289" customWidth="1"/>
    <col min="15111" max="15111" width="17.28515625" style="289" customWidth="1"/>
    <col min="15112" max="15112" width="15.85546875" style="289" customWidth="1"/>
    <col min="15113" max="15113" width="16.28515625" style="289" customWidth="1"/>
    <col min="15114" max="15114" width="19.140625" style="289" customWidth="1"/>
    <col min="15115" max="15116" width="17.7109375" style="289" customWidth="1"/>
    <col min="15117" max="15359" width="10.7109375" style="289"/>
    <col min="15360" max="15360" width="3" style="289" customWidth="1"/>
    <col min="15361" max="15361" width="6.42578125" style="289" customWidth="1"/>
    <col min="15362" max="15362" width="17" style="289" customWidth="1"/>
    <col min="15363" max="15363" width="70.7109375" style="289" customWidth="1"/>
    <col min="15364" max="15364" width="6.28515625" style="289" customWidth="1"/>
    <col min="15365" max="15365" width="13.28515625" style="289" customWidth="1"/>
    <col min="15366" max="15366" width="17" style="289" customWidth="1"/>
    <col min="15367" max="15367" width="17.28515625" style="289" customWidth="1"/>
    <col min="15368" max="15368" width="15.85546875" style="289" customWidth="1"/>
    <col min="15369" max="15369" width="16.28515625" style="289" customWidth="1"/>
    <col min="15370" max="15370" width="19.140625" style="289" customWidth="1"/>
    <col min="15371" max="15372" width="17.7109375" style="289" customWidth="1"/>
    <col min="15373" max="15615" width="10.7109375" style="289"/>
    <col min="15616" max="15616" width="3" style="289" customWidth="1"/>
    <col min="15617" max="15617" width="6.42578125" style="289" customWidth="1"/>
    <col min="15618" max="15618" width="17" style="289" customWidth="1"/>
    <col min="15619" max="15619" width="70.7109375" style="289" customWidth="1"/>
    <col min="15620" max="15620" width="6.28515625" style="289" customWidth="1"/>
    <col min="15621" max="15621" width="13.28515625" style="289" customWidth="1"/>
    <col min="15622" max="15622" width="17" style="289" customWidth="1"/>
    <col min="15623" max="15623" width="17.28515625" style="289" customWidth="1"/>
    <col min="15624" max="15624" width="15.85546875" style="289" customWidth="1"/>
    <col min="15625" max="15625" width="16.28515625" style="289" customWidth="1"/>
    <col min="15626" max="15626" width="19.140625" style="289" customWidth="1"/>
    <col min="15627" max="15628" width="17.7109375" style="289" customWidth="1"/>
    <col min="15629" max="15871" width="10.7109375" style="289"/>
    <col min="15872" max="15872" width="3" style="289" customWidth="1"/>
    <col min="15873" max="15873" width="6.42578125" style="289" customWidth="1"/>
    <col min="15874" max="15874" width="17" style="289" customWidth="1"/>
    <col min="15875" max="15875" width="70.7109375" style="289" customWidth="1"/>
    <col min="15876" max="15876" width="6.28515625" style="289" customWidth="1"/>
    <col min="15877" max="15877" width="13.28515625" style="289" customWidth="1"/>
    <col min="15878" max="15878" width="17" style="289" customWidth="1"/>
    <col min="15879" max="15879" width="17.28515625" style="289" customWidth="1"/>
    <col min="15880" max="15880" width="15.85546875" style="289" customWidth="1"/>
    <col min="15881" max="15881" width="16.28515625" style="289" customWidth="1"/>
    <col min="15882" max="15882" width="19.140625" style="289" customWidth="1"/>
    <col min="15883" max="15884" width="17.7109375" style="289" customWidth="1"/>
    <col min="15885" max="16127" width="10.7109375" style="289"/>
    <col min="16128" max="16128" width="3" style="289" customWidth="1"/>
    <col min="16129" max="16129" width="6.42578125" style="289" customWidth="1"/>
    <col min="16130" max="16130" width="17" style="289" customWidth="1"/>
    <col min="16131" max="16131" width="70.7109375" style="289" customWidth="1"/>
    <col min="16132" max="16132" width="6.28515625" style="289" customWidth="1"/>
    <col min="16133" max="16133" width="13.28515625" style="289" customWidth="1"/>
    <col min="16134" max="16134" width="17" style="289" customWidth="1"/>
    <col min="16135" max="16135" width="17.28515625" style="289" customWidth="1"/>
    <col min="16136" max="16136" width="15.85546875" style="289" customWidth="1"/>
    <col min="16137" max="16137" width="16.28515625" style="289" customWidth="1"/>
    <col min="16138" max="16138" width="19.140625" style="289" customWidth="1"/>
    <col min="16139" max="16140" width="17.7109375" style="289" customWidth="1"/>
    <col min="16141" max="16384" width="10.7109375" style="289"/>
  </cols>
  <sheetData>
    <row r="1" spans="2:12" s="277" customFormat="1">
      <c r="B1" s="281"/>
      <c r="C1" s="280"/>
      <c r="D1" s="280"/>
      <c r="E1" s="278"/>
      <c r="F1" s="278"/>
      <c r="G1" s="279"/>
      <c r="H1" s="279"/>
      <c r="I1" s="279"/>
      <c r="J1" s="279"/>
      <c r="K1" s="279"/>
    </row>
    <row r="2" spans="2:12" s="282" customFormat="1" ht="12.75" customHeight="1">
      <c r="B2" s="381" t="s">
        <v>1021</v>
      </c>
      <c r="C2" s="383" t="s">
        <v>1022</v>
      </c>
      <c r="D2" s="383" t="s">
        <v>1023</v>
      </c>
      <c r="E2" s="381" t="s">
        <v>1024</v>
      </c>
      <c r="F2" s="381" t="s">
        <v>1025</v>
      </c>
      <c r="G2" s="385" t="s">
        <v>1026</v>
      </c>
      <c r="H2" s="385"/>
      <c r="I2" s="385" t="s">
        <v>1027</v>
      </c>
      <c r="J2" s="385"/>
      <c r="K2" s="386" t="s">
        <v>1028</v>
      </c>
      <c r="L2" s="379" t="s">
        <v>1029</v>
      </c>
    </row>
    <row r="3" spans="2:12" s="282" customFormat="1" ht="31.5" customHeight="1" thickBot="1">
      <c r="B3" s="382"/>
      <c r="C3" s="384"/>
      <c r="D3" s="384"/>
      <c r="E3" s="382"/>
      <c r="F3" s="382"/>
      <c r="G3" s="283" t="s">
        <v>1030</v>
      </c>
      <c r="H3" s="283" t="s">
        <v>1031</v>
      </c>
      <c r="I3" s="283" t="s">
        <v>1030</v>
      </c>
      <c r="J3" s="283" t="s">
        <v>1031</v>
      </c>
      <c r="K3" s="387"/>
      <c r="L3" s="380"/>
    </row>
    <row r="4" spans="2:12" ht="12.75" customHeight="1">
      <c r="B4" s="284">
        <v>1</v>
      </c>
      <c r="C4" s="388" t="s">
        <v>1032</v>
      </c>
      <c r="D4" s="389"/>
      <c r="E4" s="285"/>
      <c r="F4" s="285"/>
      <c r="G4" s="286"/>
      <c r="H4" s="287"/>
      <c r="I4" s="287"/>
      <c r="J4" s="287"/>
      <c r="K4" s="287"/>
      <c r="L4" s="288" t="s">
        <v>3</v>
      </c>
    </row>
    <row r="5" spans="2:12" ht="12.75" customHeight="1">
      <c r="B5" s="290">
        <v>10</v>
      </c>
      <c r="C5" s="291"/>
      <c r="D5" s="292" t="s">
        <v>1033</v>
      </c>
      <c r="E5" s="293" t="s">
        <v>1034</v>
      </c>
      <c r="F5" s="293">
        <v>468</v>
      </c>
      <c r="G5" s="294"/>
      <c r="H5" s="334"/>
      <c r="I5" s="333"/>
      <c r="J5" s="334">
        <f>F5*I5</f>
        <v>0</v>
      </c>
      <c r="K5" s="402">
        <f>G5+I5</f>
        <v>0</v>
      </c>
      <c r="L5" s="334">
        <f>H5+J5</f>
        <v>0</v>
      </c>
    </row>
    <row r="6" spans="2:12">
      <c r="B6" s="284">
        <v>11</v>
      </c>
      <c r="C6" s="291"/>
      <c r="D6" s="292" t="s">
        <v>1035</v>
      </c>
      <c r="E6" s="293" t="s">
        <v>1034</v>
      </c>
      <c r="F6" s="293">
        <v>468</v>
      </c>
      <c r="G6" s="294"/>
      <c r="H6" s="334"/>
      <c r="I6" s="333"/>
      <c r="J6" s="334">
        <f t="shared" ref="J6:J12" si="0">F6*I6</f>
        <v>0</v>
      </c>
      <c r="K6" s="402">
        <f t="shared" ref="K6:K12" si="1">G6+I6</f>
        <v>0</v>
      </c>
      <c r="L6" s="334">
        <f t="shared" ref="L6:L12" si="2">H6+J6</f>
        <v>0</v>
      </c>
    </row>
    <row r="7" spans="2:12">
      <c r="B7" s="290">
        <v>12</v>
      </c>
      <c r="C7" s="291"/>
      <c r="D7" s="292" t="s">
        <v>1036</v>
      </c>
      <c r="E7" s="293" t="s">
        <v>152</v>
      </c>
      <c r="F7" s="293">
        <v>4000</v>
      </c>
      <c r="G7" s="294"/>
      <c r="H7" s="334"/>
      <c r="I7" s="333"/>
      <c r="J7" s="334">
        <f t="shared" si="0"/>
        <v>0</v>
      </c>
      <c r="K7" s="402">
        <f t="shared" si="1"/>
        <v>0</v>
      </c>
      <c r="L7" s="334">
        <f t="shared" si="2"/>
        <v>0</v>
      </c>
    </row>
    <row r="8" spans="2:12">
      <c r="B8" s="284">
        <v>13</v>
      </c>
      <c r="C8" s="291"/>
      <c r="D8" s="292" t="s">
        <v>1037</v>
      </c>
      <c r="E8" s="293" t="s">
        <v>152</v>
      </c>
      <c r="F8" s="293">
        <v>350</v>
      </c>
      <c r="G8" s="294"/>
      <c r="H8" s="334"/>
      <c r="I8" s="333"/>
      <c r="J8" s="334">
        <f t="shared" si="0"/>
        <v>0</v>
      </c>
      <c r="K8" s="402">
        <f t="shared" si="1"/>
        <v>0</v>
      </c>
      <c r="L8" s="334">
        <f t="shared" si="2"/>
        <v>0</v>
      </c>
    </row>
    <row r="9" spans="2:12">
      <c r="B9" s="290">
        <v>14</v>
      </c>
      <c r="C9" s="291"/>
      <c r="D9" s="292" t="s">
        <v>1038</v>
      </c>
      <c r="E9" s="293" t="s">
        <v>1034</v>
      </c>
      <c r="F9" s="293">
        <v>4</v>
      </c>
      <c r="G9" s="294"/>
      <c r="H9" s="334"/>
      <c r="I9" s="333"/>
      <c r="J9" s="334">
        <f t="shared" si="0"/>
        <v>0</v>
      </c>
      <c r="K9" s="402">
        <f t="shared" si="1"/>
        <v>0</v>
      </c>
      <c r="L9" s="334">
        <f t="shared" si="2"/>
        <v>0</v>
      </c>
    </row>
    <row r="10" spans="2:12">
      <c r="B10" s="284">
        <v>15</v>
      </c>
      <c r="C10" s="291"/>
      <c r="D10" s="292" t="s">
        <v>1039</v>
      </c>
      <c r="E10" s="293" t="s">
        <v>1034</v>
      </c>
      <c r="F10" s="293">
        <v>4</v>
      </c>
      <c r="G10" s="294"/>
      <c r="H10" s="334"/>
      <c r="I10" s="333"/>
      <c r="J10" s="334">
        <f t="shared" si="0"/>
        <v>0</v>
      </c>
      <c r="K10" s="402">
        <f t="shared" si="1"/>
        <v>0</v>
      </c>
      <c r="L10" s="334">
        <f t="shared" si="2"/>
        <v>0</v>
      </c>
    </row>
    <row r="11" spans="2:12">
      <c r="B11" s="290">
        <v>16</v>
      </c>
      <c r="C11" s="291"/>
      <c r="D11" s="292" t="s">
        <v>1040</v>
      </c>
      <c r="E11" s="293" t="s">
        <v>152</v>
      </c>
      <c r="F11" s="293">
        <v>1200</v>
      </c>
      <c r="G11" s="294"/>
      <c r="H11" s="334"/>
      <c r="I11" s="333"/>
      <c r="J11" s="334">
        <f t="shared" si="0"/>
        <v>0</v>
      </c>
      <c r="K11" s="402">
        <f t="shared" si="1"/>
        <v>0</v>
      </c>
      <c r="L11" s="334">
        <f t="shared" si="2"/>
        <v>0</v>
      </c>
    </row>
    <row r="12" spans="2:12" ht="26.4">
      <c r="B12" s="284">
        <v>17</v>
      </c>
      <c r="C12" s="291"/>
      <c r="D12" s="292" t="s">
        <v>1041</v>
      </c>
      <c r="E12" s="293" t="s">
        <v>152</v>
      </c>
      <c r="F12" s="293">
        <v>80</v>
      </c>
      <c r="G12" s="294"/>
      <c r="H12" s="334"/>
      <c r="I12" s="333"/>
      <c r="J12" s="334">
        <f t="shared" si="0"/>
        <v>0</v>
      </c>
      <c r="K12" s="402">
        <f t="shared" si="1"/>
        <v>0</v>
      </c>
      <c r="L12" s="334">
        <f t="shared" si="2"/>
        <v>0</v>
      </c>
    </row>
    <row r="13" spans="2:12">
      <c r="B13" s="290">
        <v>18</v>
      </c>
      <c r="C13" s="291"/>
      <c r="D13" s="292"/>
      <c r="E13" s="293"/>
      <c r="F13" s="293"/>
      <c r="G13" s="294"/>
      <c r="H13" s="334"/>
      <c r="I13" s="334"/>
      <c r="J13" s="334"/>
      <c r="K13" s="402"/>
      <c r="L13" s="335"/>
    </row>
    <row r="14" spans="2:12" ht="12.75" customHeight="1">
      <c r="B14" s="284">
        <v>19</v>
      </c>
      <c r="C14" s="291"/>
      <c r="D14" s="292" t="s">
        <v>1042</v>
      </c>
      <c r="E14" s="293" t="s">
        <v>1034</v>
      </c>
      <c r="F14" s="293">
        <v>468</v>
      </c>
      <c r="G14" s="294"/>
      <c r="H14" s="334"/>
      <c r="I14" s="333"/>
      <c r="J14" s="334">
        <f t="shared" ref="J14:J22" si="3">F14*I14</f>
        <v>0</v>
      </c>
      <c r="K14" s="402">
        <f t="shared" ref="K14:K22" si="4">G14+I14</f>
        <v>0</v>
      </c>
      <c r="L14" s="334">
        <f t="shared" ref="L14:L22" si="5">H14+J14</f>
        <v>0</v>
      </c>
    </row>
    <row r="15" spans="2:12">
      <c r="B15" s="290">
        <v>20</v>
      </c>
      <c r="C15" s="291"/>
      <c r="D15" s="292" t="s">
        <v>1043</v>
      </c>
      <c r="E15" s="293" t="s">
        <v>1034</v>
      </c>
      <c r="F15" s="293">
        <v>468</v>
      </c>
      <c r="G15" s="294"/>
      <c r="H15" s="334"/>
      <c r="I15" s="333"/>
      <c r="J15" s="334">
        <f t="shared" si="3"/>
        <v>0</v>
      </c>
      <c r="K15" s="402">
        <f t="shared" si="4"/>
        <v>0</v>
      </c>
      <c r="L15" s="334">
        <f t="shared" si="5"/>
        <v>0</v>
      </c>
    </row>
    <row r="16" spans="2:12" ht="26.4">
      <c r="B16" s="284">
        <v>21</v>
      </c>
      <c r="C16" s="291"/>
      <c r="D16" s="292" t="s">
        <v>1090</v>
      </c>
      <c r="E16" s="293" t="s">
        <v>152</v>
      </c>
      <c r="F16" s="293">
        <v>4000</v>
      </c>
      <c r="G16" s="336"/>
      <c r="H16" s="334">
        <f>F16*G16</f>
        <v>0</v>
      </c>
      <c r="I16" s="333"/>
      <c r="J16" s="334">
        <f t="shared" si="3"/>
        <v>0</v>
      </c>
      <c r="K16" s="402">
        <f t="shared" si="4"/>
        <v>0</v>
      </c>
      <c r="L16" s="334">
        <f t="shared" si="5"/>
        <v>0</v>
      </c>
    </row>
    <row r="17" spans="2:12">
      <c r="B17" s="290">
        <v>22</v>
      </c>
      <c r="C17" s="291"/>
      <c r="D17" s="292" t="s">
        <v>1044</v>
      </c>
      <c r="E17" s="293" t="s">
        <v>152</v>
      </c>
      <c r="F17" s="293">
        <v>350</v>
      </c>
      <c r="G17" s="294"/>
      <c r="H17" s="334"/>
      <c r="I17" s="333"/>
      <c r="J17" s="334">
        <f t="shared" si="3"/>
        <v>0</v>
      </c>
      <c r="K17" s="402">
        <f t="shared" si="4"/>
        <v>0</v>
      </c>
      <c r="L17" s="334">
        <f t="shared" si="5"/>
        <v>0</v>
      </c>
    </row>
    <row r="18" spans="2:12">
      <c r="B18" s="284">
        <v>23</v>
      </c>
      <c r="C18" s="291"/>
      <c r="D18" s="292" t="s">
        <v>1045</v>
      </c>
      <c r="E18" s="293" t="s">
        <v>1034</v>
      </c>
      <c r="F18" s="293">
        <v>4</v>
      </c>
      <c r="G18" s="294"/>
      <c r="H18" s="334"/>
      <c r="I18" s="333"/>
      <c r="J18" s="334">
        <f t="shared" si="3"/>
        <v>0</v>
      </c>
      <c r="K18" s="402">
        <f t="shared" si="4"/>
        <v>0</v>
      </c>
      <c r="L18" s="334">
        <f t="shared" si="5"/>
        <v>0</v>
      </c>
    </row>
    <row r="19" spans="2:12">
      <c r="B19" s="290">
        <v>24</v>
      </c>
      <c r="C19" s="291"/>
      <c r="D19" s="292" t="s">
        <v>1046</v>
      </c>
      <c r="E19" s="293" t="s">
        <v>1034</v>
      </c>
      <c r="F19" s="293">
        <v>4</v>
      </c>
      <c r="G19" s="294"/>
      <c r="H19" s="334"/>
      <c r="I19" s="333"/>
      <c r="J19" s="334">
        <f t="shared" si="3"/>
        <v>0</v>
      </c>
      <c r="K19" s="402">
        <f t="shared" si="4"/>
        <v>0</v>
      </c>
      <c r="L19" s="334">
        <f t="shared" si="5"/>
        <v>0</v>
      </c>
    </row>
    <row r="20" spans="2:12">
      <c r="B20" s="284">
        <v>25</v>
      </c>
      <c r="C20" s="291"/>
      <c r="D20" s="292" t="s">
        <v>1047</v>
      </c>
      <c r="E20" s="293" t="s">
        <v>152</v>
      </c>
      <c r="F20" s="293">
        <v>1200</v>
      </c>
      <c r="G20" s="294"/>
      <c r="H20" s="334"/>
      <c r="I20" s="333"/>
      <c r="J20" s="334">
        <f t="shared" si="3"/>
        <v>0</v>
      </c>
      <c r="K20" s="402">
        <f t="shared" si="4"/>
        <v>0</v>
      </c>
      <c r="L20" s="334">
        <f t="shared" si="5"/>
        <v>0</v>
      </c>
    </row>
    <row r="21" spans="2:12" ht="12.75" customHeight="1">
      <c r="B21" s="290">
        <v>26</v>
      </c>
      <c r="C21" s="291"/>
      <c r="D21" s="292" t="s">
        <v>1048</v>
      </c>
      <c r="E21" s="293" t="s">
        <v>152</v>
      </c>
      <c r="F21" s="293">
        <v>50</v>
      </c>
      <c r="G21" s="336"/>
      <c r="H21" s="334">
        <f t="shared" ref="H21:H22" si="6">F21*G21</f>
        <v>0</v>
      </c>
      <c r="I21" s="333"/>
      <c r="J21" s="334">
        <f t="shared" si="3"/>
        <v>0</v>
      </c>
      <c r="K21" s="402">
        <f t="shared" si="4"/>
        <v>0</v>
      </c>
      <c r="L21" s="334">
        <f t="shared" si="5"/>
        <v>0</v>
      </c>
    </row>
    <row r="22" spans="2:12" ht="12.75" customHeight="1">
      <c r="B22" s="284">
        <v>27</v>
      </c>
      <c r="C22" s="291"/>
      <c r="D22" s="292" t="s">
        <v>1049</v>
      </c>
      <c r="E22" s="293" t="s">
        <v>152</v>
      </c>
      <c r="F22" s="293">
        <v>200</v>
      </c>
      <c r="G22" s="336"/>
      <c r="H22" s="334">
        <f t="shared" si="6"/>
        <v>0</v>
      </c>
      <c r="I22" s="333"/>
      <c r="J22" s="334">
        <f t="shared" si="3"/>
        <v>0</v>
      </c>
      <c r="K22" s="402">
        <f t="shared" si="4"/>
        <v>0</v>
      </c>
      <c r="L22" s="334">
        <f t="shared" si="5"/>
        <v>0</v>
      </c>
    </row>
    <row r="23" spans="2:12">
      <c r="B23" s="290">
        <v>28</v>
      </c>
      <c r="C23" s="291"/>
      <c r="D23" s="292" t="s">
        <v>27</v>
      </c>
      <c r="E23" s="293"/>
      <c r="F23" s="293"/>
      <c r="G23" s="294"/>
      <c r="H23" s="334"/>
      <c r="I23" s="334"/>
      <c r="J23" s="334"/>
      <c r="K23" s="402"/>
      <c r="L23" s="335"/>
    </row>
    <row r="24" spans="2:12">
      <c r="B24" s="284">
        <v>29</v>
      </c>
      <c r="C24" s="291"/>
      <c r="D24" s="292" t="s">
        <v>1050</v>
      </c>
      <c r="E24" s="293" t="s">
        <v>813</v>
      </c>
      <c r="F24" s="293">
        <v>1</v>
      </c>
      <c r="G24" s="336"/>
      <c r="H24" s="334">
        <f t="shared" ref="H24:H26" si="7">F24*G24</f>
        <v>0</v>
      </c>
      <c r="I24" s="333"/>
      <c r="J24" s="334">
        <f t="shared" ref="J24:J25" si="8">F24*I24</f>
        <v>0</v>
      </c>
      <c r="K24" s="402">
        <f t="shared" ref="K24:K31" si="9">G24+I24</f>
        <v>0</v>
      </c>
      <c r="L24" s="334">
        <f t="shared" ref="L24:L31" si="10">H24+J24</f>
        <v>0</v>
      </c>
    </row>
    <row r="25" spans="2:12">
      <c r="B25" s="290">
        <v>30</v>
      </c>
      <c r="C25" s="291"/>
      <c r="D25" s="292" t="s">
        <v>1051</v>
      </c>
      <c r="E25" s="293" t="s">
        <v>813</v>
      </c>
      <c r="F25" s="293">
        <v>1</v>
      </c>
      <c r="G25" s="336"/>
      <c r="H25" s="334">
        <f t="shared" si="7"/>
        <v>0</v>
      </c>
      <c r="I25" s="333"/>
      <c r="J25" s="334">
        <f t="shared" si="8"/>
        <v>0</v>
      </c>
      <c r="K25" s="402">
        <f t="shared" si="9"/>
        <v>0</v>
      </c>
      <c r="L25" s="334">
        <f t="shared" si="10"/>
        <v>0</v>
      </c>
    </row>
    <row r="26" spans="2:12">
      <c r="B26" s="284">
        <v>31</v>
      </c>
      <c r="C26" s="291"/>
      <c r="D26" s="297" t="s">
        <v>1052</v>
      </c>
      <c r="E26" s="293" t="s">
        <v>1034</v>
      </c>
      <c r="F26" s="293">
        <v>1</v>
      </c>
      <c r="G26" s="336"/>
      <c r="H26" s="334">
        <f t="shared" si="7"/>
        <v>0</v>
      </c>
      <c r="I26" s="334"/>
      <c r="J26" s="334"/>
      <c r="K26" s="402">
        <f t="shared" si="9"/>
        <v>0</v>
      </c>
      <c r="L26" s="334">
        <f t="shared" si="10"/>
        <v>0</v>
      </c>
    </row>
    <row r="27" spans="2:12">
      <c r="B27" s="290">
        <v>32</v>
      </c>
      <c r="C27" s="291"/>
      <c r="D27" s="297" t="s">
        <v>1053</v>
      </c>
      <c r="E27" s="298" t="s">
        <v>145</v>
      </c>
      <c r="F27" s="298">
        <v>30</v>
      </c>
      <c r="G27" s="294"/>
      <c r="H27" s="334"/>
      <c r="I27" s="333"/>
      <c r="J27" s="334">
        <f t="shared" ref="J27:J29" si="11">F27*I27</f>
        <v>0</v>
      </c>
      <c r="K27" s="402">
        <f t="shared" si="9"/>
        <v>0</v>
      </c>
      <c r="L27" s="334">
        <f t="shared" si="10"/>
        <v>0</v>
      </c>
    </row>
    <row r="28" spans="2:12">
      <c r="B28" s="284">
        <v>33</v>
      </c>
      <c r="C28" s="291"/>
      <c r="D28" s="299" t="s">
        <v>1054</v>
      </c>
      <c r="E28" s="300" t="s">
        <v>145</v>
      </c>
      <c r="F28" s="293">
        <v>60</v>
      </c>
      <c r="G28" s="294"/>
      <c r="H28" s="334"/>
      <c r="I28" s="333"/>
      <c r="J28" s="334">
        <f t="shared" si="11"/>
        <v>0</v>
      </c>
      <c r="K28" s="402">
        <f t="shared" si="9"/>
        <v>0</v>
      </c>
      <c r="L28" s="334">
        <f t="shared" si="10"/>
        <v>0</v>
      </c>
    </row>
    <row r="29" spans="2:12">
      <c r="B29" s="290">
        <v>34</v>
      </c>
      <c r="C29" s="291"/>
      <c r="D29" s="297" t="s">
        <v>1055</v>
      </c>
      <c r="E29" s="298" t="s">
        <v>145</v>
      </c>
      <c r="F29" s="293">
        <v>32</v>
      </c>
      <c r="G29" s="294"/>
      <c r="H29" s="334"/>
      <c r="I29" s="333"/>
      <c r="J29" s="334">
        <f t="shared" si="11"/>
        <v>0</v>
      </c>
      <c r="K29" s="402">
        <f t="shared" si="9"/>
        <v>0</v>
      </c>
      <c r="L29" s="334">
        <f t="shared" si="10"/>
        <v>0</v>
      </c>
    </row>
    <row r="30" spans="2:12">
      <c r="B30" s="284">
        <v>35</v>
      </c>
      <c r="C30" s="291"/>
      <c r="D30" s="301" t="s">
        <v>1056</v>
      </c>
      <c r="E30" s="302" t="s">
        <v>1034</v>
      </c>
      <c r="F30" s="293">
        <v>1</v>
      </c>
      <c r="G30" s="336"/>
      <c r="H30" s="334">
        <f t="shared" ref="H30:H31" si="12">F30*G30</f>
        <v>0</v>
      </c>
      <c r="I30" s="334"/>
      <c r="J30" s="334"/>
      <c r="K30" s="402">
        <f t="shared" si="9"/>
        <v>0</v>
      </c>
      <c r="L30" s="334">
        <f t="shared" si="10"/>
        <v>0</v>
      </c>
    </row>
    <row r="31" spans="2:12" ht="12.75" customHeight="1">
      <c r="B31" s="290">
        <v>36</v>
      </c>
      <c r="C31" s="291"/>
      <c r="D31" s="292" t="s">
        <v>796</v>
      </c>
      <c r="E31" s="293" t="s">
        <v>813</v>
      </c>
      <c r="F31" s="293">
        <v>1</v>
      </c>
      <c r="G31" s="336"/>
      <c r="H31" s="334">
        <f t="shared" si="12"/>
        <v>0</v>
      </c>
      <c r="I31" s="334"/>
      <c r="J31" s="334"/>
      <c r="K31" s="402">
        <f t="shared" si="9"/>
        <v>0</v>
      </c>
      <c r="L31" s="334">
        <f t="shared" si="10"/>
        <v>0</v>
      </c>
    </row>
    <row r="32" spans="2:12">
      <c r="B32" s="284">
        <v>37</v>
      </c>
      <c r="C32" s="291"/>
      <c r="D32" s="292"/>
      <c r="E32" s="293"/>
      <c r="F32" s="293"/>
      <c r="G32" s="294"/>
      <c r="H32" s="334"/>
      <c r="I32" s="334"/>
      <c r="J32" s="334"/>
      <c r="K32" s="335"/>
      <c r="L32" s="335"/>
    </row>
    <row r="33" spans="2:12">
      <c r="B33" s="290">
        <v>38</v>
      </c>
      <c r="C33" s="291"/>
      <c r="D33" s="292"/>
      <c r="E33" s="293"/>
      <c r="F33" s="293"/>
      <c r="G33" s="294"/>
      <c r="H33" s="334"/>
      <c r="I33" s="334"/>
      <c r="J33" s="334"/>
      <c r="K33" s="335"/>
      <c r="L33" s="335"/>
    </row>
    <row r="34" spans="2:12">
      <c r="B34" s="284">
        <v>39</v>
      </c>
      <c r="C34" s="291"/>
      <c r="D34" s="292"/>
      <c r="E34" s="293"/>
      <c r="F34" s="293"/>
      <c r="G34" s="294"/>
      <c r="H34" s="334"/>
      <c r="I34" s="334"/>
      <c r="J34" s="334"/>
      <c r="K34" s="335"/>
      <c r="L34" s="335"/>
    </row>
    <row r="35" spans="2:12" ht="13.5" customHeight="1">
      <c r="B35" s="284">
        <v>183</v>
      </c>
      <c r="C35" s="303" t="s">
        <v>1057</v>
      </c>
      <c r="D35" s="304"/>
      <c r="E35" s="304"/>
      <c r="F35" s="304"/>
      <c r="G35" s="305"/>
      <c r="H35" s="403">
        <f>SUM(H5:H34)</f>
        <v>0</v>
      </c>
      <c r="I35" s="403"/>
      <c r="J35" s="403">
        <f>SUM(J5:J34)</f>
        <v>0</v>
      </c>
      <c r="K35" s="403"/>
      <c r="L35" s="403">
        <f>SUM(L5:L34)</f>
        <v>0</v>
      </c>
    </row>
    <row r="36" spans="2:12" ht="13.5" customHeight="1">
      <c r="B36" s="290">
        <v>184</v>
      </c>
      <c r="C36" s="306"/>
      <c r="D36" s="306"/>
      <c r="E36" s="306"/>
      <c r="F36" s="306"/>
      <c r="G36" s="306"/>
      <c r="H36" s="306"/>
      <c r="I36" s="306"/>
      <c r="J36" s="306"/>
      <c r="K36" s="306"/>
      <c r="L36" s="307"/>
    </row>
    <row r="37" spans="2:12" ht="12.75" hidden="1" customHeight="1">
      <c r="B37" s="290">
        <v>104</v>
      </c>
      <c r="C37" s="388" t="s">
        <v>1058</v>
      </c>
      <c r="D37" s="389"/>
      <c r="E37" s="285"/>
      <c r="F37" s="285"/>
      <c r="G37" s="286"/>
      <c r="H37" s="287"/>
      <c r="I37" s="287"/>
      <c r="J37" s="287"/>
      <c r="K37" s="287"/>
      <c r="L37" s="288" t="s">
        <v>3</v>
      </c>
    </row>
    <row r="38" spans="2:12" hidden="1">
      <c r="B38" s="290">
        <v>105</v>
      </c>
      <c r="C38" s="291"/>
      <c r="D38" s="308"/>
      <c r="E38" s="293"/>
      <c r="F38" s="293"/>
      <c r="G38" s="294">
        <v>0</v>
      </c>
      <c r="H38" s="295">
        <v>0</v>
      </c>
      <c r="I38" s="295">
        <v>0</v>
      </c>
      <c r="J38" s="295">
        <v>0</v>
      </c>
      <c r="K38" s="295">
        <v>0</v>
      </c>
      <c r="L38" s="296">
        <v>0</v>
      </c>
    </row>
    <row r="39" spans="2:12" ht="12.75" hidden="1" customHeight="1">
      <c r="B39" s="290">
        <v>106</v>
      </c>
      <c r="C39" s="291"/>
      <c r="D39" s="308"/>
      <c r="E39" s="293"/>
      <c r="F39" s="293"/>
      <c r="G39" s="294">
        <v>0</v>
      </c>
      <c r="H39" s="295">
        <v>0</v>
      </c>
      <c r="I39" s="295">
        <v>0</v>
      </c>
      <c r="J39" s="295">
        <v>0</v>
      </c>
      <c r="K39" s="295">
        <v>0</v>
      </c>
      <c r="L39" s="296">
        <v>0</v>
      </c>
    </row>
    <row r="40" spans="2:12" ht="12.75" hidden="1" customHeight="1">
      <c r="B40" s="290">
        <v>107</v>
      </c>
      <c r="C40" s="291"/>
      <c r="D40" s="308"/>
      <c r="E40" s="293"/>
      <c r="F40" s="293"/>
      <c r="G40" s="294">
        <v>0</v>
      </c>
      <c r="H40" s="295">
        <v>0</v>
      </c>
      <c r="I40" s="295">
        <v>0</v>
      </c>
      <c r="J40" s="295">
        <v>0</v>
      </c>
      <c r="K40" s="295">
        <v>0</v>
      </c>
      <c r="L40" s="296">
        <v>0</v>
      </c>
    </row>
    <row r="41" spans="2:12" hidden="1">
      <c r="B41" s="290">
        <v>108</v>
      </c>
      <c r="C41" s="291"/>
      <c r="D41" s="308"/>
      <c r="E41" s="293"/>
      <c r="F41" s="293"/>
      <c r="G41" s="294">
        <v>0</v>
      </c>
      <c r="H41" s="295">
        <v>0</v>
      </c>
      <c r="I41" s="295">
        <v>0</v>
      </c>
      <c r="J41" s="295">
        <v>0</v>
      </c>
      <c r="K41" s="295">
        <v>0</v>
      </c>
      <c r="L41" s="296">
        <v>0</v>
      </c>
    </row>
    <row r="42" spans="2:12" hidden="1">
      <c r="B42" s="290">
        <v>109</v>
      </c>
      <c r="C42" s="291"/>
      <c r="D42" s="308"/>
      <c r="E42" s="293"/>
      <c r="F42" s="293"/>
      <c r="G42" s="294">
        <v>0</v>
      </c>
      <c r="H42" s="295">
        <v>0</v>
      </c>
      <c r="I42" s="295">
        <v>0</v>
      </c>
      <c r="J42" s="295">
        <v>0</v>
      </c>
      <c r="K42" s="295">
        <v>0</v>
      </c>
      <c r="L42" s="296">
        <v>0</v>
      </c>
    </row>
    <row r="43" spans="2:12" hidden="1">
      <c r="B43" s="290">
        <v>110</v>
      </c>
      <c r="C43" s="291"/>
      <c r="D43" s="308"/>
      <c r="E43" s="293"/>
      <c r="F43" s="293"/>
      <c r="G43" s="294">
        <v>0</v>
      </c>
      <c r="H43" s="295">
        <v>0</v>
      </c>
      <c r="I43" s="295">
        <v>0</v>
      </c>
      <c r="J43" s="295">
        <v>0</v>
      </c>
      <c r="K43" s="295">
        <v>0</v>
      </c>
      <c r="L43" s="296">
        <v>0</v>
      </c>
    </row>
    <row r="44" spans="2:12" hidden="1">
      <c r="B44" s="290">
        <v>111</v>
      </c>
      <c r="C44" s="291"/>
      <c r="D44" s="308"/>
      <c r="E44" s="293"/>
      <c r="F44" s="293"/>
      <c r="G44" s="294">
        <v>0</v>
      </c>
      <c r="H44" s="295">
        <v>0</v>
      </c>
      <c r="I44" s="295">
        <v>0</v>
      </c>
      <c r="J44" s="295">
        <v>0</v>
      </c>
      <c r="K44" s="295">
        <v>0</v>
      </c>
      <c r="L44" s="296">
        <v>0</v>
      </c>
    </row>
    <row r="45" spans="2:12" hidden="1">
      <c r="B45" s="290">
        <v>112</v>
      </c>
      <c r="C45" s="291"/>
      <c r="D45" s="308"/>
      <c r="E45" s="293"/>
      <c r="F45" s="293"/>
      <c r="G45" s="294">
        <v>0</v>
      </c>
      <c r="H45" s="295">
        <v>0</v>
      </c>
      <c r="I45" s="295">
        <v>0</v>
      </c>
      <c r="J45" s="295">
        <v>0</v>
      </c>
      <c r="K45" s="295">
        <v>0</v>
      </c>
      <c r="L45" s="296">
        <v>0</v>
      </c>
    </row>
    <row r="46" spans="2:12" hidden="1">
      <c r="B46" s="290">
        <v>113</v>
      </c>
      <c r="C46" s="291"/>
      <c r="D46" s="308"/>
      <c r="E46" s="293"/>
      <c r="F46" s="293"/>
      <c r="G46" s="294">
        <v>0</v>
      </c>
      <c r="H46" s="295">
        <v>0</v>
      </c>
      <c r="I46" s="295">
        <v>0</v>
      </c>
      <c r="J46" s="295">
        <v>0</v>
      </c>
      <c r="K46" s="295">
        <v>0</v>
      </c>
      <c r="L46" s="296">
        <v>0</v>
      </c>
    </row>
    <row r="47" spans="2:12" hidden="1">
      <c r="B47" s="290">
        <v>114</v>
      </c>
      <c r="C47" s="291"/>
      <c r="D47" s="308"/>
      <c r="E47" s="293"/>
      <c r="F47" s="293"/>
      <c r="G47" s="294">
        <v>0</v>
      </c>
      <c r="H47" s="295">
        <v>0</v>
      </c>
      <c r="I47" s="295">
        <v>0</v>
      </c>
      <c r="J47" s="295">
        <v>0</v>
      </c>
      <c r="K47" s="295">
        <v>0</v>
      </c>
      <c r="L47" s="296">
        <v>0</v>
      </c>
    </row>
    <row r="48" spans="2:12" hidden="1">
      <c r="B48" s="290">
        <v>115</v>
      </c>
      <c r="C48" s="291"/>
      <c r="D48" s="308"/>
      <c r="E48" s="293"/>
      <c r="F48" s="293"/>
      <c r="G48" s="294">
        <v>0</v>
      </c>
      <c r="H48" s="295">
        <v>0</v>
      </c>
      <c r="I48" s="295">
        <v>0</v>
      </c>
      <c r="J48" s="295">
        <v>0</v>
      </c>
      <c r="K48" s="295">
        <v>0</v>
      </c>
      <c r="L48" s="296">
        <v>0</v>
      </c>
    </row>
    <row r="49" spans="2:12" ht="12.75" hidden="1" customHeight="1">
      <c r="B49" s="290">
        <v>116</v>
      </c>
      <c r="C49" s="291"/>
      <c r="D49" s="308"/>
      <c r="E49" s="293"/>
      <c r="F49" s="293"/>
      <c r="G49" s="294">
        <v>0</v>
      </c>
      <c r="H49" s="295">
        <v>0</v>
      </c>
      <c r="I49" s="295">
        <v>0</v>
      </c>
      <c r="J49" s="295">
        <v>0</v>
      </c>
      <c r="K49" s="295">
        <v>0</v>
      </c>
      <c r="L49" s="296">
        <v>0</v>
      </c>
    </row>
    <row r="50" spans="2:12" ht="12.75" hidden="1" customHeight="1">
      <c r="B50" s="290">
        <v>117</v>
      </c>
      <c r="C50" s="291"/>
      <c r="D50" s="308"/>
      <c r="E50" s="293"/>
      <c r="F50" s="293"/>
      <c r="G50" s="294">
        <v>0</v>
      </c>
      <c r="H50" s="295">
        <v>0</v>
      </c>
      <c r="I50" s="295">
        <v>0</v>
      </c>
      <c r="J50" s="295">
        <v>0</v>
      </c>
      <c r="K50" s="295">
        <v>0</v>
      </c>
      <c r="L50" s="296">
        <v>0</v>
      </c>
    </row>
    <row r="51" spans="2:12" hidden="1">
      <c r="B51" s="290">
        <v>118</v>
      </c>
      <c r="C51" s="291"/>
      <c r="D51" s="308"/>
      <c r="E51" s="293"/>
      <c r="F51" s="293"/>
      <c r="G51" s="294">
        <v>0</v>
      </c>
      <c r="H51" s="295">
        <v>0</v>
      </c>
      <c r="I51" s="295">
        <v>0</v>
      </c>
      <c r="J51" s="295">
        <v>0</v>
      </c>
      <c r="K51" s="295">
        <v>0</v>
      </c>
      <c r="L51" s="296">
        <v>0</v>
      </c>
    </row>
    <row r="52" spans="2:12" hidden="1">
      <c r="B52" s="290">
        <v>119</v>
      </c>
      <c r="C52" s="291"/>
      <c r="D52" s="308"/>
      <c r="E52" s="293"/>
      <c r="F52" s="293"/>
      <c r="G52" s="294">
        <v>0</v>
      </c>
      <c r="H52" s="295">
        <v>0</v>
      </c>
      <c r="I52" s="295">
        <v>0</v>
      </c>
      <c r="J52" s="295">
        <v>0</v>
      </c>
      <c r="K52" s="295">
        <v>0</v>
      </c>
      <c r="L52" s="296">
        <v>0</v>
      </c>
    </row>
    <row r="53" spans="2:12" hidden="1">
      <c r="B53" s="290">
        <v>120</v>
      </c>
      <c r="C53" s="291"/>
      <c r="D53" s="308"/>
      <c r="E53" s="293"/>
      <c r="F53" s="293"/>
      <c r="G53" s="294">
        <v>0</v>
      </c>
      <c r="H53" s="295">
        <v>0</v>
      </c>
      <c r="I53" s="295">
        <v>0</v>
      </c>
      <c r="J53" s="295">
        <v>0</v>
      </c>
      <c r="K53" s="295">
        <v>0</v>
      </c>
      <c r="L53" s="296">
        <v>0</v>
      </c>
    </row>
    <row r="54" spans="2:12" hidden="1">
      <c r="B54" s="290">
        <v>121</v>
      </c>
      <c r="C54" s="291"/>
      <c r="D54" s="308"/>
      <c r="E54" s="293"/>
      <c r="F54" s="293"/>
      <c r="G54" s="294">
        <v>0</v>
      </c>
      <c r="H54" s="295">
        <v>0</v>
      </c>
      <c r="I54" s="295">
        <v>0</v>
      </c>
      <c r="J54" s="295">
        <v>0</v>
      </c>
      <c r="K54" s="295">
        <v>0</v>
      </c>
      <c r="L54" s="296">
        <v>0</v>
      </c>
    </row>
    <row r="55" spans="2:12" hidden="1">
      <c r="B55" s="290">
        <v>122</v>
      </c>
      <c r="C55" s="291"/>
      <c r="D55" s="308"/>
      <c r="E55" s="293"/>
      <c r="F55" s="293"/>
      <c r="G55" s="294">
        <v>0</v>
      </c>
      <c r="H55" s="295">
        <v>0</v>
      </c>
      <c r="I55" s="295">
        <v>0</v>
      </c>
      <c r="J55" s="295">
        <v>0</v>
      </c>
      <c r="K55" s="295">
        <v>0</v>
      </c>
      <c r="L55" s="296">
        <v>0</v>
      </c>
    </row>
    <row r="56" spans="2:12" hidden="1">
      <c r="B56" s="290">
        <v>123</v>
      </c>
      <c r="C56" s="291"/>
      <c r="D56" s="308"/>
      <c r="E56" s="293"/>
      <c r="F56" s="293"/>
      <c r="G56" s="294">
        <v>0</v>
      </c>
      <c r="H56" s="295">
        <v>0</v>
      </c>
      <c r="I56" s="295">
        <v>0</v>
      </c>
      <c r="J56" s="295">
        <v>0</v>
      </c>
      <c r="K56" s="295">
        <v>0</v>
      </c>
      <c r="L56" s="296">
        <v>0</v>
      </c>
    </row>
    <row r="57" spans="2:12" hidden="1">
      <c r="B57" s="290">
        <v>124</v>
      </c>
      <c r="C57" s="291"/>
      <c r="D57" s="308"/>
      <c r="E57" s="293"/>
      <c r="F57" s="293"/>
      <c r="G57" s="294">
        <v>0</v>
      </c>
      <c r="H57" s="295">
        <v>0</v>
      </c>
      <c r="I57" s="295">
        <v>0</v>
      </c>
      <c r="J57" s="295">
        <v>0</v>
      </c>
      <c r="K57" s="295">
        <v>0</v>
      </c>
      <c r="L57" s="296">
        <v>0</v>
      </c>
    </row>
    <row r="58" spans="2:12" hidden="1">
      <c r="B58" s="290">
        <v>125</v>
      </c>
      <c r="C58" s="291"/>
      <c r="D58" s="308"/>
      <c r="E58" s="293"/>
      <c r="F58" s="293"/>
      <c r="G58" s="294">
        <v>0</v>
      </c>
      <c r="H58" s="295">
        <v>0</v>
      </c>
      <c r="I58" s="295">
        <v>0</v>
      </c>
      <c r="J58" s="295">
        <v>0</v>
      </c>
      <c r="K58" s="295">
        <v>0</v>
      </c>
      <c r="L58" s="296">
        <v>0</v>
      </c>
    </row>
    <row r="59" spans="2:12" ht="12.75" hidden="1" customHeight="1">
      <c r="B59" s="290">
        <v>126</v>
      </c>
      <c r="C59" s="291"/>
      <c r="D59" s="308"/>
      <c r="E59" s="293"/>
      <c r="F59" s="293"/>
      <c r="G59" s="294">
        <v>0</v>
      </c>
      <c r="H59" s="295">
        <v>0</v>
      </c>
      <c r="I59" s="295">
        <v>0</v>
      </c>
      <c r="J59" s="295">
        <v>0</v>
      </c>
      <c r="K59" s="295">
        <v>0</v>
      </c>
      <c r="L59" s="296">
        <v>0</v>
      </c>
    </row>
    <row r="60" spans="2:12" ht="12.75" hidden="1" customHeight="1">
      <c r="B60" s="290">
        <v>127</v>
      </c>
      <c r="C60" s="291"/>
      <c r="D60" s="308"/>
      <c r="E60" s="293"/>
      <c r="F60" s="293"/>
      <c r="G60" s="294">
        <v>0</v>
      </c>
      <c r="H60" s="295">
        <v>0</v>
      </c>
      <c r="I60" s="295">
        <v>0</v>
      </c>
      <c r="J60" s="295">
        <v>0</v>
      </c>
      <c r="K60" s="295">
        <v>0</v>
      </c>
      <c r="L60" s="296">
        <v>0</v>
      </c>
    </row>
    <row r="61" spans="2:12" hidden="1">
      <c r="B61" s="290">
        <v>128</v>
      </c>
      <c r="C61" s="291"/>
      <c r="D61" s="308"/>
      <c r="E61" s="293"/>
      <c r="F61" s="293"/>
      <c r="G61" s="294">
        <v>0</v>
      </c>
      <c r="H61" s="295">
        <v>0</v>
      </c>
      <c r="I61" s="295">
        <v>0</v>
      </c>
      <c r="J61" s="295">
        <v>0</v>
      </c>
      <c r="K61" s="295">
        <v>0</v>
      </c>
      <c r="L61" s="296">
        <v>0</v>
      </c>
    </row>
    <row r="62" spans="2:12" hidden="1">
      <c r="B62" s="290">
        <v>129</v>
      </c>
      <c r="C62" s="291"/>
      <c r="D62" s="308"/>
      <c r="E62" s="293"/>
      <c r="F62" s="293"/>
      <c r="G62" s="294">
        <v>0</v>
      </c>
      <c r="H62" s="295">
        <v>0</v>
      </c>
      <c r="I62" s="295">
        <v>0</v>
      </c>
      <c r="J62" s="295">
        <v>0</v>
      </c>
      <c r="K62" s="295">
        <v>0</v>
      </c>
      <c r="L62" s="296">
        <v>0</v>
      </c>
    </row>
    <row r="63" spans="2:12" hidden="1">
      <c r="B63" s="290">
        <v>130</v>
      </c>
      <c r="C63" s="291"/>
      <c r="D63" s="308"/>
      <c r="E63" s="293"/>
      <c r="F63" s="293"/>
      <c r="G63" s="294">
        <v>0</v>
      </c>
      <c r="H63" s="295">
        <v>0</v>
      </c>
      <c r="I63" s="295">
        <v>0</v>
      </c>
      <c r="J63" s="295">
        <v>0</v>
      </c>
      <c r="K63" s="295">
        <v>0</v>
      </c>
      <c r="L63" s="296">
        <v>0</v>
      </c>
    </row>
    <row r="64" spans="2:12" hidden="1">
      <c r="B64" s="290">
        <v>131</v>
      </c>
      <c r="C64" s="291"/>
      <c r="D64" s="308"/>
      <c r="E64" s="293"/>
      <c r="F64" s="293"/>
      <c r="G64" s="294">
        <v>0</v>
      </c>
      <c r="H64" s="295">
        <v>0</v>
      </c>
      <c r="I64" s="295">
        <v>0</v>
      </c>
      <c r="J64" s="295">
        <v>0</v>
      </c>
      <c r="K64" s="295">
        <v>0</v>
      </c>
      <c r="L64" s="296">
        <v>0</v>
      </c>
    </row>
    <row r="65" spans="2:12" hidden="1">
      <c r="B65" s="290">
        <v>132</v>
      </c>
      <c r="C65" s="291"/>
      <c r="D65" s="308"/>
      <c r="E65" s="293"/>
      <c r="F65" s="293"/>
      <c r="G65" s="294">
        <v>0</v>
      </c>
      <c r="H65" s="295">
        <v>0</v>
      </c>
      <c r="I65" s="295">
        <v>0</v>
      </c>
      <c r="J65" s="295">
        <v>0</v>
      </c>
      <c r="K65" s="295">
        <v>0</v>
      </c>
      <c r="L65" s="296">
        <v>0</v>
      </c>
    </row>
    <row r="66" spans="2:12" hidden="1">
      <c r="B66" s="290">
        <v>133</v>
      </c>
      <c r="C66" s="291"/>
      <c r="D66" s="308"/>
      <c r="E66" s="293"/>
      <c r="F66" s="293"/>
      <c r="G66" s="294">
        <v>0</v>
      </c>
      <c r="H66" s="295">
        <v>0</v>
      </c>
      <c r="I66" s="295">
        <v>0</v>
      </c>
      <c r="J66" s="295">
        <v>0</v>
      </c>
      <c r="K66" s="295">
        <v>0</v>
      </c>
      <c r="L66" s="296">
        <v>0</v>
      </c>
    </row>
    <row r="67" spans="2:12" hidden="1">
      <c r="B67" s="290">
        <v>134</v>
      </c>
      <c r="C67" s="291"/>
      <c r="D67" s="308"/>
      <c r="E67" s="293"/>
      <c r="F67" s="293"/>
      <c r="G67" s="294">
        <v>0</v>
      </c>
      <c r="H67" s="295">
        <v>0</v>
      </c>
      <c r="I67" s="295">
        <v>0</v>
      </c>
      <c r="J67" s="295">
        <v>0</v>
      </c>
      <c r="K67" s="295">
        <v>0</v>
      </c>
      <c r="L67" s="296">
        <v>0</v>
      </c>
    </row>
    <row r="68" spans="2:12" hidden="1">
      <c r="B68" s="290">
        <v>135</v>
      </c>
      <c r="C68" s="291"/>
      <c r="D68" s="308"/>
      <c r="E68" s="293"/>
      <c r="F68" s="293"/>
      <c r="G68" s="294">
        <v>0</v>
      </c>
      <c r="H68" s="295">
        <v>0</v>
      </c>
      <c r="I68" s="295">
        <v>0</v>
      </c>
      <c r="J68" s="295">
        <v>0</v>
      </c>
      <c r="K68" s="295">
        <v>0</v>
      </c>
      <c r="L68" s="296">
        <v>0</v>
      </c>
    </row>
    <row r="69" spans="2:12" hidden="1">
      <c r="B69" s="290">
        <v>136</v>
      </c>
      <c r="C69" s="291"/>
      <c r="D69" s="308"/>
      <c r="E69" s="293"/>
      <c r="F69" s="293"/>
      <c r="G69" s="294">
        <v>0</v>
      </c>
      <c r="H69" s="295">
        <v>0</v>
      </c>
      <c r="I69" s="295">
        <v>0</v>
      </c>
      <c r="J69" s="295">
        <v>0</v>
      </c>
      <c r="K69" s="295">
        <v>0</v>
      </c>
      <c r="L69" s="296">
        <v>0</v>
      </c>
    </row>
    <row r="70" spans="2:12" ht="13.5" hidden="1" customHeight="1">
      <c r="B70" s="290">
        <v>137</v>
      </c>
      <c r="C70" s="388" t="s">
        <v>1059</v>
      </c>
      <c r="D70" s="389"/>
      <c r="E70" s="304"/>
      <c r="F70" s="304"/>
      <c r="G70" s="286"/>
      <c r="H70" s="309">
        <v>0</v>
      </c>
      <c r="I70" s="287"/>
      <c r="J70" s="309">
        <v>0</v>
      </c>
      <c r="K70" s="309"/>
      <c r="L70" s="309">
        <v>0</v>
      </c>
    </row>
    <row r="71" spans="2:12" ht="13.5" hidden="1" customHeight="1">
      <c r="B71" s="290">
        <v>138</v>
      </c>
      <c r="C71" s="306"/>
      <c r="D71" s="306"/>
      <c r="E71" s="306"/>
      <c r="F71" s="306"/>
      <c r="G71" s="306"/>
      <c r="H71" s="306"/>
      <c r="I71" s="306"/>
      <c r="J71" s="306"/>
      <c r="K71" s="306"/>
      <c r="L71" s="307"/>
    </row>
    <row r="72" spans="2:12" ht="12.75" hidden="1" customHeight="1">
      <c r="B72" s="290">
        <v>139</v>
      </c>
      <c r="C72" s="388" t="s">
        <v>1060</v>
      </c>
      <c r="D72" s="389"/>
      <c r="E72" s="285"/>
      <c r="F72" s="285"/>
      <c r="G72" s="286"/>
      <c r="H72" s="287"/>
      <c r="I72" s="287"/>
      <c r="J72" s="287"/>
      <c r="K72" s="287"/>
      <c r="L72" s="288" t="s">
        <v>3</v>
      </c>
    </row>
    <row r="73" spans="2:12" hidden="1">
      <c r="B73" s="290">
        <v>140</v>
      </c>
      <c r="C73" s="291"/>
      <c r="D73" s="308"/>
      <c r="E73" s="293"/>
      <c r="F73" s="293"/>
      <c r="G73" s="294">
        <v>0</v>
      </c>
      <c r="H73" s="295">
        <v>0</v>
      </c>
      <c r="I73" s="295">
        <v>0</v>
      </c>
      <c r="J73" s="295">
        <v>0</v>
      </c>
      <c r="K73" s="295">
        <v>0</v>
      </c>
      <c r="L73" s="296">
        <v>0</v>
      </c>
    </row>
    <row r="74" spans="2:12" ht="12.75" hidden="1" customHeight="1">
      <c r="B74" s="290">
        <v>141</v>
      </c>
      <c r="C74" s="291"/>
      <c r="D74" s="308"/>
      <c r="E74" s="293"/>
      <c r="F74" s="293"/>
      <c r="G74" s="294">
        <v>0</v>
      </c>
      <c r="H74" s="295">
        <v>0</v>
      </c>
      <c r="I74" s="295">
        <v>0</v>
      </c>
      <c r="J74" s="295">
        <v>0</v>
      </c>
      <c r="K74" s="295">
        <v>0</v>
      </c>
      <c r="L74" s="296">
        <v>0</v>
      </c>
    </row>
    <row r="75" spans="2:12" ht="12.75" hidden="1" customHeight="1">
      <c r="B75" s="290">
        <v>142</v>
      </c>
      <c r="C75" s="291"/>
      <c r="D75" s="308"/>
      <c r="E75" s="293"/>
      <c r="F75" s="293"/>
      <c r="G75" s="294">
        <v>0</v>
      </c>
      <c r="H75" s="295">
        <v>0</v>
      </c>
      <c r="I75" s="295">
        <v>0</v>
      </c>
      <c r="J75" s="295">
        <v>0</v>
      </c>
      <c r="K75" s="295">
        <v>0</v>
      </c>
      <c r="L75" s="296">
        <v>0</v>
      </c>
    </row>
    <row r="76" spans="2:12" hidden="1">
      <c r="B76" s="290">
        <v>143</v>
      </c>
      <c r="C76" s="291"/>
      <c r="D76" s="308"/>
      <c r="E76" s="293"/>
      <c r="F76" s="293"/>
      <c r="G76" s="294">
        <v>0</v>
      </c>
      <c r="H76" s="295">
        <v>0</v>
      </c>
      <c r="I76" s="295">
        <v>0</v>
      </c>
      <c r="J76" s="295">
        <v>0</v>
      </c>
      <c r="K76" s="295">
        <v>0</v>
      </c>
      <c r="L76" s="296">
        <v>0</v>
      </c>
    </row>
    <row r="77" spans="2:12" hidden="1">
      <c r="B77" s="290">
        <v>144</v>
      </c>
      <c r="C77" s="291"/>
      <c r="D77" s="308"/>
      <c r="E77" s="293"/>
      <c r="F77" s="293"/>
      <c r="G77" s="294">
        <v>0</v>
      </c>
      <c r="H77" s="295">
        <v>0</v>
      </c>
      <c r="I77" s="295">
        <v>0</v>
      </c>
      <c r="J77" s="295">
        <v>0</v>
      </c>
      <c r="K77" s="295">
        <v>0</v>
      </c>
      <c r="L77" s="296">
        <v>0</v>
      </c>
    </row>
    <row r="78" spans="2:12" hidden="1">
      <c r="B78" s="290">
        <v>145</v>
      </c>
      <c r="C78" s="291"/>
      <c r="D78" s="308"/>
      <c r="E78" s="293"/>
      <c r="F78" s="293"/>
      <c r="G78" s="294">
        <v>0</v>
      </c>
      <c r="H78" s="295">
        <v>0</v>
      </c>
      <c r="I78" s="295">
        <v>0</v>
      </c>
      <c r="J78" s="295">
        <v>0</v>
      </c>
      <c r="K78" s="295">
        <v>0</v>
      </c>
      <c r="L78" s="296">
        <v>0</v>
      </c>
    </row>
    <row r="79" spans="2:12" hidden="1">
      <c r="B79" s="290">
        <v>146</v>
      </c>
      <c r="C79" s="291"/>
      <c r="D79" s="308"/>
      <c r="E79" s="293"/>
      <c r="F79" s="293"/>
      <c r="G79" s="294">
        <v>0</v>
      </c>
      <c r="H79" s="295">
        <v>0</v>
      </c>
      <c r="I79" s="295">
        <v>0</v>
      </c>
      <c r="J79" s="295">
        <v>0</v>
      </c>
      <c r="K79" s="295">
        <v>0</v>
      </c>
      <c r="L79" s="296">
        <v>0</v>
      </c>
    </row>
    <row r="80" spans="2:12" hidden="1">
      <c r="B80" s="290">
        <v>147</v>
      </c>
      <c r="C80" s="291"/>
      <c r="D80" s="308"/>
      <c r="E80" s="293"/>
      <c r="F80" s="293"/>
      <c r="G80" s="294">
        <v>0</v>
      </c>
      <c r="H80" s="295">
        <v>0</v>
      </c>
      <c r="I80" s="295">
        <v>0</v>
      </c>
      <c r="J80" s="295">
        <v>0</v>
      </c>
      <c r="K80" s="295">
        <v>0</v>
      </c>
      <c r="L80" s="296">
        <v>0</v>
      </c>
    </row>
    <row r="81" spans="2:12" hidden="1">
      <c r="B81" s="290">
        <v>148</v>
      </c>
      <c r="C81" s="291"/>
      <c r="D81" s="308"/>
      <c r="E81" s="293"/>
      <c r="F81" s="293"/>
      <c r="G81" s="294">
        <v>0</v>
      </c>
      <c r="H81" s="295">
        <v>0</v>
      </c>
      <c r="I81" s="295">
        <v>0</v>
      </c>
      <c r="J81" s="295">
        <v>0</v>
      </c>
      <c r="K81" s="295">
        <v>0</v>
      </c>
      <c r="L81" s="296">
        <v>0</v>
      </c>
    </row>
    <row r="82" spans="2:12" hidden="1">
      <c r="B82" s="290">
        <v>149</v>
      </c>
      <c r="C82" s="291"/>
      <c r="D82" s="308"/>
      <c r="E82" s="293"/>
      <c r="F82" s="293"/>
      <c r="G82" s="294">
        <v>0</v>
      </c>
      <c r="H82" s="295">
        <v>0</v>
      </c>
      <c r="I82" s="295">
        <v>0</v>
      </c>
      <c r="J82" s="295">
        <v>0</v>
      </c>
      <c r="K82" s="295">
        <v>0</v>
      </c>
      <c r="L82" s="296">
        <v>0</v>
      </c>
    </row>
    <row r="83" spans="2:12" hidden="1">
      <c r="B83" s="290">
        <v>150</v>
      </c>
      <c r="C83" s="291"/>
      <c r="D83" s="308"/>
      <c r="E83" s="293"/>
      <c r="F83" s="293"/>
      <c r="G83" s="294">
        <v>0</v>
      </c>
      <c r="H83" s="295">
        <v>0</v>
      </c>
      <c r="I83" s="295">
        <v>0</v>
      </c>
      <c r="J83" s="295">
        <v>0</v>
      </c>
      <c r="K83" s="295">
        <v>0</v>
      </c>
      <c r="L83" s="296">
        <v>0</v>
      </c>
    </row>
    <row r="84" spans="2:12" ht="12.75" hidden="1" customHeight="1">
      <c r="B84" s="290">
        <v>151</v>
      </c>
      <c r="C84" s="291"/>
      <c r="D84" s="308"/>
      <c r="E84" s="293"/>
      <c r="F84" s="293"/>
      <c r="G84" s="294">
        <v>0</v>
      </c>
      <c r="H84" s="295">
        <v>0</v>
      </c>
      <c r="I84" s="295">
        <v>0</v>
      </c>
      <c r="J84" s="295">
        <v>0</v>
      </c>
      <c r="K84" s="295">
        <v>0</v>
      </c>
      <c r="L84" s="296">
        <v>0</v>
      </c>
    </row>
    <row r="85" spans="2:12" ht="12.75" hidden="1" customHeight="1">
      <c r="B85" s="290">
        <v>152</v>
      </c>
      <c r="C85" s="291"/>
      <c r="D85" s="308"/>
      <c r="E85" s="293"/>
      <c r="F85" s="293"/>
      <c r="G85" s="294">
        <v>0</v>
      </c>
      <c r="H85" s="295">
        <v>0</v>
      </c>
      <c r="I85" s="295">
        <v>0</v>
      </c>
      <c r="J85" s="295">
        <v>0</v>
      </c>
      <c r="K85" s="295">
        <v>0</v>
      </c>
      <c r="L85" s="296">
        <v>0</v>
      </c>
    </row>
    <row r="86" spans="2:12" hidden="1">
      <c r="B86" s="290">
        <v>153</v>
      </c>
      <c r="C86" s="291"/>
      <c r="D86" s="308"/>
      <c r="E86" s="293"/>
      <c r="F86" s="293"/>
      <c r="G86" s="294">
        <v>0</v>
      </c>
      <c r="H86" s="295">
        <v>0</v>
      </c>
      <c r="I86" s="295">
        <v>0</v>
      </c>
      <c r="J86" s="295">
        <v>0</v>
      </c>
      <c r="K86" s="295">
        <v>0</v>
      </c>
      <c r="L86" s="296">
        <v>0</v>
      </c>
    </row>
    <row r="87" spans="2:12" hidden="1">
      <c r="B87" s="290">
        <v>154</v>
      </c>
      <c r="C87" s="291"/>
      <c r="D87" s="308"/>
      <c r="E87" s="293"/>
      <c r="F87" s="293"/>
      <c r="G87" s="294">
        <v>0</v>
      </c>
      <c r="H87" s="295">
        <v>0</v>
      </c>
      <c r="I87" s="295">
        <v>0</v>
      </c>
      <c r="J87" s="295">
        <v>0</v>
      </c>
      <c r="K87" s="295">
        <v>0</v>
      </c>
      <c r="L87" s="296">
        <v>0</v>
      </c>
    </row>
    <row r="88" spans="2:12" hidden="1">
      <c r="B88" s="290">
        <v>155</v>
      </c>
      <c r="C88" s="291"/>
      <c r="D88" s="308"/>
      <c r="E88" s="293"/>
      <c r="F88" s="293"/>
      <c r="G88" s="294">
        <v>0</v>
      </c>
      <c r="H88" s="295">
        <v>0</v>
      </c>
      <c r="I88" s="295">
        <v>0</v>
      </c>
      <c r="J88" s="295">
        <v>0</v>
      </c>
      <c r="K88" s="295">
        <v>0</v>
      </c>
      <c r="L88" s="296">
        <v>0</v>
      </c>
    </row>
    <row r="89" spans="2:12" hidden="1">
      <c r="B89" s="290">
        <v>156</v>
      </c>
      <c r="C89" s="291"/>
      <c r="D89" s="308"/>
      <c r="E89" s="293"/>
      <c r="F89" s="293"/>
      <c r="G89" s="294">
        <v>0</v>
      </c>
      <c r="H89" s="295">
        <v>0</v>
      </c>
      <c r="I89" s="295">
        <v>0</v>
      </c>
      <c r="J89" s="295">
        <v>0</v>
      </c>
      <c r="K89" s="295">
        <v>0</v>
      </c>
      <c r="L89" s="296">
        <v>0</v>
      </c>
    </row>
    <row r="90" spans="2:12" hidden="1">
      <c r="B90" s="290">
        <v>157</v>
      </c>
      <c r="C90" s="291"/>
      <c r="D90" s="308"/>
      <c r="E90" s="293"/>
      <c r="F90" s="293"/>
      <c r="G90" s="294">
        <v>0</v>
      </c>
      <c r="H90" s="295">
        <v>0</v>
      </c>
      <c r="I90" s="295">
        <v>0</v>
      </c>
      <c r="J90" s="295">
        <v>0</v>
      </c>
      <c r="K90" s="295">
        <v>0</v>
      </c>
      <c r="L90" s="296">
        <v>0</v>
      </c>
    </row>
    <row r="91" spans="2:12" hidden="1">
      <c r="B91" s="290">
        <v>158</v>
      </c>
      <c r="C91" s="291"/>
      <c r="D91" s="308"/>
      <c r="E91" s="293"/>
      <c r="F91" s="293"/>
      <c r="G91" s="294">
        <v>0</v>
      </c>
      <c r="H91" s="295">
        <v>0</v>
      </c>
      <c r="I91" s="295">
        <v>0</v>
      </c>
      <c r="J91" s="295">
        <v>0</v>
      </c>
      <c r="K91" s="295">
        <v>0</v>
      </c>
      <c r="L91" s="296">
        <v>0</v>
      </c>
    </row>
    <row r="92" spans="2:12" hidden="1">
      <c r="B92" s="290">
        <v>159</v>
      </c>
      <c r="C92" s="291"/>
      <c r="D92" s="308"/>
      <c r="E92" s="293"/>
      <c r="F92" s="293"/>
      <c r="G92" s="294">
        <v>0</v>
      </c>
      <c r="H92" s="295">
        <v>0</v>
      </c>
      <c r="I92" s="295">
        <v>0</v>
      </c>
      <c r="J92" s="295">
        <v>0</v>
      </c>
      <c r="K92" s="295">
        <v>0</v>
      </c>
      <c r="L92" s="296">
        <v>0</v>
      </c>
    </row>
    <row r="93" spans="2:12" hidden="1">
      <c r="B93" s="290">
        <v>160</v>
      </c>
      <c r="C93" s="291"/>
      <c r="D93" s="308"/>
      <c r="E93" s="293"/>
      <c r="F93" s="293"/>
      <c r="G93" s="294">
        <v>0</v>
      </c>
      <c r="H93" s="295">
        <v>0</v>
      </c>
      <c r="I93" s="295">
        <v>0</v>
      </c>
      <c r="J93" s="295">
        <v>0</v>
      </c>
      <c r="K93" s="295">
        <v>0</v>
      </c>
      <c r="L93" s="296">
        <v>0</v>
      </c>
    </row>
    <row r="94" spans="2:12" ht="12.75" hidden="1" customHeight="1">
      <c r="B94" s="290">
        <v>161</v>
      </c>
      <c r="C94" s="291"/>
      <c r="D94" s="308"/>
      <c r="E94" s="293"/>
      <c r="F94" s="293"/>
      <c r="G94" s="294">
        <v>0</v>
      </c>
      <c r="H94" s="295">
        <v>0</v>
      </c>
      <c r="I94" s="295">
        <v>0</v>
      </c>
      <c r="J94" s="295">
        <v>0</v>
      </c>
      <c r="K94" s="295">
        <v>0</v>
      </c>
      <c r="L94" s="296">
        <v>0</v>
      </c>
    </row>
    <row r="95" spans="2:12" ht="12.75" hidden="1" customHeight="1">
      <c r="B95" s="290">
        <v>162</v>
      </c>
      <c r="C95" s="291"/>
      <c r="D95" s="308"/>
      <c r="E95" s="293"/>
      <c r="F95" s="293"/>
      <c r="G95" s="294">
        <v>0</v>
      </c>
      <c r="H95" s="295">
        <v>0</v>
      </c>
      <c r="I95" s="295">
        <v>0</v>
      </c>
      <c r="J95" s="295">
        <v>0</v>
      </c>
      <c r="K95" s="295">
        <v>0</v>
      </c>
      <c r="L95" s="296">
        <v>0</v>
      </c>
    </row>
    <row r="96" spans="2:12" hidden="1">
      <c r="B96" s="290">
        <v>163</v>
      </c>
      <c r="C96" s="291"/>
      <c r="D96" s="308"/>
      <c r="E96" s="293"/>
      <c r="F96" s="293"/>
      <c r="G96" s="294">
        <v>0</v>
      </c>
      <c r="H96" s="295">
        <v>0</v>
      </c>
      <c r="I96" s="295">
        <v>0</v>
      </c>
      <c r="J96" s="295">
        <v>0</v>
      </c>
      <c r="K96" s="295">
        <v>0</v>
      </c>
      <c r="L96" s="296">
        <v>0</v>
      </c>
    </row>
    <row r="97" spans="2:12" hidden="1">
      <c r="B97" s="290">
        <v>164</v>
      </c>
      <c r="C97" s="291"/>
      <c r="D97" s="308"/>
      <c r="E97" s="293"/>
      <c r="F97" s="293"/>
      <c r="G97" s="294">
        <v>0</v>
      </c>
      <c r="H97" s="295">
        <v>0</v>
      </c>
      <c r="I97" s="295">
        <v>0</v>
      </c>
      <c r="J97" s="295">
        <v>0</v>
      </c>
      <c r="K97" s="295">
        <v>0</v>
      </c>
      <c r="L97" s="296">
        <v>0</v>
      </c>
    </row>
    <row r="98" spans="2:12" hidden="1">
      <c r="B98" s="290">
        <v>165</v>
      </c>
      <c r="C98" s="291"/>
      <c r="D98" s="308"/>
      <c r="E98" s="293"/>
      <c r="F98" s="293"/>
      <c r="G98" s="294">
        <v>0</v>
      </c>
      <c r="H98" s="295">
        <v>0</v>
      </c>
      <c r="I98" s="295">
        <v>0</v>
      </c>
      <c r="J98" s="295">
        <v>0</v>
      </c>
      <c r="K98" s="295">
        <v>0</v>
      </c>
      <c r="L98" s="296">
        <v>0</v>
      </c>
    </row>
    <row r="99" spans="2:12" hidden="1">
      <c r="B99" s="290">
        <v>166</v>
      </c>
      <c r="C99" s="291"/>
      <c r="D99" s="308"/>
      <c r="E99" s="293"/>
      <c r="F99" s="293"/>
      <c r="G99" s="294">
        <v>0</v>
      </c>
      <c r="H99" s="295">
        <v>0</v>
      </c>
      <c r="I99" s="295">
        <v>0</v>
      </c>
      <c r="J99" s="295">
        <v>0</v>
      </c>
      <c r="K99" s="295">
        <v>0</v>
      </c>
      <c r="L99" s="296">
        <v>0</v>
      </c>
    </row>
    <row r="100" spans="2:12" hidden="1">
      <c r="B100" s="290">
        <v>167</v>
      </c>
      <c r="C100" s="291"/>
      <c r="D100" s="308"/>
      <c r="E100" s="293"/>
      <c r="F100" s="293"/>
      <c r="G100" s="294">
        <v>0</v>
      </c>
      <c r="H100" s="295">
        <v>0</v>
      </c>
      <c r="I100" s="295">
        <v>0</v>
      </c>
      <c r="J100" s="295">
        <v>0</v>
      </c>
      <c r="K100" s="295">
        <v>0</v>
      </c>
      <c r="L100" s="296">
        <v>0</v>
      </c>
    </row>
    <row r="101" spans="2:12" hidden="1">
      <c r="B101" s="290">
        <v>168</v>
      </c>
      <c r="C101" s="291"/>
      <c r="D101" s="308"/>
      <c r="E101" s="293"/>
      <c r="F101" s="293"/>
      <c r="G101" s="294">
        <v>0</v>
      </c>
      <c r="H101" s="295">
        <v>0</v>
      </c>
      <c r="I101" s="295">
        <v>0</v>
      </c>
      <c r="J101" s="295">
        <v>0</v>
      </c>
      <c r="K101" s="295">
        <v>0</v>
      </c>
      <c r="L101" s="296">
        <v>0</v>
      </c>
    </row>
    <row r="102" spans="2:12" hidden="1">
      <c r="B102" s="290">
        <v>169</v>
      </c>
      <c r="C102" s="291"/>
      <c r="D102" s="308"/>
      <c r="E102" s="293"/>
      <c r="F102" s="293"/>
      <c r="G102" s="294">
        <v>0</v>
      </c>
      <c r="H102" s="295">
        <v>0</v>
      </c>
      <c r="I102" s="295">
        <v>0</v>
      </c>
      <c r="J102" s="295">
        <v>0</v>
      </c>
      <c r="K102" s="295">
        <v>0</v>
      </c>
      <c r="L102" s="296">
        <v>0</v>
      </c>
    </row>
    <row r="103" spans="2:12" hidden="1">
      <c r="B103" s="290">
        <v>170</v>
      </c>
      <c r="C103" s="291"/>
      <c r="D103" s="308"/>
      <c r="E103" s="293"/>
      <c r="F103" s="293"/>
      <c r="G103" s="294">
        <v>0</v>
      </c>
      <c r="H103" s="295">
        <v>0</v>
      </c>
      <c r="I103" s="295">
        <v>0</v>
      </c>
      <c r="J103" s="295">
        <v>0</v>
      </c>
      <c r="K103" s="295">
        <v>0</v>
      </c>
      <c r="L103" s="296">
        <v>0</v>
      </c>
    </row>
    <row r="104" spans="2:12" hidden="1">
      <c r="B104" s="290">
        <v>171</v>
      </c>
      <c r="C104" s="291"/>
      <c r="D104" s="308"/>
      <c r="E104" s="293"/>
      <c r="F104" s="293"/>
      <c r="G104" s="294">
        <v>0</v>
      </c>
      <c r="H104" s="295">
        <v>0</v>
      </c>
      <c r="I104" s="295">
        <v>0</v>
      </c>
      <c r="J104" s="295">
        <v>0</v>
      </c>
      <c r="K104" s="295">
        <v>0</v>
      </c>
      <c r="L104" s="296">
        <v>0</v>
      </c>
    </row>
    <row r="105" spans="2:12" ht="13.5" hidden="1" customHeight="1">
      <c r="B105" s="290">
        <v>172</v>
      </c>
      <c r="C105" s="388" t="s">
        <v>1061</v>
      </c>
      <c r="D105" s="389"/>
      <c r="E105" s="304"/>
      <c r="F105" s="304"/>
      <c r="G105" s="286"/>
      <c r="H105" s="309">
        <v>0</v>
      </c>
      <c r="I105" s="287"/>
      <c r="J105" s="309">
        <v>0</v>
      </c>
      <c r="K105" s="309"/>
      <c r="L105" s="309">
        <v>0</v>
      </c>
    </row>
    <row r="106" spans="2:12" ht="13.5" hidden="1" customHeight="1">
      <c r="B106" s="290">
        <v>173</v>
      </c>
      <c r="C106" s="306"/>
      <c r="D106" s="306"/>
      <c r="E106" s="306"/>
      <c r="F106" s="306"/>
      <c r="G106" s="306"/>
      <c r="H106" s="306"/>
      <c r="I106" s="306"/>
      <c r="J106" s="306"/>
      <c r="K106" s="306"/>
      <c r="L106" s="307"/>
    </row>
    <row r="107" spans="2:12" ht="12.75" hidden="1" customHeight="1">
      <c r="B107" s="290">
        <v>174</v>
      </c>
      <c r="C107" s="388" t="s">
        <v>1062</v>
      </c>
      <c r="D107" s="389"/>
      <c r="E107" s="285"/>
      <c r="F107" s="285"/>
      <c r="G107" s="286"/>
      <c r="H107" s="287"/>
      <c r="I107" s="287"/>
      <c r="J107" s="287"/>
      <c r="K107" s="287"/>
      <c r="L107" s="288" t="s">
        <v>3</v>
      </c>
    </row>
    <row r="108" spans="2:12" hidden="1">
      <c r="B108" s="290">
        <v>175</v>
      </c>
      <c r="C108" s="291"/>
      <c r="D108" s="308"/>
      <c r="E108" s="293"/>
      <c r="F108" s="293"/>
      <c r="G108" s="294">
        <v>0</v>
      </c>
      <c r="H108" s="295">
        <v>0</v>
      </c>
      <c r="I108" s="295">
        <v>0</v>
      </c>
      <c r="J108" s="295">
        <v>0</v>
      </c>
      <c r="K108" s="295">
        <v>0</v>
      </c>
      <c r="L108" s="296">
        <v>0</v>
      </c>
    </row>
    <row r="109" spans="2:12" ht="12.75" hidden="1" customHeight="1">
      <c r="B109" s="290">
        <v>176</v>
      </c>
      <c r="C109" s="291"/>
      <c r="D109" s="308"/>
      <c r="E109" s="293"/>
      <c r="F109" s="293"/>
      <c r="G109" s="294">
        <v>0</v>
      </c>
      <c r="H109" s="295">
        <v>0</v>
      </c>
      <c r="I109" s="295">
        <v>0</v>
      </c>
      <c r="J109" s="295">
        <v>0</v>
      </c>
      <c r="K109" s="295">
        <v>0</v>
      </c>
      <c r="L109" s="296">
        <v>0</v>
      </c>
    </row>
    <row r="110" spans="2:12" ht="12.75" hidden="1" customHeight="1">
      <c r="B110" s="290">
        <v>177</v>
      </c>
      <c r="C110" s="291"/>
      <c r="D110" s="308"/>
      <c r="E110" s="293"/>
      <c r="F110" s="293"/>
      <c r="G110" s="294">
        <v>0</v>
      </c>
      <c r="H110" s="295">
        <v>0</v>
      </c>
      <c r="I110" s="295">
        <v>0</v>
      </c>
      <c r="J110" s="295">
        <v>0</v>
      </c>
      <c r="K110" s="295">
        <v>0</v>
      </c>
      <c r="L110" s="296">
        <v>0</v>
      </c>
    </row>
    <row r="111" spans="2:12" hidden="1">
      <c r="B111" s="290">
        <v>178</v>
      </c>
      <c r="C111" s="291"/>
      <c r="D111" s="308"/>
      <c r="E111" s="293"/>
      <c r="F111" s="293"/>
      <c r="G111" s="294">
        <v>0</v>
      </c>
      <c r="H111" s="295">
        <v>0</v>
      </c>
      <c r="I111" s="295">
        <v>0</v>
      </c>
      <c r="J111" s="295">
        <v>0</v>
      </c>
      <c r="K111" s="295">
        <v>0</v>
      </c>
      <c r="L111" s="296">
        <v>0</v>
      </c>
    </row>
    <row r="112" spans="2:12" hidden="1">
      <c r="B112" s="290">
        <v>179</v>
      </c>
      <c r="C112" s="291"/>
      <c r="D112" s="308"/>
      <c r="E112" s="293"/>
      <c r="F112" s="293"/>
      <c r="G112" s="294">
        <v>0</v>
      </c>
      <c r="H112" s="295">
        <v>0</v>
      </c>
      <c r="I112" s="295">
        <v>0</v>
      </c>
      <c r="J112" s="295">
        <v>0</v>
      </c>
      <c r="K112" s="295">
        <v>0</v>
      </c>
      <c r="L112" s="296">
        <v>0</v>
      </c>
    </row>
    <row r="113" spans="2:12" hidden="1">
      <c r="B113" s="290">
        <v>180</v>
      </c>
      <c r="C113" s="291"/>
      <c r="D113" s="308"/>
      <c r="E113" s="293"/>
      <c r="F113" s="293"/>
      <c r="G113" s="294">
        <v>0</v>
      </c>
      <c r="H113" s="295">
        <v>0</v>
      </c>
      <c r="I113" s="295">
        <v>0</v>
      </c>
      <c r="J113" s="295">
        <v>0</v>
      </c>
      <c r="K113" s="295">
        <v>0</v>
      </c>
      <c r="L113" s="296">
        <v>0</v>
      </c>
    </row>
    <row r="114" spans="2:12" hidden="1">
      <c r="B114" s="290">
        <v>181</v>
      </c>
      <c r="C114" s="291"/>
      <c r="D114" s="308"/>
      <c r="E114" s="293"/>
      <c r="F114" s="293"/>
      <c r="G114" s="294">
        <v>0</v>
      </c>
      <c r="H114" s="295">
        <v>0</v>
      </c>
      <c r="I114" s="295">
        <v>0</v>
      </c>
      <c r="J114" s="295">
        <v>0</v>
      </c>
      <c r="K114" s="295">
        <v>0</v>
      </c>
      <c r="L114" s="296">
        <v>0</v>
      </c>
    </row>
    <row r="115" spans="2:12" hidden="1">
      <c r="B115" s="290">
        <v>182</v>
      </c>
      <c r="C115" s="291"/>
      <c r="D115" s="308"/>
      <c r="E115" s="293"/>
      <c r="F115" s="293"/>
      <c r="G115" s="294">
        <v>0</v>
      </c>
      <c r="H115" s="295">
        <v>0</v>
      </c>
      <c r="I115" s="295">
        <v>0</v>
      </c>
      <c r="J115" s="295">
        <v>0</v>
      </c>
      <c r="K115" s="295">
        <v>0</v>
      </c>
      <c r="L115" s="296">
        <v>0</v>
      </c>
    </row>
    <row r="116" spans="2:12" hidden="1">
      <c r="B116" s="290">
        <v>183</v>
      </c>
      <c r="C116" s="291"/>
      <c r="D116" s="308"/>
      <c r="E116" s="293"/>
      <c r="F116" s="293"/>
      <c r="G116" s="294">
        <v>0</v>
      </c>
      <c r="H116" s="295">
        <v>0</v>
      </c>
      <c r="I116" s="295">
        <v>0</v>
      </c>
      <c r="J116" s="295">
        <v>0</v>
      </c>
      <c r="K116" s="295">
        <v>0</v>
      </c>
      <c r="L116" s="296">
        <v>0</v>
      </c>
    </row>
    <row r="117" spans="2:12" hidden="1">
      <c r="B117" s="290">
        <v>184</v>
      </c>
      <c r="C117" s="291"/>
      <c r="D117" s="308"/>
      <c r="E117" s="293"/>
      <c r="F117" s="293"/>
      <c r="G117" s="294">
        <v>0</v>
      </c>
      <c r="H117" s="295">
        <v>0</v>
      </c>
      <c r="I117" s="295">
        <v>0</v>
      </c>
      <c r="J117" s="295">
        <v>0</v>
      </c>
      <c r="K117" s="295">
        <v>0</v>
      </c>
      <c r="L117" s="296">
        <v>0</v>
      </c>
    </row>
    <row r="118" spans="2:12" hidden="1">
      <c r="B118" s="290">
        <v>185</v>
      </c>
      <c r="C118" s="291"/>
      <c r="D118" s="308"/>
      <c r="E118" s="293"/>
      <c r="F118" s="293"/>
      <c r="G118" s="294">
        <v>0</v>
      </c>
      <c r="H118" s="295">
        <v>0</v>
      </c>
      <c r="I118" s="295">
        <v>0</v>
      </c>
      <c r="J118" s="295">
        <v>0</v>
      </c>
      <c r="K118" s="295">
        <v>0</v>
      </c>
      <c r="L118" s="296">
        <v>0</v>
      </c>
    </row>
    <row r="119" spans="2:12" ht="12.75" hidden="1" customHeight="1">
      <c r="B119" s="290">
        <v>186</v>
      </c>
      <c r="C119" s="291"/>
      <c r="D119" s="308"/>
      <c r="E119" s="293"/>
      <c r="F119" s="293"/>
      <c r="G119" s="294">
        <v>0</v>
      </c>
      <c r="H119" s="295">
        <v>0</v>
      </c>
      <c r="I119" s="295">
        <v>0</v>
      </c>
      <c r="J119" s="295">
        <v>0</v>
      </c>
      <c r="K119" s="295">
        <v>0</v>
      </c>
      <c r="L119" s="296">
        <v>0</v>
      </c>
    </row>
    <row r="120" spans="2:12" ht="12.75" hidden="1" customHeight="1">
      <c r="B120" s="290">
        <v>187</v>
      </c>
      <c r="C120" s="291"/>
      <c r="D120" s="308"/>
      <c r="E120" s="293"/>
      <c r="F120" s="293"/>
      <c r="G120" s="294">
        <v>0</v>
      </c>
      <c r="H120" s="295">
        <v>0</v>
      </c>
      <c r="I120" s="295">
        <v>0</v>
      </c>
      <c r="J120" s="295">
        <v>0</v>
      </c>
      <c r="K120" s="295">
        <v>0</v>
      </c>
      <c r="L120" s="296">
        <v>0</v>
      </c>
    </row>
    <row r="121" spans="2:12" hidden="1">
      <c r="B121" s="290">
        <v>188</v>
      </c>
      <c r="C121" s="291"/>
      <c r="D121" s="308"/>
      <c r="E121" s="293"/>
      <c r="F121" s="293"/>
      <c r="G121" s="294">
        <v>0</v>
      </c>
      <c r="H121" s="295">
        <v>0</v>
      </c>
      <c r="I121" s="295">
        <v>0</v>
      </c>
      <c r="J121" s="295">
        <v>0</v>
      </c>
      <c r="K121" s="295">
        <v>0</v>
      </c>
      <c r="L121" s="296">
        <v>0</v>
      </c>
    </row>
    <row r="122" spans="2:12" hidden="1">
      <c r="B122" s="290">
        <v>189</v>
      </c>
      <c r="C122" s="291"/>
      <c r="D122" s="308"/>
      <c r="E122" s="293"/>
      <c r="F122" s="293"/>
      <c r="G122" s="294">
        <v>0</v>
      </c>
      <c r="H122" s="295">
        <v>0</v>
      </c>
      <c r="I122" s="295">
        <v>0</v>
      </c>
      <c r="J122" s="295">
        <v>0</v>
      </c>
      <c r="K122" s="295">
        <v>0</v>
      </c>
      <c r="L122" s="296">
        <v>0</v>
      </c>
    </row>
    <row r="123" spans="2:12" hidden="1">
      <c r="B123" s="290">
        <v>190</v>
      </c>
      <c r="C123" s="291"/>
      <c r="D123" s="308"/>
      <c r="E123" s="293"/>
      <c r="F123" s="293"/>
      <c r="G123" s="294">
        <v>0</v>
      </c>
      <c r="H123" s="295">
        <v>0</v>
      </c>
      <c r="I123" s="295">
        <v>0</v>
      </c>
      <c r="J123" s="295">
        <v>0</v>
      </c>
      <c r="K123" s="295">
        <v>0</v>
      </c>
      <c r="L123" s="296">
        <v>0</v>
      </c>
    </row>
    <row r="124" spans="2:12" hidden="1">
      <c r="B124" s="290">
        <v>191</v>
      </c>
      <c r="C124" s="291"/>
      <c r="D124" s="308"/>
      <c r="E124" s="293"/>
      <c r="F124" s="293"/>
      <c r="G124" s="294">
        <v>0</v>
      </c>
      <c r="H124" s="295">
        <v>0</v>
      </c>
      <c r="I124" s="295">
        <v>0</v>
      </c>
      <c r="J124" s="295">
        <v>0</v>
      </c>
      <c r="K124" s="295">
        <v>0</v>
      </c>
      <c r="L124" s="296">
        <v>0</v>
      </c>
    </row>
    <row r="125" spans="2:12" hidden="1">
      <c r="B125" s="290">
        <v>192</v>
      </c>
      <c r="C125" s="291"/>
      <c r="D125" s="308"/>
      <c r="E125" s="293"/>
      <c r="F125" s="293"/>
      <c r="G125" s="294">
        <v>0</v>
      </c>
      <c r="H125" s="295">
        <v>0</v>
      </c>
      <c r="I125" s="295">
        <v>0</v>
      </c>
      <c r="J125" s="295">
        <v>0</v>
      </c>
      <c r="K125" s="295">
        <v>0</v>
      </c>
      <c r="L125" s="296">
        <v>0</v>
      </c>
    </row>
    <row r="126" spans="2:12" hidden="1">
      <c r="B126" s="290">
        <v>193</v>
      </c>
      <c r="C126" s="291"/>
      <c r="D126" s="308"/>
      <c r="E126" s="293"/>
      <c r="F126" s="293"/>
      <c r="G126" s="294">
        <v>0</v>
      </c>
      <c r="H126" s="295">
        <v>0</v>
      </c>
      <c r="I126" s="295">
        <v>0</v>
      </c>
      <c r="J126" s="295">
        <v>0</v>
      </c>
      <c r="K126" s="295">
        <v>0</v>
      </c>
      <c r="L126" s="296">
        <v>0</v>
      </c>
    </row>
    <row r="127" spans="2:12" hidden="1">
      <c r="B127" s="290">
        <v>194</v>
      </c>
      <c r="C127" s="291"/>
      <c r="D127" s="308"/>
      <c r="E127" s="293"/>
      <c r="F127" s="293"/>
      <c r="G127" s="294">
        <v>0</v>
      </c>
      <c r="H127" s="295">
        <v>0</v>
      </c>
      <c r="I127" s="295">
        <v>0</v>
      </c>
      <c r="J127" s="295">
        <v>0</v>
      </c>
      <c r="K127" s="295">
        <v>0</v>
      </c>
      <c r="L127" s="296">
        <v>0</v>
      </c>
    </row>
    <row r="128" spans="2:12" hidden="1">
      <c r="B128" s="290">
        <v>195</v>
      </c>
      <c r="C128" s="291"/>
      <c r="D128" s="308"/>
      <c r="E128" s="293"/>
      <c r="F128" s="293"/>
      <c r="G128" s="294">
        <v>0</v>
      </c>
      <c r="H128" s="295">
        <v>0</v>
      </c>
      <c r="I128" s="295">
        <v>0</v>
      </c>
      <c r="J128" s="295">
        <v>0</v>
      </c>
      <c r="K128" s="295">
        <v>0</v>
      </c>
      <c r="L128" s="296">
        <v>0</v>
      </c>
    </row>
    <row r="129" spans="2:12" ht="12.75" hidden="1" customHeight="1">
      <c r="B129" s="290">
        <v>196</v>
      </c>
      <c r="C129" s="291"/>
      <c r="D129" s="308"/>
      <c r="E129" s="293"/>
      <c r="F129" s="293"/>
      <c r="G129" s="294">
        <v>0</v>
      </c>
      <c r="H129" s="295">
        <v>0</v>
      </c>
      <c r="I129" s="295">
        <v>0</v>
      </c>
      <c r="J129" s="295">
        <v>0</v>
      </c>
      <c r="K129" s="295">
        <v>0</v>
      </c>
      <c r="L129" s="296">
        <v>0</v>
      </c>
    </row>
    <row r="130" spans="2:12" ht="12.75" hidden="1" customHeight="1">
      <c r="B130" s="290">
        <v>197</v>
      </c>
      <c r="C130" s="291"/>
      <c r="D130" s="308"/>
      <c r="E130" s="293"/>
      <c r="F130" s="293"/>
      <c r="G130" s="294">
        <v>0</v>
      </c>
      <c r="H130" s="295">
        <v>0</v>
      </c>
      <c r="I130" s="295">
        <v>0</v>
      </c>
      <c r="J130" s="295">
        <v>0</v>
      </c>
      <c r="K130" s="295">
        <v>0</v>
      </c>
      <c r="L130" s="296">
        <v>0</v>
      </c>
    </row>
    <row r="131" spans="2:12" hidden="1">
      <c r="B131" s="290">
        <v>198</v>
      </c>
      <c r="C131" s="291"/>
      <c r="D131" s="308"/>
      <c r="E131" s="293"/>
      <c r="F131" s="293"/>
      <c r="G131" s="294">
        <v>0</v>
      </c>
      <c r="H131" s="295">
        <v>0</v>
      </c>
      <c r="I131" s="295">
        <v>0</v>
      </c>
      <c r="J131" s="295">
        <v>0</v>
      </c>
      <c r="K131" s="295">
        <v>0</v>
      </c>
      <c r="L131" s="296">
        <v>0</v>
      </c>
    </row>
    <row r="132" spans="2:12" hidden="1">
      <c r="B132" s="290">
        <v>199</v>
      </c>
      <c r="C132" s="291"/>
      <c r="D132" s="308"/>
      <c r="E132" s="293"/>
      <c r="F132" s="293"/>
      <c r="G132" s="294">
        <v>0</v>
      </c>
      <c r="H132" s="295">
        <v>0</v>
      </c>
      <c r="I132" s="295">
        <v>0</v>
      </c>
      <c r="J132" s="295">
        <v>0</v>
      </c>
      <c r="K132" s="295">
        <v>0</v>
      </c>
      <c r="L132" s="296">
        <v>0</v>
      </c>
    </row>
    <row r="133" spans="2:12" hidden="1">
      <c r="B133" s="290">
        <v>200</v>
      </c>
      <c r="C133" s="291"/>
      <c r="D133" s="308"/>
      <c r="E133" s="293"/>
      <c r="F133" s="293"/>
      <c r="G133" s="294">
        <v>0</v>
      </c>
      <c r="H133" s="295">
        <v>0</v>
      </c>
      <c r="I133" s="295">
        <v>0</v>
      </c>
      <c r="J133" s="295">
        <v>0</v>
      </c>
      <c r="K133" s="295">
        <v>0</v>
      </c>
      <c r="L133" s="296">
        <v>0</v>
      </c>
    </row>
    <row r="134" spans="2:12" hidden="1">
      <c r="B134" s="290">
        <v>201</v>
      </c>
      <c r="C134" s="291"/>
      <c r="D134" s="308"/>
      <c r="E134" s="293"/>
      <c r="F134" s="293"/>
      <c r="G134" s="294">
        <v>0</v>
      </c>
      <c r="H134" s="295">
        <v>0</v>
      </c>
      <c r="I134" s="295">
        <v>0</v>
      </c>
      <c r="J134" s="295">
        <v>0</v>
      </c>
      <c r="K134" s="295">
        <v>0</v>
      </c>
      <c r="L134" s="296">
        <v>0</v>
      </c>
    </row>
    <row r="135" spans="2:12" hidden="1">
      <c r="B135" s="290">
        <v>202</v>
      </c>
      <c r="C135" s="291"/>
      <c r="D135" s="308"/>
      <c r="E135" s="293"/>
      <c r="F135" s="293"/>
      <c r="G135" s="294">
        <v>0</v>
      </c>
      <c r="H135" s="295">
        <v>0</v>
      </c>
      <c r="I135" s="295">
        <v>0</v>
      </c>
      <c r="J135" s="295">
        <v>0</v>
      </c>
      <c r="K135" s="295">
        <v>0</v>
      </c>
      <c r="L135" s="296">
        <v>0</v>
      </c>
    </row>
    <row r="136" spans="2:12" hidden="1">
      <c r="B136" s="290">
        <v>203</v>
      </c>
      <c r="C136" s="291"/>
      <c r="D136" s="308"/>
      <c r="E136" s="293"/>
      <c r="F136" s="293"/>
      <c r="G136" s="294">
        <v>0</v>
      </c>
      <c r="H136" s="295">
        <v>0</v>
      </c>
      <c r="I136" s="295">
        <v>0</v>
      </c>
      <c r="J136" s="295">
        <v>0</v>
      </c>
      <c r="K136" s="295">
        <v>0</v>
      </c>
      <c r="L136" s="296">
        <v>0</v>
      </c>
    </row>
    <row r="137" spans="2:12" hidden="1">
      <c r="B137" s="290">
        <v>204</v>
      </c>
      <c r="C137" s="291"/>
      <c r="D137" s="308"/>
      <c r="E137" s="293"/>
      <c r="F137" s="293"/>
      <c r="G137" s="294">
        <v>0</v>
      </c>
      <c r="H137" s="295">
        <v>0</v>
      </c>
      <c r="I137" s="295">
        <v>0</v>
      </c>
      <c r="J137" s="295">
        <v>0</v>
      </c>
      <c r="K137" s="295">
        <v>0</v>
      </c>
      <c r="L137" s="296">
        <v>0</v>
      </c>
    </row>
    <row r="138" spans="2:12" hidden="1">
      <c r="B138" s="290">
        <v>205</v>
      </c>
      <c r="C138" s="291"/>
      <c r="D138" s="308"/>
      <c r="E138" s="293"/>
      <c r="F138" s="293"/>
      <c r="G138" s="294">
        <v>0</v>
      </c>
      <c r="H138" s="295">
        <v>0</v>
      </c>
      <c r="I138" s="295">
        <v>0</v>
      </c>
      <c r="J138" s="295">
        <v>0</v>
      </c>
      <c r="K138" s="295">
        <v>0</v>
      </c>
      <c r="L138" s="296">
        <v>0</v>
      </c>
    </row>
    <row r="139" spans="2:12" hidden="1">
      <c r="B139" s="290">
        <v>206</v>
      </c>
      <c r="C139" s="291"/>
      <c r="D139" s="308"/>
      <c r="E139" s="293"/>
      <c r="F139" s="293"/>
      <c r="G139" s="294">
        <v>0</v>
      </c>
      <c r="H139" s="295">
        <v>0</v>
      </c>
      <c r="I139" s="295">
        <v>0</v>
      </c>
      <c r="J139" s="295">
        <v>0</v>
      </c>
      <c r="K139" s="295">
        <v>0</v>
      </c>
      <c r="L139" s="296">
        <v>0</v>
      </c>
    </row>
    <row r="140" spans="2:12" ht="13.5" hidden="1" customHeight="1">
      <c r="B140" s="290">
        <v>207</v>
      </c>
      <c r="C140" s="388" t="s">
        <v>1063</v>
      </c>
      <c r="D140" s="389"/>
      <c r="E140" s="304"/>
      <c r="F140" s="304"/>
      <c r="G140" s="286"/>
      <c r="H140" s="309">
        <v>0</v>
      </c>
      <c r="I140" s="287"/>
      <c r="J140" s="309">
        <v>0</v>
      </c>
      <c r="K140" s="309"/>
      <c r="L140" s="309">
        <v>0</v>
      </c>
    </row>
    <row r="141" spans="2:12" ht="13.5" hidden="1" customHeight="1">
      <c r="B141" s="290">
        <v>208</v>
      </c>
      <c r="C141" s="306"/>
      <c r="D141" s="306"/>
      <c r="E141" s="306"/>
      <c r="F141" s="306"/>
      <c r="G141" s="306"/>
      <c r="H141" s="306"/>
      <c r="I141" s="306"/>
      <c r="J141" s="306"/>
      <c r="K141" s="306"/>
      <c r="L141" s="307"/>
    </row>
    <row r="142" spans="2:12" ht="12.75" hidden="1" customHeight="1">
      <c r="B142" s="290">
        <v>209</v>
      </c>
      <c r="C142" s="388" t="s">
        <v>1064</v>
      </c>
      <c r="D142" s="389"/>
      <c r="E142" s="285"/>
      <c r="F142" s="285"/>
      <c r="G142" s="286"/>
      <c r="H142" s="287"/>
      <c r="I142" s="287"/>
      <c r="J142" s="287"/>
      <c r="K142" s="287"/>
      <c r="L142" s="288" t="s">
        <v>3</v>
      </c>
    </row>
    <row r="143" spans="2:12" hidden="1">
      <c r="B143" s="290">
        <v>210</v>
      </c>
      <c r="C143" s="291"/>
      <c r="D143" s="308"/>
      <c r="E143" s="293"/>
      <c r="F143" s="293"/>
      <c r="G143" s="294">
        <v>0</v>
      </c>
      <c r="H143" s="295">
        <v>0</v>
      </c>
      <c r="I143" s="295">
        <v>0</v>
      </c>
      <c r="J143" s="295">
        <v>0</v>
      </c>
      <c r="K143" s="295">
        <v>0</v>
      </c>
      <c r="L143" s="296">
        <v>0</v>
      </c>
    </row>
    <row r="144" spans="2:12" ht="12.75" hidden="1" customHeight="1">
      <c r="B144" s="290">
        <v>211</v>
      </c>
      <c r="C144" s="291"/>
      <c r="D144" s="308"/>
      <c r="E144" s="293"/>
      <c r="F144" s="293"/>
      <c r="G144" s="294">
        <v>0</v>
      </c>
      <c r="H144" s="295">
        <v>0</v>
      </c>
      <c r="I144" s="295">
        <v>0</v>
      </c>
      <c r="J144" s="295">
        <v>0</v>
      </c>
      <c r="K144" s="295">
        <v>0</v>
      </c>
      <c r="L144" s="296">
        <v>0</v>
      </c>
    </row>
    <row r="145" spans="2:12" ht="12.75" hidden="1" customHeight="1">
      <c r="B145" s="290">
        <v>212</v>
      </c>
      <c r="C145" s="291"/>
      <c r="D145" s="308"/>
      <c r="E145" s="293"/>
      <c r="F145" s="293"/>
      <c r="G145" s="294">
        <v>0</v>
      </c>
      <c r="H145" s="295">
        <v>0</v>
      </c>
      <c r="I145" s="295">
        <v>0</v>
      </c>
      <c r="J145" s="295">
        <v>0</v>
      </c>
      <c r="K145" s="295">
        <v>0</v>
      </c>
      <c r="L145" s="296">
        <v>0</v>
      </c>
    </row>
    <row r="146" spans="2:12" hidden="1">
      <c r="B146" s="290">
        <v>213</v>
      </c>
      <c r="C146" s="291"/>
      <c r="D146" s="308"/>
      <c r="E146" s="293"/>
      <c r="F146" s="293"/>
      <c r="G146" s="294">
        <v>0</v>
      </c>
      <c r="H146" s="295">
        <v>0</v>
      </c>
      <c r="I146" s="295">
        <v>0</v>
      </c>
      <c r="J146" s="295">
        <v>0</v>
      </c>
      <c r="K146" s="295">
        <v>0</v>
      </c>
      <c r="L146" s="296">
        <v>0</v>
      </c>
    </row>
    <row r="147" spans="2:12" hidden="1">
      <c r="B147" s="290">
        <v>214</v>
      </c>
      <c r="C147" s="291"/>
      <c r="D147" s="308"/>
      <c r="E147" s="293"/>
      <c r="F147" s="293"/>
      <c r="G147" s="294">
        <v>0</v>
      </c>
      <c r="H147" s="295">
        <v>0</v>
      </c>
      <c r="I147" s="295">
        <v>0</v>
      </c>
      <c r="J147" s="295">
        <v>0</v>
      </c>
      <c r="K147" s="295">
        <v>0</v>
      </c>
      <c r="L147" s="296">
        <v>0</v>
      </c>
    </row>
    <row r="148" spans="2:12" hidden="1">
      <c r="B148" s="290">
        <v>215</v>
      </c>
      <c r="C148" s="291"/>
      <c r="D148" s="308"/>
      <c r="E148" s="293"/>
      <c r="F148" s="293"/>
      <c r="G148" s="294">
        <v>0</v>
      </c>
      <c r="H148" s="295">
        <v>0</v>
      </c>
      <c r="I148" s="295">
        <v>0</v>
      </c>
      <c r="J148" s="295">
        <v>0</v>
      </c>
      <c r="K148" s="295">
        <v>0</v>
      </c>
      <c r="L148" s="296">
        <v>0</v>
      </c>
    </row>
    <row r="149" spans="2:12" hidden="1">
      <c r="B149" s="290">
        <v>216</v>
      </c>
      <c r="C149" s="291"/>
      <c r="D149" s="308"/>
      <c r="E149" s="293"/>
      <c r="F149" s="293"/>
      <c r="G149" s="294">
        <v>0</v>
      </c>
      <c r="H149" s="295">
        <v>0</v>
      </c>
      <c r="I149" s="295">
        <v>0</v>
      </c>
      <c r="J149" s="295">
        <v>0</v>
      </c>
      <c r="K149" s="295">
        <v>0</v>
      </c>
      <c r="L149" s="296">
        <v>0</v>
      </c>
    </row>
    <row r="150" spans="2:12" hidden="1">
      <c r="B150" s="290">
        <v>217</v>
      </c>
      <c r="C150" s="291"/>
      <c r="D150" s="308"/>
      <c r="E150" s="293"/>
      <c r="F150" s="293"/>
      <c r="G150" s="294">
        <v>0</v>
      </c>
      <c r="H150" s="295">
        <v>0</v>
      </c>
      <c r="I150" s="295">
        <v>0</v>
      </c>
      <c r="J150" s="295">
        <v>0</v>
      </c>
      <c r="K150" s="295">
        <v>0</v>
      </c>
      <c r="L150" s="296">
        <v>0</v>
      </c>
    </row>
    <row r="151" spans="2:12" hidden="1">
      <c r="B151" s="290">
        <v>218</v>
      </c>
      <c r="C151" s="291"/>
      <c r="D151" s="308"/>
      <c r="E151" s="293"/>
      <c r="F151" s="293"/>
      <c r="G151" s="294">
        <v>0</v>
      </c>
      <c r="H151" s="295">
        <v>0</v>
      </c>
      <c r="I151" s="295">
        <v>0</v>
      </c>
      <c r="J151" s="295">
        <v>0</v>
      </c>
      <c r="K151" s="295">
        <v>0</v>
      </c>
      <c r="L151" s="296">
        <v>0</v>
      </c>
    </row>
    <row r="152" spans="2:12" hidden="1">
      <c r="B152" s="290">
        <v>219</v>
      </c>
      <c r="C152" s="291"/>
      <c r="D152" s="308"/>
      <c r="E152" s="293"/>
      <c r="F152" s="293"/>
      <c r="G152" s="294">
        <v>0</v>
      </c>
      <c r="H152" s="295">
        <v>0</v>
      </c>
      <c r="I152" s="295">
        <v>0</v>
      </c>
      <c r="J152" s="295">
        <v>0</v>
      </c>
      <c r="K152" s="295">
        <v>0</v>
      </c>
      <c r="L152" s="296">
        <v>0</v>
      </c>
    </row>
    <row r="153" spans="2:12" hidden="1">
      <c r="B153" s="290">
        <v>220</v>
      </c>
      <c r="C153" s="291"/>
      <c r="D153" s="308"/>
      <c r="E153" s="293"/>
      <c r="F153" s="293"/>
      <c r="G153" s="294">
        <v>0</v>
      </c>
      <c r="H153" s="295">
        <v>0</v>
      </c>
      <c r="I153" s="295">
        <v>0</v>
      </c>
      <c r="J153" s="295">
        <v>0</v>
      </c>
      <c r="K153" s="295">
        <v>0</v>
      </c>
      <c r="L153" s="296">
        <v>0</v>
      </c>
    </row>
    <row r="154" spans="2:12" ht="12.75" hidden="1" customHeight="1">
      <c r="B154" s="290">
        <v>221</v>
      </c>
      <c r="C154" s="291"/>
      <c r="D154" s="308"/>
      <c r="E154" s="293"/>
      <c r="F154" s="293"/>
      <c r="G154" s="294">
        <v>0</v>
      </c>
      <c r="H154" s="295">
        <v>0</v>
      </c>
      <c r="I154" s="295">
        <v>0</v>
      </c>
      <c r="J154" s="295">
        <v>0</v>
      </c>
      <c r="K154" s="295">
        <v>0</v>
      </c>
      <c r="L154" s="296">
        <v>0</v>
      </c>
    </row>
    <row r="155" spans="2:12" ht="12.75" hidden="1" customHeight="1">
      <c r="B155" s="290">
        <v>222</v>
      </c>
      <c r="C155" s="291"/>
      <c r="D155" s="308"/>
      <c r="E155" s="293"/>
      <c r="F155" s="293"/>
      <c r="G155" s="294">
        <v>0</v>
      </c>
      <c r="H155" s="295">
        <v>0</v>
      </c>
      <c r="I155" s="295">
        <v>0</v>
      </c>
      <c r="J155" s="295">
        <v>0</v>
      </c>
      <c r="K155" s="295">
        <v>0</v>
      </c>
      <c r="L155" s="296">
        <v>0</v>
      </c>
    </row>
    <row r="156" spans="2:12" hidden="1">
      <c r="B156" s="290">
        <v>223</v>
      </c>
      <c r="C156" s="291"/>
      <c r="D156" s="308"/>
      <c r="E156" s="293"/>
      <c r="F156" s="293"/>
      <c r="G156" s="294">
        <v>0</v>
      </c>
      <c r="H156" s="295">
        <v>0</v>
      </c>
      <c r="I156" s="295">
        <v>0</v>
      </c>
      <c r="J156" s="295">
        <v>0</v>
      </c>
      <c r="K156" s="295">
        <v>0</v>
      </c>
      <c r="L156" s="296">
        <v>0</v>
      </c>
    </row>
    <row r="157" spans="2:12" hidden="1">
      <c r="B157" s="290">
        <v>224</v>
      </c>
      <c r="C157" s="291"/>
      <c r="D157" s="308"/>
      <c r="E157" s="293"/>
      <c r="F157" s="293"/>
      <c r="G157" s="294">
        <v>0</v>
      </c>
      <c r="H157" s="295">
        <v>0</v>
      </c>
      <c r="I157" s="295">
        <v>0</v>
      </c>
      <c r="J157" s="295">
        <v>0</v>
      </c>
      <c r="K157" s="295">
        <v>0</v>
      </c>
      <c r="L157" s="296">
        <v>0</v>
      </c>
    </row>
    <row r="158" spans="2:12" hidden="1">
      <c r="B158" s="290">
        <v>225</v>
      </c>
      <c r="C158" s="291"/>
      <c r="D158" s="308"/>
      <c r="E158" s="293"/>
      <c r="F158" s="293"/>
      <c r="G158" s="294">
        <v>0</v>
      </c>
      <c r="H158" s="295">
        <v>0</v>
      </c>
      <c r="I158" s="295">
        <v>0</v>
      </c>
      <c r="J158" s="295">
        <v>0</v>
      </c>
      <c r="K158" s="295">
        <v>0</v>
      </c>
      <c r="L158" s="296">
        <v>0</v>
      </c>
    </row>
    <row r="159" spans="2:12" hidden="1">
      <c r="B159" s="290">
        <v>226</v>
      </c>
      <c r="C159" s="291"/>
      <c r="D159" s="308"/>
      <c r="E159" s="293"/>
      <c r="F159" s="293"/>
      <c r="G159" s="294">
        <v>0</v>
      </c>
      <c r="H159" s="295">
        <v>0</v>
      </c>
      <c r="I159" s="295">
        <v>0</v>
      </c>
      <c r="J159" s="295">
        <v>0</v>
      </c>
      <c r="K159" s="295">
        <v>0</v>
      </c>
      <c r="L159" s="296">
        <v>0</v>
      </c>
    </row>
    <row r="160" spans="2:12" hidden="1">
      <c r="B160" s="290">
        <v>227</v>
      </c>
      <c r="C160" s="291"/>
      <c r="D160" s="308"/>
      <c r="E160" s="293"/>
      <c r="F160" s="293"/>
      <c r="G160" s="294">
        <v>0</v>
      </c>
      <c r="H160" s="295">
        <v>0</v>
      </c>
      <c r="I160" s="295">
        <v>0</v>
      </c>
      <c r="J160" s="295">
        <v>0</v>
      </c>
      <c r="K160" s="295">
        <v>0</v>
      </c>
      <c r="L160" s="296">
        <v>0</v>
      </c>
    </row>
    <row r="161" spans="2:12" hidden="1">
      <c r="B161" s="290">
        <v>228</v>
      </c>
      <c r="C161" s="291"/>
      <c r="D161" s="308"/>
      <c r="E161" s="293"/>
      <c r="F161" s="293"/>
      <c r="G161" s="294">
        <v>0</v>
      </c>
      <c r="H161" s="295">
        <v>0</v>
      </c>
      <c r="I161" s="295">
        <v>0</v>
      </c>
      <c r="J161" s="295">
        <v>0</v>
      </c>
      <c r="K161" s="295">
        <v>0</v>
      </c>
      <c r="L161" s="296">
        <v>0</v>
      </c>
    </row>
    <row r="162" spans="2:12" hidden="1">
      <c r="B162" s="290">
        <v>229</v>
      </c>
      <c r="C162" s="291"/>
      <c r="D162" s="308"/>
      <c r="E162" s="293"/>
      <c r="F162" s="293"/>
      <c r="G162" s="294">
        <v>0</v>
      </c>
      <c r="H162" s="295">
        <v>0</v>
      </c>
      <c r="I162" s="295">
        <v>0</v>
      </c>
      <c r="J162" s="295">
        <v>0</v>
      </c>
      <c r="K162" s="295">
        <v>0</v>
      </c>
      <c r="L162" s="296">
        <v>0</v>
      </c>
    </row>
    <row r="163" spans="2:12" hidden="1">
      <c r="B163" s="290">
        <v>230</v>
      </c>
      <c r="C163" s="291"/>
      <c r="D163" s="308"/>
      <c r="E163" s="293"/>
      <c r="F163" s="293"/>
      <c r="G163" s="294">
        <v>0</v>
      </c>
      <c r="H163" s="295">
        <v>0</v>
      </c>
      <c r="I163" s="295">
        <v>0</v>
      </c>
      <c r="J163" s="295">
        <v>0</v>
      </c>
      <c r="K163" s="295">
        <v>0</v>
      </c>
      <c r="L163" s="296">
        <v>0</v>
      </c>
    </row>
    <row r="164" spans="2:12" ht="12.75" hidden="1" customHeight="1">
      <c r="B164" s="290">
        <v>231</v>
      </c>
      <c r="C164" s="291"/>
      <c r="D164" s="308"/>
      <c r="E164" s="293"/>
      <c r="F164" s="293"/>
      <c r="G164" s="294">
        <v>0</v>
      </c>
      <c r="H164" s="295">
        <v>0</v>
      </c>
      <c r="I164" s="295">
        <v>0</v>
      </c>
      <c r="J164" s="295">
        <v>0</v>
      </c>
      <c r="K164" s="295">
        <v>0</v>
      </c>
      <c r="L164" s="296">
        <v>0</v>
      </c>
    </row>
    <row r="165" spans="2:12" ht="12.75" hidden="1" customHeight="1">
      <c r="B165" s="290">
        <v>232</v>
      </c>
      <c r="C165" s="291"/>
      <c r="D165" s="308"/>
      <c r="E165" s="293"/>
      <c r="F165" s="293"/>
      <c r="G165" s="294">
        <v>0</v>
      </c>
      <c r="H165" s="295">
        <v>0</v>
      </c>
      <c r="I165" s="295">
        <v>0</v>
      </c>
      <c r="J165" s="295">
        <v>0</v>
      </c>
      <c r="K165" s="295">
        <v>0</v>
      </c>
      <c r="L165" s="296">
        <v>0</v>
      </c>
    </row>
    <row r="166" spans="2:12" hidden="1">
      <c r="B166" s="290">
        <v>233</v>
      </c>
      <c r="C166" s="291"/>
      <c r="D166" s="308"/>
      <c r="E166" s="293"/>
      <c r="F166" s="293"/>
      <c r="G166" s="294">
        <v>0</v>
      </c>
      <c r="H166" s="295">
        <v>0</v>
      </c>
      <c r="I166" s="295">
        <v>0</v>
      </c>
      <c r="J166" s="295">
        <v>0</v>
      </c>
      <c r="K166" s="295">
        <v>0</v>
      </c>
      <c r="L166" s="296">
        <v>0</v>
      </c>
    </row>
    <row r="167" spans="2:12" hidden="1">
      <c r="B167" s="290">
        <v>234</v>
      </c>
      <c r="C167" s="291"/>
      <c r="D167" s="308"/>
      <c r="E167" s="293"/>
      <c r="F167" s="293"/>
      <c r="G167" s="294">
        <v>0</v>
      </c>
      <c r="H167" s="295">
        <v>0</v>
      </c>
      <c r="I167" s="295">
        <v>0</v>
      </c>
      <c r="J167" s="295">
        <v>0</v>
      </c>
      <c r="K167" s="295">
        <v>0</v>
      </c>
      <c r="L167" s="296">
        <v>0</v>
      </c>
    </row>
    <row r="168" spans="2:12" hidden="1">
      <c r="B168" s="290">
        <v>235</v>
      </c>
      <c r="C168" s="291"/>
      <c r="D168" s="308"/>
      <c r="E168" s="293"/>
      <c r="F168" s="293"/>
      <c r="G168" s="294">
        <v>0</v>
      </c>
      <c r="H168" s="295">
        <v>0</v>
      </c>
      <c r="I168" s="295">
        <v>0</v>
      </c>
      <c r="J168" s="295">
        <v>0</v>
      </c>
      <c r="K168" s="295">
        <v>0</v>
      </c>
      <c r="L168" s="296">
        <v>0</v>
      </c>
    </row>
    <row r="169" spans="2:12" hidden="1">
      <c r="B169" s="290">
        <v>236</v>
      </c>
      <c r="C169" s="291"/>
      <c r="D169" s="308"/>
      <c r="E169" s="293"/>
      <c r="F169" s="293"/>
      <c r="G169" s="294">
        <v>0</v>
      </c>
      <c r="H169" s="295">
        <v>0</v>
      </c>
      <c r="I169" s="295">
        <v>0</v>
      </c>
      <c r="J169" s="295">
        <v>0</v>
      </c>
      <c r="K169" s="295">
        <v>0</v>
      </c>
      <c r="L169" s="296">
        <v>0</v>
      </c>
    </row>
    <row r="170" spans="2:12" hidden="1">
      <c r="B170" s="290">
        <v>237</v>
      </c>
      <c r="C170" s="291"/>
      <c r="D170" s="308"/>
      <c r="E170" s="293"/>
      <c r="F170" s="293"/>
      <c r="G170" s="294">
        <v>0</v>
      </c>
      <c r="H170" s="295">
        <v>0</v>
      </c>
      <c r="I170" s="295">
        <v>0</v>
      </c>
      <c r="J170" s="295">
        <v>0</v>
      </c>
      <c r="K170" s="295">
        <v>0</v>
      </c>
      <c r="L170" s="296">
        <v>0</v>
      </c>
    </row>
    <row r="171" spans="2:12" hidden="1">
      <c r="B171" s="290">
        <v>238</v>
      </c>
      <c r="C171" s="291"/>
      <c r="D171" s="308"/>
      <c r="E171" s="293"/>
      <c r="F171" s="293"/>
      <c r="G171" s="294">
        <v>0</v>
      </c>
      <c r="H171" s="295">
        <v>0</v>
      </c>
      <c r="I171" s="295">
        <v>0</v>
      </c>
      <c r="J171" s="295">
        <v>0</v>
      </c>
      <c r="K171" s="295">
        <v>0</v>
      </c>
      <c r="L171" s="296">
        <v>0</v>
      </c>
    </row>
    <row r="172" spans="2:12" hidden="1">
      <c r="B172" s="290">
        <v>239</v>
      </c>
      <c r="C172" s="291"/>
      <c r="D172" s="308"/>
      <c r="E172" s="293"/>
      <c r="F172" s="293"/>
      <c r="G172" s="294">
        <v>0</v>
      </c>
      <c r="H172" s="295">
        <v>0</v>
      </c>
      <c r="I172" s="295">
        <v>0</v>
      </c>
      <c r="J172" s="295">
        <v>0</v>
      </c>
      <c r="K172" s="295">
        <v>0</v>
      </c>
      <c r="L172" s="296">
        <v>0</v>
      </c>
    </row>
    <row r="173" spans="2:12" hidden="1">
      <c r="B173" s="290">
        <v>240</v>
      </c>
      <c r="C173" s="291"/>
      <c r="D173" s="308"/>
      <c r="E173" s="293"/>
      <c r="F173" s="293"/>
      <c r="G173" s="294">
        <v>0</v>
      </c>
      <c r="H173" s="295">
        <v>0</v>
      </c>
      <c r="I173" s="295">
        <v>0</v>
      </c>
      <c r="J173" s="295">
        <v>0</v>
      </c>
      <c r="K173" s="295">
        <v>0</v>
      </c>
      <c r="L173" s="296">
        <v>0</v>
      </c>
    </row>
    <row r="174" spans="2:12" hidden="1">
      <c r="B174" s="290">
        <v>241</v>
      </c>
      <c r="C174" s="291"/>
      <c r="D174" s="308"/>
      <c r="E174" s="293"/>
      <c r="F174" s="293"/>
      <c r="G174" s="294">
        <v>0</v>
      </c>
      <c r="H174" s="295">
        <v>0</v>
      </c>
      <c r="I174" s="295">
        <v>0</v>
      </c>
      <c r="J174" s="295">
        <v>0</v>
      </c>
      <c r="K174" s="295">
        <v>0</v>
      </c>
      <c r="L174" s="296">
        <v>0</v>
      </c>
    </row>
    <row r="175" spans="2:12" ht="13.5" hidden="1" customHeight="1">
      <c r="B175" s="290">
        <v>242</v>
      </c>
      <c r="C175" s="388" t="s">
        <v>1065</v>
      </c>
      <c r="D175" s="389"/>
      <c r="E175" s="304"/>
      <c r="F175" s="304"/>
      <c r="G175" s="286"/>
      <c r="H175" s="309">
        <v>0</v>
      </c>
      <c r="I175" s="287"/>
      <c r="J175" s="309">
        <v>0</v>
      </c>
      <c r="K175" s="309"/>
      <c r="L175" s="309">
        <v>0</v>
      </c>
    </row>
    <row r="176" spans="2:12" ht="13.5" hidden="1" customHeight="1">
      <c r="B176" s="290">
        <v>243</v>
      </c>
      <c r="C176" s="306"/>
      <c r="D176" s="306"/>
      <c r="E176" s="306"/>
      <c r="F176" s="306"/>
      <c r="G176" s="306"/>
      <c r="H176" s="306"/>
      <c r="I176" s="306"/>
      <c r="J176" s="306"/>
      <c r="K176" s="306"/>
      <c r="L176" s="307"/>
    </row>
    <row r="177" spans="2:12" ht="12.75" hidden="1" customHeight="1">
      <c r="B177" s="290">
        <v>244</v>
      </c>
      <c r="C177" s="388" t="s">
        <v>1066</v>
      </c>
      <c r="D177" s="389"/>
      <c r="E177" s="285"/>
      <c r="F177" s="285"/>
      <c r="G177" s="286"/>
      <c r="H177" s="287"/>
      <c r="I177" s="287"/>
      <c r="J177" s="287"/>
      <c r="K177" s="287"/>
      <c r="L177" s="288" t="s">
        <v>3</v>
      </c>
    </row>
    <row r="178" spans="2:12" hidden="1">
      <c r="B178" s="290">
        <v>245</v>
      </c>
      <c r="C178" s="291"/>
      <c r="D178" s="308"/>
      <c r="E178" s="293"/>
      <c r="F178" s="293"/>
      <c r="G178" s="294">
        <v>0</v>
      </c>
      <c r="H178" s="295">
        <v>0</v>
      </c>
      <c r="I178" s="295">
        <v>0</v>
      </c>
      <c r="J178" s="295">
        <v>0</v>
      </c>
      <c r="K178" s="295">
        <v>0</v>
      </c>
      <c r="L178" s="296">
        <v>0</v>
      </c>
    </row>
    <row r="179" spans="2:12" ht="12.75" hidden="1" customHeight="1">
      <c r="B179" s="290">
        <v>246</v>
      </c>
      <c r="C179" s="291"/>
      <c r="D179" s="308"/>
      <c r="E179" s="293"/>
      <c r="F179" s="293"/>
      <c r="G179" s="294">
        <v>0</v>
      </c>
      <c r="H179" s="295">
        <v>0</v>
      </c>
      <c r="I179" s="295">
        <v>0</v>
      </c>
      <c r="J179" s="295">
        <v>0</v>
      </c>
      <c r="K179" s="295">
        <v>0</v>
      </c>
      <c r="L179" s="296">
        <v>0</v>
      </c>
    </row>
    <row r="180" spans="2:12" ht="12.75" hidden="1" customHeight="1">
      <c r="B180" s="290">
        <v>247</v>
      </c>
      <c r="C180" s="291"/>
      <c r="D180" s="308"/>
      <c r="E180" s="293"/>
      <c r="F180" s="293"/>
      <c r="G180" s="294">
        <v>0</v>
      </c>
      <c r="H180" s="295">
        <v>0</v>
      </c>
      <c r="I180" s="295">
        <v>0</v>
      </c>
      <c r="J180" s="295">
        <v>0</v>
      </c>
      <c r="K180" s="295">
        <v>0</v>
      </c>
      <c r="L180" s="296">
        <v>0</v>
      </c>
    </row>
    <row r="181" spans="2:12" hidden="1">
      <c r="B181" s="290">
        <v>248</v>
      </c>
      <c r="C181" s="291"/>
      <c r="D181" s="308"/>
      <c r="E181" s="293"/>
      <c r="F181" s="293"/>
      <c r="G181" s="294">
        <v>0</v>
      </c>
      <c r="H181" s="295">
        <v>0</v>
      </c>
      <c r="I181" s="295">
        <v>0</v>
      </c>
      <c r="J181" s="295">
        <v>0</v>
      </c>
      <c r="K181" s="295">
        <v>0</v>
      </c>
      <c r="L181" s="296">
        <v>0</v>
      </c>
    </row>
    <row r="182" spans="2:12" hidden="1">
      <c r="B182" s="290">
        <v>249</v>
      </c>
      <c r="C182" s="291"/>
      <c r="D182" s="308"/>
      <c r="E182" s="293"/>
      <c r="F182" s="293"/>
      <c r="G182" s="294">
        <v>0</v>
      </c>
      <c r="H182" s="295">
        <v>0</v>
      </c>
      <c r="I182" s="295">
        <v>0</v>
      </c>
      <c r="J182" s="295">
        <v>0</v>
      </c>
      <c r="K182" s="295">
        <v>0</v>
      </c>
      <c r="L182" s="296">
        <v>0</v>
      </c>
    </row>
    <row r="183" spans="2:12" hidden="1">
      <c r="B183" s="290">
        <v>250</v>
      </c>
      <c r="C183" s="291"/>
      <c r="D183" s="308"/>
      <c r="E183" s="293"/>
      <c r="F183" s="293"/>
      <c r="G183" s="294">
        <v>0</v>
      </c>
      <c r="H183" s="295">
        <v>0</v>
      </c>
      <c r="I183" s="295">
        <v>0</v>
      </c>
      <c r="J183" s="295">
        <v>0</v>
      </c>
      <c r="K183" s="295">
        <v>0</v>
      </c>
      <c r="L183" s="296">
        <v>0</v>
      </c>
    </row>
    <row r="184" spans="2:12" hidden="1">
      <c r="B184" s="290">
        <v>251</v>
      </c>
      <c r="C184" s="291"/>
      <c r="D184" s="308"/>
      <c r="E184" s="293"/>
      <c r="F184" s="293"/>
      <c r="G184" s="294">
        <v>0</v>
      </c>
      <c r="H184" s="295">
        <v>0</v>
      </c>
      <c r="I184" s="295">
        <v>0</v>
      </c>
      <c r="J184" s="295">
        <v>0</v>
      </c>
      <c r="K184" s="295">
        <v>0</v>
      </c>
      <c r="L184" s="296">
        <v>0</v>
      </c>
    </row>
    <row r="185" spans="2:12" hidden="1">
      <c r="B185" s="290">
        <v>252</v>
      </c>
      <c r="C185" s="291"/>
      <c r="D185" s="308"/>
      <c r="E185" s="293"/>
      <c r="F185" s="293"/>
      <c r="G185" s="294">
        <v>0</v>
      </c>
      <c r="H185" s="295">
        <v>0</v>
      </c>
      <c r="I185" s="295">
        <v>0</v>
      </c>
      <c r="J185" s="295">
        <v>0</v>
      </c>
      <c r="K185" s="295">
        <v>0</v>
      </c>
      <c r="L185" s="296">
        <v>0</v>
      </c>
    </row>
    <row r="186" spans="2:12" hidden="1">
      <c r="B186" s="290">
        <v>253</v>
      </c>
      <c r="C186" s="291"/>
      <c r="D186" s="308"/>
      <c r="E186" s="293"/>
      <c r="F186" s="293"/>
      <c r="G186" s="294">
        <v>0</v>
      </c>
      <c r="H186" s="295">
        <v>0</v>
      </c>
      <c r="I186" s="295">
        <v>0</v>
      </c>
      <c r="J186" s="295">
        <v>0</v>
      </c>
      <c r="K186" s="295">
        <v>0</v>
      </c>
      <c r="L186" s="296">
        <v>0</v>
      </c>
    </row>
    <row r="187" spans="2:12" hidden="1">
      <c r="B187" s="290">
        <v>254</v>
      </c>
      <c r="C187" s="291"/>
      <c r="D187" s="308"/>
      <c r="E187" s="293"/>
      <c r="F187" s="293"/>
      <c r="G187" s="294">
        <v>0</v>
      </c>
      <c r="H187" s="295">
        <v>0</v>
      </c>
      <c r="I187" s="295">
        <v>0</v>
      </c>
      <c r="J187" s="295">
        <v>0</v>
      </c>
      <c r="K187" s="295">
        <v>0</v>
      </c>
      <c r="L187" s="296">
        <v>0</v>
      </c>
    </row>
    <row r="188" spans="2:12" hidden="1">
      <c r="B188" s="290">
        <v>255</v>
      </c>
      <c r="C188" s="291"/>
      <c r="D188" s="308"/>
      <c r="E188" s="293"/>
      <c r="F188" s="293"/>
      <c r="G188" s="294">
        <v>0</v>
      </c>
      <c r="H188" s="295">
        <v>0</v>
      </c>
      <c r="I188" s="295">
        <v>0</v>
      </c>
      <c r="J188" s="295">
        <v>0</v>
      </c>
      <c r="K188" s="295">
        <v>0</v>
      </c>
      <c r="L188" s="296">
        <v>0</v>
      </c>
    </row>
    <row r="189" spans="2:12" ht="12.75" hidden="1" customHeight="1">
      <c r="B189" s="290">
        <v>256</v>
      </c>
      <c r="C189" s="291"/>
      <c r="D189" s="308"/>
      <c r="E189" s="293"/>
      <c r="F189" s="293"/>
      <c r="G189" s="294">
        <v>0</v>
      </c>
      <c r="H189" s="295">
        <v>0</v>
      </c>
      <c r="I189" s="295">
        <v>0</v>
      </c>
      <c r="J189" s="295">
        <v>0</v>
      </c>
      <c r="K189" s="295">
        <v>0</v>
      </c>
      <c r="L189" s="296">
        <v>0</v>
      </c>
    </row>
    <row r="190" spans="2:12" ht="12.75" hidden="1" customHeight="1">
      <c r="B190" s="290">
        <v>257</v>
      </c>
      <c r="C190" s="291"/>
      <c r="D190" s="308"/>
      <c r="E190" s="293"/>
      <c r="F190" s="293"/>
      <c r="G190" s="294">
        <v>0</v>
      </c>
      <c r="H190" s="295">
        <v>0</v>
      </c>
      <c r="I190" s="295">
        <v>0</v>
      </c>
      <c r="J190" s="295">
        <v>0</v>
      </c>
      <c r="K190" s="295">
        <v>0</v>
      </c>
      <c r="L190" s="296">
        <v>0</v>
      </c>
    </row>
    <row r="191" spans="2:12" hidden="1">
      <c r="B191" s="290">
        <v>258</v>
      </c>
      <c r="C191" s="291"/>
      <c r="D191" s="308"/>
      <c r="E191" s="293"/>
      <c r="F191" s="293"/>
      <c r="G191" s="294">
        <v>0</v>
      </c>
      <c r="H191" s="295">
        <v>0</v>
      </c>
      <c r="I191" s="295">
        <v>0</v>
      </c>
      <c r="J191" s="295">
        <v>0</v>
      </c>
      <c r="K191" s="295">
        <v>0</v>
      </c>
      <c r="L191" s="296">
        <v>0</v>
      </c>
    </row>
    <row r="192" spans="2:12" hidden="1">
      <c r="B192" s="290">
        <v>259</v>
      </c>
      <c r="C192" s="291"/>
      <c r="D192" s="308"/>
      <c r="E192" s="293"/>
      <c r="F192" s="293"/>
      <c r="G192" s="294">
        <v>0</v>
      </c>
      <c r="H192" s="295">
        <v>0</v>
      </c>
      <c r="I192" s="295">
        <v>0</v>
      </c>
      <c r="J192" s="295">
        <v>0</v>
      </c>
      <c r="K192" s="295">
        <v>0</v>
      </c>
      <c r="L192" s="296">
        <v>0</v>
      </c>
    </row>
    <row r="193" spans="2:12" hidden="1">
      <c r="B193" s="290">
        <v>260</v>
      </c>
      <c r="C193" s="291"/>
      <c r="D193" s="308"/>
      <c r="E193" s="293"/>
      <c r="F193" s="293"/>
      <c r="G193" s="294">
        <v>0</v>
      </c>
      <c r="H193" s="295">
        <v>0</v>
      </c>
      <c r="I193" s="295">
        <v>0</v>
      </c>
      <c r="J193" s="295">
        <v>0</v>
      </c>
      <c r="K193" s="295">
        <v>0</v>
      </c>
      <c r="L193" s="296">
        <v>0</v>
      </c>
    </row>
    <row r="194" spans="2:12" hidden="1">
      <c r="B194" s="290">
        <v>261</v>
      </c>
      <c r="C194" s="291"/>
      <c r="D194" s="308"/>
      <c r="E194" s="293"/>
      <c r="F194" s="293"/>
      <c r="G194" s="294">
        <v>0</v>
      </c>
      <c r="H194" s="295">
        <v>0</v>
      </c>
      <c r="I194" s="295">
        <v>0</v>
      </c>
      <c r="J194" s="295">
        <v>0</v>
      </c>
      <c r="K194" s="295">
        <v>0</v>
      </c>
      <c r="L194" s="296">
        <v>0</v>
      </c>
    </row>
    <row r="195" spans="2:12" hidden="1">
      <c r="B195" s="290">
        <v>262</v>
      </c>
      <c r="C195" s="291"/>
      <c r="D195" s="308"/>
      <c r="E195" s="293"/>
      <c r="F195" s="293"/>
      <c r="G195" s="294">
        <v>0</v>
      </c>
      <c r="H195" s="295">
        <v>0</v>
      </c>
      <c r="I195" s="295">
        <v>0</v>
      </c>
      <c r="J195" s="295">
        <v>0</v>
      </c>
      <c r="K195" s="295">
        <v>0</v>
      </c>
      <c r="L195" s="296">
        <v>0</v>
      </c>
    </row>
    <row r="196" spans="2:12" hidden="1">
      <c r="B196" s="290">
        <v>263</v>
      </c>
      <c r="C196" s="291"/>
      <c r="D196" s="308"/>
      <c r="E196" s="293"/>
      <c r="F196" s="293"/>
      <c r="G196" s="294">
        <v>0</v>
      </c>
      <c r="H196" s="295">
        <v>0</v>
      </c>
      <c r="I196" s="295">
        <v>0</v>
      </c>
      <c r="J196" s="295">
        <v>0</v>
      </c>
      <c r="K196" s="295">
        <v>0</v>
      </c>
      <c r="L196" s="296">
        <v>0</v>
      </c>
    </row>
    <row r="197" spans="2:12" hidden="1">
      <c r="B197" s="290">
        <v>264</v>
      </c>
      <c r="C197" s="291"/>
      <c r="D197" s="308"/>
      <c r="E197" s="293"/>
      <c r="F197" s="293"/>
      <c r="G197" s="294">
        <v>0</v>
      </c>
      <c r="H197" s="295">
        <v>0</v>
      </c>
      <c r="I197" s="295">
        <v>0</v>
      </c>
      <c r="J197" s="295">
        <v>0</v>
      </c>
      <c r="K197" s="295">
        <v>0</v>
      </c>
      <c r="L197" s="296">
        <v>0</v>
      </c>
    </row>
    <row r="198" spans="2:12" hidden="1">
      <c r="B198" s="290">
        <v>265</v>
      </c>
      <c r="C198" s="291"/>
      <c r="D198" s="308"/>
      <c r="E198" s="293"/>
      <c r="F198" s="293"/>
      <c r="G198" s="294">
        <v>0</v>
      </c>
      <c r="H198" s="295">
        <v>0</v>
      </c>
      <c r="I198" s="295">
        <v>0</v>
      </c>
      <c r="J198" s="295">
        <v>0</v>
      </c>
      <c r="K198" s="295">
        <v>0</v>
      </c>
      <c r="L198" s="296">
        <v>0</v>
      </c>
    </row>
    <row r="199" spans="2:12" ht="12.75" hidden="1" customHeight="1">
      <c r="B199" s="290">
        <v>266</v>
      </c>
      <c r="C199" s="291"/>
      <c r="D199" s="308"/>
      <c r="E199" s="293"/>
      <c r="F199" s="293"/>
      <c r="G199" s="294">
        <v>0</v>
      </c>
      <c r="H199" s="295">
        <v>0</v>
      </c>
      <c r="I199" s="295">
        <v>0</v>
      </c>
      <c r="J199" s="295">
        <v>0</v>
      </c>
      <c r="K199" s="295">
        <v>0</v>
      </c>
      <c r="L199" s="296">
        <v>0</v>
      </c>
    </row>
    <row r="200" spans="2:12" ht="12.75" hidden="1" customHeight="1">
      <c r="B200" s="290">
        <v>267</v>
      </c>
      <c r="C200" s="291"/>
      <c r="D200" s="308"/>
      <c r="E200" s="293"/>
      <c r="F200" s="293"/>
      <c r="G200" s="294">
        <v>0</v>
      </c>
      <c r="H200" s="295">
        <v>0</v>
      </c>
      <c r="I200" s="295">
        <v>0</v>
      </c>
      <c r="J200" s="295">
        <v>0</v>
      </c>
      <c r="K200" s="295">
        <v>0</v>
      </c>
      <c r="L200" s="296">
        <v>0</v>
      </c>
    </row>
    <row r="201" spans="2:12" hidden="1">
      <c r="B201" s="290">
        <v>268</v>
      </c>
      <c r="C201" s="291"/>
      <c r="D201" s="308"/>
      <c r="E201" s="293"/>
      <c r="F201" s="293"/>
      <c r="G201" s="294">
        <v>0</v>
      </c>
      <c r="H201" s="295">
        <v>0</v>
      </c>
      <c r="I201" s="295">
        <v>0</v>
      </c>
      <c r="J201" s="295">
        <v>0</v>
      </c>
      <c r="K201" s="295">
        <v>0</v>
      </c>
      <c r="L201" s="296">
        <v>0</v>
      </c>
    </row>
    <row r="202" spans="2:12" hidden="1">
      <c r="B202" s="290">
        <v>269</v>
      </c>
      <c r="C202" s="291"/>
      <c r="D202" s="308"/>
      <c r="E202" s="293"/>
      <c r="F202" s="293"/>
      <c r="G202" s="294">
        <v>0</v>
      </c>
      <c r="H202" s="295">
        <v>0</v>
      </c>
      <c r="I202" s="295">
        <v>0</v>
      </c>
      <c r="J202" s="295">
        <v>0</v>
      </c>
      <c r="K202" s="295">
        <v>0</v>
      </c>
      <c r="L202" s="296">
        <v>0</v>
      </c>
    </row>
    <row r="203" spans="2:12" hidden="1">
      <c r="B203" s="290">
        <v>270</v>
      </c>
      <c r="C203" s="291"/>
      <c r="D203" s="308"/>
      <c r="E203" s="293"/>
      <c r="F203" s="293"/>
      <c r="G203" s="294">
        <v>0</v>
      </c>
      <c r="H203" s="295">
        <v>0</v>
      </c>
      <c r="I203" s="295">
        <v>0</v>
      </c>
      <c r="J203" s="295">
        <v>0</v>
      </c>
      <c r="K203" s="295">
        <v>0</v>
      </c>
      <c r="L203" s="296">
        <v>0</v>
      </c>
    </row>
    <row r="204" spans="2:12" hidden="1">
      <c r="B204" s="290">
        <v>271</v>
      </c>
      <c r="C204" s="291"/>
      <c r="D204" s="308"/>
      <c r="E204" s="293"/>
      <c r="F204" s="293"/>
      <c r="G204" s="294">
        <v>0</v>
      </c>
      <c r="H204" s="295">
        <v>0</v>
      </c>
      <c r="I204" s="295">
        <v>0</v>
      </c>
      <c r="J204" s="295">
        <v>0</v>
      </c>
      <c r="K204" s="295">
        <v>0</v>
      </c>
      <c r="L204" s="296">
        <v>0</v>
      </c>
    </row>
    <row r="205" spans="2:12" hidden="1">
      <c r="B205" s="290">
        <v>272</v>
      </c>
      <c r="C205" s="291"/>
      <c r="D205" s="308"/>
      <c r="E205" s="293"/>
      <c r="F205" s="293"/>
      <c r="G205" s="294">
        <v>0</v>
      </c>
      <c r="H205" s="295">
        <v>0</v>
      </c>
      <c r="I205" s="295">
        <v>0</v>
      </c>
      <c r="J205" s="295">
        <v>0</v>
      </c>
      <c r="K205" s="295">
        <v>0</v>
      </c>
      <c r="L205" s="296">
        <v>0</v>
      </c>
    </row>
    <row r="206" spans="2:12" hidden="1">
      <c r="B206" s="290">
        <v>273</v>
      </c>
      <c r="C206" s="291"/>
      <c r="D206" s="308"/>
      <c r="E206" s="293"/>
      <c r="F206" s="293"/>
      <c r="G206" s="294">
        <v>0</v>
      </c>
      <c r="H206" s="295">
        <v>0</v>
      </c>
      <c r="I206" s="295">
        <v>0</v>
      </c>
      <c r="J206" s="295">
        <v>0</v>
      </c>
      <c r="K206" s="295">
        <v>0</v>
      </c>
      <c r="L206" s="296">
        <v>0</v>
      </c>
    </row>
    <row r="207" spans="2:12" hidden="1">
      <c r="B207" s="290">
        <v>274</v>
      </c>
      <c r="C207" s="291"/>
      <c r="D207" s="308"/>
      <c r="E207" s="293"/>
      <c r="F207" s="293"/>
      <c r="G207" s="294">
        <v>0</v>
      </c>
      <c r="H207" s="295">
        <v>0</v>
      </c>
      <c r="I207" s="295">
        <v>0</v>
      </c>
      <c r="J207" s="295">
        <v>0</v>
      </c>
      <c r="K207" s="295">
        <v>0</v>
      </c>
      <c r="L207" s="296">
        <v>0</v>
      </c>
    </row>
    <row r="208" spans="2:12" hidden="1">
      <c r="B208" s="290">
        <v>275</v>
      </c>
      <c r="C208" s="291"/>
      <c r="D208" s="308"/>
      <c r="E208" s="293"/>
      <c r="F208" s="293"/>
      <c r="G208" s="294">
        <v>0</v>
      </c>
      <c r="H208" s="295">
        <v>0</v>
      </c>
      <c r="I208" s="295">
        <v>0</v>
      </c>
      <c r="J208" s="295">
        <v>0</v>
      </c>
      <c r="K208" s="295">
        <v>0</v>
      </c>
      <c r="L208" s="296">
        <v>0</v>
      </c>
    </row>
    <row r="209" spans="2:12" hidden="1">
      <c r="B209" s="290">
        <v>276</v>
      </c>
      <c r="C209" s="291"/>
      <c r="D209" s="308"/>
      <c r="E209" s="293"/>
      <c r="F209" s="293"/>
      <c r="G209" s="294">
        <v>0</v>
      </c>
      <c r="H209" s="295">
        <v>0</v>
      </c>
      <c r="I209" s="295">
        <v>0</v>
      </c>
      <c r="J209" s="295">
        <v>0</v>
      </c>
      <c r="K209" s="295">
        <v>0</v>
      </c>
      <c r="L209" s="296">
        <v>0</v>
      </c>
    </row>
    <row r="210" spans="2:12" ht="13.5" hidden="1" customHeight="1">
      <c r="B210" s="290">
        <v>277</v>
      </c>
      <c r="C210" s="388" t="s">
        <v>1067</v>
      </c>
      <c r="D210" s="389"/>
      <c r="E210" s="304"/>
      <c r="F210" s="304"/>
      <c r="G210" s="286"/>
      <c r="H210" s="309">
        <v>0</v>
      </c>
      <c r="I210" s="287"/>
      <c r="J210" s="309">
        <v>0</v>
      </c>
      <c r="K210" s="309"/>
      <c r="L210" s="309">
        <v>0</v>
      </c>
    </row>
    <row r="211" spans="2:12" ht="13.5" hidden="1" customHeight="1">
      <c r="B211" s="290">
        <v>278</v>
      </c>
      <c r="C211" s="306"/>
      <c r="D211" s="306"/>
      <c r="E211" s="306"/>
      <c r="F211" s="306"/>
      <c r="G211" s="306"/>
      <c r="H211" s="306"/>
      <c r="I211" s="306"/>
      <c r="J211" s="306"/>
      <c r="K211" s="306"/>
      <c r="L211" s="307"/>
    </row>
    <row r="212" spans="2:12" ht="12.75" hidden="1" customHeight="1">
      <c r="B212" s="290">
        <v>279</v>
      </c>
      <c r="C212" s="388" t="s">
        <v>1068</v>
      </c>
      <c r="D212" s="389"/>
      <c r="E212" s="285"/>
      <c r="F212" s="285"/>
      <c r="G212" s="286"/>
      <c r="H212" s="287"/>
      <c r="I212" s="287"/>
      <c r="J212" s="287"/>
      <c r="K212" s="287"/>
      <c r="L212" s="288" t="s">
        <v>3</v>
      </c>
    </row>
    <row r="213" spans="2:12" hidden="1">
      <c r="B213" s="290">
        <v>280</v>
      </c>
      <c r="C213" s="291"/>
      <c r="D213" s="308"/>
      <c r="E213" s="293"/>
      <c r="F213" s="293"/>
      <c r="G213" s="294">
        <v>0</v>
      </c>
      <c r="H213" s="295">
        <v>0</v>
      </c>
      <c r="I213" s="295">
        <v>0</v>
      </c>
      <c r="J213" s="295">
        <v>0</v>
      </c>
      <c r="K213" s="295">
        <v>0</v>
      </c>
      <c r="L213" s="296">
        <v>0</v>
      </c>
    </row>
    <row r="214" spans="2:12" ht="12.75" hidden="1" customHeight="1">
      <c r="B214" s="290">
        <v>281</v>
      </c>
      <c r="C214" s="291"/>
      <c r="D214" s="308"/>
      <c r="E214" s="293"/>
      <c r="F214" s="293"/>
      <c r="G214" s="294">
        <v>0</v>
      </c>
      <c r="H214" s="295">
        <v>0</v>
      </c>
      <c r="I214" s="295">
        <v>0</v>
      </c>
      <c r="J214" s="295">
        <v>0</v>
      </c>
      <c r="K214" s="295">
        <v>0</v>
      </c>
      <c r="L214" s="296">
        <v>0</v>
      </c>
    </row>
    <row r="215" spans="2:12" ht="12.75" hidden="1" customHeight="1">
      <c r="B215" s="290">
        <v>282</v>
      </c>
      <c r="C215" s="291"/>
      <c r="D215" s="308"/>
      <c r="E215" s="293"/>
      <c r="F215" s="293"/>
      <c r="G215" s="294">
        <v>0</v>
      </c>
      <c r="H215" s="295">
        <v>0</v>
      </c>
      <c r="I215" s="295">
        <v>0</v>
      </c>
      <c r="J215" s="295">
        <v>0</v>
      </c>
      <c r="K215" s="295">
        <v>0</v>
      </c>
      <c r="L215" s="296">
        <v>0</v>
      </c>
    </row>
    <row r="216" spans="2:12" hidden="1">
      <c r="B216" s="290">
        <v>283</v>
      </c>
      <c r="C216" s="291"/>
      <c r="D216" s="308"/>
      <c r="E216" s="293"/>
      <c r="F216" s="293"/>
      <c r="G216" s="294">
        <v>0</v>
      </c>
      <c r="H216" s="295">
        <v>0</v>
      </c>
      <c r="I216" s="295">
        <v>0</v>
      </c>
      <c r="J216" s="295">
        <v>0</v>
      </c>
      <c r="K216" s="295">
        <v>0</v>
      </c>
      <c r="L216" s="296">
        <v>0</v>
      </c>
    </row>
    <row r="217" spans="2:12" hidden="1">
      <c r="B217" s="290">
        <v>284</v>
      </c>
      <c r="C217" s="291"/>
      <c r="D217" s="308"/>
      <c r="E217" s="293"/>
      <c r="F217" s="293"/>
      <c r="G217" s="294">
        <v>0</v>
      </c>
      <c r="H217" s="295">
        <v>0</v>
      </c>
      <c r="I217" s="295">
        <v>0</v>
      </c>
      <c r="J217" s="295">
        <v>0</v>
      </c>
      <c r="K217" s="295">
        <v>0</v>
      </c>
      <c r="L217" s="296">
        <v>0</v>
      </c>
    </row>
    <row r="218" spans="2:12" hidden="1">
      <c r="B218" s="290">
        <v>285</v>
      </c>
      <c r="C218" s="291"/>
      <c r="D218" s="308"/>
      <c r="E218" s="293"/>
      <c r="F218" s="293"/>
      <c r="G218" s="294">
        <v>0</v>
      </c>
      <c r="H218" s="295">
        <v>0</v>
      </c>
      <c r="I218" s="295">
        <v>0</v>
      </c>
      <c r="J218" s="295">
        <v>0</v>
      </c>
      <c r="K218" s="295">
        <v>0</v>
      </c>
      <c r="L218" s="296">
        <v>0</v>
      </c>
    </row>
    <row r="219" spans="2:12" hidden="1">
      <c r="B219" s="290">
        <v>286</v>
      </c>
      <c r="C219" s="291"/>
      <c r="D219" s="308"/>
      <c r="E219" s="293"/>
      <c r="F219" s="293"/>
      <c r="G219" s="294">
        <v>0</v>
      </c>
      <c r="H219" s="295">
        <v>0</v>
      </c>
      <c r="I219" s="295">
        <v>0</v>
      </c>
      <c r="J219" s="295">
        <v>0</v>
      </c>
      <c r="K219" s="295">
        <v>0</v>
      </c>
      <c r="L219" s="296">
        <v>0</v>
      </c>
    </row>
    <row r="220" spans="2:12" hidden="1">
      <c r="B220" s="290">
        <v>287</v>
      </c>
      <c r="C220" s="291"/>
      <c r="D220" s="308"/>
      <c r="E220" s="293"/>
      <c r="F220" s="293"/>
      <c r="G220" s="294">
        <v>0</v>
      </c>
      <c r="H220" s="295">
        <v>0</v>
      </c>
      <c r="I220" s="295">
        <v>0</v>
      </c>
      <c r="J220" s="295">
        <v>0</v>
      </c>
      <c r="K220" s="295">
        <v>0</v>
      </c>
      <c r="L220" s="296">
        <v>0</v>
      </c>
    </row>
    <row r="221" spans="2:12" hidden="1">
      <c r="B221" s="290">
        <v>288</v>
      </c>
      <c r="C221" s="291"/>
      <c r="D221" s="308"/>
      <c r="E221" s="293"/>
      <c r="F221" s="293"/>
      <c r="G221" s="294">
        <v>0</v>
      </c>
      <c r="H221" s="295">
        <v>0</v>
      </c>
      <c r="I221" s="295">
        <v>0</v>
      </c>
      <c r="J221" s="295">
        <v>0</v>
      </c>
      <c r="K221" s="295">
        <v>0</v>
      </c>
      <c r="L221" s="296">
        <v>0</v>
      </c>
    </row>
    <row r="222" spans="2:12" hidden="1">
      <c r="B222" s="290">
        <v>289</v>
      </c>
      <c r="C222" s="291"/>
      <c r="D222" s="308"/>
      <c r="E222" s="293"/>
      <c r="F222" s="293"/>
      <c r="G222" s="294">
        <v>0</v>
      </c>
      <c r="H222" s="295">
        <v>0</v>
      </c>
      <c r="I222" s="295">
        <v>0</v>
      </c>
      <c r="J222" s="295">
        <v>0</v>
      </c>
      <c r="K222" s="295">
        <v>0</v>
      </c>
      <c r="L222" s="296">
        <v>0</v>
      </c>
    </row>
    <row r="223" spans="2:12" hidden="1">
      <c r="B223" s="290">
        <v>290</v>
      </c>
      <c r="C223" s="291"/>
      <c r="D223" s="308"/>
      <c r="E223" s="293"/>
      <c r="F223" s="293"/>
      <c r="G223" s="294">
        <v>0</v>
      </c>
      <c r="H223" s="295">
        <v>0</v>
      </c>
      <c r="I223" s="295">
        <v>0</v>
      </c>
      <c r="J223" s="295">
        <v>0</v>
      </c>
      <c r="K223" s="295">
        <v>0</v>
      </c>
      <c r="L223" s="296">
        <v>0</v>
      </c>
    </row>
    <row r="224" spans="2:12" ht="12.75" hidden="1" customHeight="1">
      <c r="B224" s="290">
        <v>291</v>
      </c>
      <c r="C224" s="291"/>
      <c r="D224" s="308"/>
      <c r="E224" s="293"/>
      <c r="F224" s="293"/>
      <c r="G224" s="294">
        <v>0</v>
      </c>
      <c r="H224" s="295">
        <v>0</v>
      </c>
      <c r="I224" s="295">
        <v>0</v>
      </c>
      <c r="J224" s="295">
        <v>0</v>
      </c>
      <c r="K224" s="295">
        <v>0</v>
      </c>
      <c r="L224" s="296">
        <v>0</v>
      </c>
    </row>
    <row r="225" spans="2:12" ht="12.75" hidden="1" customHeight="1">
      <c r="B225" s="290">
        <v>292</v>
      </c>
      <c r="C225" s="291"/>
      <c r="D225" s="308"/>
      <c r="E225" s="293"/>
      <c r="F225" s="293"/>
      <c r="G225" s="294">
        <v>0</v>
      </c>
      <c r="H225" s="295">
        <v>0</v>
      </c>
      <c r="I225" s="295">
        <v>0</v>
      </c>
      <c r="J225" s="295">
        <v>0</v>
      </c>
      <c r="K225" s="295">
        <v>0</v>
      </c>
      <c r="L225" s="296">
        <v>0</v>
      </c>
    </row>
    <row r="226" spans="2:12" hidden="1">
      <c r="B226" s="290">
        <v>293</v>
      </c>
      <c r="C226" s="291"/>
      <c r="D226" s="308"/>
      <c r="E226" s="293"/>
      <c r="F226" s="293"/>
      <c r="G226" s="294">
        <v>0</v>
      </c>
      <c r="H226" s="295">
        <v>0</v>
      </c>
      <c r="I226" s="295">
        <v>0</v>
      </c>
      <c r="J226" s="295">
        <v>0</v>
      </c>
      <c r="K226" s="295">
        <v>0</v>
      </c>
      <c r="L226" s="296">
        <v>0</v>
      </c>
    </row>
    <row r="227" spans="2:12" hidden="1">
      <c r="B227" s="290">
        <v>294</v>
      </c>
      <c r="C227" s="291"/>
      <c r="D227" s="308"/>
      <c r="E227" s="293"/>
      <c r="F227" s="293"/>
      <c r="G227" s="294">
        <v>0</v>
      </c>
      <c r="H227" s="295">
        <v>0</v>
      </c>
      <c r="I227" s="295">
        <v>0</v>
      </c>
      <c r="J227" s="295">
        <v>0</v>
      </c>
      <c r="K227" s="295">
        <v>0</v>
      </c>
      <c r="L227" s="296">
        <v>0</v>
      </c>
    </row>
    <row r="228" spans="2:12" hidden="1">
      <c r="B228" s="290">
        <v>295</v>
      </c>
      <c r="C228" s="291"/>
      <c r="D228" s="308"/>
      <c r="E228" s="293"/>
      <c r="F228" s="293"/>
      <c r="G228" s="294">
        <v>0</v>
      </c>
      <c r="H228" s="295">
        <v>0</v>
      </c>
      <c r="I228" s="295">
        <v>0</v>
      </c>
      <c r="J228" s="295">
        <v>0</v>
      </c>
      <c r="K228" s="295">
        <v>0</v>
      </c>
      <c r="L228" s="296">
        <v>0</v>
      </c>
    </row>
    <row r="229" spans="2:12" hidden="1">
      <c r="B229" s="290">
        <v>296</v>
      </c>
      <c r="C229" s="291"/>
      <c r="D229" s="308"/>
      <c r="E229" s="293"/>
      <c r="F229" s="293"/>
      <c r="G229" s="294">
        <v>0</v>
      </c>
      <c r="H229" s="295">
        <v>0</v>
      </c>
      <c r="I229" s="295">
        <v>0</v>
      </c>
      <c r="J229" s="295">
        <v>0</v>
      </c>
      <c r="K229" s="295">
        <v>0</v>
      </c>
      <c r="L229" s="296">
        <v>0</v>
      </c>
    </row>
    <row r="230" spans="2:12" hidden="1">
      <c r="B230" s="290">
        <v>297</v>
      </c>
      <c r="C230" s="291"/>
      <c r="D230" s="308"/>
      <c r="E230" s="293"/>
      <c r="F230" s="293"/>
      <c r="G230" s="294">
        <v>0</v>
      </c>
      <c r="H230" s="295">
        <v>0</v>
      </c>
      <c r="I230" s="295">
        <v>0</v>
      </c>
      <c r="J230" s="295">
        <v>0</v>
      </c>
      <c r="K230" s="295">
        <v>0</v>
      </c>
      <c r="L230" s="296">
        <v>0</v>
      </c>
    </row>
    <row r="231" spans="2:12" hidden="1">
      <c r="B231" s="290">
        <v>298</v>
      </c>
      <c r="C231" s="291"/>
      <c r="D231" s="308"/>
      <c r="E231" s="293"/>
      <c r="F231" s="293"/>
      <c r="G231" s="294">
        <v>0</v>
      </c>
      <c r="H231" s="295">
        <v>0</v>
      </c>
      <c r="I231" s="295">
        <v>0</v>
      </c>
      <c r="J231" s="295">
        <v>0</v>
      </c>
      <c r="K231" s="295">
        <v>0</v>
      </c>
      <c r="L231" s="296">
        <v>0</v>
      </c>
    </row>
    <row r="232" spans="2:12" hidden="1">
      <c r="B232" s="290">
        <v>299</v>
      </c>
      <c r="C232" s="291"/>
      <c r="D232" s="308"/>
      <c r="E232" s="293"/>
      <c r="F232" s="293"/>
      <c r="G232" s="294">
        <v>0</v>
      </c>
      <c r="H232" s="295">
        <v>0</v>
      </c>
      <c r="I232" s="295">
        <v>0</v>
      </c>
      <c r="J232" s="295">
        <v>0</v>
      </c>
      <c r="K232" s="295">
        <v>0</v>
      </c>
      <c r="L232" s="296">
        <v>0</v>
      </c>
    </row>
    <row r="233" spans="2:12" hidden="1">
      <c r="B233" s="290">
        <v>300</v>
      </c>
      <c r="C233" s="291"/>
      <c r="D233" s="308"/>
      <c r="E233" s="293"/>
      <c r="F233" s="293"/>
      <c r="G233" s="294">
        <v>0</v>
      </c>
      <c r="H233" s="295">
        <v>0</v>
      </c>
      <c r="I233" s="295">
        <v>0</v>
      </c>
      <c r="J233" s="295">
        <v>0</v>
      </c>
      <c r="K233" s="295">
        <v>0</v>
      </c>
      <c r="L233" s="296">
        <v>0</v>
      </c>
    </row>
    <row r="234" spans="2:12" ht="12.75" hidden="1" customHeight="1">
      <c r="B234" s="290">
        <v>301</v>
      </c>
      <c r="C234" s="291"/>
      <c r="D234" s="308"/>
      <c r="E234" s="293"/>
      <c r="F234" s="293"/>
      <c r="G234" s="294">
        <v>0</v>
      </c>
      <c r="H234" s="295">
        <v>0</v>
      </c>
      <c r="I234" s="295">
        <v>0</v>
      </c>
      <c r="J234" s="295">
        <v>0</v>
      </c>
      <c r="K234" s="295">
        <v>0</v>
      </c>
      <c r="L234" s="296">
        <v>0</v>
      </c>
    </row>
    <row r="235" spans="2:12" ht="12.75" hidden="1" customHeight="1">
      <c r="B235" s="290">
        <v>302</v>
      </c>
      <c r="C235" s="291"/>
      <c r="D235" s="308"/>
      <c r="E235" s="293"/>
      <c r="F235" s="293"/>
      <c r="G235" s="294">
        <v>0</v>
      </c>
      <c r="H235" s="295">
        <v>0</v>
      </c>
      <c r="I235" s="295">
        <v>0</v>
      </c>
      <c r="J235" s="295">
        <v>0</v>
      </c>
      <c r="K235" s="295">
        <v>0</v>
      </c>
      <c r="L235" s="296">
        <v>0</v>
      </c>
    </row>
    <row r="236" spans="2:12" hidden="1">
      <c r="B236" s="290">
        <v>303</v>
      </c>
      <c r="C236" s="291"/>
      <c r="D236" s="308"/>
      <c r="E236" s="293"/>
      <c r="F236" s="293"/>
      <c r="G236" s="294">
        <v>0</v>
      </c>
      <c r="H236" s="295">
        <v>0</v>
      </c>
      <c r="I236" s="295">
        <v>0</v>
      </c>
      <c r="J236" s="295">
        <v>0</v>
      </c>
      <c r="K236" s="295">
        <v>0</v>
      </c>
      <c r="L236" s="296">
        <v>0</v>
      </c>
    </row>
    <row r="237" spans="2:12" hidden="1">
      <c r="B237" s="290">
        <v>304</v>
      </c>
      <c r="C237" s="291"/>
      <c r="D237" s="308"/>
      <c r="E237" s="293"/>
      <c r="F237" s="293"/>
      <c r="G237" s="294">
        <v>0</v>
      </c>
      <c r="H237" s="295">
        <v>0</v>
      </c>
      <c r="I237" s="295">
        <v>0</v>
      </c>
      <c r="J237" s="295">
        <v>0</v>
      </c>
      <c r="K237" s="295">
        <v>0</v>
      </c>
      <c r="L237" s="296">
        <v>0</v>
      </c>
    </row>
    <row r="238" spans="2:12" hidden="1">
      <c r="B238" s="290">
        <v>305</v>
      </c>
      <c r="C238" s="291"/>
      <c r="D238" s="308"/>
      <c r="E238" s="293"/>
      <c r="F238" s="293"/>
      <c r="G238" s="294">
        <v>0</v>
      </c>
      <c r="H238" s="295">
        <v>0</v>
      </c>
      <c r="I238" s="295">
        <v>0</v>
      </c>
      <c r="J238" s="295">
        <v>0</v>
      </c>
      <c r="K238" s="295">
        <v>0</v>
      </c>
      <c r="L238" s="296">
        <v>0</v>
      </c>
    </row>
    <row r="239" spans="2:12" hidden="1">
      <c r="B239" s="290">
        <v>306</v>
      </c>
      <c r="C239" s="291"/>
      <c r="D239" s="308"/>
      <c r="E239" s="293"/>
      <c r="F239" s="293"/>
      <c r="G239" s="294">
        <v>0</v>
      </c>
      <c r="H239" s="295">
        <v>0</v>
      </c>
      <c r="I239" s="295">
        <v>0</v>
      </c>
      <c r="J239" s="295">
        <v>0</v>
      </c>
      <c r="K239" s="295">
        <v>0</v>
      </c>
      <c r="L239" s="296">
        <v>0</v>
      </c>
    </row>
    <row r="240" spans="2:12" hidden="1">
      <c r="B240" s="290">
        <v>307</v>
      </c>
      <c r="C240" s="291"/>
      <c r="D240" s="308"/>
      <c r="E240" s="293"/>
      <c r="F240" s="293"/>
      <c r="G240" s="294">
        <v>0</v>
      </c>
      <c r="H240" s="295">
        <v>0</v>
      </c>
      <c r="I240" s="295">
        <v>0</v>
      </c>
      <c r="J240" s="295">
        <v>0</v>
      </c>
      <c r="K240" s="295">
        <v>0</v>
      </c>
      <c r="L240" s="296">
        <v>0</v>
      </c>
    </row>
    <row r="241" spans="2:12" hidden="1">
      <c r="B241" s="290">
        <v>308</v>
      </c>
      <c r="C241" s="291"/>
      <c r="D241" s="308"/>
      <c r="E241" s="293"/>
      <c r="F241" s="293"/>
      <c r="G241" s="294">
        <v>0</v>
      </c>
      <c r="H241" s="295">
        <v>0</v>
      </c>
      <c r="I241" s="295">
        <v>0</v>
      </c>
      <c r="J241" s="295">
        <v>0</v>
      </c>
      <c r="K241" s="295">
        <v>0</v>
      </c>
      <c r="L241" s="296">
        <v>0</v>
      </c>
    </row>
    <row r="242" spans="2:12" hidden="1">
      <c r="B242" s="290">
        <v>309</v>
      </c>
      <c r="C242" s="291"/>
      <c r="D242" s="308"/>
      <c r="E242" s="293"/>
      <c r="F242" s="293"/>
      <c r="G242" s="294">
        <v>0</v>
      </c>
      <c r="H242" s="295">
        <v>0</v>
      </c>
      <c r="I242" s="295">
        <v>0</v>
      </c>
      <c r="J242" s="295">
        <v>0</v>
      </c>
      <c r="K242" s="295">
        <v>0</v>
      </c>
      <c r="L242" s="296">
        <v>0</v>
      </c>
    </row>
    <row r="243" spans="2:12" hidden="1">
      <c r="B243" s="290">
        <v>310</v>
      </c>
      <c r="C243" s="291"/>
      <c r="D243" s="308"/>
      <c r="E243" s="293"/>
      <c r="F243" s="293"/>
      <c r="G243" s="294">
        <v>0</v>
      </c>
      <c r="H243" s="295">
        <v>0</v>
      </c>
      <c r="I243" s="295">
        <v>0</v>
      </c>
      <c r="J243" s="295">
        <v>0</v>
      </c>
      <c r="K243" s="295">
        <v>0</v>
      </c>
      <c r="L243" s="296">
        <v>0</v>
      </c>
    </row>
    <row r="244" spans="2:12" hidden="1">
      <c r="B244" s="290">
        <v>311</v>
      </c>
      <c r="C244" s="291"/>
      <c r="D244" s="308"/>
      <c r="E244" s="293"/>
      <c r="F244" s="293"/>
      <c r="G244" s="294">
        <v>0</v>
      </c>
      <c r="H244" s="295">
        <v>0</v>
      </c>
      <c r="I244" s="295">
        <v>0</v>
      </c>
      <c r="J244" s="295">
        <v>0</v>
      </c>
      <c r="K244" s="295">
        <v>0</v>
      </c>
      <c r="L244" s="296">
        <v>0</v>
      </c>
    </row>
    <row r="245" spans="2:12" ht="13.5" hidden="1" customHeight="1">
      <c r="B245" s="290">
        <v>312</v>
      </c>
      <c r="C245" s="388" t="s">
        <v>1069</v>
      </c>
      <c r="D245" s="389"/>
      <c r="E245" s="304"/>
      <c r="F245" s="304"/>
      <c r="G245" s="286"/>
      <c r="H245" s="309">
        <v>0</v>
      </c>
      <c r="I245" s="287"/>
      <c r="J245" s="309">
        <v>0</v>
      </c>
      <c r="K245" s="309"/>
      <c r="L245" s="309">
        <v>0</v>
      </c>
    </row>
    <row r="246" spans="2:12" ht="13.5" hidden="1" customHeight="1">
      <c r="B246" s="290">
        <v>313</v>
      </c>
      <c r="C246" s="306"/>
      <c r="D246" s="306"/>
      <c r="E246" s="306"/>
      <c r="F246" s="306"/>
      <c r="G246" s="306"/>
      <c r="H246" s="306"/>
      <c r="I246" s="306"/>
      <c r="J246" s="306"/>
      <c r="K246" s="306"/>
      <c r="L246" s="307"/>
    </row>
    <row r="247" spans="2:12" ht="12.75" hidden="1" customHeight="1">
      <c r="B247" s="290">
        <v>314</v>
      </c>
      <c r="C247" s="388" t="s">
        <v>1070</v>
      </c>
      <c r="D247" s="389"/>
      <c r="E247" s="285"/>
      <c r="F247" s="285"/>
      <c r="G247" s="286"/>
      <c r="H247" s="287"/>
      <c r="I247" s="287"/>
      <c r="J247" s="287"/>
      <c r="K247" s="287"/>
      <c r="L247" s="288" t="s">
        <v>3</v>
      </c>
    </row>
    <row r="248" spans="2:12" hidden="1">
      <c r="B248" s="290">
        <v>315</v>
      </c>
      <c r="C248" s="291"/>
      <c r="D248" s="308"/>
      <c r="E248" s="293"/>
      <c r="F248" s="293"/>
      <c r="G248" s="294">
        <v>0</v>
      </c>
      <c r="H248" s="295">
        <v>0</v>
      </c>
      <c r="I248" s="295">
        <v>0</v>
      </c>
      <c r="J248" s="295">
        <v>0</v>
      </c>
      <c r="K248" s="295">
        <v>0</v>
      </c>
      <c r="L248" s="296">
        <v>0</v>
      </c>
    </row>
    <row r="249" spans="2:12" ht="12.75" hidden="1" customHeight="1">
      <c r="B249" s="290">
        <v>316</v>
      </c>
      <c r="C249" s="291"/>
      <c r="D249" s="308"/>
      <c r="E249" s="293"/>
      <c r="F249" s="293"/>
      <c r="G249" s="294">
        <v>0</v>
      </c>
      <c r="H249" s="295">
        <v>0</v>
      </c>
      <c r="I249" s="295">
        <v>0</v>
      </c>
      <c r="J249" s="295">
        <v>0</v>
      </c>
      <c r="K249" s="295">
        <v>0</v>
      </c>
      <c r="L249" s="296">
        <v>0</v>
      </c>
    </row>
    <row r="250" spans="2:12" ht="12.75" hidden="1" customHeight="1">
      <c r="B250" s="290">
        <v>317</v>
      </c>
      <c r="C250" s="291"/>
      <c r="D250" s="308"/>
      <c r="E250" s="293"/>
      <c r="F250" s="293"/>
      <c r="G250" s="294">
        <v>0</v>
      </c>
      <c r="H250" s="295">
        <v>0</v>
      </c>
      <c r="I250" s="295">
        <v>0</v>
      </c>
      <c r="J250" s="295">
        <v>0</v>
      </c>
      <c r="K250" s="295">
        <v>0</v>
      </c>
      <c r="L250" s="296">
        <v>0</v>
      </c>
    </row>
    <row r="251" spans="2:12" hidden="1">
      <c r="B251" s="290">
        <v>318</v>
      </c>
      <c r="C251" s="291"/>
      <c r="D251" s="308"/>
      <c r="E251" s="293"/>
      <c r="F251" s="293"/>
      <c r="G251" s="294">
        <v>0</v>
      </c>
      <c r="H251" s="295">
        <v>0</v>
      </c>
      <c r="I251" s="295">
        <v>0</v>
      </c>
      <c r="J251" s="295">
        <v>0</v>
      </c>
      <c r="K251" s="295">
        <v>0</v>
      </c>
      <c r="L251" s="296">
        <v>0</v>
      </c>
    </row>
    <row r="252" spans="2:12" hidden="1">
      <c r="B252" s="290">
        <v>319</v>
      </c>
      <c r="C252" s="291"/>
      <c r="D252" s="308"/>
      <c r="E252" s="293"/>
      <c r="F252" s="293"/>
      <c r="G252" s="294">
        <v>0</v>
      </c>
      <c r="H252" s="295">
        <v>0</v>
      </c>
      <c r="I252" s="295">
        <v>0</v>
      </c>
      <c r="J252" s="295">
        <v>0</v>
      </c>
      <c r="K252" s="295">
        <v>0</v>
      </c>
      <c r="L252" s="296">
        <v>0</v>
      </c>
    </row>
    <row r="253" spans="2:12" hidden="1">
      <c r="B253" s="290">
        <v>320</v>
      </c>
      <c r="C253" s="291"/>
      <c r="D253" s="308"/>
      <c r="E253" s="293"/>
      <c r="F253" s="293"/>
      <c r="G253" s="294">
        <v>0</v>
      </c>
      <c r="H253" s="295">
        <v>0</v>
      </c>
      <c r="I253" s="295">
        <v>0</v>
      </c>
      <c r="J253" s="295">
        <v>0</v>
      </c>
      <c r="K253" s="295">
        <v>0</v>
      </c>
      <c r="L253" s="296">
        <v>0</v>
      </c>
    </row>
    <row r="254" spans="2:12" hidden="1">
      <c r="B254" s="290">
        <v>321</v>
      </c>
      <c r="C254" s="291"/>
      <c r="D254" s="308"/>
      <c r="E254" s="293"/>
      <c r="F254" s="293"/>
      <c r="G254" s="294">
        <v>0</v>
      </c>
      <c r="H254" s="295">
        <v>0</v>
      </c>
      <c r="I254" s="295">
        <v>0</v>
      </c>
      <c r="J254" s="295">
        <v>0</v>
      </c>
      <c r="K254" s="295">
        <v>0</v>
      </c>
      <c r="L254" s="296">
        <v>0</v>
      </c>
    </row>
    <row r="255" spans="2:12" hidden="1">
      <c r="B255" s="290">
        <v>322</v>
      </c>
      <c r="C255" s="291"/>
      <c r="D255" s="308"/>
      <c r="E255" s="293"/>
      <c r="F255" s="293"/>
      <c r="G255" s="294">
        <v>0</v>
      </c>
      <c r="H255" s="295">
        <v>0</v>
      </c>
      <c r="I255" s="295">
        <v>0</v>
      </c>
      <c r="J255" s="295">
        <v>0</v>
      </c>
      <c r="K255" s="295">
        <v>0</v>
      </c>
      <c r="L255" s="296">
        <v>0</v>
      </c>
    </row>
    <row r="256" spans="2:12" hidden="1">
      <c r="B256" s="290">
        <v>323</v>
      </c>
      <c r="C256" s="291"/>
      <c r="D256" s="308"/>
      <c r="E256" s="293"/>
      <c r="F256" s="293"/>
      <c r="G256" s="294">
        <v>0</v>
      </c>
      <c r="H256" s="295">
        <v>0</v>
      </c>
      <c r="I256" s="295">
        <v>0</v>
      </c>
      <c r="J256" s="295">
        <v>0</v>
      </c>
      <c r="K256" s="295">
        <v>0</v>
      </c>
      <c r="L256" s="296">
        <v>0</v>
      </c>
    </row>
    <row r="257" spans="2:12" hidden="1">
      <c r="B257" s="290">
        <v>324</v>
      </c>
      <c r="C257" s="291"/>
      <c r="D257" s="308"/>
      <c r="E257" s="293"/>
      <c r="F257" s="293"/>
      <c r="G257" s="294">
        <v>0</v>
      </c>
      <c r="H257" s="295">
        <v>0</v>
      </c>
      <c r="I257" s="295">
        <v>0</v>
      </c>
      <c r="J257" s="295">
        <v>0</v>
      </c>
      <c r="K257" s="295">
        <v>0</v>
      </c>
      <c r="L257" s="296">
        <v>0</v>
      </c>
    </row>
    <row r="258" spans="2:12" hidden="1">
      <c r="B258" s="290">
        <v>325</v>
      </c>
      <c r="C258" s="291"/>
      <c r="D258" s="308"/>
      <c r="E258" s="293"/>
      <c r="F258" s="293"/>
      <c r="G258" s="294">
        <v>0</v>
      </c>
      <c r="H258" s="295">
        <v>0</v>
      </c>
      <c r="I258" s="295">
        <v>0</v>
      </c>
      <c r="J258" s="295">
        <v>0</v>
      </c>
      <c r="K258" s="295">
        <v>0</v>
      </c>
      <c r="L258" s="296">
        <v>0</v>
      </c>
    </row>
    <row r="259" spans="2:12" ht="12.75" hidden="1" customHeight="1">
      <c r="B259" s="290">
        <v>326</v>
      </c>
      <c r="C259" s="291"/>
      <c r="D259" s="308"/>
      <c r="E259" s="293"/>
      <c r="F259" s="293"/>
      <c r="G259" s="294">
        <v>0</v>
      </c>
      <c r="H259" s="295">
        <v>0</v>
      </c>
      <c r="I259" s="295">
        <v>0</v>
      </c>
      <c r="J259" s="295">
        <v>0</v>
      </c>
      <c r="K259" s="295">
        <v>0</v>
      </c>
      <c r="L259" s="296">
        <v>0</v>
      </c>
    </row>
    <row r="260" spans="2:12" ht="12.75" hidden="1" customHeight="1">
      <c r="B260" s="290">
        <v>327</v>
      </c>
      <c r="C260" s="291"/>
      <c r="D260" s="308"/>
      <c r="E260" s="293"/>
      <c r="F260" s="293"/>
      <c r="G260" s="294">
        <v>0</v>
      </c>
      <c r="H260" s="295">
        <v>0</v>
      </c>
      <c r="I260" s="295">
        <v>0</v>
      </c>
      <c r="J260" s="295">
        <v>0</v>
      </c>
      <c r="K260" s="295">
        <v>0</v>
      </c>
      <c r="L260" s="296">
        <v>0</v>
      </c>
    </row>
    <row r="261" spans="2:12" hidden="1">
      <c r="B261" s="290">
        <v>328</v>
      </c>
      <c r="C261" s="291"/>
      <c r="D261" s="308"/>
      <c r="E261" s="293"/>
      <c r="F261" s="293"/>
      <c r="G261" s="294">
        <v>0</v>
      </c>
      <c r="H261" s="295">
        <v>0</v>
      </c>
      <c r="I261" s="295">
        <v>0</v>
      </c>
      <c r="J261" s="295">
        <v>0</v>
      </c>
      <c r="K261" s="295">
        <v>0</v>
      </c>
      <c r="L261" s="296">
        <v>0</v>
      </c>
    </row>
    <row r="262" spans="2:12" hidden="1">
      <c r="B262" s="290">
        <v>329</v>
      </c>
      <c r="C262" s="291"/>
      <c r="D262" s="308"/>
      <c r="E262" s="293"/>
      <c r="F262" s="293"/>
      <c r="G262" s="294">
        <v>0</v>
      </c>
      <c r="H262" s="295">
        <v>0</v>
      </c>
      <c r="I262" s="295">
        <v>0</v>
      </c>
      <c r="J262" s="295">
        <v>0</v>
      </c>
      <c r="K262" s="295">
        <v>0</v>
      </c>
      <c r="L262" s="296">
        <v>0</v>
      </c>
    </row>
    <row r="263" spans="2:12" hidden="1">
      <c r="B263" s="290">
        <v>330</v>
      </c>
      <c r="C263" s="291"/>
      <c r="D263" s="308"/>
      <c r="E263" s="293"/>
      <c r="F263" s="293"/>
      <c r="G263" s="294">
        <v>0</v>
      </c>
      <c r="H263" s="295">
        <v>0</v>
      </c>
      <c r="I263" s="295">
        <v>0</v>
      </c>
      <c r="J263" s="295">
        <v>0</v>
      </c>
      <c r="K263" s="295">
        <v>0</v>
      </c>
      <c r="L263" s="296">
        <v>0</v>
      </c>
    </row>
    <row r="264" spans="2:12" hidden="1">
      <c r="B264" s="290">
        <v>331</v>
      </c>
      <c r="C264" s="291"/>
      <c r="D264" s="308"/>
      <c r="E264" s="293"/>
      <c r="F264" s="293"/>
      <c r="G264" s="294">
        <v>0</v>
      </c>
      <c r="H264" s="295">
        <v>0</v>
      </c>
      <c r="I264" s="295">
        <v>0</v>
      </c>
      <c r="J264" s="295">
        <v>0</v>
      </c>
      <c r="K264" s="295">
        <v>0</v>
      </c>
      <c r="L264" s="296">
        <v>0</v>
      </c>
    </row>
    <row r="265" spans="2:12" hidden="1">
      <c r="B265" s="290">
        <v>332</v>
      </c>
      <c r="C265" s="291"/>
      <c r="D265" s="308"/>
      <c r="E265" s="293"/>
      <c r="F265" s="293"/>
      <c r="G265" s="294">
        <v>0</v>
      </c>
      <c r="H265" s="295">
        <v>0</v>
      </c>
      <c r="I265" s="295">
        <v>0</v>
      </c>
      <c r="J265" s="295">
        <v>0</v>
      </c>
      <c r="K265" s="295">
        <v>0</v>
      </c>
      <c r="L265" s="296">
        <v>0</v>
      </c>
    </row>
    <row r="266" spans="2:12" hidden="1">
      <c r="B266" s="290">
        <v>333</v>
      </c>
      <c r="C266" s="291"/>
      <c r="D266" s="308"/>
      <c r="E266" s="293"/>
      <c r="F266" s="293"/>
      <c r="G266" s="294">
        <v>0</v>
      </c>
      <c r="H266" s="295">
        <v>0</v>
      </c>
      <c r="I266" s="295">
        <v>0</v>
      </c>
      <c r="J266" s="295">
        <v>0</v>
      </c>
      <c r="K266" s="295">
        <v>0</v>
      </c>
      <c r="L266" s="296">
        <v>0</v>
      </c>
    </row>
    <row r="267" spans="2:12" hidden="1">
      <c r="B267" s="290">
        <v>334</v>
      </c>
      <c r="C267" s="291"/>
      <c r="D267" s="308"/>
      <c r="E267" s="293"/>
      <c r="F267" s="293"/>
      <c r="G267" s="294">
        <v>0</v>
      </c>
      <c r="H267" s="295">
        <v>0</v>
      </c>
      <c r="I267" s="295">
        <v>0</v>
      </c>
      <c r="J267" s="295">
        <v>0</v>
      </c>
      <c r="K267" s="295">
        <v>0</v>
      </c>
      <c r="L267" s="296">
        <v>0</v>
      </c>
    </row>
    <row r="268" spans="2:12" hidden="1">
      <c r="B268" s="290">
        <v>335</v>
      </c>
      <c r="C268" s="291"/>
      <c r="D268" s="308"/>
      <c r="E268" s="293"/>
      <c r="F268" s="293"/>
      <c r="G268" s="294">
        <v>0</v>
      </c>
      <c r="H268" s="295">
        <v>0</v>
      </c>
      <c r="I268" s="295">
        <v>0</v>
      </c>
      <c r="J268" s="295">
        <v>0</v>
      </c>
      <c r="K268" s="295">
        <v>0</v>
      </c>
      <c r="L268" s="296">
        <v>0</v>
      </c>
    </row>
    <row r="269" spans="2:12" ht="12.75" hidden="1" customHeight="1">
      <c r="B269" s="290">
        <v>336</v>
      </c>
      <c r="C269" s="291"/>
      <c r="D269" s="308"/>
      <c r="E269" s="293"/>
      <c r="F269" s="293"/>
      <c r="G269" s="294">
        <v>0</v>
      </c>
      <c r="H269" s="295">
        <v>0</v>
      </c>
      <c r="I269" s="295">
        <v>0</v>
      </c>
      <c r="J269" s="295">
        <v>0</v>
      </c>
      <c r="K269" s="295">
        <v>0</v>
      </c>
      <c r="L269" s="296">
        <v>0</v>
      </c>
    </row>
    <row r="270" spans="2:12" ht="12.75" hidden="1" customHeight="1">
      <c r="B270" s="290">
        <v>337</v>
      </c>
      <c r="C270" s="291"/>
      <c r="D270" s="308"/>
      <c r="E270" s="293"/>
      <c r="F270" s="293"/>
      <c r="G270" s="294">
        <v>0</v>
      </c>
      <c r="H270" s="295">
        <v>0</v>
      </c>
      <c r="I270" s="295">
        <v>0</v>
      </c>
      <c r="J270" s="295">
        <v>0</v>
      </c>
      <c r="K270" s="295">
        <v>0</v>
      </c>
      <c r="L270" s="296">
        <v>0</v>
      </c>
    </row>
    <row r="271" spans="2:12" hidden="1">
      <c r="B271" s="290">
        <v>338</v>
      </c>
      <c r="C271" s="291"/>
      <c r="D271" s="308"/>
      <c r="E271" s="293"/>
      <c r="F271" s="293"/>
      <c r="G271" s="294">
        <v>0</v>
      </c>
      <c r="H271" s="295">
        <v>0</v>
      </c>
      <c r="I271" s="295">
        <v>0</v>
      </c>
      <c r="J271" s="295">
        <v>0</v>
      </c>
      <c r="K271" s="295">
        <v>0</v>
      </c>
      <c r="L271" s="296">
        <v>0</v>
      </c>
    </row>
    <row r="272" spans="2:12" hidden="1">
      <c r="B272" s="290">
        <v>339</v>
      </c>
      <c r="C272" s="291"/>
      <c r="D272" s="308"/>
      <c r="E272" s="293"/>
      <c r="F272" s="293"/>
      <c r="G272" s="294">
        <v>0</v>
      </c>
      <c r="H272" s="295">
        <v>0</v>
      </c>
      <c r="I272" s="295">
        <v>0</v>
      </c>
      <c r="J272" s="295">
        <v>0</v>
      </c>
      <c r="K272" s="295">
        <v>0</v>
      </c>
      <c r="L272" s="296">
        <v>0</v>
      </c>
    </row>
    <row r="273" spans="2:12" hidden="1">
      <c r="B273" s="290">
        <v>340</v>
      </c>
      <c r="C273" s="291"/>
      <c r="D273" s="308"/>
      <c r="E273" s="293"/>
      <c r="F273" s="293"/>
      <c r="G273" s="294">
        <v>0</v>
      </c>
      <c r="H273" s="295">
        <v>0</v>
      </c>
      <c r="I273" s="295">
        <v>0</v>
      </c>
      <c r="J273" s="295">
        <v>0</v>
      </c>
      <c r="K273" s="295">
        <v>0</v>
      </c>
      <c r="L273" s="296">
        <v>0</v>
      </c>
    </row>
    <row r="274" spans="2:12" hidden="1">
      <c r="B274" s="290">
        <v>341</v>
      </c>
      <c r="C274" s="291"/>
      <c r="D274" s="308"/>
      <c r="E274" s="293"/>
      <c r="F274" s="293"/>
      <c r="G274" s="294">
        <v>0</v>
      </c>
      <c r="H274" s="295">
        <v>0</v>
      </c>
      <c r="I274" s="295">
        <v>0</v>
      </c>
      <c r="J274" s="295">
        <v>0</v>
      </c>
      <c r="K274" s="295">
        <v>0</v>
      </c>
      <c r="L274" s="296">
        <v>0</v>
      </c>
    </row>
    <row r="275" spans="2:12" hidden="1">
      <c r="B275" s="290">
        <v>342</v>
      </c>
      <c r="C275" s="291"/>
      <c r="D275" s="308"/>
      <c r="E275" s="293"/>
      <c r="F275" s="293"/>
      <c r="G275" s="294">
        <v>0</v>
      </c>
      <c r="H275" s="295">
        <v>0</v>
      </c>
      <c r="I275" s="295">
        <v>0</v>
      </c>
      <c r="J275" s="295">
        <v>0</v>
      </c>
      <c r="K275" s="295">
        <v>0</v>
      </c>
      <c r="L275" s="296">
        <v>0</v>
      </c>
    </row>
    <row r="276" spans="2:12" hidden="1">
      <c r="B276" s="290">
        <v>343</v>
      </c>
      <c r="C276" s="291"/>
      <c r="D276" s="308"/>
      <c r="E276" s="293"/>
      <c r="F276" s="293"/>
      <c r="G276" s="294">
        <v>0</v>
      </c>
      <c r="H276" s="295">
        <v>0</v>
      </c>
      <c r="I276" s="295">
        <v>0</v>
      </c>
      <c r="J276" s="295">
        <v>0</v>
      </c>
      <c r="K276" s="295">
        <v>0</v>
      </c>
      <c r="L276" s="296">
        <v>0</v>
      </c>
    </row>
    <row r="277" spans="2:12" hidden="1">
      <c r="B277" s="290">
        <v>344</v>
      </c>
      <c r="C277" s="291"/>
      <c r="D277" s="308"/>
      <c r="E277" s="293"/>
      <c r="F277" s="293"/>
      <c r="G277" s="294">
        <v>0</v>
      </c>
      <c r="H277" s="295">
        <v>0</v>
      </c>
      <c r="I277" s="295">
        <v>0</v>
      </c>
      <c r="J277" s="295">
        <v>0</v>
      </c>
      <c r="K277" s="295">
        <v>0</v>
      </c>
      <c r="L277" s="296">
        <v>0</v>
      </c>
    </row>
    <row r="278" spans="2:12" hidden="1">
      <c r="B278" s="290">
        <v>345</v>
      </c>
      <c r="C278" s="291"/>
      <c r="D278" s="308"/>
      <c r="E278" s="293"/>
      <c r="F278" s="293"/>
      <c r="G278" s="294">
        <v>0</v>
      </c>
      <c r="H278" s="295">
        <v>0</v>
      </c>
      <c r="I278" s="295">
        <v>0</v>
      </c>
      <c r="J278" s="295">
        <v>0</v>
      </c>
      <c r="K278" s="295">
        <v>0</v>
      </c>
      <c r="L278" s="296">
        <v>0</v>
      </c>
    </row>
    <row r="279" spans="2:12" hidden="1">
      <c r="B279" s="290">
        <v>346</v>
      </c>
      <c r="C279" s="291"/>
      <c r="D279" s="308"/>
      <c r="E279" s="293"/>
      <c r="F279" s="293"/>
      <c r="G279" s="294">
        <v>0</v>
      </c>
      <c r="H279" s="295">
        <v>0</v>
      </c>
      <c r="I279" s="295">
        <v>0</v>
      </c>
      <c r="J279" s="295">
        <v>0</v>
      </c>
      <c r="K279" s="295">
        <v>0</v>
      </c>
      <c r="L279" s="296">
        <v>0</v>
      </c>
    </row>
    <row r="280" spans="2:12" ht="13.5" hidden="1" customHeight="1">
      <c r="B280" s="290">
        <v>347</v>
      </c>
      <c r="C280" s="388" t="s">
        <v>1071</v>
      </c>
      <c r="D280" s="389"/>
      <c r="E280" s="304"/>
      <c r="F280" s="304"/>
      <c r="G280" s="286"/>
      <c r="H280" s="309">
        <v>0</v>
      </c>
      <c r="I280" s="287"/>
      <c r="J280" s="309">
        <v>0</v>
      </c>
      <c r="K280" s="309"/>
      <c r="L280" s="309">
        <v>0</v>
      </c>
    </row>
    <row r="281" spans="2:12" ht="13.5" hidden="1" customHeight="1">
      <c r="B281" s="290">
        <v>348</v>
      </c>
      <c r="C281" s="306"/>
      <c r="D281" s="306"/>
      <c r="E281" s="306"/>
      <c r="F281" s="306"/>
      <c r="G281" s="306"/>
      <c r="H281" s="306"/>
      <c r="I281" s="306"/>
      <c r="J281" s="306"/>
      <c r="K281" s="306"/>
      <c r="L281" s="307"/>
    </row>
    <row r="282" spans="2:12" ht="12.75" hidden="1" customHeight="1">
      <c r="B282" s="290">
        <v>349</v>
      </c>
      <c r="C282" s="388" t="s">
        <v>1072</v>
      </c>
      <c r="D282" s="389"/>
      <c r="E282" s="285"/>
      <c r="F282" s="285"/>
      <c r="G282" s="286"/>
      <c r="H282" s="287"/>
      <c r="I282" s="287"/>
      <c r="J282" s="287"/>
      <c r="K282" s="287"/>
      <c r="L282" s="288" t="s">
        <v>3</v>
      </c>
    </row>
    <row r="283" spans="2:12" hidden="1">
      <c r="B283" s="290">
        <v>350</v>
      </c>
      <c r="C283" s="291"/>
      <c r="D283" s="308"/>
      <c r="E283" s="293"/>
      <c r="F283" s="293"/>
      <c r="G283" s="294">
        <v>0</v>
      </c>
      <c r="H283" s="295">
        <v>0</v>
      </c>
      <c r="I283" s="295">
        <v>0</v>
      </c>
      <c r="J283" s="295">
        <v>0</v>
      </c>
      <c r="K283" s="295">
        <v>0</v>
      </c>
      <c r="L283" s="296">
        <v>0</v>
      </c>
    </row>
    <row r="284" spans="2:12" ht="12.75" hidden="1" customHeight="1">
      <c r="B284" s="290">
        <v>351</v>
      </c>
      <c r="C284" s="291"/>
      <c r="D284" s="308"/>
      <c r="E284" s="293"/>
      <c r="F284" s="293"/>
      <c r="G284" s="294">
        <v>0</v>
      </c>
      <c r="H284" s="295">
        <v>0</v>
      </c>
      <c r="I284" s="295">
        <v>0</v>
      </c>
      <c r="J284" s="295">
        <v>0</v>
      </c>
      <c r="K284" s="295">
        <v>0</v>
      </c>
      <c r="L284" s="296">
        <v>0</v>
      </c>
    </row>
    <row r="285" spans="2:12" ht="12.75" hidden="1" customHeight="1">
      <c r="B285" s="290">
        <v>352</v>
      </c>
      <c r="C285" s="291"/>
      <c r="D285" s="308"/>
      <c r="E285" s="293"/>
      <c r="F285" s="293"/>
      <c r="G285" s="294">
        <v>0</v>
      </c>
      <c r="H285" s="295">
        <v>0</v>
      </c>
      <c r="I285" s="295">
        <v>0</v>
      </c>
      <c r="J285" s="295">
        <v>0</v>
      </c>
      <c r="K285" s="295">
        <v>0</v>
      </c>
      <c r="L285" s="296">
        <v>0</v>
      </c>
    </row>
    <row r="286" spans="2:12" hidden="1">
      <c r="B286" s="290">
        <v>353</v>
      </c>
      <c r="C286" s="291"/>
      <c r="D286" s="308"/>
      <c r="E286" s="293"/>
      <c r="F286" s="293"/>
      <c r="G286" s="294">
        <v>0</v>
      </c>
      <c r="H286" s="295">
        <v>0</v>
      </c>
      <c r="I286" s="295">
        <v>0</v>
      </c>
      <c r="J286" s="295">
        <v>0</v>
      </c>
      <c r="K286" s="295">
        <v>0</v>
      </c>
      <c r="L286" s="296">
        <v>0</v>
      </c>
    </row>
    <row r="287" spans="2:12" hidden="1">
      <c r="B287" s="290">
        <v>354</v>
      </c>
      <c r="C287" s="291"/>
      <c r="D287" s="308"/>
      <c r="E287" s="293"/>
      <c r="F287" s="293"/>
      <c r="G287" s="294">
        <v>0</v>
      </c>
      <c r="H287" s="295">
        <v>0</v>
      </c>
      <c r="I287" s="295">
        <v>0</v>
      </c>
      <c r="J287" s="295">
        <v>0</v>
      </c>
      <c r="K287" s="295">
        <v>0</v>
      </c>
      <c r="L287" s="296">
        <v>0</v>
      </c>
    </row>
    <row r="288" spans="2:12" hidden="1">
      <c r="B288" s="290">
        <v>355</v>
      </c>
      <c r="C288" s="291"/>
      <c r="D288" s="308"/>
      <c r="E288" s="293"/>
      <c r="F288" s="293"/>
      <c r="G288" s="294">
        <v>0</v>
      </c>
      <c r="H288" s="295">
        <v>0</v>
      </c>
      <c r="I288" s="295">
        <v>0</v>
      </c>
      <c r="J288" s="295">
        <v>0</v>
      </c>
      <c r="K288" s="295">
        <v>0</v>
      </c>
      <c r="L288" s="296">
        <v>0</v>
      </c>
    </row>
    <row r="289" spans="2:12" hidden="1">
      <c r="B289" s="290">
        <v>356</v>
      </c>
      <c r="C289" s="291"/>
      <c r="D289" s="308"/>
      <c r="E289" s="293"/>
      <c r="F289" s="293"/>
      <c r="G289" s="294">
        <v>0</v>
      </c>
      <c r="H289" s="295">
        <v>0</v>
      </c>
      <c r="I289" s="295">
        <v>0</v>
      </c>
      <c r="J289" s="295">
        <v>0</v>
      </c>
      <c r="K289" s="295">
        <v>0</v>
      </c>
      <c r="L289" s="296">
        <v>0</v>
      </c>
    </row>
    <row r="290" spans="2:12" hidden="1">
      <c r="B290" s="290">
        <v>357</v>
      </c>
      <c r="C290" s="291"/>
      <c r="D290" s="308"/>
      <c r="E290" s="293"/>
      <c r="F290" s="293"/>
      <c r="G290" s="294">
        <v>0</v>
      </c>
      <c r="H290" s="295">
        <v>0</v>
      </c>
      <c r="I290" s="295">
        <v>0</v>
      </c>
      <c r="J290" s="295">
        <v>0</v>
      </c>
      <c r="K290" s="295">
        <v>0</v>
      </c>
      <c r="L290" s="296">
        <v>0</v>
      </c>
    </row>
    <row r="291" spans="2:12" hidden="1">
      <c r="B291" s="290">
        <v>358</v>
      </c>
      <c r="C291" s="291"/>
      <c r="D291" s="308"/>
      <c r="E291" s="293"/>
      <c r="F291" s="293"/>
      <c r="G291" s="294">
        <v>0</v>
      </c>
      <c r="H291" s="295">
        <v>0</v>
      </c>
      <c r="I291" s="295">
        <v>0</v>
      </c>
      <c r="J291" s="295">
        <v>0</v>
      </c>
      <c r="K291" s="295">
        <v>0</v>
      </c>
      <c r="L291" s="296">
        <v>0</v>
      </c>
    </row>
    <row r="292" spans="2:12" hidden="1">
      <c r="B292" s="290">
        <v>359</v>
      </c>
      <c r="C292" s="291"/>
      <c r="D292" s="308"/>
      <c r="E292" s="293"/>
      <c r="F292" s="293"/>
      <c r="G292" s="294">
        <v>0</v>
      </c>
      <c r="H292" s="295">
        <v>0</v>
      </c>
      <c r="I292" s="295">
        <v>0</v>
      </c>
      <c r="J292" s="295">
        <v>0</v>
      </c>
      <c r="K292" s="295">
        <v>0</v>
      </c>
      <c r="L292" s="296">
        <v>0</v>
      </c>
    </row>
    <row r="293" spans="2:12" hidden="1">
      <c r="B293" s="290">
        <v>360</v>
      </c>
      <c r="C293" s="291"/>
      <c r="D293" s="308"/>
      <c r="E293" s="293"/>
      <c r="F293" s="293"/>
      <c r="G293" s="294">
        <v>0</v>
      </c>
      <c r="H293" s="295">
        <v>0</v>
      </c>
      <c r="I293" s="295">
        <v>0</v>
      </c>
      <c r="J293" s="295">
        <v>0</v>
      </c>
      <c r="K293" s="295">
        <v>0</v>
      </c>
      <c r="L293" s="296">
        <v>0</v>
      </c>
    </row>
    <row r="294" spans="2:12" ht="12.75" hidden="1" customHeight="1">
      <c r="B294" s="290">
        <v>361</v>
      </c>
      <c r="C294" s="291"/>
      <c r="D294" s="308"/>
      <c r="E294" s="293"/>
      <c r="F294" s="293"/>
      <c r="G294" s="294">
        <v>0</v>
      </c>
      <c r="H294" s="295">
        <v>0</v>
      </c>
      <c r="I294" s="295">
        <v>0</v>
      </c>
      <c r="J294" s="295">
        <v>0</v>
      </c>
      <c r="K294" s="295">
        <v>0</v>
      </c>
      <c r="L294" s="296">
        <v>0</v>
      </c>
    </row>
    <row r="295" spans="2:12" ht="12.75" hidden="1" customHeight="1">
      <c r="B295" s="290">
        <v>362</v>
      </c>
      <c r="C295" s="291"/>
      <c r="D295" s="308"/>
      <c r="E295" s="293"/>
      <c r="F295" s="293"/>
      <c r="G295" s="294">
        <v>0</v>
      </c>
      <c r="H295" s="295">
        <v>0</v>
      </c>
      <c r="I295" s="295">
        <v>0</v>
      </c>
      <c r="J295" s="295">
        <v>0</v>
      </c>
      <c r="K295" s="295">
        <v>0</v>
      </c>
      <c r="L295" s="296">
        <v>0</v>
      </c>
    </row>
    <row r="296" spans="2:12" hidden="1">
      <c r="B296" s="290">
        <v>363</v>
      </c>
      <c r="C296" s="291"/>
      <c r="D296" s="308"/>
      <c r="E296" s="293"/>
      <c r="F296" s="293"/>
      <c r="G296" s="294">
        <v>0</v>
      </c>
      <c r="H296" s="295">
        <v>0</v>
      </c>
      <c r="I296" s="295">
        <v>0</v>
      </c>
      <c r="J296" s="295">
        <v>0</v>
      </c>
      <c r="K296" s="295">
        <v>0</v>
      </c>
      <c r="L296" s="296">
        <v>0</v>
      </c>
    </row>
    <row r="297" spans="2:12" hidden="1">
      <c r="B297" s="290">
        <v>364</v>
      </c>
      <c r="C297" s="291"/>
      <c r="D297" s="308"/>
      <c r="E297" s="293"/>
      <c r="F297" s="293"/>
      <c r="G297" s="294">
        <v>0</v>
      </c>
      <c r="H297" s="295">
        <v>0</v>
      </c>
      <c r="I297" s="295">
        <v>0</v>
      </c>
      <c r="J297" s="295">
        <v>0</v>
      </c>
      <c r="K297" s="295">
        <v>0</v>
      </c>
      <c r="L297" s="296">
        <v>0</v>
      </c>
    </row>
    <row r="298" spans="2:12" hidden="1">
      <c r="B298" s="290">
        <v>365</v>
      </c>
      <c r="C298" s="291"/>
      <c r="D298" s="308"/>
      <c r="E298" s="293"/>
      <c r="F298" s="293"/>
      <c r="G298" s="294">
        <v>0</v>
      </c>
      <c r="H298" s="295">
        <v>0</v>
      </c>
      <c r="I298" s="295">
        <v>0</v>
      </c>
      <c r="J298" s="295">
        <v>0</v>
      </c>
      <c r="K298" s="295">
        <v>0</v>
      </c>
      <c r="L298" s="296">
        <v>0</v>
      </c>
    </row>
    <row r="299" spans="2:12" hidden="1">
      <c r="B299" s="290">
        <v>366</v>
      </c>
      <c r="C299" s="291"/>
      <c r="D299" s="308"/>
      <c r="E299" s="293"/>
      <c r="F299" s="293"/>
      <c r="G299" s="294">
        <v>0</v>
      </c>
      <c r="H299" s="295">
        <v>0</v>
      </c>
      <c r="I299" s="295">
        <v>0</v>
      </c>
      <c r="J299" s="295">
        <v>0</v>
      </c>
      <c r="K299" s="295">
        <v>0</v>
      </c>
      <c r="L299" s="296">
        <v>0</v>
      </c>
    </row>
    <row r="300" spans="2:12" hidden="1">
      <c r="B300" s="290">
        <v>367</v>
      </c>
      <c r="C300" s="291"/>
      <c r="D300" s="308"/>
      <c r="E300" s="293"/>
      <c r="F300" s="293"/>
      <c r="G300" s="294">
        <v>0</v>
      </c>
      <c r="H300" s="295">
        <v>0</v>
      </c>
      <c r="I300" s="295">
        <v>0</v>
      </c>
      <c r="J300" s="295">
        <v>0</v>
      </c>
      <c r="K300" s="295">
        <v>0</v>
      </c>
      <c r="L300" s="296">
        <v>0</v>
      </c>
    </row>
    <row r="301" spans="2:12" hidden="1">
      <c r="B301" s="290">
        <v>368</v>
      </c>
      <c r="C301" s="291"/>
      <c r="D301" s="308"/>
      <c r="E301" s="293"/>
      <c r="F301" s="293"/>
      <c r="G301" s="294">
        <v>0</v>
      </c>
      <c r="H301" s="295">
        <v>0</v>
      </c>
      <c r="I301" s="295">
        <v>0</v>
      </c>
      <c r="J301" s="295">
        <v>0</v>
      </c>
      <c r="K301" s="295">
        <v>0</v>
      </c>
      <c r="L301" s="296">
        <v>0</v>
      </c>
    </row>
    <row r="302" spans="2:12" hidden="1">
      <c r="B302" s="290">
        <v>369</v>
      </c>
      <c r="C302" s="291"/>
      <c r="D302" s="308"/>
      <c r="E302" s="293"/>
      <c r="F302" s="293"/>
      <c r="G302" s="294">
        <v>0</v>
      </c>
      <c r="H302" s="295">
        <v>0</v>
      </c>
      <c r="I302" s="295">
        <v>0</v>
      </c>
      <c r="J302" s="295">
        <v>0</v>
      </c>
      <c r="K302" s="295">
        <v>0</v>
      </c>
      <c r="L302" s="296">
        <v>0</v>
      </c>
    </row>
    <row r="303" spans="2:12" hidden="1">
      <c r="B303" s="290">
        <v>370</v>
      </c>
      <c r="C303" s="291"/>
      <c r="D303" s="308"/>
      <c r="E303" s="293"/>
      <c r="F303" s="293"/>
      <c r="G303" s="294">
        <v>0</v>
      </c>
      <c r="H303" s="295">
        <v>0</v>
      </c>
      <c r="I303" s="295">
        <v>0</v>
      </c>
      <c r="J303" s="295">
        <v>0</v>
      </c>
      <c r="K303" s="295">
        <v>0</v>
      </c>
      <c r="L303" s="296">
        <v>0</v>
      </c>
    </row>
    <row r="304" spans="2:12" ht="12.75" hidden="1" customHeight="1">
      <c r="B304" s="290">
        <v>371</v>
      </c>
      <c r="C304" s="291"/>
      <c r="D304" s="308"/>
      <c r="E304" s="293"/>
      <c r="F304" s="293"/>
      <c r="G304" s="294">
        <v>0</v>
      </c>
      <c r="H304" s="295">
        <v>0</v>
      </c>
      <c r="I304" s="295">
        <v>0</v>
      </c>
      <c r="J304" s="295">
        <v>0</v>
      </c>
      <c r="K304" s="295">
        <v>0</v>
      </c>
      <c r="L304" s="296">
        <v>0</v>
      </c>
    </row>
    <row r="305" spans="2:12" ht="12.75" hidden="1" customHeight="1">
      <c r="B305" s="290">
        <v>372</v>
      </c>
      <c r="C305" s="291"/>
      <c r="D305" s="308"/>
      <c r="E305" s="293"/>
      <c r="F305" s="293"/>
      <c r="G305" s="294">
        <v>0</v>
      </c>
      <c r="H305" s="295">
        <v>0</v>
      </c>
      <c r="I305" s="295">
        <v>0</v>
      </c>
      <c r="J305" s="295">
        <v>0</v>
      </c>
      <c r="K305" s="295">
        <v>0</v>
      </c>
      <c r="L305" s="296">
        <v>0</v>
      </c>
    </row>
    <row r="306" spans="2:12" hidden="1">
      <c r="B306" s="290">
        <v>373</v>
      </c>
      <c r="C306" s="291"/>
      <c r="D306" s="308"/>
      <c r="E306" s="293"/>
      <c r="F306" s="293"/>
      <c r="G306" s="294">
        <v>0</v>
      </c>
      <c r="H306" s="295">
        <v>0</v>
      </c>
      <c r="I306" s="295">
        <v>0</v>
      </c>
      <c r="J306" s="295">
        <v>0</v>
      </c>
      <c r="K306" s="295">
        <v>0</v>
      </c>
      <c r="L306" s="296">
        <v>0</v>
      </c>
    </row>
    <row r="307" spans="2:12" hidden="1">
      <c r="B307" s="290">
        <v>374</v>
      </c>
      <c r="C307" s="291"/>
      <c r="D307" s="308"/>
      <c r="E307" s="293"/>
      <c r="F307" s="293"/>
      <c r="G307" s="294">
        <v>0</v>
      </c>
      <c r="H307" s="295">
        <v>0</v>
      </c>
      <c r="I307" s="295">
        <v>0</v>
      </c>
      <c r="J307" s="295">
        <v>0</v>
      </c>
      <c r="K307" s="295">
        <v>0</v>
      </c>
      <c r="L307" s="296">
        <v>0</v>
      </c>
    </row>
    <row r="308" spans="2:12" hidden="1">
      <c r="B308" s="290">
        <v>375</v>
      </c>
      <c r="C308" s="291"/>
      <c r="D308" s="308"/>
      <c r="E308" s="293"/>
      <c r="F308" s="293"/>
      <c r="G308" s="294">
        <v>0</v>
      </c>
      <c r="H308" s="295">
        <v>0</v>
      </c>
      <c r="I308" s="295">
        <v>0</v>
      </c>
      <c r="J308" s="295">
        <v>0</v>
      </c>
      <c r="K308" s="295">
        <v>0</v>
      </c>
      <c r="L308" s="296">
        <v>0</v>
      </c>
    </row>
    <row r="309" spans="2:12" hidden="1">
      <c r="B309" s="290">
        <v>376</v>
      </c>
      <c r="C309" s="291"/>
      <c r="D309" s="308"/>
      <c r="E309" s="293"/>
      <c r="F309" s="293"/>
      <c r="G309" s="294">
        <v>0</v>
      </c>
      <c r="H309" s="295">
        <v>0</v>
      </c>
      <c r="I309" s="295">
        <v>0</v>
      </c>
      <c r="J309" s="295">
        <v>0</v>
      </c>
      <c r="K309" s="295">
        <v>0</v>
      </c>
      <c r="L309" s="296">
        <v>0</v>
      </c>
    </row>
    <row r="310" spans="2:12" hidden="1">
      <c r="B310" s="290">
        <v>377</v>
      </c>
      <c r="C310" s="291"/>
      <c r="D310" s="308"/>
      <c r="E310" s="293"/>
      <c r="F310" s="293"/>
      <c r="G310" s="294">
        <v>0</v>
      </c>
      <c r="H310" s="295">
        <v>0</v>
      </c>
      <c r="I310" s="295">
        <v>0</v>
      </c>
      <c r="J310" s="295">
        <v>0</v>
      </c>
      <c r="K310" s="295">
        <v>0</v>
      </c>
      <c r="L310" s="296">
        <v>0</v>
      </c>
    </row>
    <row r="311" spans="2:12" hidden="1">
      <c r="B311" s="290">
        <v>378</v>
      </c>
      <c r="C311" s="291"/>
      <c r="D311" s="308"/>
      <c r="E311" s="293"/>
      <c r="F311" s="293"/>
      <c r="G311" s="294">
        <v>0</v>
      </c>
      <c r="H311" s="295">
        <v>0</v>
      </c>
      <c r="I311" s="295">
        <v>0</v>
      </c>
      <c r="J311" s="295">
        <v>0</v>
      </c>
      <c r="K311" s="295">
        <v>0</v>
      </c>
      <c r="L311" s="296">
        <v>0</v>
      </c>
    </row>
    <row r="312" spans="2:12" hidden="1">
      <c r="B312" s="290">
        <v>379</v>
      </c>
      <c r="C312" s="291"/>
      <c r="D312" s="308"/>
      <c r="E312" s="293"/>
      <c r="F312" s="293"/>
      <c r="G312" s="294">
        <v>0</v>
      </c>
      <c r="H312" s="295">
        <v>0</v>
      </c>
      <c r="I312" s="295">
        <v>0</v>
      </c>
      <c r="J312" s="295">
        <v>0</v>
      </c>
      <c r="K312" s="295">
        <v>0</v>
      </c>
      <c r="L312" s="296">
        <v>0</v>
      </c>
    </row>
    <row r="313" spans="2:12" hidden="1">
      <c r="B313" s="290">
        <v>380</v>
      </c>
      <c r="C313" s="291"/>
      <c r="D313" s="308"/>
      <c r="E313" s="293"/>
      <c r="F313" s="293"/>
      <c r="G313" s="294">
        <v>0</v>
      </c>
      <c r="H313" s="295">
        <v>0</v>
      </c>
      <c r="I313" s="295">
        <v>0</v>
      </c>
      <c r="J313" s="295">
        <v>0</v>
      </c>
      <c r="K313" s="295">
        <v>0</v>
      </c>
      <c r="L313" s="296">
        <v>0</v>
      </c>
    </row>
    <row r="314" spans="2:12" hidden="1">
      <c r="B314" s="290">
        <v>381</v>
      </c>
      <c r="C314" s="291"/>
      <c r="D314" s="308"/>
      <c r="E314" s="293"/>
      <c r="F314" s="293"/>
      <c r="G314" s="294">
        <v>0</v>
      </c>
      <c r="H314" s="295">
        <v>0</v>
      </c>
      <c r="I314" s="295">
        <v>0</v>
      </c>
      <c r="J314" s="295">
        <v>0</v>
      </c>
      <c r="K314" s="295">
        <v>0</v>
      </c>
      <c r="L314" s="296">
        <v>0</v>
      </c>
    </row>
    <row r="315" spans="2:12" ht="13.5" hidden="1" customHeight="1">
      <c r="B315" s="290">
        <v>382</v>
      </c>
      <c r="C315" s="388" t="s">
        <v>1073</v>
      </c>
      <c r="D315" s="389"/>
      <c r="E315" s="304"/>
      <c r="F315" s="304"/>
      <c r="G315" s="286"/>
      <c r="H315" s="309">
        <v>0</v>
      </c>
      <c r="I315" s="287"/>
      <c r="J315" s="309">
        <v>0</v>
      </c>
      <c r="K315" s="309"/>
      <c r="L315" s="309">
        <v>0</v>
      </c>
    </row>
    <row r="316" spans="2:12" ht="13.5" hidden="1" customHeight="1">
      <c r="B316" s="290">
        <v>383</v>
      </c>
      <c r="C316" s="306"/>
      <c r="D316" s="306"/>
      <c r="E316" s="306"/>
      <c r="F316" s="306"/>
      <c r="G316" s="306"/>
      <c r="H316" s="306"/>
      <c r="I316" s="306"/>
      <c r="J316" s="306"/>
      <c r="K316" s="306"/>
      <c r="L316" s="307"/>
    </row>
    <row r="317" spans="2:12" ht="12.75" hidden="1" customHeight="1">
      <c r="B317" s="290">
        <v>384</v>
      </c>
      <c r="C317" s="388" t="s">
        <v>1074</v>
      </c>
      <c r="D317" s="389"/>
      <c r="E317" s="285"/>
      <c r="F317" s="285"/>
      <c r="G317" s="286"/>
      <c r="H317" s="287"/>
      <c r="I317" s="287"/>
      <c r="J317" s="287"/>
      <c r="K317" s="287"/>
      <c r="L317" s="288" t="s">
        <v>3</v>
      </c>
    </row>
    <row r="318" spans="2:12" hidden="1">
      <c r="B318" s="290">
        <v>385</v>
      </c>
      <c r="C318" s="291"/>
      <c r="D318" s="308"/>
      <c r="E318" s="293"/>
      <c r="F318" s="293"/>
      <c r="G318" s="294">
        <v>0</v>
      </c>
      <c r="H318" s="295">
        <v>0</v>
      </c>
      <c r="I318" s="295">
        <v>0</v>
      </c>
      <c r="J318" s="295">
        <v>0</v>
      </c>
      <c r="K318" s="295">
        <v>0</v>
      </c>
      <c r="L318" s="296">
        <v>0</v>
      </c>
    </row>
    <row r="319" spans="2:12" ht="12.75" hidden="1" customHeight="1">
      <c r="B319" s="290">
        <v>386</v>
      </c>
      <c r="C319" s="291"/>
      <c r="D319" s="308"/>
      <c r="E319" s="293"/>
      <c r="F319" s="293"/>
      <c r="G319" s="294">
        <v>0</v>
      </c>
      <c r="H319" s="295">
        <v>0</v>
      </c>
      <c r="I319" s="295">
        <v>0</v>
      </c>
      <c r="J319" s="295">
        <v>0</v>
      </c>
      <c r="K319" s="295">
        <v>0</v>
      </c>
      <c r="L319" s="296">
        <v>0</v>
      </c>
    </row>
    <row r="320" spans="2:12" ht="12.75" hidden="1" customHeight="1">
      <c r="B320" s="290">
        <v>387</v>
      </c>
      <c r="C320" s="291"/>
      <c r="D320" s="308"/>
      <c r="E320" s="293"/>
      <c r="F320" s="293"/>
      <c r="G320" s="294">
        <v>0</v>
      </c>
      <c r="H320" s="295">
        <v>0</v>
      </c>
      <c r="I320" s="295">
        <v>0</v>
      </c>
      <c r="J320" s="295">
        <v>0</v>
      </c>
      <c r="K320" s="295">
        <v>0</v>
      </c>
      <c r="L320" s="296">
        <v>0</v>
      </c>
    </row>
    <row r="321" spans="2:12" hidden="1">
      <c r="B321" s="290">
        <v>388</v>
      </c>
      <c r="C321" s="291"/>
      <c r="D321" s="308"/>
      <c r="E321" s="293"/>
      <c r="F321" s="293"/>
      <c r="G321" s="294">
        <v>0</v>
      </c>
      <c r="H321" s="295">
        <v>0</v>
      </c>
      <c r="I321" s="295">
        <v>0</v>
      </c>
      <c r="J321" s="295">
        <v>0</v>
      </c>
      <c r="K321" s="295">
        <v>0</v>
      </c>
      <c r="L321" s="296">
        <v>0</v>
      </c>
    </row>
    <row r="322" spans="2:12" hidden="1">
      <c r="B322" s="290">
        <v>389</v>
      </c>
      <c r="C322" s="291"/>
      <c r="D322" s="308"/>
      <c r="E322" s="293"/>
      <c r="F322" s="293"/>
      <c r="G322" s="294">
        <v>0</v>
      </c>
      <c r="H322" s="295">
        <v>0</v>
      </c>
      <c r="I322" s="295">
        <v>0</v>
      </c>
      <c r="J322" s="295">
        <v>0</v>
      </c>
      <c r="K322" s="295">
        <v>0</v>
      </c>
      <c r="L322" s="296">
        <v>0</v>
      </c>
    </row>
    <row r="323" spans="2:12" hidden="1">
      <c r="B323" s="290">
        <v>390</v>
      </c>
      <c r="C323" s="291"/>
      <c r="D323" s="308"/>
      <c r="E323" s="293"/>
      <c r="F323" s="293"/>
      <c r="G323" s="294">
        <v>0</v>
      </c>
      <c r="H323" s="295">
        <v>0</v>
      </c>
      <c r="I323" s="295">
        <v>0</v>
      </c>
      <c r="J323" s="295">
        <v>0</v>
      </c>
      <c r="K323" s="295">
        <v>0</v>
      </c>
      <c r="L323" s="296">
        <v>0</v>
      </c>
    </row>
    <row r="324" spans="2:12" hidden="1">
      <c r="B324" s="290">
        <v>391</v>
      </c>
      <c r="C324" s="291"/>
      <c r="D324" s="308"/>
      <c r="E324" s="293"/>
      <c r="F324" s="293"/>
      <c r="G324" s="294">
        <v>0</v>
      </c>
      <c r="H324" s="295">
        <v>0</v>
      </c>
      <c r="I324" s="295">
        <v>0</v>
      </c>
      <c r="J324" s="295">
        <v>0</v>
      </c>
      <c r="K324" s="295">
        <v>0</v>
      </c>
      <c r="L324" s="296">
        <v>0</v>
      </c>
    </row>
    <row r="325" spans="2:12" hidden="1">
      <c r="B325" s="290">
        <v>392</v>
      </c>
      <c r="C325" s="291"/>
      <c r="D325" s="308"/>
      <c r="E325" s="293"/>
      <c r="F325" s="293"/>
      <c r="G325" s="294">
        <v>0</v>
      </c>
      <c r="H325" s="295">
        <v>0</v>
      </c>
      <c r="I325" s="295">
        <v>0</v>
      </c>
      <c r="J325" s="295">
        <v>0</v>
      </c>
      <c r="K325" s="295">
        <v>0</v>
      </c>
      <c r="L325" s="296">
        <v>0</v>
      </c>
    </row>
    <row r="326" spans="2:12" hidden="1">
      <c r="B326" s="290">
        <v>393</v>
      </c>
      <c r="C326" s="291"/>
      <c r="D326" s="308"/>
      <c r="E326" s="293"/>
      <c r="F326" s="293"/>
      <c r="G326" s="294">
        <v>0</v>
      </c>
      <c r="H326" s="295">
        <v>0</v>
      </c>
      <c r="I326" s="295">
        <v>0</v>
      </c>
      <c r="J326" s="295">
        <v>0</v>
      </c>
      <c r="K326" s="295">
        <v>0</v>
      </c>
      <c r="L326" s="296">
        <v>0</v>
      </c>
    </row>
    <row r="327" spans="2:12" hidden="1">
      <c r="B327" s="290">
        <v>394</v>
      </c>
      <c r="C327" s="291"/>
      <c r="D327" s="308"/>
      <c r="E327" s="293"/>
      <c r="F327" s="293"/>
      <c r="G327" s="294">
        <v>0</v>
      </c>
      <c r="H327" s="295">
        <v>0</v>
      </c>
      <c r="I327" s="295">
        <v>0</v>
      </c>
      <c r="J327" s="295">
        <v>0</v>
      </c>
      <c r="K327" s="295">
        <v>0</v>
      </c>
      <c r="L327" s="296">
        <v>0</v>
      </c>
    </row>
    <row r="328" spans="2:12" hidden="1">
      <c r="B328" s="290">
        <v>395</v>
      </c>
      <c r="C328" s="291"/>
      <c r="D328" s="308"/>
      <c r="E328" s="293"/>
      <c r="F328" s="293"/>
      <c r="G328" s="294">
        <v>0</v>
      </c>
      <c r="H328" s="295">
        <v>0</v>
      </c>
      <c r="I328" s="295">
        <v>0</v>
      </c>
      <c r="J328" s="295">
        <v>0</v>
      </c>
      <c r="K328" s="295">
        <v>0</v>
      </c>
      <c r="L328" s="296">
        <v>0</v>
      </c>
    </row>
    <row r="329" spans="2:12" ht="12.75" hidden="1" customHeight="1">
      <c r="B329" s="290">
        <v>396</v>
      </c>
      <c r="C329" s="291"/>
      <c r="D329" s="308"/>
      <c r="E329" s="293"/>
      <c r="F329" s="293"/>
      <c r="G329" s="294">
        <v>0</v>
      </c>
      <c r="H329" s="295">
        <v>0</v>
      </c>
      <c r="I329" s="295">
        <v>0</v>
      </c>
      <c r="J329" s="295">
        <v>0</v>
      </c>
      <c r="K329" s="295">
        <v>0</v>
      </c>
      <c r="L329" s="296">
        <v>0</v>
      </c>
    </row>
    <row r="330" spans="2:12" ht="12.75" hidden="1" customHeight="1">
      <c r="B330" s="290">
        <v>397</v>
      </c>
      <c r="C330" s="291"/>
      <c r="D330" s="308"/>
      <c r="E330" s="293"/>
      <c r="F330" s="293"/>
      <c r="G330" s="294">
        <v>0</v>
      </c>
      <c r="H330" s="295">
        <v>0</v>
      </c>
      <c r="I330" s="295">
        <v>0</v>
      </c>
      <c r="J330" s="295">
        <v>0</v>
      </c>
      <c r="K330" s="295">
        <v>0</v>
      </c>
      <c r="L330" s="296">
        <v>0</v>
      </c>
    </row>
    <row r="331" spans="2:12" hidden="1">
      <c r="B331" s="290">
        <v>398</v>
      </c>
      <c r="C331" s="291"/>
      <c r="D331" s="308"/>
      <c r="E331" s="293"/>
      <c r="F331" s="293"/>
      <c r="G331" s="294">
        <v>0</v>
      </c>
      <c r="H331" s="295">
        <v>0</v>
      </c>
      <c r="I331" s="295">
        <v>0</v>
      </c>
      <c r="J331" s="295">
        <v>0</v>
      </c>
      <c r="K331" s="295">
        <v>0</v>
      </c>
      <c r="L331" s="296">
        <v>0</v>
      </c>
    </row>
    <row r="332" spans="2:12" hidden="1">
      <c r="B332" s="290">
        <v>399</v>
      </c>
      <c r="C332" s="291"/>
      <c r="D332" s="308"/>
      <c r="E332" s="293"/>
      <c r="F332" s="293"/>
      <c r="G332" s="294">
        <v>0</v>
      </c>
      <c r="H332" s="295">
        <v>0</v>
      </c>
      <c r="I332" s="295">
        <v>0</v>
      </c>
      <c r="J332" s="295">
        <v>0</v>
      </c>
      <c r="K332" s="295">
        <v>0</v>
      </c>
      <c r="L332" s="296">
        <v>0</v>
      </c>
    </row>
    <row r="333" spans="2:12" hidden="1">
      <c r="B333" s="290">
        <v>400</v>
      </c>
      <c r="C333" s="291"/>
      <c r="D333" s="308"/>
      <c r="E333" s="293"/>
      <c r="F333" s="293"/>
      <c r="G333" s="294">
        <v>0</v>
      </c>
      <c r="H333" s="295">
        <v>0</v>
      </c>
      <c r="I333" s="295">
        <v>0</v>
      </c>
      <c r="J333" s="295">
        <v>0</v>
      </c>
      <c r="K333" s="295">
        <v>0</v>
      </c>
      <c r="L333" s="296">
        <v>0</v>
      </c>
    </row>
    <row r="334" spans="2:12" hidden="1">
      <c r="B334" s="290">
        <v>401</v>
      </c>
      <c r="C334" s="291"/>
      <c r="D334" s="308"/>
      <c r="E334" s="293"/>
      <c r="F334" s="293"/>
      <c r="G334" s="294">
        <v>0</v>
      </c>
      <c r="H334" s="295">
        <v>0</v>
      </c>
      <c r="I334" s="295">
        <v>0</v>
      </c>
      <c r="J334" s="295">
        <v>0</v>
      </c>
      <c r="K334" s="295">
        <v>0</v>
      </c>
      <c r="L334" s="296">
        <v>0</v>
      </c>
    </row>
    <row r="335" spans="2:12" hidden="1">
      <c r="B335" s="290">
        <v>402</v>
      </c>
      <c r="C335" s="291"/>
      <c r="D335" s="308"/>
      <c r="E335" s="293"/>
      <c r="F335" s="293"/>
      <c r="G335" s="294">
        <v>0</v>
      </c>
      <c r="H335" s="295">
        <v>0</v>
      </c>
      <c r="I335" s="295">
        <v>0</v>
      </c>
      <c r="J335" s="295">
        <v>0</v>
      </c>
      <c r="K335" s="295">
        <v>0</v>
      </c>
      <c r="L335" s="296">
        <v>0</v>
      </c>
    </row>
    <row r="336" spans="2:12" hidden="1">
      <c r="B336" s="290">
        <v>403</v>
      </c>
      <c r="C336" s="291"/>
      <c r="D336" s="308"/>
      <c r="E336" s="293"/>
      <c r="F336" s="293"/>
      <c r="G336" s="294">
        <v>0</v>
      </c>
      <c r="H336" s="295">
        <v>0</v>
      </c>
      <c r="I336" s="295">
        <v>0</v>
      </c>
      <c r="J336" s="295">
        <v>0</v>
      </c>
      <c r="K336" s="295">
        <v>0</v>
      </c>
      <c r="L336" s="296">
        <v>0</v>
      </c>
    </row>
    <row r="337" spans="2:12" hidden="1">
      <c r="B337" s="290">
        <v>404</v>
      </c>
      <c r="C337" s="291"/>
      <c r="D337" s="308"/>
      <c r="E337" s="293"/>
      <c r="F337" s="293"/>
      <c r="G337" s="294">
        <v>0</v>
      </c>
      <c r="H337" s="295">
        <v>0</v>
      </c>
      <c r="I337" s="295">
        <v>0</v>
      </c>
      <c r="J337" s="295">
        <v>0</v>
      </c>
      <c r="K337" s="295">
        <v>0</v>
      </c>
      <c r="L337" s="296">
        <v>0</v>
      </c>
    </row>
    <row r="338" spans="2:12" hidden="1">
      <c r="B338" s="290">
        <v>405</v>
      </c>
      <c r="C338" s="291"/>
      <c r="D338" s="308"/>
      <c r="E338" s="293"/>
      <c r="F338" s="293"/>
      <c r="G338" s="294">
        <v>0</v>
      </c>
      <c r="H338" s="295">
        <v>0</v>
      </c>
      <c r="I338" s="295">
        <v>0</v>
      </c>
      <c r="J338" s="295">
        <v>0</v>
      </c>
      <c r="K338" s="295">
        <v>0</v>
      </c>
      <c r="L338" s="296">
        <v>0</v>
      </c>
    </row>
    <row r="339" spans="2:12" ht="12.75" hidden="1" customHeight="1">
      <c r="B339" s="290">
        <v>406</v>
      </c>
      <c r="C339" s="291"/>
      <c r="D339" s="308"/>
      <c r="E339" s="293"/>
      <c r="F339" s="293"/>
      <c r="G339" s="294">
        <v>0</v>
      </c>
      <c r="H339" s="295">
        <v>0</v>
      </c>
      <c r="I339" s="295">
        <v>0</v>
      </c>
      <c r="J339" s="295">
        <v>0</v>
      </c>
      <c r="K339" s="295">
        <v>0</v>
      </c>
      <c r="L339" s="296">
        <v>0</v>
      </c>
    </row>
    <row r="340" spans="2:12" ht="12.75" hidden="1" customHeight="1">
      <c r="B340" s="290">
        <v>407</v>
      </c>
      <c r="C340" s="291"/>
      <c r="D340" s="308"/>
      <c r="E340" s="293"/>
      <c r="F340" s="293"/>
      <c r="G340" s="294">
        <v>0</v>
      </c>
      <c r="H340" s="295">
        <v>0</v>
      </c>
      <c r="I340" s="295">
        <v>0</v>
      </c>
      <c r="J340" s="295">
        <v>0</v>
      </c>
      <c r="K340" s="295">
        <v>0</v>
      </c>
      <c r="L340" s="296">
        <v>0</v>
      </c>
    </row>
    <row r="341" spans="2:12" hidden="1">
      <c r="B341" s="290">
        <v>408</v>
      </c>
      <c r="C341" s="291"/>
      <c r="D341" s="308"/>
      <c r="E341" s="293"/>
      <c r="F341" s="293"/>
      <c r="G341" s="294">
        <v>0</v>
      </c>
      <c r="H341" s="295">
        <v>0</v>
      </c>
      <c r="I341" s="295">
        <v>0</v>
      </c>
      <c r="J341" s="295">
        <v>0</v>
      </c>
      <c r="K341" s="295">
        <v>0</v>
      </c>
      <c r="L341" s="296">
        <v>0</v>
      </c>
    </row>
    <row r="342" spans="2:12" hidden="1">
      <c r="B342" s="290">
        <v>409</v>
      </c>
      <c r="C342" s="291"/>
      <c r="D342" s="308"/>
      <c r="E342" s="293"/>
      <c r="F342" s="293"/>
      <c r="G342" s="294">
        <v>0</v>
      </c>
      <c r="H342" s="295">
        <v>0</v>
      </c>
      <c r="I342" s="295">
        <v>0</v>
      </c>
      <c r="J342" s="295">
        <v>0</v>
      </c>
      <c r="K342" s="295">
        <v>0</v>
      </c>
      <c r="L342" s="296">
        <v>0</v>
      </c>
    </row>
    <row r="343" spans="2:12" hidden="1">
      <c r="B343" s="290">
        <v>410</v>
      </c>
      <c r="C343" s="291"/>
      <c r="D343" s="308"/>
      <c r="E343" s="293"/>
      <c r="F343" s="293"/>
      <c r="G343" s="294">
        <v>0</v>
      </c>
      <c r="H343" s="295">
        <v>0</v>
      </c>
      <c r="I343" s="295">
        <v>0</v>
      </c>
      <c r="J343" s="295">
        <v>0</v>
      </c>
      <c r="K343" s="295">
        <v>0</v>
      </c>
      <c r="L343" s="296">
        <v>0</v>
      </c>
    </row>
    <row r="344" spans="2:12" hidden="1">
      <c r="B344" s="290">
        <v>411</v>
      </c>
      <c r="C344" s="291"/>
      <c r="D344" s="308"/>
      <c r="E344" s="293"/>
      <c r="F344" s="293"/>
      <c r="G344" s="294">
        <v>0</v>
      </c>
      <c r="H344" s="295">
        <v>0</v>
      </c>
      <c r="I344" s="295">
        <v>0</v>
      </c>
      <c r="J344" s="295">
        <v>0</v>
      </c>
      <c r="K344" s="295">
        <v>0</v>
      </c>
      <c r="L344" s="296">
        <v>0</v>
      </c>
    </row>
    <row r="345" spans="2:12" hidden="1">
      <c r="B345" s="290">
        <v>412</v>
      </c>
      <c r="C345" s="291"/>
      <c r="D345" s="308"/>
      <c r="E345" s="293"/>
      <c r="F345" s="293"/>
      <c r="G345" s="294">
        <v>0</v>
      </c>
      <c r="H345" s="295">
        <v>0</v>
      </c>
      <c r="I345" s="295">
        <v>0</v>
      </c>
      <c r="J345" s="295">
        <v>0</v>
      </c>
      <c r="K345" s="295">
        <v>0</v>
      </c>
      <c r="L345" s="296">
        <v>0</v>
      </c>
    </row>
    <row r="346" spans="2:12" hidden="1">
      <c r="B346" s="290">
        <v>413</v>
      </c>
      <c r="C346" s="291"/>
      <c r="D346" s="308"/>
      <c r="E346" s="293"/>
      <c r="F346" s="293"/>
      <c r="G346" s="294">
        <v>0</v>
      </c>
      <c r="H346" s="295">
        <v>0</v>
      </c>
      <c r="I346" s="295">
        <v>0</v>
      </c>
      <c r="J346" s="295">
        <v>0</v>
      </c>
      <c r="K346" s="295">
        <v>0</v>
      </c>
      <c r="L346" s="296">
        <v>0</v>
      </c>
    </row>
    <row r="347" spans="2:12" hidden="1">
      <c r="B347" s="290">
        <v>414</v>
      </c>
      <c r="C347" s="291"/>
      <c r="D347" s="308"/>
      <c r="E347" s="293"/>
      <c r="F347" s="293"/>
      <c r="G347" s="294">
        <v>0</v>
      </c>
      <c r="H347" s="295">
        <v>0</v>
      </c>
      <c r="I347" s="295">
        <v>0</v>
      </c>
      <c r="J347" s="295">
        <v>0</v>
      </c>
      <c r="K347" s="295">
        <v>0</v>
      </c>
      <c r="L347" s="296">
        <v>0</v>
      </c>
    </row>
    <row r="348" spans="2:12" hidden="1">
      <c r="B348" s="290">
        <v>415</v>
      </c>
      <c r="C348" s="291"/>
      <c r="D348" s="308"/>
      <c r="E348" s="293"/>
      <c r="F348" s="293"/>
      <c r="G348" s="294">
        <v>0</v>
      </c>
      <c r="H348" s="295">
        <v>0</v>
      </c>
      <c r="I348" s="295">
        <v>0</v>
      </c>
      <c r="J348" s="295">
        <v>0</v>
      </c>
      <c r="K348" s="295">
        <v>0</v>
      </c>
      <c r="L348" s="296">
        <v>0</v>
      </c>
    </row>
    <row r="349" spans="2:12" hidden="1">
      <c r="B349" s="290">
        <v>416</v>
      </c>
      <c r="C349" s="291"/>
      <c r="D349" s="308"/>
      <c r="E349" s="293"/>
      <c r="F349" s="293"/>
      <c r="G349" s="294">
        <v>0</v>
      </c>
      <c r="H349" s="295">
        <v>0</v>
      </c>
      <c r="I349" s="295">
        <v>0</v>
      </c>
      <c r="J349" s="295">
        <v>0</v>
      </c>
      <c r="K349" s="295">
        <v>0</v>
      </c>
      <c r="L349" s="296">
        <v>0</v>
      </c>
    </row>
    <row r="350" spans="2:12" ht="13.5" hidden="1" customHeight="1">
      <c r="B350" s="290">
        <v>417</v>
      </c>
      <c r="C350" s="388" t="s">
        <v>1075</v>
      </c>
      <c r="D350" s="389"/>
      <c r="E350" s="304"/>
      <c r="F350" s="304"/>
      <c r="G350" s="286"/>
      <c r="H350" s="309">
        <v>0</v>
      </c>
      <c r="I350" s="287"/>
      <c r="J350" s="309">
        <v>0</v>
      </c>
      <c r="K350" s="309"/>
      <c r="L350" s="309">
        <v>0</v>
      </c>
    </row>
    <row r="351" spans="2:12" ht="13.5" hidden="1" customHeight="1">
      <c r="B351" s="290">
        <v>418</v>
      </c>
      <c r="C351" s="306"/>
      <c r="D351" s="306"/>
      <c r="E351" s="306"/>
      <c r="F351" s="306"/>
      <c r="G351" s="306"/>
      <c r="H351" s="306"/>
      <c r="I351" s="306"/>
      <c r="J351" s="306"/>
      <c r="K351" s="306"/>
      <c r="L351" s="307"/>
    </row>
    <row r="352" spans="2:12" ht="12.75" hidden="1" customHeight="1">
      <c r="B352" s="290">
        <v>419</v>
      </c>
      <c r="C352" s="388" t="s">
        <v>1076</v>
      </c>
      <c r="D352" s="389"/>
      <c r="E352" s="285"/>
      <c r="F352" s="285"/>
      <c r="G352" s="286"/>
      <c r="H352" s="287"/>
      <c r="I352" s="287"/>
      <c r="J352" s="287"/>
      <c r="K352" s="287"/>
      <c r="L352" s="288" t="s">
        <v>3</v>
      </c>
    </row>
    <row r="353" spans="2:12" hidden="1">
      <c r="B353" s="290">
        <v>420</v>
      </c>
      <c r="C353" s="291"/>
      <c r="D353" s="308"/>
      <c r="E353" s="293"/>
      <c r="F353" s="293"/>
      <c r="G353" s="294">
        <v>0</v>
      </c>
      <c r="H353" s="295">
        <v>0</v>
      </c>
      <c r="I353" s="295">
        <v>0</v>
      </c>
      <c r="J353" s="295">
        <v>0</v>
      </c>
      <c r="K353" s="295">
        <v>0</v>
      </c>
      <c r="L353" s="296">
        <v>0</v>
      </c>
    </row>
    <row r="354" spans="2:12" ht="12.75" hidden="1" customHeight="1">
      <c r="B354" s="290">
        <v>421</v>
      </c>
      <c r="C354" s="291"/>
      <c r="D354" s="308"/>
      <c r="E354" s="293"/>
      <c r="F354" s="293"/>
      <c r="G354" s="294">
        <v>0</v>
      </c>
      <c r="H354" s="295">
        <v>0</v>
      </c>
      <c r="I354" s="295">
        <v>0</v>
      </c>
      <c r="J354" s="295">
        <v>0</v>
      </c>
      <c r="K354" s="295">
        <v>0</v>
      </c>
      <c r="L354" s="296">
        <v>0</v>
      </c>
    </row>
    <row r="355" spans="2:12" ht="12.75" hidden="1" customHeight="1">
      <c r="B355" s="290">
        <v>422</v>
      </c>
      <c r="C355" s="291"/>
      <c r="D355" s="308"/>
      <c r="E355" s="293"/>
      <c r="F355" s="293"/>
      <c r="G355" s="294">
        <v>0</v>
      </c>
      <c r="H355" s="295">
        <v>0</v>
      </c>
      <c r="I355" s="295">
        <v>0</v>
      </c>
      <c r="J355" s="295">
        <v>0</v>
      </c>
      <c r="K355" s="295">
        <v>0</v>
      </c>
      <c r="L355" s="296">
        <v>0</v>
      </c>
    </row>
    <row r="356" spans="2:12" hidden="1">
      <c r="B356" s="290">
        <v>423</v>
      </c>
      <c r="C356" s="291"/>
      <c r="D356" s="308"/>
      <c r="E356" s="293"/>
      <c r="F356" s="293"/>
      <c r="G356" s="294">
        <v>0</v>
      </c>
      <c r="H356" s="295">
        <v>0</v>
      </c>
      <c r="I356" s="295">
        <v>0</v>
      </c>
      <c r="J356" s="295">
        <v>0</v>
      </c>
      <c r="K356" s="295">
        <v>0</v>
      </c>
      <c r="L356" s="296">
        <v>0</v>
      </c>
    </row>
    <row r="357" spans="2:12" hidden="1">
      <c r="B357" s="290">
        <v>424</v>
      </c>
      <c r="C357" s="291"/>
      <c r="D357" s="308"/>
      <c r="E357" s="293"/>
      <c r="F357" s="293"/>
      <c r="G357" s="294">
        <v>0</v>
      </c>
      <c r="H357" s="295">
        <v>0</v>
      </c>
      <c r="I357" s="295">
        <v>0</v>
      </c>
      <c r="J357" s="295">
        <v>0</v>
      </c>
      <c r="K357" s="295">
        <v>0</v>
      </c>
      <c r="L357" s="296">
        <v>0</v>
      </c>
    </row>
    <row r="358" spans="2:12" hidden="1">
      <c r="B358" s="290">
        <v>425</v>
      </c>
      <c r="C358" s="291"/>
      <c r="D358" s="308"/>
      <c r="E358" s="293"/>
      <c r="F358" s="293"/>
      <c r="G358" s="294">
        <v>0</v>
      </c>
      <c r="H358" s="295">
        <v>0</v>
      </c>
      <c r="I358" s="295">
        <v>0</v>
      </c>
      <c r="J358" s="295">
        <v>0</v>
      </c>
      <c r="K358" s="295">
        <v>0</v>
      </c>
      <c r="L358" s="296">
        <v>0</v>
      </c>
    </row>
    <row r="359" spans="2:12" hidden="1">
      <c r="B359" s="290">
        <v>426</v>
      </c>
      <c r="C359" s="291"/>
      <c r="D359" s="308"/>
      <c r="E359" s="293"/>
      <c r="F359" s="293"/>
      <c r="G359" s="294">
        <v>0</v>
      </c>
      <c r="H359" s="295">
        <v>0</v>
      </c>
      <c r="I359" s="295">
        <v>0</v>
      </c>
      <c r="J359" s="295">
        <v>0</v>
      </c>
      <c r="K359" s="295">
        <v>0</v>
      </c>
      <c r="L359" s="296">
        <v>0</v>
      </c>
    </row>
    <row r="360" spans="2:12" hidden="1">
      <c r="B360" s="290">
        <v>427</v>
      </c>
      <c r="C360" s="291"/>
      <c r="D360" s="308"/>
      <c r="E360" s="293"/>
      <c r="F360" s="293"/>
      <c r="G360" s="294">
        <v>0</v>
      </c>
      <c r="H360" s="295">
        <v>0</v>
      </c>
      <c r="I360" s="295">
        <v>0</v>
      </c>
      <c r="J360" s="295">
        <v>0</v>
      </c>
      <c r="K360" s="295">
        <v>0</v>
      </c>
      <c r="L360" s="296">
        <v>0</v>
      </c>
    </row>
    <row r="361" spans="2:12" hidden="1">
      <c r="B361" s="290">
        <v>428</v>
      </c>
      <c r="C361" s="291"/>
      <c r="D361" s="308"/>
      <c r="E361" s="293"/>
      <c r="F361" s="293"/>
      <c r="G361" s="294">
        <v>0</v>
      </c>
      <c r="H361" s="295">
        <v>0</v>
      </c>
      <c r="I361" s="295">
        <v>0</v>
      </c>
      <c r="J361" s="295">
        <v>0</v>
      </c>
      <c r="K361" s="295">
        <v>0</v>
      </c>
      <c r="L361" s="296">
        <v>0</v>
      </c>
    </row>
    <row r="362" spans="2:12" hidden="1">
      <c r="B362" s="290">
        <v>429</v>
      </c>
      <c r="C362" s="291"/>
      <c r="D362" s="308"/>
      <c r="E362" s="293"/>
      <c r="F362" s="293"/>
      <c r="G362" s="294">
        <v>0</v>
      </c>
      <c r="H362" s="295">
        <v>0</v>
      </c>
      <c r="I362" s="295">
        <v>0</v>
      </c>
      <c r="J362" s="295">
        <v>0</v>
      </c>
      <c r="K362" s="295">
        <v>0</v>
      </c>
      <c r="L362" s="296">
        <v>0</v>
      </c>
    </row>
    <row r="363" spans="2:12" hidden="1">
      <c r="B363" s="290">
        <v>430</v>
      </c>
      <c r="C363" s="291"/>
      <c r="D363" s="308"/>
      <c r="E363" s="293"/>
      <c r="F363" s="293"/>
      <c r="G363" s="294">
        <v>0</v>
      </c>
      <c r="H363" s="295">
        <v>0</v>
      </c>
      <c r="I363" s="295">
        <v>0</v>
      </c>
      <c r="J363" s="295">
        <v>0</v>
      </c>
      <c r="K363" s="295">
        <v>0</v>
      </c>
      <c r="L363" s="296">
        <v>0</v>
      </c>
    </row>
    <row r="364" spans="2:12" ht="12.75" hidden="1" customHeight="1">
      <c r="B364" s="290">
        <v>431</v>
      </c>
      <c r="C364" s="291"/>
      <c r="D364" s="308"/>
      <c r="E364" s="293"/>
      <c r="F364" s="293"/>
      <c r="G364" s="294">
        <v>0</v>
      </c>
      <c r="H364" s="295">
        <v>0</v>
      </c>
      <c r="I364" s="295">
        <v>0</v>
      </c>
      <c r="J364" s="295">
        <v>0</v>
      </c>
      <c r="K364" s="295">
        <v>0</v>
      </c>
      <c r="L364" s="296">
        <v>0</v>
      </c>
    </row>
    <row r="365" spans="2:12" ht="12.75" hidden="1" customHeight="1">
      <c r="B365" s="290">
        <v>432</v>
      </c>
      <c r="C365" s="291"/>
      <c r="D365" s="308"/>
      <c r="E365" s="293"/>
      <c r="F365" s="293"/>
      <c r="G365" s="294">
        <v>0</v>
      </c>
      <c r="H365" s="295">
        <v>0</v>
      </c>
      <c r="I365" s="295">
        <v>0</v>
      </c>
      <c r="J365" s="295">
        <v>0</v>
      </c>
      <c r="K365" s="295">
        <v>0</v>
      </c>
      <c r="L365" s="296">
        <v>0</v>
      </c>
    </row>
    <row r="366" spans="2:12" hidden="1">
      <c r="B366" s="290">
        <v>433</v>
      </c>
      <c r="C366" s="291"/>
      <c r="D366" s="308"/>
      <c r="E366" s="293"/>
      <c r="F366" s="293"/>
      <c r="G366" s="294">
        <v>0</v>
      </c>
      <c r="H366" s="295">
        <v>0</v>
      </c>
      <c r="I366" s="295">
        <v>0</v>
      </c>
      <c r="J366" s="295">
        <v>0</v>
      </c>
      <c r="K366" s="295">
        <v>0</v>
      </c>
      <c r="L366" s="296">
        <v>0</v>
      </c>
    </row>
    <row r="367" spans="2:12" hidden="1">
      <c r="B367" s="290">
        <v>434</v>
      </c>
      <c r="C367" s="291"/>
      <c r="D367" s="308"/>
      <c r="E367" s="293"/>
      <c r="F367" s="293"/>
      <c r="G367" s="294">
        <v>0</v>
      </c>
      <c r="H367" s="295">
        <v>0</v>
      </c>
      <c r="I367" s="295">
        <v>0</v>
      </c>
      <c r="J367" s="295">
        <v>0</v>
      </c>
      <c r="K367" s="295">
        <v>0</v>
      </c>
      <c r="L367" s="296">
        <v>0</v>
      </c>
    </row>
    <row r="368" spans="2:12" hidden="1">
      <c r="B368" s="290">
        <v>435</v>
      </c>
      <c r="C368" s="291"/>
      <c r="D368" s="308"/>
      <c r="E368" s="293"/>
      <c r="F368" s="293"/>
      <c r="G368" s="294">
        <v>0</v>
      </c>
      <c r="H368" s="295">
        <v>0</v>
      </c>
      <c r="I368" s="295">
        <v>0</v>
      </c>
      <c r="J368" s="295">
        <v>0</v>
      </c>
      <c r="K368" s="295">
        <v>0</v>
      </c>
      <c r="L368" s="296">
        <v>0</v>
      </c>
    </row>
    <row r="369" spans="2:12" hidden="1">
      <c r="B369" s="290">
        <v>436</v>
      </c>
      <c r="C369" s="291"/>
      <c r="D369" s="308"/>
      <c r="E369" s="293"/>
      <c r="F369" s="293"/>
      <c r="G369" s="294">
        <v>0</v>
      </c>
      <c r="H369" s="295">
        <v>0</v>
      </c>
      <c r="I369" s="295">
        <v>0</v>
      </c>
      <c r="J369" s="295">
        <v>0</v>
      </c>
      <c r="K369" s="295">
        <v>0</v>
      </c>
      <c r="L369" s="296">
        <v>0</v>
      </c>
    </row>
    <row r="370" spans="2:12" hidden="1">
      <c r="B370" s="290">
        <v>437</v>
      </c>
      <c r="C370" s="291"/>
      <c r="D370" s="308"/>
      <c r="E370" s="293"/>
      <c r="F370" s="293"/>
      <c r="G370" s="294">
        <v>0</v>
      </c>
      <c r="H370" s="295">
        <v>0</v>
      </c>
      <c r="I370" s="295">
        <v>0</v>
      </c>
      <c r="J370" s="295">
        <v>0</v>
      </c>
      <c r="K370" s="295">
        <v>0</v>
      </c>
      <c r="L370" s="296">
        <v>0</v>
      </c>
    </row>
    <row r="371" spans="2:12" hidden="1">
      <c r="B371" s="290">
        <v>438</v>
      </c>
      <c r="C371" s="291"/>
      <c r="D371" s="308"/>
      <c r="E371" s="293"/>
      <c r="F371" s="293"/>
      <c r="G371" s="294">
        <v>0</v>
      </c>
      <c r="H371" s="295">
        <v>0</v>
      </c>
      <c r="I371" s="295">
        <v>0</v>
      </c>
      <c r="J371" s="295">
        <v>0</v>
      </c>
      <c r="K371" s="295">
        <v>0</v>
      </c>
      <c r="L371" s="296">
        <v>0</v>
      </c>
    </row>
    <row r="372" spans="2:12" hidden="1">
      <c r="B372" s="290">
        <v>439</v>
      </c>
      <c r="C372" s="291"/>
      <c r="D372" s="308"/>
      <c r="E372" s="293"/>
      <c r="F372" s="293"/>
      <c r="G372" s="294">
        <v>0</v>
      </c>
      <c r="H372" s="295">
        <v>0</v>
      </c>
      <c r="I372" s="295">
        <v>0</v>
      </c>
      <c r="J372" s="295">
        <v>0</v>
      </c>
      <c r="K372" s="295">
        <v>0</v>
      </c>
      <c r="L372" s="296">
        <v>0</v>
      </c>
    </row>
    <row r="373" spans="2:12" hidden="1">
      <c r="B373" s="290">
        <v>440</v>
      </c>
      <c r="C373" s="291"/>
      <c r="D373" s="308"/>
      <c r="E373" s="293"/>
      <c r="F373" s="293"/>
      <c r="G373" s="294">
        <v>0</v>
      </c>
      <c r="H373" s="295">
        <v>0</v>
      </c>
      <c r="I373" s="295">
        <v>0</v>
      </c>
      <c r="J373" s="295">
        <v>0</v>
      </c>
      <c r="K373" s="295">
        <v>0</v>
      </c>
      <c r="L373" s="296">
        <v>0</v>
      </c>
    </row>
    <row r="374" spans="2:12" ht="12.75" hidden="1" customHeight="1">
      <c r="B374" s="290">
        <v>441</v>
      </c>
      <c r="C374" s="291"/>
      <c r="D374" s="308"/>
      <c r="E374" s="293"/>
      <c r="F374" s="293"/>
      <c r="G374" s="294">
        <v>0</v>
      </c>
      <c r="H374" s="295">
        <v>0</v>
      </c>
      <c r="I374" s="295">
        <v>0</v>
      </c>
      <c r="J374" s="295">
        <v>0</v>
      </c>
      <c r="K374" s="295">
        <v>0</v>
      </c>
      <c r="L374" s="296">
        <v>0</v>
      </c>
    </row>
    <row r="375" spans="2:12" ht="12.75" hidden="1" customHeight="1">
      <c r="B375" s="290">
        <v>442</v>
      </c>
      <c r="C375" s="291"/>
      <c r="D375" s="308"/>
      <c r="E375" s="293"/>
      <c r="F375" s="293"/>
      <c r="G375" s="294">
        <v>0</v>
      </c>
      <c r="H375" s="295">
        <v>0</v>
      </c>
      <c r="I375" s="295">
        <v>0</v>
      </c>
      <c r="J375" s="295">
        <v>0</v>
      </c>
      <c r="K375" s="295">
        <v>0</v>
      </c>
      <c r="L375" s="296">
        <v>0</v>
      </c>
    </row>
    <row r="376" spans="2:12" hidden="1">
      <c r="B376" s="290">
        <v>443</v>
      </c>
      <c r="C376" s="291"/>
      <c r="D376" s="308"/>
      <c r="E376" s="293"/>
      <c r="F376" s="293"/>
      <c r="G376" s="294">
        <v>0</v>
      </c>
      <c r="H376" s="295">
        <v>0</v>
      </c>
      <c r="I376" s="295">
        <v>0</v>
      </c>
      <c r="J376" s="295">
        <v>0</v>
      </c>
      <c r="K376" s="295">
        <v>0</v>
      </c>
      <c r="L376" s="296">
        <v>0</v>
      </c>
    </row>
    <row r="377" spans="2:12" hidden="1">
      <c r="B377" s="290">
        <v>444</v>
      </c>
      <c r="C377" s="291"/>
      <c r="D377" s="308"/>
      <c r="E377" s="293"/>
      <c r="F377" s="293"/>
      <c r="G377" s="294">
        <v>0</v>
      </c>
      <c r="H377" s="295">
        <v>0</v>
      </c>
      <c r="I377" s="295">
        <v>0</v>
      </c>
      <c r="J377" s="295">
        <v>0</v>
      </c>
      <c r="K377" s="295">
        <v>0</v>
      </c>
      <c r="L377" s="296">
        <v>0</v>
      </c>
    </row>
    <row r="378" spans="2:12" hidden="1">
      <c r="B378" s="290">
        <v>445</v>
      </c>
      <c r="C378" s="291"/>
      <c r="D378" s="308"/>
      <c r="E378" s="293"/>
      <c r="F378" s="293"/>
      <c r="G378" s="294">
        <v>0</v>
      </c>
      <c r="H378" s="295">
        <v>0</v>
      </c>
      <c r="I378" s="295">
        <v>0</v>
      </c>
      <c r="J378" s="295">
        <v>0</v>
      </c>
      <c r="K378" s="295">
        <v>0</v>
      </c>
      <c r="L378" s="296">
        <v>0</v>
      </c>
    </row>
    <row r="379" spans="2:12" hidden="1">
      <c r="B379" s="290">
        <v>446</v>
      </c>
      <c r="C379" s="291"/>
      <c r="D379" s="308"/>
      <c r="E379" s="293"/>
      <c r="F379" s="293"/>
      <c r="G379" s="294">
        <v>0</v>
      </c>
      <c r="H379" s="295">
        <v>0</v>
      </c>
      <c r="I379" s="295">
        <v>0</v>
      </c>
      <c r="J379" s="295">
        <v>0</v>
      </c>
      <c r="K379" s="295">
        <v>0</v>
      </c>
      <c r="L379" s="296">
        <v>0</v>
      </c>
    </row>
    <row r="380" spans="2:12" hidden="1">
      <c r="B380" s="290">
        <v>447</v>
      </c>
      <c r="C380" s="291"/>
      <c r="D380" s="308"/>
      <c r="E380" s="293"/>
      <c r="F380" s="293"/>
      <c r="G380" s="294">
        <v>0</v>
      </c>
      <c r="H380" s="295">
        <v>0</v>
      </c>
      <c r="I380" s="295">
        <v>0</v>
      </c>
      <c r="J380" s="295">
        <v>0</v>
      </c>
      <c r="K380" s="295">
        <v>0</v>
      </c>
      <c r="L380" s="296">
        <v>0</v>
      </c>
    </row>
    <row r="381" spans="2:12" hidden="1">
      <c r="B381" s="290">
        <v>448</v>
      </c>
      <c r="C381" s="291"/>
      <c r="D381" s="308"/>
      <c r="E381" s="293"/>
      <c r="F381" s="293"/>
      <c r="G381" s="294">
        <v>0</v>
      </c>
      <c r="H381" s="295">
        <v>0</v>
      </c>
      <c r="I381" s="295">
        <v>0</v>
      </c>
      <c r="J381" s="295">
        <v>0</v>
      </c>
      <c r="K381" s="295">
        <v>0</v>
      </c>
      <c r="L381" s="296">
        <v>0</v>
      </c>
    </row>
    <row r="382" spans="2:12" hidden="1">
      <c r="B382" s="290">
        <v>449</v>
      </c>
      <c r="C382" s="291"/>
      <c r="D382" s="308"/>
      <c r="E382" s="293"/>
      <c r="F382" s="293"/>
      <c r="G382" s="294">
        <v>0</v>
      </c>
      <c r="H382" s="295">
        <v>0</v>
      </c>
      <c r="I382" s="295">
        <v>0</v>
      </c>
      <c r="J382" s="295">
        <v>0</v>
      </c>
      <c r="K382" s="295">
        <v>0</v>
      </c>
      <c r="L382" s="296">
        <v>0</v>
      </c>
    </row>
    <row r="383" spans="2:12" hidden="1">
      <c r="B383" s="290">
        <v>450</v>
      </c>
      <c r="C383" s="291"/>
      <c r="D383" s="308"/>
      <c r="E383" s="293"/>
      <c r="F383" s="293"/>
      <c r="G383" s="294">
        <v>0</v>
      </c>
      <c r="H383" s="295">
        <v>0</v>
      </c>
      <c r="I383" s="295">
        <v>0</v>
      </c>
      <c r="J383" s="295">
        <v>0</v>
      </c>
      <c r="K383" s="295">
        <v>0</v>
      </c>
      <c r="L383" s="296">
        <v>0</v>
      </c>
    </row>
    <row r="384" spans="2:12" hidden="1">
      <c r="B384" s="290">
        <v>451</v>
      </c>
      <c r="C384" s="291"/>
      <c r="D384" s="308"/>
      <c r="E384" s="293"/>
      <c r="F384" s="293"/>
      <c r="G384" s="294">
        <v>0</v>
      </c>
      <c r="H384" s="295">
        <v>0</v>
      </c>
      <c r="I384" s="295">
        <v>0</v>
      </c>
      <c r="J384" s="295">
        <v>0</v>
      </c>
      <c r="K384" s="295">
        <v>0</v>
      </c>
      <c r="L384" s="296">
        <v>0</v>
      </c>
    </row>
    <row r="385" spans="2:12" ht="13.5" hidden="1" customHeight="1">
      <c r="B385" s="290">
        <v>452</v>
      </c>
      <c r="C385" s="388" t="s">
        <v>1077</v>
      </c>
      <c r="D385" s="389"/>
      <c r="E385" s="304"/>
      <c r="F385" s="304"/>
      <c r="G385" s="286"/>
      <c r="H385" s="309">
        <v>0</v>
      </c>
      <c r="I385" s="287"/>
      <c r="J385" s="309">
        <v>0</v>
      </c>
      <c r="K385" s="309"/>
      <c r="L385" s="309">
        <v>0</v>
      </c>
    </row>
    <row r="386" spans="2:12" ht="13.5" hidden="1" customHeight="1">
      <c r="B386" s="290">
        <v>453</v>
      </c>
      <c r="C386" s="306"/>
      <c r="D386" s="306"/>
      <c r="E386" s="306"/>
      <c r="F386" s="306"/>
      <c r="G386" s="306"/>
      <c r="H386" s="306"/>
      <c r="I386" s="306"/>
      <c r="J386" s="306"/>
      <c r="K386" s="306"/>
      <c r="L386" s="307"/>
    </row>
    <row r="387" spans="2:12" ht="12.75" hidden="1" customHeight="1">
      <c r="B387" s="290">
        <v>454</v>
      </c>
      <c r="C387" s="388" t="s">
        <v>1078</v>
      </c>
      <c r="D387" s="389"/>
      <c r="E387" s="285"/>
      <c r="F387" s="285"/>
      <c r="G387" s="286"/>
      <c r="H387" s="287"/>
      <c r="I387" s="287"/>
      <c r="J387" s="287"/>
      <c r="K387" s="287"/>
      <c r="L387" s="288" t="s">
        <v>3</v>
      </c>
    </row>
    <row r="388" spans="2:12" hidden="1">
      <c r="B388" s="290">
        <v>455</v>
      </c>
      <c r="C388" s="291"/>
      <c r="D388" s="308"/>
      <c r="E388" s="293"/>
      <c r="F388" s="293"/>
      <c r="G388" s="294">
        <v>0</v>
      </c>
      <c r="H388" s="295">
        <v>0</v>
      </c>
      <c r="I388" s="295">
        <v>0</v>
      </c>
      <c r="J388" s="295">
        <v>0</v>
      </c>
      <c r="K388" s="295">
        <v>0</v>
      </c>
      <c r="L388" s="296">
        <v>0</v>
      </c>
    </row>
    <row r="389" spans="2:12" ht="12.75" hidden="1" customHeight="1">
      <c r="B389" s="290">
        <v>456</v>
      </c>
      <c r="C389" s="291"/>
      <c r="D389" s="308"/>
      <c r="E389" s="293"/>
      <c r="F389" s="293"/>
      <c r="G389" s="294">
        <v>0</v>
      </c>
      <c r="H389" s="295">
        <v>0</v>
      </c>
      <c r="I389" s="295">
        <v>0</v>
      </c>
      <c r="J389" s="295">
        <v>0</v>
      </c>
      <c r="K389" s="295">
        <v>0</v>
      </c>
      <c r="L389" s="296">
        <v>0</v>
      </c>
    </row>
    <row r="390" spans="2:12" ht="12.75" hidden="1" customHeight="1">
      <c r="B390" s="290">
        <v>457</v>
      </c>
      <c r="C390" s="291"/>
      <c r="D390" s="308"/>
      <c r="E390" s="293"/>
      <c r="F390" s="293"/>
      <c r="G390" s="294">
        <v>0</v>
      </c>
      <c r="H390" s="295">
        <v>0</v>
      </c>
      <c r="I390" s="295">
        <v>0</v>
      </c>
      <c r="J390" s="295">
        <v>0</v>
      </c>
      <c r="K390" s="295">
        <v>0</v>
      </c>
      <c r="L390" s="296">
        <v>0</v>
      </c>
    </row>
    <row r="391" spans="2:12" hidden="1">
      <c r="B391" s="290">
        <v>458</v>
      </c>
      <c r="C391" s="291"/>
      <c r="D391" s="308"/>
      <c r="E391" s="293"/>
      <c r="F391" s="293"/>
      <c r="G391" s="294">
        <v>0</v>
      </c>
      <c r="H391" s="295">
        <v>0</v>
      </c>
      <c r="I391" s="295">
        <v>0</v>
      </c>
      <c r="J391" s="295">
        <v>0</v>
      </c>
      <c r="K391" s="295">
        <v>0</v>
      </c>
      <c r="L391" s="296">
        <v>0</v>
      </c>
    </row>
    <row r="392" spans="2:12" hidden="1">
      <c r="B392" s="290">
        <v>459</v>
      </c>
      <c r="C392" s="291"/>
      <c r="D392" s="308"/>
      <c r="E392" s="293"/>
      <c r="F392" s="293"/>
      <c r="G392" s="294">
        <v>0</v>
      </c>
      <c r="H392" s="295">
        <v>0</v>
      </c>
      <c r="I392" s="295">
        <v>0</v>
      </c>
      <c r="J392" s="295">
        <v>0</v>
      </c>
      <c r="K392" s="295">
        <v>0</v>
      </c>
      <c r="L392" s="296">
        <v>0</v>
      </c>
    </row>
    <row r="393" spans="2:12" hidden="1">
      <c r="B393" s="290">
        <v>460</v>
      </c>
      <c r="C393" s="291"/>
      <c r="D393" s="308"/>
      <c r="E393" s="293"/>
      <c r="F393" s="293"/>
      <c r="G393" s="294">
        <v>0</v>
      </c>
      <c r="H393" s="295">
        <v>0</v>
      </c>
      <c r="I393" s="295">
        <v>0</v>
      </c>
      <c r="J393" s="295">
        <v>0</v>
      </c>
      <c r="K393" s="295">
        <v>0</v>
      </c>
      <c r="L393" s="296">
        <v>0</v>
      </c>
    </row>
    <row r="394" spans="2:12" hidden="1">
      <c r="B394" s="290">
        <v>461</v>
      </c>
      <c r="C394" s="291"/>
      <c r="D394" s="308"/>
      <c r="E394" s="293"/>
      <c r="F394" s="293"/>
      <c r="G394" s="294">
        <v>0</v>
      </c>
      <c r="H394" s="295">
        <v>0</v>
      </c>
      <c r="I394" s="295">
        <v>0</v>
      </c>
      <c r="J394" s="295">
        <v>0</v>
      </c>
      <c r="K394" s="295">
        <v>0</v>
      </c>
      <c r="L394" s="296">
        <v>0</v>
      </c>
    </row>
    <row r="395" spans="2:12" hidden="1">
      <c r="B395" s="290">
        <v>462</v>
      </c>
      <c r="C395" s="291"/>
      <c r="D395" s="308"/>
      <c r="E395" s="293"/>
      <c r="F395" s="293"/>
      <c r="G395" s="294">
        <v>0</v>
      </c>
      <c r="H395" s="295">
        <v>0</v>
      </c>
      <c r="I395" s="295">
        <v>0</v>
      </c>
      <c r="J395" s="295">
        <v>0</v>
      </c>
      <c r="K395" s="295">
        <v>0</v>
      </c>
      <c r="L395" s="296">
        <v>0</v>
      </c>
    </row>
    <row r="396" spans="2:12" hidden="1">
      <c r="B396" s="290">
        <v>463</v>
      </c>
      <c r="C396" s="291"/>
      <c r="D396" s="308"/>
      <c r="E396" s="293"/>
      <c r="F396" s="293"/>
      <c r="G396" s="294">
        <v>0</v>
      </c>
      <c r="H396" s="295">
        <v>0</v>
      </c>
      <c r="I396" s="295">
        <v>0</v>
      </c>
      <c r="J396" s="295">
        <v>0</v>
      </c>
      <c r="K396" s="295">
        <v>0</v>
      </c>
      <c r="L396" s="296">
        <v>0</v>
      </c>
    </row>
    <row r="397" spans="2:12" hidden="1">
      <c r="B397" s="290">
        <v>464</v>
      </c>
      <c r="C397" s="291"/>
      <c r="D397" s="308"/>
      <c r="E397" s="293"/>
      <c r="F397" s="293"/>
      <c r="G397" s="294">
        <v>0</v>
      </c>
      <c r="H397" s="295">
        <v>0</v>
      </c>
      <c r="I397" s="295">
        <v>0</v>
      </c>
      <c r="J397" s="295">
        <v>0</v>
      </c>
      <c r="K397" s="295">
        <v>0</v>
      </c>
      <c r="L397" s="296">
        <v>0</v>
      </c>
    </row>
    <row r="398" spans="2:12" hidden="1">
      <c r="B398" s="290">
        <v>465</v>
      </c>
      <c r="C398" s="291"/>
      <c r="D398" s="308"/>
      <c r="E398" s="293"/>
      <c r="F398" s="293"/>
      <c r="G398" s="294">
        <v>0</v>
      </c>
      <c r="H398" s="295">
        <v>0</v>
      </c>
      <c r="I398" s="295">
        <v>0</v>
      </c>
      <c r="J398" s="295">
        <v>0</v>
      </c>
      <c r="K398" s="295">
        <v>0</v>
      </c>
      <c r="L398" s="296">
        <v>0</v>
      </c>
    </row>
    <row r="399" spans="2:12" ht="12.75" hidden="1" customHeight="1">
      <c r="B399" s="290">
        <v>466</v>
      </c>
      <c r="C399" s="291"/>
      <c r="D399" s="308"/>
      <c r="E399" s="293"/>
      <c r="F399" s="293"/>
      <c r="G399" s="294">
        <v>0</v>
      </c>
      <c r="H399" s="295">
        <v>0</v>
      </c>
      <c r="I399" s="295">
        <v>0</v>
      </c>
      <c r="J399" s="295">
        <v>0</v>
      </c>
      <c r="K399" s="295">
        <v>0</v>
      </c>
      <c r="L399" s="296">
        <v>0</v>
      </c>
    </row>
    <row r="400" spans="2:12" ht="12.75" hidden="1" customHeight="1">
      <c r="B400" s="290">
        <v>467</v>
      </c>
      <c r="C400" s="291"/>
      <c r="D400" s="308"/>
      <c r="E400" s="293"/>
      <c r="F400" s="293"/>
      <c r="G400" s="294">
        <v>0</v>
      </c>
      <c r="H400" s="295">
        <v>0</v>
      </c>
      <c r="I400" s="295">
        <v>0</v>
      </c>
      <c r="J400" s="295">
        <v>0</v>
      </c>
      <c r="K400" s="295">
        <v>0</v>
      </c>
      <c r="L400" s="296">
        <v>0</v>
      </c>
    </row>
    <row r="401" spans="2:12" hidden="1">
      <c r="B401" s="290">
        <v>468</v>
      </c>
      <c r="C401" s="291"/>
      <c r="D401" s="308"/>
      <c r="E401" s="293"/>
      <c r="F401" s="293"/>
      <c r="G401" s="294">
        <v>0</v>
      </c>
      <c r="H401" s="295">
        <v>0</v>
      </c>
      <c r="I401" s="295">
        <v>0</v>
      </c>
      <c r="J401" s="295">
        <v>0</v>
      </c>
      <c r="K401" s="295">
        <v>0</v>
      </c>
      <c r="L401" s="296">
        <v>0</v>
      </c>
    </row>
    <row r="402" spans="2:12" hidden="1">
      <c r="B402" s="290">
        <v>469</v>
      </c>
      <c r="C402" s="291"/>
      <c r="D402" s="308"/>
      <c r="E402" s="293"/>
      <c r="F402" s="293"/>
      <c r="G402" s="294">
        <v>0</v>
      </c>
      <c r="H402" s="295">
        <v>0</v>
      </c>
      <c r="I402" s="295">
        <v>0</v>
      </c>
      <c r="J402" s="295">
        <v>0</v>
      </c>
      <c r="K402" s="295">
        <v>0</v>
      </c>
      <c r="L402" s="296">
        <v>0</v>
      </c>
    </row>
    <row r="403" spans="2:12" hidden="1">
      <c r="B403" s="290">
        <v>470</v>
      </c>
      <c r="C403" s="291"/>
      <c r="D403" s="308"/>
      <c r="E403" s="293"/>
      <c r="F403" s="293"/>
      <c r="G403" s="294">
        <v>0</v>
      </c>
      <c r="H403" s="295">
        <v>0</v>
      </c>
      <c r="I403" s="295">
        <v>0</v>
      </c>
      <c r="J403" s="295">
        <v>0</v>
      </c>
      <c r="K403" s="295">
        <v>0</v>
      </c>
      <c r="L403" s="296">
        <v>0</v>
      </c>
    </row>
    <row r="404" spans="2:12" hidden="1">
      <c r="B404" s="290">
        <v>471</v>
      </c>
      <c r="C404" s="291"/>
      <c r="D404" s="308"/>
      <c r="E404" s="293"/>
      <c r="F404" s="293"/>
      <c r="G404" s="294">
        <v>0</v>
      </c>
      <c r="H404" s="295">
        <v>0</v>
      </c>
      <c r="I404" s="295">
        <v>0</v>
      </c>
      <c r="J404" s="295">
        <v>0</v>
      </c>
      <c r="K404" s="295">
        <v>0</v>
      </c>
      <c r="L404" s="296">
        <v>0</v>
      </c>
    </row>
    <row r="405" spans="2:12" hidden="1">
      <c r="B405" s="290">
        <v>472</v>
      </c>
      <c r="C405" s="291"/>
      <c r="D405" s="308"/>
      <c r="E405" s="293"/>
      <c r="F405" s="293"/>
      <c r="G405" s="294">
        <v>0</v>
      </c>
      <c r="H405" s="295">
        <v>0</v>
      </c>
      <c r="I405" s="295">
        <v>0</v>
      </c>
      <c r="J405" s="295">
        <v>0</v>
      </c>
      <c r="K405" s="295">
        <v>0</v>
      </c>
      <c r="L405" s="296">
        <v>0</v>
      </c>
    </row>
    <row r="406" spans="2:12" hidden="1">
      <c r="B406" s="290">
        <v>473</v>
      </c>
      <c r="C406" s="291"/>
      <c r="D406" s="308"/>
      <c r="E406" s="293"/>
      <c r="F406" s="293"/>
      <c r="G406" s="294">
        <v>0</v>
      </c>
      <c r="H406" s="295">
        <v>0</v>
      </c>
      <c r="I406" s="295">
        <v>0</v>
      </c>
      <c r="J406" s="295">
        <v>0</v>
      </c>
      <c r="K406" s="295">
        <v>0</v>
      </c>
      <c r="L406" s="296">
        <v>0</v>
      </c>
    </row>
    <row r="407" spans="2:12" hidden="1">
      <c r="B407" s="290">
        <v>474</v>
      </c>
      <c r="C407" s="291"/>
      <c r="D407" s="308"/>
      <c r="E407" s="293"/>
      <c r="F407" s="293"/>
      <c r="G407" s="294">
        <v>0</v>
      </c>
      <c r="H407" s="295">
        <v>0</v>
      </c>
      <c r="I407" s="295">
        <v>0</v>
      </c>
      <c r="J407" s="295">
        <v>0</v>
      </c>
      <c r="K407" s="295">
        <v>0</v>
      </c>
      <c r="L407" s="296">
        <v>0</v>
      </c>
    </row>
    <row r="408" spans="2:12" hidden="1">
      <c r="B408" s="290">
        <v>475</v>
      </c>
      <c r="C408" s="291"/>
      <c r="D408" s="308"/>
      <c r="E408" s="293"/>
      <c r="F408" s="293"/>
      <c r="G408" s="294">
        <v>0</v>
      </c>
      <c r="H408" s="295">
        <v>0</v>
      </c>
      <c r="I408" s="295">
        <v>0</v>
      </c>
      <c r="J408" s="295">
        <v>0</v>
      </c>
      <c r="K408" s="295">
        <v>0</v>
      </c>
      <c r="L408" s="296">
        <v>0</v>
      </c>
    </row>
    <row r="409" spans="2:12" ht="12.75" hidden="1" customHeight="1">
      <c r="B409" s="290">
        <v>476</v>
      </c>
      <c r="C409" s="291"/>
      <c r="D409" s="308"/>
      <c r="E409" s="293"/>
      <c r="F409" s="293"/>
      <c r="G409" s="294">
        <v>0</v>
      </c>
      <c r="H409" s="295">
        <v>0</v>
      </c>
      <c r="I409" s="295">
        <v>0</v>
      </c>
      <c r="J409" s="295">
        <v>0</v>
      </c>
      <c r="K409" s="295">
        <v>0</v>
      </c>
      <c r="L409" s="296">
        <v>0</v>
      </c>
    </row>
    <row r="410" spans="2:12" ht="12.75" hidden="1" customHeight="1">
      <c r="B410" s="290">
        <v>477</v>
      </c>
      <c r="C410" s="291"/>
      <c r="D410" s="308"/>
      <c r="E410" s="293"/>
      <c r="F410" s="293"/>
      <c r="G410" s="294">
        <v>0</v>
      </c>
      <c r="H410" s="295">
        <v>0</v>
      </c>
      <c r="I410" s="295">
        <v>0</v>
      </c>
      <c r="J410" s="295">
        <v>0</v>
      </c>
      <c r="K410" s="295">
        <v>0</v>
      </c>
      <c r="L410" s="296">
        <v>0</v>
      </c>
    </row>
    <row r="411" spans="2:12" hidden="1">
      <c r="B411" s="290">
        <v>478</v>
      </c>
      <c r="C411" s="291"/>
      <c r="D411" s="308"/>
      <c r="E411" s="293"/>
      <c r="F411" s="293"/>
      <c r="G411" s="294">
        <v>0</v>
      </c>
      <c r="H411" s="295">
        <v>0</v>
      </c>
      <c r="I411" s="295">
        <v>0</v>
      </c>
      <c r="J411" s="295">
        <v>0</v>
      </c>
      <c r="K411" s="295">
        <v>0</v>
      </c>
      <c r="L411" s="296">
        <v>0</v>
      </c>
    </row>
    <row r="412" spans="2:12" hidden="1">
      <c r="B412" s="290">
        <v>479</v>
      </c>
      <c r="C412" s="291"/>
      <c r="D412" s="308"/>
      <c r="E412" s="293"/>
      <c r="F412" s="293"/>
      <c r="G412" s="294">
        <v>0</v>
      </c>
      <c r="H412" s="295">
        <v>0</v>
      </c>
      <c r="I412" s="295">
        <v>0</v>
      </c>
      <c r="J412" s="295">
        <v>0</v>
      </c>
      <c r="K412" s="295">
        <v>0</v>
      </c>
      <c r="L412" s="296">
        <v>0</v>
      </c>
    </row>
    <row r="413" spans="2:12" hidden="1">
      <c r="B413" s="290">
        <v>480</v>
      </c>
      <c r="C413" s="291"/>
      <c r="D413" s="308"/>
      <c r="E413" s="293"/>
      <c r="F413" s="293"/>
      <c r="G413" s="294">
        <v>0</v>
      </c>
      <c r="H413" s="295">
        <v>0</v>
      </c>
      <c r="I413" s="295">
        <v>0</v>
      </c>
      <c r="J413" s="295">
        <v>0</v>
      </c>
      <c r="K413" s="295">
        <v>0</v>
      </c>
      <c r="L413" s="296">
        <v>0</v>
      </c>
    </row>
    <row r="414" spans="2:12" hidden="1">
      <c r="B414" s="290">
        <v>481</v>
      </c>
      <c r="C414" s="291"/>
      <c r="D414" s="308"/>
      <c r="E414" s="293"/>
      <c r="F414" s="293"/>
      <c r="G414" s="294">
        <v>0</v>
      </c>
      <c r="H414" s="295">
        <v>0</v>
      </c>
      <c r="I414" s="295">
        <v>0</v>
      </c>
      <c r="J414" s="295">
        <v>0</v>
      </c>
      <c r="K414" s="295">
        <v>0</v>
      </c>
      <c r="L414" s="296">
        <v>0</v>
      </c>
    </row>
    <row r="415" spans="2:12" hidden="1">
      <c r="B415" s="290">
        <v>482</v>
      </c>
      <c r="C415" s="291"/>
      <c r="D415" s="308"/>
      <c r="E415" s="293"/>
      <c r="F415" s="293"/>
      <c r="G415" s="294">
        <v>0</v>
      </c>
      <c r="H415" s="295">
        <v>0</v>
      </c>
      <c r="I415" s="295">
        <v>0</v>
      </c>
      <c r="J415" s="295">
        <v>0</v>
      </c>
      <c r="K415" s="295">
        <v>0</v>
      </c>
      <c r="L415" s="296">
        <v>0</v>
      </c>
    </row>
    <row r="416" spans="2:12" hidden="1">
      <c r="B416" s="290">
        <v>483</v>
      </c>
      <c r="C416" s="291"/>
      <c r="D416" s="308"/>
      <c r="E416" s="293"/>
      <c r="F416" s="293"/>
      <c r="G416" s="294">
        <v>0</v>
      </c>
      <c r="H416" s="295">
        <v>0</v>
      </c>
      <c r="I416" s="295">
        <v>0</v>
      </c>
      <c r="J416" s="295">
        <v>0</v>
      </c>
      <c r="K416" s="295">
        <v>0</v>
      </c>
      <c r="L416" s="296">
        <v>0</v>
      </c>
    </row>
    <row r="417" spans="2:12" hidden="1">
      <c r="B417" s="290">
        <v>484</v>
      </c>
      <c r="C417" s="291"/>
      <c r="D417" s="308"/>
      <c r="E417" s="293"/>
      <c r="F417" s="293"/>
      <c r="G417" s="294">
        <v>0</v>
      </c>
      <c r="H417" s="295">
        <v>0</v>
      </c>
      <c r="I417" s="295">
        <v>0</v>
      </c>
      <c r="J417" s="295">
        <v>0</v>
      </c>
      <c r="K417" s="295">
        <v>0</v>
      </c>
      <c r="L417" s="296">
        <v>0</v>
      </c>
    </row>
    <row r="418" spans="2:12" hidden="1">
      <c r="B418" s="290">
        <v>485</v>
      </c>
      <c r="C418" s="291"/>
      <c r="D418" s="308"/>
      <c r="E418" s="293"/>
      <c r="F418" s="293"/>
      <c r="G418" s="294">
        <v>0</v>
      </c>
      <c r="H418" s="295">
        <v>0</v>
      </c>
      <c r="I418" s="295">
        <v>0</v>
      </c>
      <c r="J418" s="295">
        <v>0</v>
      </c>
      <c r="K418" s="295">
        <v>0</v>
      </c>
      <c r="L418" s="296">
        <v>0</v>
      </c>
    </row>
    <row r="419" spans="2:12" hidden="1">
      <c r="B419" s="290">
        <v>486</v>
      </c>
      <c r="C419" s="291"/>
      <c r="D419" s="308"/>
      <c r="E419" s="293"/>
      <c r="F419" s="293"/>
      <c r="G419" s="294">
        <v>0</v>
      </c>
      <c r="H419" s="295">
        <v>0</v>
      </c>
      <c r="I419" s="295">
        <v>0</v>
      </c>
      <c r="J419" s="295">
        <v>0</v>
      </c>
      <c r="K419" s="295">
        <v>0</v>
      </c>
      <c r="L419" s="296">
        <v>0</v>
      </c>
    </row>
    <row r="420" spans="2:12" ht="13.5" hidden="1" customHeight="1">
      <c r="B420" s="290">
        <v>487</v>
      </c>
      <c r="C420" s="388" t="s">
        <v>1079</v>
      </c>
      <c r="D420" s="389"/>
      <c r="E420" s="304"/>
      <c r="F420" s="304"/>
      <c r="G420" s="286"/>
      <c r="H420" s="309">
        <v>0</v>
      </c>
      <c r="I420" s="287"/>
      <c r="J420" s="309">
        <v>0</v>
      </c>
      <c r="K420" s="309"/>
      <c r="L420" s="309">
        <v>0</v>
      </c>
    </row>
    <row r="421" spans="2:12" ht="13.5" hidden="1" customHeight="1">
      <c r="B421" s="290">
        <v>488</v>
      </c>
      <c r="C421" s="306"/>
      <c r="D421" s="306"/>
      <c r="E421" s="306"/>
      <c r="F421" s="306"/>
      <c r="G421" s="306"/>
      <c r="H421" s="306"/>
      <c r="I421" s="306"/>
      <c r="J421" s="306"/>
      <c r="K421" s="306"/>
      <c r="L421" s="307"/>
    </row>
    <row r="422" spans="2:12" ht="12.75" hidden="1" customHeight="1">
      <c r="B422" s="290">
        <v>489</v>
      </c>
      <c r="C422" s="388" t="s">
        <v>1080</v>
      </c>
      <c r="D422" s="389"/>
      <c r="E422" s="285"/>
      <c r="F422" s="285"/>
      <c r="G422" s="286"/>
      <c r="H422" s="287"/>
      <c r="I422" s="287"/>
      <c r="J422" s="287"/>
      <c r="K422" s="287"/>
      <c r="L422" s="288" t="s">
        <v>3</v>
      </c>
    </row>
    <row r="423" spans="2:12" hidden="1">
      <c r="B423" s="290">
        <v>490</v>
      </c>
      <c r="C423" s="291"/>
      <c r="D423" s="308"/>
      <c r="E423" s="293"/>
      <c r="F423" s="293"/>
      <c r="G423" s="294">
        <v>0</v>
      </c>
      <c r="H423" s="295">
        <v>0</v>
      </c>
      <c r="I423" s="295">
        <v>0</v>
      </c>
      <c r="J423" s="295">
        <v>0</v>
      </c>
      <c r="K423" s="295">
        <v>0</v>
      </c>
      <c r="L423" s="296">
        <v>0</v>
      </c>
    </row>
    <row r="424" spans="2:12" ht="12.75" hidden="1" customHeight="1">
      <c r="B424" s="290">
        <v>491</v>
      </c>
      <c r="C424" s="291"/>
      <c r="D424" s="308"/>
      <c r="E424" s="293"/>
      <c r="F424" s="293"/>
      <c r="G424" s="294">
        <v>0</v>
      </c>
      <c r="H424" s="295">
        <v>0</v>
      </c>
      <c r="I424" s="295">
        <v>0</v>
      </c>
      <c r="J424" s="295">
        <v>0</v>
      </c>
      <c r="K424" s="295">
        <v>0</v>
      </c>
      <c r="L424" s="296">
        <v>0</v>
      </c>
    </row>
    <row r="425" spans="2:12" ht="12.75" hidden="1" customHeight="1">
      <c r="B425" s="290">
        <v>492</v>
      </c>
      <c r="C425" s="291"/>
      <c r="D425" s="308"/>
      <c r="E425" s="293"/>
      <c r="F425" s="293"/>
      <c r="G425" s="294">
        <v>0</v>
      </c>
      <c r="H425" s="295">
        <v>0</v>
      </c>
      <c r="I425" s="295">
        <v>0</v>
      </c>
      <c r="J425" s="295">
        <v>0</v>
      </c>
      <c r="K425" s="295">
        <v>0</v>
      </c>
      <c r="L425" s="296">
        <v>0</v>
      </c>
    </row>
    <row r="426" spans="2:12" hidden="1">
      <c r="B426" s="290">
        <v>493</v>
      </c>
      <c r="C426" s="291"/>
      <c r="D426" s="308"/>
      <c r="E426" s="293"/>
      <c r="F426" s="293"/>
      <c r="G426" s="294">
        <v>0</v>
      </c>
      <c r="H426" s="295">
        <v>0</v>
      </c>
      <c r="I426" s="295">
        <v>0</v>
      </c>
      <c r="J426" s="295">
        <v>0</v>
      </c>
      <c r="K426" s="295">
        <v>0</v>
      </c>
      <c r="L426" s="296">
        <v>0</v>
      </c>
    </row>
    <row r="427" spans="2:12" hidden="1">
      <c r="B427" s="290">
        <v>494</v>
      </c>
      <c r="C427" s="291"/>
      <c r="D427" s="308"/>
      <c r="E427" s="293"/>
      <c r="F427" s="293"/>
      <c r="G427" s="294">
        <v>0</v>
      </c>
      <c r="H427" s="295">
        <v>0</v>
      </c>
      <c r="I427" s="295">
        <v>0</v>
      </c>
      <c r="J427" s="295">
        <v>0</v>
      </c>
      <c r="K427" s="295">
        <v>0</v>
      </c>
      <c r="L427" s="296">
        <v>0</v>
      </c>
    </row>
    <row r="428" spans="2:12" hidden="1">
      <c r="B428" s="290">
        <v>495</v>
      </c>
      <c r="C428" s="291"/>
      <c r="D428" s="308"/>
      <c r="E428" s="293"/>
      <c r="F428" s="293"/>
      <c r="G428" s="294">
        <v>0</v>
      </c>
      <c r="H428" s="295">
        <v>0</v>
      </c>
      <c r="I428" s="295">
        <v>0</v>
      </c>
      <c r="J428" s="295">
        <v>0</v>
      </c>
      <c r="K428" s="295">
        <v>0</v>
      </c>
      <c r="L428" s="296">
        <v>0</v>
      </c>
    </row>
    <row r="429" spans="2:12" hidden="1">
      <c r="B429" s="290">
        <v>496</v>
      </c>
      <c r="C429" s="291"/>
      <c r="D429" s="308"/>
      <c r="E429" s="293"/>
      <c r="F429" s="293"/>
      <c r="G429" s="294">
        <v>0</v>
      </c>
      <c r="H429" s="295">
        <v>0</v>
      </c>
      <c r="I429" s="295">
        <v>0</v>
      </c>
      <c r="J429" s="295">
        <v>0</v>
      </c>
      <c r="K429" s="295">
        <v>0</v>
      </c>
      <c r="L429" s="296">
        <v>0</v>
      </c>
    </row>
    <row r="430" spans="2:12" hidden="1">
      <c r="B430" s="290">
        <v>497</v>
      </c>
      <c r="C430" s="291"/>
      <c r="D430" s="308"/>
      <c r="E430" s="293"/>
      <c r="F430" s="293"/>
      <c r="G430" s="294">
        <v>0</v>
      </c>
      <c r="H430" s="295">
        <v>0</v>
      </c>
      <c r="I430" s="295">
        <v>0</v>
      </c>
      <c r="J430" s="295">
        <v>0</v>
      </c>
      <c r="K430" s="295">
        <v>0</v>
      </c>
      <c r="L430" s="296">
        <v>0</v>
      </c>
    </row>
    <row r="431" spans="2:12" hidden="1">
      <c r="B431" s="290">
        <v>498</v>
      </c>
      <c r="C431" s="291"/>
      <c r="D431" s="308"/>
      <c r="E431" s="293"/>
      <c r="F431" s="293"/>
      <c r="G431" s="294">
        <v>0</v>
      </c>
      <c r="H431" s="295">
        <v>0</v>
      </c>
      <c r="I431" s="295">
        <v>0</v>
      </c>
      <c r="J431" s="295">
        <v>0</v>
      </c>
      <c r="K431" s="295">
        <v>0</v>
      </c>
      <c r="L431" s="296">
        <v>0</v>
      </c>
    </row>
    <row r="432" spans="2:12" hidden="1">
      <c r="B432" s="290">
        <v>499</v>
      </c>
      <c r="C432" s="291"/>
      <c r="D432" s="308"/>
      <c r="E432" s="293"/>
      <c r="F432" s="293"/>
      <c r="G432" s="294">
        <v>0</v>
      </c>
      <c r="H432" s="295">
        <v>0</v>
      </c>
      <c r="I432" s="295">
        <v>0</v>
      </c>
      <c r="J432" s="295">
        <v>0</v>
      </c>
      <c r="K432" s="295">
        <v>0</v>
      </c>
      <c r="L432" s="296">
        <v>0</v>
      </c>
    </row>
    <row r="433" spans="2:12" hidden="1">
      <c r="B433" s="290">
        <v>500</v>
      </c>
      <c r="C433" s="291"/>
      <c r="D433" s="308"/>
      <c r="E433" s="293"/>
      <c r="F433" s="293"/>
      <c r="G433" s="294">
        <v>0</v>
      </c>
      <c r="H433" s="295">
        <v>0</v>
      </c>
      <c r="I433" s="295">
        <v>0</v>
      </c>
      <c r="J433" s="295">
        <v>0</v>
      </c>
      <c r="K433" s="295">
        <v>0</v>
      </c>
      <c r="L433" s="296">
        <v>0</v>
      </c>
    </row>
    <row r="434" spans="2:12" ht="12.75" hidden="1" customHeight="1">
      <c r="B434" s="290">
        <v>501</v>
      </c>
      <c r="C434" s="291"/>
      <c r="D434" s="308"/>
      <c r="E434" s="293"/>
      <c r="F434" s="293"/>
      <c r="G434" s="294">
        <v>0</v>
      </c>
      <c r="H434" s="295">
        <v>0</v>
      </c>
      <c r="I434" s="295">
        <v>0</v>
      </c>
      <c r="J434" s="295">
        <v>0</v>
      </c>
      <c r="K434" s="295">
        <v>0</v>
      </c>
      <c r="L434" s="296">
        <v>0</v>
      </c>
    </row>
    <row r="435" spans="2:12" ht="12.75" hidden="1" customHeight="1">
      <c r="B435" s="290">
        <v>502</v>
      </c>
      <c r="C435" s="291"/>
      <c r="D435" s="308"/>
      <c r="E435" s="293"/>
      <c r="F435" s="293"/>
      <c r="G435" s="294">
        <v>0</v>
      </c>
      <c r="H435" s="295">
        <v>0</v>
      </c>
      <c r="I435" s="295">
        <v>0</v>
      </c>
      <c r="J435" s="295">
        <v>0</v>
      </c>
      <c r="K435" s="295">
        <v>0</v>
      </c>
      <c r="L435" s="296">
        <v>0</v>
      </c>
    </row>
    <row r="436" spans="2:12" hidden="1">
      <c r="B436" s="290">
        <v>503</v>
      </c>
      <c r="C436" s="291"/>
      <c r="D436" s="308"/>
      <c r="E436" s="293"/>
      <c r="F436" s="293"/>
      <c r="G436" s="294">
        <v>0</v>
      </c>
      <c r="H436" s="295">
        <v>0</v>
      </c>
      <c r="I436" s="295">
        <v>0</v>
      </c>
      <c r="J436" s="295">
        <v>0</v>
      </c>
      <c r="K436" s="295">
        <v>0</v>
      </c>
      <c r="L436" s="296">
        <v>0</v>
      </c>
    </row>
    <row r="437" spans="2:12" hidden="1">
      <c r="B437" s="290">
        <v>504</v>
      </c>
      <c r="C437" s="291"/>
      <c r="D437" s="308"/>
      <c r="E437" s="293"/>
      <c r="F437" s="293"/>
      <c r="G437" s="294">
        <v>0</v>
      </c>
      <c r="H437" s="295">
        <v>0</v>
      </c>
      <c r="I437" s="295">
        <v>0</v>
      </c>
      <c r="J437" s="295">
        <v>0</v>
      </c>
      <c r="K437" s="295">
        <v>0</v>
      </c>
      <c r="L437" s="296">
        <v>0</v>
      </c>
    </row>
    <row r="438" spans="2:12" hidden="1">
      <c r="B438" s="290">
        <v>505</v>
      </c>
      <c r="C438" s="291"/>
      <c r="D438" s="308"/>
      <c r="E438" s="293"/>
      <c r="F438" s="293"/>
      <c r="G438" s="294">
        <v>0</v>
      </c>
      <c r="H438" s="295">
        <v>0</v>
      </c>
      <c r="I438" s="295">
        <v>0</v>
      </c>
      <c r="J438" s="295">
        <v>0</v>
      </c>
      <c r="K438" s="295">
        <v>0</v>
      </c>
      <c r="L438" s="296">
        <v>0</v>
      </c>
    </row>
    <row r="439" spans="2:12" hidden="1">
      <c r="B439" s="290">
        <v>506</v>
      </c>
      <c r="C439" s="291"/>
      <c r="D439" s="308"/>
      <c r="E439" s="293"/>
      <c r="F439" s="293"/>
      <c r="G439" s="294">
        <v>0</v>
      </c>
      <c r="H439" s="295">
        <v>0</v>
      </c>
      <c r="I439" s="295">
        <v>0</v>
      </c>
      <c r="J439" s="295">
        <v>0</v>
      </c>
      <c r="K439" s="295">
        <v>0</v>
      </c>
      <c r="L439" s="296">
        <v>0</v>
      </c>
    </row>
    <row r="440" spans="2:12" hidden="1">
      <c r="B440" s="290">
        <v>507</v>
      </c>
      <c r="C440" s="291"/>
      <c r="D440" s="308"/>
      <c r="E440" s="293"/>
      <c r="F440" s="293"/>
      <c r="G440" s="294">
        <v>0</v>
      </c>
      <c r="H440" s="295">
        <v>0</v>
      </c>
      <c r="I440" s="295">
        <v>0</v>
      </c>
      <c r="J440" s="295">
        <v>0</v>
      </c>
      <c r="K440" s="295">
        <v>0</v>
      </c>
      <c r="L440" s="296">
        <v>0</v>
      </c>
    </row>
    <row r="441" spans="2:12" hidden="1">
      <c r="B441" s="290">
        <v>508</v>
      </c>
      <c r="C441" s="291"/>
      <c r="D441" s="308"/>
      <c r="E441" s="293"/>
      <c r="F441" s="293"/>
      <c r="G441" s="294">
        <v>0</v>
      </c>
      <c r="H441" s="295">
        <v>0</v>
      </c>
      <c r="I441" s="295">
        <v>0</v>
      </c>
      <c r="J441" s="295">
        <v>0</v>
      </c>
      <c r="K441" s="295">
        <v>0</v>
      </c>
      <c r="L441" s="296">
        <v>0</v>
      </c>
    </row>
    <row r="442" spans="2:12" hidden="1">
      <c r="B442" s="290">
        <v>509</v>
      </c>
      <c r="C442" s="291"/>
      <c r="D442" s="308"/>
      <c r="E442" s="293"/>
      <c r="F442" s="293"/>
      <c r="G442" s="294">
        <v>0</v>
      </c>
      <c r="H442" s="295">
        <v>0</v>
      </c>
      <c r="I442" s="295">
        <v>0</v>
      </c>
      <c r="J442" s="295">
        <v>0</v>
      </c>
      <c r="K442" s="295">
        <v>0</v>
      </c>
      <c r="L442" s="296">
        <v>0</v>
      </c>
    </row>
    <row r="443" spans="2:12" hidden="1">
      <c r="B443" s="290">
        <v>510</v>
      </c>
      <c r="C443" s="291"/>
      <c r="D443" s="308"/>
      <c r="E443" s="293"/>
      <c r="F443" s="293"/>
      <c r="G443" s="294">
        <v>0</v>
      </c>
      <c r="H443" s="295">
        <v>0</v>
      </c>
      <c r="I443" s="295">
        <v>0</v>
      </c>
      <c r="J443" s="295">
        <v>0</v>
      </c>
      <c r="K443" s="295">
        <v>0</v>
      </c>
      <c r="L443" s="296">
        <v>0</v>
      </c>
    </row>
    <row r="444" spans="2:12" ht="12.75" hidden="1" customHeight="1">
      <c r="B444" s="290">
        <v>511</v>
      </c>
      <c r="C444" s="291"/>
      <c r="D444" s="308"/>
      <c r="E444" s="293"/>
      <c r="F444" s="293"/>
      <c r="G444" s="294">
        <v>0</v>
      </c>
      <c r="H444" s="295">
        <v>0</v>
      </c>
      <c r="I444" s="295">
        <v>0</v>
      </c>
      <c r="J444" s="295">
        <v>0</v>
      </c>
      <c r="K444" s="295">
        <v>0</v>
      </c>
      <c r="L444" s="296">
        <v>0</v>
      </c>
    </row>
    <row r="445" spans="2:12" ht="12.75" hidden="1" customHeight="1">
      <c r="B445" s="290">
        <v>512</v>
      </c>
      <c r="C445" s="291"/>
      <c r="D445" s="308"/>
      <c r="E445" s="293"/>
      <c r="F445" s="293"/>
      <c r="G445" s="294">
        <v>0</v>
      </c>
      <c r="H445" s="295">
        <v>0</v>
      </c>
      <c r="I445" s="295">
        <v>0</v>
      </c>
      <c r="J445" s="295">
        <v>0</v>
      </c>
      <c r="K445" s="295">
        <v>0</v>
      </c>
      <c r="L445" s="296">
        <v>0</v>
      </c>
    </row>
    <row r="446" spans="2:12" hidden="1">
      <c r="B446" s="290">
        <v>513</v>
      </c>
      <c r="C446" s="291"/>
      <c r="D446" s="308"/>
      <c r="E446" s="293"/>
      <c r="F446" s="293"/>
      <c r="G446" s="294">
        <v>0</v>
      </c>
      <c r="H446" s="295">
        <v>0</v>
      </c>
      <c r="I446" s="295">
        <v>0</v>
      </c>
      <c r="J446" s="295">
        <v>0</v>
      </c>
      <c r="K446" s="295">
        <v>0</v>
      </c>
      <c r="L446" s="296">
        <v>0</v>
      </c>
    </row>
    <row r="447" spans="2:12" hidden="1">
      <c r="B447" s="290">
        <v>514</v>
      </c>
      <c r="C447" s="291"/>
      <c r="D447" s="308"/>
      <c r="E447" s="293"/>
      <c r="F447" s="293"/>
      <c r="G447" s="294">
        <v>0</v>
      </c>
      <c r="H447" s="295">
        <v>0</v>
      </c>
      <c r="I447" s="295">
        <v>0</v>
      </c>
      <c r="J447" s="295">
        <v>0</v>
      </c>
      <c r="K447" s="295">
        <v>0</v>
      </c>
      <c r="L447" s="296">
        <v>0</v>
      </c>
    </row>
    <row r="448" spans="2:12" hidden="1">
      <c r="B448" s="290">
        <v>515</v>
      </c>
      <c r="C448" s="291"/>
      <c r="D448" s="308"/>
      <c r="E448" s="293"/>
      <c r="F448" s="293"/>
      <c r="G448" s="294">
        <v>0</v>
      </c>
      <c r="H448" s="295">
        <v>0</v>
      </c>
      <c r="I448" s="295">
        <v>0</v>
      </c>
      <c r="J448" s="295">
        <v>0</v>
      </c>
      <c r="K448" s="295">
        <v>0</v>
      </c>
      <c r="L448" s="296">
        <v>0</v>
      </c>
    </row>
    <row r="449" spans="2:12" hidden="1">
      <c r="B449" s="290">
        <v>516</v>
      </c>
      <c r="C449" s="291"/>
      <c r="D449" s="308"/>
      <c r="E449" s="293"/>
      <c r="F449" s="293"/>
      <c r="G449" s="294">
        <v>0</v>
      </c>
      <c r="H449" s="295">
        <v>0</v>
      </c>
      <c r="I449" s="295">
        <v>0</v>
      </c>
      <c r="J449" s="295">
        <v>0</v>
      </c>
      <c r="K449" s="295">
        <v>0</v>
      </c>
      <c r="L449" s="296">
        <v>0</v>
      </c>
    </row>
    <row r="450" spans="2:12" hidden="1">
      <c r="B450" s="290">
        <v>517</v>
      </c>
      <c r="C450" s="291"/>
      <c r="D450" s="308"/>
      <c r="E450" s="293"/>
      <c r="F450" s="293"/>
      <c r="G450" s="294">
        <v>0</v>
      </c>
      <c r="H450" s="295">
        <v>0</v>
      </c>
      <c r="I450" s="295">
        <v>0</v>
      </c>
      <c r="J450" s="295">
        <v>0</v>
      </c>
      <c r="K450" s="295">
        <v>0</v>
      </c>
      <c r="L450" s="296">
        <v>0</v>
      </c>
    </row>
    <row r="451" spans="2:12" hidden="1">
      <c r="B451" s="290">
        <v>518</v>
      </c>
      <c r="C451" s="291"/>
      <c r="D451" s="308"/>
      <c r="E451" s="293"/>
      <c r="F451" s="293"/>
      <c r="G451" s="294">
        <v>0</v>
      </c>
      <c r="H451" s="295">
        <v>0</v>
      </c>
      <c r="I451" s="295">
        <v>0</v>
      </c>
      <c r="J451" s="295">
        <v>0</v>
      </c>
      <c r="K451" s="295">
        <v>0</v>
      </c>
      <c r="L451" s="296">
        <v>0</v>
      </c>
    </row>
    <row r="452" spans="2:12" hidden="1">
      <c r="B452" s="290">
        <v>519</v>
      </c>
      <c r="C452" s="291"/>
      <c r="D452" s="308"/>
      <c r="E452" s="293"/>
      <c r="F452" s="293"/>
      <c r="G452" s="294">
        <v>0</v>
      </c>
      <c r="H452" s="295">
        <v>0</v>
      </c>
      <c r="I452" s="295">
        <v>0</v>
      </c>
      <c r="J452" s="295">
        <v>0</v>
      </c>
      <c r="K452" s="295">
        <v>0</v>
      </c>
      <c r="L452" s="296">
        <v>0</v>
      </c>
    </row>
    <row r="453" spans="2:12" hidden="1">
      <c r="B453" s="290">
        <v>520</v>
      </c>
      <c r="C453" s="291"/>
      <c r="D453" s="308"/>
      <c r="E453" s="293"/>
      <c r="F453" s="293"/>
      <c r="G453" s="294">
        <v>0</v>
      </c>
      <c r="H453" s="295">
        <v>0</v>
      </c>
      <c r="I453" s="295">
        <v>0</v>
      </c>
      <c r="J453" s="295">
        <v>0</v>
      </c>
      <c r="K453" s="295">
        <v>0</v>
      </c>
      <c r="L453" s="296">
        <v>0</v>
      </c>
    </row>
    <row r="454" spans="2:12" hidden="1">
      <c r="B454" s="290">
        <v>521</v>
      </c>
      <c r="C454" s="291"/>
      <c r="D454" s="308"/>
      <c r="E454" s="293"/>
      <c r="F454" s="293"/>
      <c r="G454" s="294">
        <v>0</v>
      </c>
      <c r="H454" s="295">
        <v>0</v>
      </c>
      <c r="I454" s="295">
        <v>0</v>
      </c>
      <c r="J454" s="295">
        <v>0</v>
      </c>
      <c r="K454" s="295">
        <v>0</v>
      </c>
      <c r="L454" s="296">
        <v>0</v>
      </c>
    </row>
    <row r="455" spans="2:12" ht="13.5" hidden="1" customHeight="1">
      <c r="B455" s="290">
        <v>522</v>
      </c>
      <c r="C455" s="388" t="s">
        <v>1081</v>
      </c>
      <c r="D455" s="389"/>
      <c r="E455" s="304"/>
      <c r="F455" s="304"/>
      <c r="G455" s="286"/>
      <c r="H455" s="309">
        <v>0</v>
      </c>
      <c r="I455" s="287"/>
      <c r="J455" s="309">
        <v>0</v>
      </c>
      <c r="K455" s="309"/>
      <c r="L455" s="309">
        <v>0</v>
      </c>
    </row>
    <row r="456" spans="2:12" ht="13.5" hidden="1" customHeight="1">
      <c r="B456" s="290">
        <v>523</v>
      </c>
      <c r="C456" s="306"/>
      <c r="D456" s="306"/>
      <c r="E456" s="306"/>
      <c r="F456" s="306"/>
      <c r="G456" s="306"/>
      <c r="H456" s="306"/>
      <c r="I456" s="306"/>
      <c r="J456" s="306"/>
      <c r="K456" s="306"/>
      <c r="L456" s="307"/>
    </row>
    <row r="457" spans="2:12" ht="12.75" hidden="1" customHeight="1">
      <c r="B457" s="290">
        <v>524</v>
      </c>
      <c r="C457" s="388" t="s">
        <v>1082</v>
      </c>
      <c r="D457" s="389"/>
      <c r="E457" s="285"/>
      <c r="F457" s="285"/>
      <c r="G457" s="286"/>
      <c r="H457" s="287"/>
      <c r="I457" s="287"/>
      <c r="J457" s="287"/>
      <c r="K457" s="287"/>
      <c r="L457" s="288" t="s">
        <v>3</v>
      </c>
    </row>
    <row r="458" spans="2:12" hidden="1">
      <c r="B458" s="290">
        <v>525</v>
      </c>
      <c r="C458" s="291"/>
      <c r="D458" s="308"/>
      <c r="E458" s="293"/>
      <c r="F458" s="293"/>
      <c r="G458" s="294">
        <v>0</v>
      </c>
      <c r="H458" s="295">
        <v>0</v>
      </c>
      <c r="I458" s="295">
        <v>0</v>
      </c>
      <c r="J458" s="295">
        <v>0</v>
      </c>
      <c r="K458" s="295">
        <v>0</v>
      </c>
      <c r="L458" s="296">
        <v>0</v>
      </c>
    </row>
    <row r="459" spans="2:12" ht="12.75" hidden="1" customHeight="1">
      <c r="B459" s="290">
        <v>526</v>
      </c>
      <c r="C459" s="291"/>
      <c r="D459" s="308"/>
      <c r="E459" s="293"/>
      <c r="F459" s="293"/>
      <c r="G459" s="294">
        <v>0</v>
      </c>
      <c r="H459" s="295">
        <v>0</v>
      </c>
      <c r="I459" s="295">
        <v>0</v>
      </c>
      <c r="J459" s="295">
        <v>0</v>
      </c>
      <c r="K459" s="295">
        <v>0</v>
      </c>
      <c r="L459" s="296">
        <v>0</v>
      </c>
    </row>
    <row r="460" spans="2:12" ht="12.75" hidden="1" customHeight="1">
      <c r="B460" s="290">
        <v>527</v>
      </c>
      <c r="C460" s="291"/>
      <c r="D460" s="308"/>
      <c r="E460" s="293"/>
      <c r="F460" s="293"/>
      <c r="G460" s="294">
        <v>0</v>
      </c>
      <c r="H460" s="295">
        <v>0</v>
      </c>
      <c r="I460" s="295">
        <v>0</v>
      </c>
      <c r="J460" s="295">
        <v>0</v>
      </c>
      <c r="K460" s="295">
        <v>0</v>
      </c>
      <c r="L460" s="296">
        <v>0</v>
      </c>
    </row>
    <row r="461" spans="2:12" hidden="1">
      <c r="B461" s="290">
        <v>528</v>
      </c>
      <c r="C461" s="291"/>
      <c r="D461" s="308"/>
      <c r="E461" s="293"/>
      <c r="F461" s="293"/>
      <c r="G461" s="294">
        <v>0</v>
      </c>
      <c r="H461" s="295">
        <v>0</v>
      </c>
      <c r="I461" s="295">
        <v>0</v>
      </c>
      <c r="J461" s="295">
        <v>0</v>
      </c>
      <c r="K461" s="295">
        <v>0</v>
      </c>
      <c r="L461" s="296">
        <v>0</v>
      </c>
    </row>
    <row r="462" spans="2:12" hidden="1">
      <c r="B462" s="290">
        <v>529</v>
      </c>
      <c r="C462" s="291"/>
      <c r="D462" s="308"/>
      <c r="E462" s="293"/>
      <c r="F462" s="293"/>
      <c r="G462" s="294">
        <v>0</v>
      </c>
      <c r="H462" s="295">
        <v>0</v>
      </c>
      <c r="I462" s="295">
        <v>0</v>
      </c>
      <c r="J462" s="295">
        <v>0</v>
      </c>
      <c r="K462" s="295">
        <v>0</v>
      </c>
      <c r="L462" s="296">
        <v>0</v>
      </c>
    </row>
    <row r="463" spans="2:12" hidden="1">
      <c r="B463" s="290">
        <v>530</v>
      </c>
      <c r="C463" s="291"/>
      <c r="D463" s="308"/>
      <c r="E463" s="293"/>
      <c r="F463" s="293"/>
      <c r="G463" s="294">
        <v>0</v>
      </c>
      <c r="H463" s="295">
        <v>0</v>
      </c>
      <c r="I463" s="295">
        <v>0</v>
      </c>
      <c r="J463" s="295">
        <v>0</v>
      </c>
      <c r="K463" s="295">
        <v>0</v>
      </c>
      <c r="L463" s="296">
        <v>0</v>
      </c>
    </row>
    <row r="464" spans="2:12" hidden="1">
      <c r="B464" s="290">
        <v>531</v>
      </c>
      <c r="C464" s="291"/>
      <c r="D464" s="308"/>
      <c r="E464" s="293"/>
      <c r="F464" s="293"/>
      <c r="G464" s="294">
        <v>0</v>
      </c>
      <c r="H464" s="295">
        <v>0</v>
      </c>
      <c r="I464" s="295">
        <v>0</v>
      </c>
      <c r="J464" s="295">
        <v>0</v>
      </c>
      <c r="K464" s="295">
        <v>0</v>
      </c>
      <c r="L464" s="296">
        <v>0</v>
      </c>
    </row>
    <row r="465" spans="2:12" hidden="1">
      <c r="B465" s="290">
        <v>532</v>
      </c>
      <c r="C465" s="291"/>
      <c r="D465" s="308"/>
      <c r="E465" s="293"/>
      <c r="F465" s="293"/>
      <c r="G465" s="294">
        <v>0</v>
      </c>
      <c r="H465" s="295">
        <v>0</v>
      </c>
      <c r="I465" s="295">
        <v>0</v>
      </c>
      <c r="J465" s="295">
        <v>0</v>
      </c>
      <c r="K465" s="295">
        <v>0</v>
      </c>
      <c r="L465" s="296">
        <v>0</v>
      </c>
    </row>
    <row r="466" spans="2:12" hidden="1">
      <c r="B466" s="290">
        <v>533</v>
      </c>
      <c r="C466" s="291"/>
      <c r="D466" s="308"/>
      <c r="E466" s="293"/>
      <c r="F466" s="293"/>
      <c r="G466" s="294">
        <v>0</v>
      </c>
      <c r="H466" s="295">
        <v>0</v>
      </c>
      <c r="I466" s="295">
        <v>0</v>
      </c>
      <c r="J466" s="295">
        <v>0</v>
      </c>
      <c r="K466" s="295">
        <v>0</v>
      </c>
      <c r="L466" s="296">
        <v>0</v>
      </c>
    </row>
    <row r="467" spans="2:12" hidden="1">
      <c r="B467" s="290">
        <v>534</v>
      </c>
      <c r="C467" s="291"/>
      <c r="D467" s="308"/>
      <c r="E467" s="293"/>
      <c r="F467" s="293"/>
      <c r="G467" s="294">
        <v>0</v>
      </c>
      <c r="H467" s="295">
        <v>0</v>
      </c>
      <c r="I467" s="295">
        <v>0</v>
      </c>
      <c r="J467" s="295">
        <v>0</v>
      </c>
      <c r="K467" s="295">
        <v>0</v>
      </c>
      <c r="L467" s="296">
        <v>0</v>
      </c>
    </row>
    <row r="468" spans="2:12" hidden="1">
      <c r="B468" s="290">
        <v>535</v>
      </c>
      <c r="C468" s="291"/>
      <c r="D468" s="308"/>
      <c r="E468" s="293"/>
      <c r="F468" s="293"/>
      <c r="G468" s="294">
        <v>0</v>
      </c>
      <c r="H468" s="295">
        <v>0</v>
      </c>
      <c r="I468" s="295">
        <v>0</v>
      </c>
      <c r="J468" s="295">
        <v>0</v>
      </c>
      <c r="K468" s="295">
        <v>0</v>
      </c>
      <c r="L468" s="296">
        <v>0</v>
      </c>
    </row>
    <row r="469" spans="2:12" ht="12.75" hidden="1" customHeight="1">
      <c r="B469" s="290">
        <v>536</v>
      </c>
      <c r="C469" s="291"/>
      <c r="D469" s="308"/>
      <c r="E469" s="293"/>
      <c r="F469" s="293"/>
      <c r="G469" s="294">
        <v>0</v>
      </c>
      <c r="H469" s="295">
        <v>0</v>
      </c>
      <c r="I469" s="295">
        <v>0</v>
      </c>
      <c r="J469" s="295">
        <v>0</v>
      </c>
      <c r="K469" s="295">
        <v>0</v>
      </c>
      <c r="L469" s="296">
        <v>0</v>
      </c>
    </row>
    <row r="470" spans="2:12" ht="12.75" hidden="1" customHeight="1">
      <c r="B470" s="290">
        <v>537</v>
      </c>
      <c r="C470" s="291"/>
      <c r="D470" s="308"/>
      <c r="E470" s="293"/>
      <c r="F470" s="293"/>
      <c r="G470" s="294">
        <v>0</v>
      </c>
      <c r="H470" s="295">
        <v>0</v>
      </c>
      <c r="I470" s="295">
        <v>0</v>
      </c>
      <c r="J470" s="295">
        <v>0</v>
      </c>
      <c r="K470" s="295">
        <v>0</v>
      </c>
      <c r="L470" s="296">
        <v>0</v>
      </c>
    </row>
    <row r="471" spans="2:12" hidden="1">
      <c r="B471" s="290">
        <v>538</v>
      </c>
      <c r="C471" s="291"/>
      <c r="D471" s="308"/>
      <c r="E471" s="293"/>
      <c r="F471" s="293"/>
      <c r="G471" s="294">
        <v>0</v>
      </c>
      <c r="H471" s="295">
        <v>0</v>
      </c>
      <c r="I471" s="295">
        <v>0</v>
      </c>
      <c r="J471" s="295">
        <v>0</v>
      </c>
      <c r="K471" s="295">
        <v>0</v>
      </c>
      <c r="L471" s="296">
        <v>0</v>
      </c>
    </row>
    <row r="472" spans="2:12" hidden="1">
      <c r="B472" s="290">
        <v>539</v>
      </c>
      <c r="C472" s="291"/>
      <c r="D472" s="308"/>
      <c r="E472" s="293"/>
      <c r="F472" s="293"/>
      <c r="G472" s="294">
        <v>0</v>
      </c>
      <c r="H472" s="295">
        <v>0</v>
      </c>
      <c r="I472" s="295">
        <v>0</v>
      </c>
      <c r="J472" s="295">
        <v>0</v>
      </c>
      <c r="K472" s="295">
        <v>0</v>
      </c>
      <c r="L472" s="296">
        <v>0</v>
      </c>
    </row>
    <row r="473" spans="2:12" hidden="1">
      <c r="B473" s="290">
        <v>540</v>
      </c>
      <c r="C473" s="291"/>
      <c r="D473" s="308"/>
      <c r="E473" s="293"/>
      <c r="F473" s="293"/>
      <c r="G473" s="294">
        <v>0</v>
      </c>
      <c r="H473" s="295">
        <v>0</v>
      </c>
      <c r="I473" s="295">
        <v>0</v>
      </c>
      <c r="J473" s="295">
        <v>0</v>
      </c>
      <c r="K473" s="295">
        <v>0</v>
      </c>
      <c r="L473" s="296">
        <v>0</v>
      </c>
    </row>
    <row r="474" spans="2:12" hidden="1">
      <c r="B474" s="290">
        <v>541</v>
      </c>
      <c r="C474" s="291"/>
      <c r="D474" s="308"/>
      <c r="E474" s="293"/>
      <c r="F474" s="293"/>
      <c r="G474" s="294">
        <v>0</v>
      </c>
      <c r="H474" s="295">
        <v>0</v>
      </c>
      <c r="I474" s="295">
        <v>0</v>
      </c>
      <c r="J474" s="295">
        <v>0</v>
      </c>
      <c r="K474" s="295">
        <v>0</v>
      </c>
      <c r="L474" s="296">
        <v>0</v>
      </c>
    </row>
    <row r="475" spans="2:12" hidden="1">
      <c r="B475" s="290">
        <v>542</v>
      </c>
      <c r="C475" s="291"/>
      <c r="D475" s="308"/>
      <c r="E475" s="293"/>
      <c r="F475" s="293"/>
      <c r="G475" s="294">
        <v>0</v>
      </c>
      <c r="H475" s="295">
        <v>0</v>
      </c>
      <c r="I475" s="295">
        <v>0</v>
      </c>
      <c r="J475" s="295">
        <v>0</v>
      </c>
      <c r="K475" s="295">
        <v>0</v>
      </c>
      <c r="L475" s="296">
        <v>0</v>
      </c>
    </row>
    <row r="476" spans="2:12" hidden="1">
      <c r="B476" s="290">
        <v>543</v>
      </c>
      <c r="C476" s="291"/>
      <c r="D476" s="308"/>
      <c r="E476" s="293"/>
      <c r="F476" s="293"/>
      <c r="G476" s="294">
        <v>0</v>
      </c>
      <c r="H476" s="295">
        <v>0</v>
      </c>
      <c r="I476" s="295">
        <v>0</v>
      </c>
      <c r="J476" s="295">
        <v>0</v>
      </c>
      <c r="K476" s="295">
        <v>0</v>
      </c>
      <c r="L476" s="296">
        <v>0</v>
      </c>
    </row>
    <row r="477" spans="2:12" hidden="1">
      <c r="B477" s="290">
        <v>544</v>
      </c>
      <c r="C477" s="291"/>
      <c r="D477" s="308"/>
      <c r="E477" s="293"/>
      <c r="F477" s="293"/>
      <c r="G477" s="294">
        <v>0</v>
      </c>
      <c r="H477" s="295">
        <v>0</v>
      </c>
      <c r="I477" s="295">
        <v>0</v>
      </c>
      <c r="J477" s="295">
        <v>0</v>
      </c>
      <c r="K477" s="295">
        <v>0</v>
      </c>
      <c r="L477" s="296">
        <v>0</v>
      </c>
    </row>
    <row r="478" spans="2:12" hidden="1">
      <c r="B478" s="290">
        <v>545</v>
      </c>
      <c r="C478" s="291"/>
      <c r="D478" s="308"/>
      <c r="E478" s="293"/>
      <c r="F478" s="293"/>
      <c r="G478" s="294">
        <v>0</v>
      </c>
      <c r="H478" s="295">
        <v>0</v>
      </c>
      <c r="I478" s="295">
        <v>0</v>
      </c>
      <c r="J478" s="295">
        <v>0</v>
      </c>
      <c r="K478" s="295">
        <v>0</v>
      </c>
      <c r="L478" s="296">
        <v>0</v>
      </c>
    </row>
    <row r="479" spans="2:12" ht="12.75" hidden="1" customHeight="1">
      <c r="B479" s="290">
        <v>546</v>
      </c>
      <c r="C479" s="291"/>
      <c r="D479" s="308"/>
      <c r="E479" s="293"/>
      <c r="F479" s="293"/>
      <c r="G479" s="294">
        <v>0</v>
      </c>
      <c r="H479" s="295">
        <v>0</v>
      </c>
      <c r="I479" s="295">
        <v>0</v>
      </c>
      <c r="J479" s="295">
        <v>0</v>
      </c>
      <c r="K479" s="295">
        <v>0</v>
      </c>
      <c r="L479" s="296">
        <v>0</v>
      </c>
    </row>
    <row r="480" spans="2:12" ht="12.75" hidden="1" customHeight="1">
      <c r="B480" s="290">
        <v>547</v>
      </c>
      <c r="C480" s="291"/>
      <c r="D480" s="308"/>
      <c r="E480" s="293"/>
      <c r="F480" s="293"/>
      <c r="G480" s="294">
        <v>0</v>
      </c>
      <c r="H480" s="295">
        <v>0</v>
      </c>
      <c r="I480" s="295">
        <v>0</v>
      </c>
      <c r="J480" s="295">
        <v>0</v>
      </c>
      <c r="K480" s="295">
        <v>0</v>
      </c>
      <c r="L480" s="296">
        <v>0</v>
      </c>
    </row>
    <row r="481" spans="2:12" hidden="1">
      <c r="B481" s="290">
        <v>548</v>
      </c>
      <c r="C481" s="291"/>
      <c r="D481" s="308"/>
      <c r="E481" s="293"/>
      <c r="F481" s="293"/>
      <c r="G481" s="294">
        <v>0</v>
      </c>
      <c r="H481" s="295">
        <v>0</v>
      </c>
      <c r="I481" s="295">
        <v>0</v>
      </c>
      <c r="J481" s="295">
        <v>0</v>
      </c>
      <c r="K481" s="295">
        <v>0</v>
      </c>
      <c r="L481" s="296">
        <v>0</v>
      </c>
    </row>
    <row r="482" spans="2:12" hidden="1">
      <c r="B482" s="290">
        <v>549</v>
      </c>
      <c r="C482" s="291"/>
      <c r="D482" s="308"/>
      <c r="E482" s="293"/>
      <c r="F482" s="293"/>
      <c r="G482" s="294">
        <v>0</v>
      </c>
      <c r="H482" s="295">
        <v>0</v>
      </c>
      <c r="I482" s="295">
        <v>0</v>
      </c>
      <c r="J482" s="295">
        <v>0</v>
      </c>
      <c r="K482" s="295">
        <v>0</v>
      </c>
      <c r="L482" s="296">
        <v>0</v>
      </c>
    </row>
    <row r="483" spans="2:12" hidden="1">
      <c r="B483" s="290">
        <v>550</v>
      </c>
      <c r="C483" s="291"/>
      <c r="D483" s="308"/>
      <c r="E483" s="293"/>
      <c r="F483" s="293"/>
      <c r="G483" s="294">
        <v>0</v>
      </c>
      <c r="H483" s="295">
        <v>0</v>
      </c>
      <c r="I483" s="295">
        <v>0</v>
      </c>
      <c r="J483" s="295">
        <v>0</v>
      </c>
      <c r="K483" s="295">
        <v>0</v>
      </c>
      <c r="L483" s="296">
        <v>0</v>
      </c>
    </row>
    <row r="484" spans="2:12" hidden="1">
      <c r="B484" s="290">
        <v>551</v>
      </c>
      <c r="C484" s="291"/>
      <c r="D484" s="308"/>
      <c r="E484" s="293"/>
      <c r="F484" s="293"/>
      <c r="G484" s="294">
        <v>0</v>
      </c>
      <c r="H484" s="295">
        <v>0</v>
      </c>
      <c r="I484" s="295">
        <v>0</v>
      </c>
      <c r="J484" s="295">
        <v>0</v>
      </c>
      <c r="K484" s="295">
        <v>0</v>
      </c>
      <c r="L484" s="296">
        <v>0</v>
      </c>
    </row>
    <row r="485" spans="2:12" hidden="1">
      <c r="B485" s="290">
        <v>552</v>
      </c>
      <c r="C485" s="291"/>
      <c r="D485" s="308"/>
      <c r="E485" s="293"/>
      <c r="F485" s="293"/>
      <c r="G485" s="294">
        <v>0</v>
      </c>
      <c r="H485" s="295">
        <v>0</v>
      </c>
      <c r="I485" s="295">
        <v>0</v>
      </c>
      <c r="J485" s="295">
        <v>0</v>
      </c>
      <c r="K485" s="295">
        <v>0</v>
      </c>
      <c r="L485" s="296">
        <v>0</v>
      </c>
    </row>
    <row r="486" spans="2:12" hidden="1">
      <c r="B486" s="290">
        <v>553</v>
      </c>
      <c r="C486" s="291"/>
      <c r="D486" s="308"/>
      <c r="E486" s="293"/>
      <c r="F486" s="293"/>
      <c r="G486" s="294">
        <v>0</v>
      </c>
      <c r="H486" s="295">
        <v>0</v>
      </c>
      <c r="I486" s="295">
        <v>0</v>
      </c>
      <c r="J486" s="295">
        <v>0</v>
      </c>
      <c r="K486" s="295">
        <v>0</v>
      </c>
      <c r="L486" s="296">
        <v>0</v>
      </c>
    </row>
    <row r="487" spans="2:12" hidden="1">
      <c r="B487" s="290">
        <v>554</v>
      </c>
      <c r="C487" s="291"/>
      <c r="D487" s="308"/>
      <c r="E487" s="293"/>
      <c r="F487" s="293"/>
      <c r="G487" s="294">
        <v>0</v>
      </c>
      <c r="H487" s="295">
        <v>0</v>
      </c>
      <c r="I487" s="295">
        <v>0</v>
      </c>
      <c r="J487" s="295">
        <v>0</v>
      </c>
      <c r="K487" s="295">
        <v>0</v>
      </c>
      <c r="L487" s="296">
        <v>0</v>
      </c>
    </row>
    <row r="488" spans="2:12" hidden="1">
      <c r="B488" s="290">
        <v>555</v>
      </c>
      <c r="C488" s="291"/>
      <c r="D488" s="308"/>
      <c r="E488" s="293"/>
      <c r="F488" s="293"/>
      <c r="G488" s="294">
        <v>0</v>
      </c>
      <c r="H488" s="295">
        <v>0</v>
      </c>
      <c r="I488" s="295">
        <v>0</v>
      </c>
      <c r="J488" s="295">
        <v>0</v>
      </c>
      <c r="K488" s="295">
        <v>0</v>
      </c>
      <c r="L488" s="296">
        <v>0</v>
      </c>
    </row>
    <row r="489" spans="2:12" hidden="1">
      <c r="B489" s="290">
        <v>556</v>
      </c>
      <c r="C489" s="291"/>
      <c r="D489" s="308"/>
      <c r="E489" s="293"/>
      <c r="F489" s="293"/>
      <c r="G489" s="294">
        <v>0</v>
      </c>
      <c r="H489" s="295">
        <v>0</v>
      </c>
      <c r="I489" s="295">
        <v>0</v>
      </c>
      <c r="J489" s="295">
        <v>0</v>
      </c>
      <c r="K489" s="295">
        <v>0</v>
      </c>
      <c r="L489" s="296">
        <v>0</v>
      </c>
    </row>
    <row r="490" spans="2:12" ht="13.5" hidden="1" customHeight="1">
      <c r="B490" s="290">
        <v>557</v>
      </c>
      <c r="C490" s="388" t="s">
        <v>1083</v>
      </c>
      <c r="D490" s="389"/>
      <c r="E490" s="304"/>
      <c r="F490" s="304"/>
      <c r="G490" s="286"/>
      <c r="H490" s="309">
        <v>0</v>
      </c>
      <c r="I490" s="287"/>
      <c r="J490" s="309">
        <v>0</v>
      </c>
      <c r="K490" s="309"/>
      <c r="L490" s="309">
        <v>0</v>
      </c>
    </row>
    <row r="491" spans="2:12">
      <c r="B491" s="310"/>
      <c r="C491" s="311"/>
      <c r="D491" s="312"/>
      <c r="E491" s="313"/>
      <c r="F491" s="313"/>
      <c r="G491" s="314"/>
      <c r="H491" s="314"/>
      <c r="I491" s="314"/>
      <c r="J491" s="314"/>
      <c r="K491" s="314"/>
      <c r="L491" s="315"/>
    </row>
    <row r="492" spans="2:12" s="320" customFormat="1">
      <c r="B492" s="316" t="s">
        <v>1084</v>
      </c>
      <c r="C492" s="317"/>
      <c r="D492" s="317"/>
      <c r="E492" s="318"/>
      <c r="F492" s="318"/>
      <c r="G492" s="319"/>
      <c r="H492" s="404">
        <f>SUM(H5:H31)</f>
        <v>0</v>
      </c>
      <c r="I492" s="404"/>
      <c r="J492" s="404">
        <f>SUM(J5:J31)</f>
        <v>0</v>
      </c>
      <c r="K492" s="319"/>
      <c r="L492" s="332"/>
    </row>
    <row r="494" spans="2:12" s="322" customFormat="1" ht="13.8">
      <c r="B494" s="393" t="s">
        <v>1085</v>
      </c>
      <c r="C494" s="393"/>
      <c r="D494" s="405">
        <f>L35</f>
        <v>0</v>
      </c>
      <c r="E494" s="321"/>
      <c r="F494" s="321"/>
      <c r="G494" s="321"/>
    </row>
    <row r="495" spans="2:12" s="322" customFormat="1" ht="6" customHeight="1">
      <c r="B495" s="390"/>
      <c r="C495" s="390"/>
      <c r="D495" s="315"/>
      <c r="E495" s="321"/>
      <c r="F495" s="321"/>
      <c r="G495" s="321"/>
    </row>
    <row r="496" spans="2:12" s="322" customFormat="1">
      <c r="B496" s="322" t="s">
        <v>1086</v>
      </c>
      <c r="C496" s="323">
        <v>0.21</v>
      </c>
      <c r="D496" s="324"/>
      <c r="E496" s="325"/>
      <c r="F496" s="325"/>
      <c r="G496" s="325"/>
      <c r="H496" s="325"/>
    </row>
    <row r="497" spans="2:12" s="322" customFormat="1" ht="6.75" customHeight="1">
      <c r="B497" s="390"/>
      <c r="C497" s="390"/>
      <c r="E497" s="325"/>
      <c r="F497" s="325"/>
      <c r="G497" s="325"/>
      <c r="H497" s="325"/>
    </row>
    <row r="498" spans="2:12" s="322" customFormat="1">
      <c r="B498" s="390" t="s">
        <v>1087</v>
      </c>
      <c r="C498" s="390"/>
      <c r="D498" s="324"/>
      <c r="E498" s="325"/>
      <c r="F498" s="325"/>
      <c r="G498" s="325"/>
      <c r="H498" s="325"/>
    </row>
    <row r="499" spans="2:12" s="322" customFormat="1" ht="5.25" customHeight="1"/>
    <row r="500" spans="2:12" ht="13.8" thickBot="1"/>
    <row r="501" spans="2:12" ht="12.75" customHeight="1">
      <c r="B501" s="326"/>
      <c r="C501" s="391" t="s">
        <v>1088</v>
      </c>
      <c r="D501" s="392"/>
      <c r="E501" s="327"/>
      <c r="F501" s="327"/>
      <c r="G501" s="328"/>
      <c r="H501" s="329"/>
      <c r="I501" s="329"/>
      <c r="J501" s="329"/>
      <c r="K501" s="329"/>
      <c r="L501" s="330" t="s">
        <v>3</v>
      </c>
    </row>
    <row r="502" spans="2:12">
      <c r="B502" s="290"/>
      <c r="C502" s="291"/>
      <c r="D502" s="308"/>
      <c r="E502" s="293"/>
      <c r="F502" s="293"/>
      <c r="G502" s="294">
        <v>0</v>
      </c>
      <c r="H502" s="295">
        <v>0</v>
      </c>
      <c r="I502" s="295">
        <v>0</v>
      </c>
      <c r="J502" s="295">
        <v>0</v>
      </c>
      <c r="K502" s="295">
        <v>0</v>
      </c>
      <c r="L502" s="296">
        <v>0</v>
      </c>
    </row>
    <row r="503" spans="2:12">
      <c r="B503" s="290"/>
      <c r="C503" s="331"/>
      <c r="E503" s="293"/>
      <c r="F503" s="293"/>
      <c r="G503" s="294">
        <v>0</v>
      </c>
      <c r="H503" s="295">
        <v>0</v>
      </c>
      <c r="I503" s="295">
        <v>0</v>
      </c>
      <c r="J503" s="295">
        <v>0</v>
      </c>
      <c r="K503" s="295">
        <v>0</v>
      </c>
      <c r="L503" s="296">
        <v>0</v>
      </c>
    </row>
    <row r="504" spans="2:12">
      <c r="B504" s="290"/>
      <c r="C504" s="291"/>
      <c r="D504" s="308"/>
      <c r="E504" s="293"/>
      <c r="F504" s="293"/>
      <c r="G504" s="294">
        <v>0</v>
      </c>
      <c r="H504" s="295">
        <v>0</v>
      </c>
      <c r="I504" s="295">
        <v>0</v>
      </c>
      <c r="J504" s="295">
        <v>0</v>
      </c>
      <c r="K504" s="295">
        <v>0</v>
      </c>
      <c r="L504" s="296">
        <v>0</v>
      </c>
    </row>
    <row r="505" spans="2:12">
      <c r="B505" s="290"/>
      <c r="C505" s="291"/>
      <c r="D505" s="308"/>
      <c r="E505" s="293"/>
      <c r="F505" s="293"/>
      <c r="G505" s="294">
        <v>0</v>
      </c>
      <c r="H505" s="295">
        <v>0</v>
      </c>
      <c r="I505" s="295">
        <v>0</v>
      </c>
      <c r="J505" s="295">
        <v>0</v>
      </c>
      <c r="K505" s="295">
        <v>0</v>
      </c>
      <c r="L505" s="296">
        <v>0</v>
      </c>
    </row>
    <row r="506" spans="2:12">
      <c r="B506" s="290"/>
      <c r="C506" s="291"/>
      <c r="D506" s="308"/>
      <c r="E506" s="293"/>
      <c r="F506" s="293"/>
      <c r="G506" s="294">
        <v>0</v>
      </c>
      <c r="H506" s="295">
        <v>0</v>
      </c>
      <c r="I506" s="295">
        <v>0</v>
      </c>
      <c r="J506" s="295">
        <v>0</v>
      </c>
      <c r="K506" s="295">
        <v>0</v>
      </c>
      <c r="L506" s="296">
        <v>0</v>
      </c>
    </row>
    <row r="507" spans="2:12">
      <c r="B507" s="290"/>
      <c r="C507" s="291"/>
      <c r="D507" s="308"/>
      <c r="E507" s="293"/>
      <c r="F507" s="293"/>
      <c r="G507" s="294">
        <v>0</v>
      </c>
      <c r="H507" s="295">
        <v>0</v>
      </c>
      <c r="I507" s="295">
        <v>0</v>
      </c>
      <c r="J507" s="295">
        <v>0</v>
      </c>
      <c r="K507" s="295">
        <v>0</v>
      </c>
      <c r="L507" s="296">
        <v>0</v>
      </c>
    </row>
    <row r="508" spans="2:12">
      <c r="B508" s="290"/>
      <c r="C508" s="291"/>
      <c r="D508" s="308"/>
      <c r="E508" s="293"/>
      <c r="F508" s="293"/>
      <c r="G508" s="294">
        <v>0</v>
      </c>
      <c r="H508" s="295">
        <v>0</v>
      </c>
      <c r="I508" s="295">
        <v>0</v>
      </c>
      <c r="J508" s="295">
        <v>0</v>
      </c>
      <c r="K508" s="295">
        <v>0</v>
      </c>
      <c r="L508" s="296">
        <v>0</v>
      </c>
    </row>
    <row r="509" spans="2:12">
      <c r="B509" s="290"/>
      <c r="C509" s="291"/>
      <c r="D509" s="308"/>
      <c r="E509" s="293"/>
      <c r="F509" s="293"/>
      <c r="G509" s="294">
        <v>0</v>
      </c>
      <c r="H509" s="295">
        <v>0</v>
      </c>
      <c r="I509" s="295">
        <v>0</v>
      </c>
      <c r="J509" s="295">
        <v>0</v>
      </c>
      <c r="K509" s="295">
        <v>0</v>
      </c>
      <c r="L509" s="296">
        <v>0</v>
      </c>
    </row>
    <row r="510" spans="2:12">
      <c r="B510" s="290"/>
      <c r="C510" s="388" t="s">
        <v>1089</v>
      </c>
      <c r="D510" s="389"/>
      <c r="E510" s="304"/>
      <c r="F510" s="304"/>
      <c r="G510" s="286"/>
      <c r="H510" s="309">
        <v>0</v>
      </c>
      <c r="I510" s="287"/>
      <c r="J510" s="309">
        <v>0</v>
      </c>
      <c r="K510" s="309"/>
      <c r="L510" s="309">
        <v>0</v>
      </c>
    </row>
  </sheetData>
  <mergeCells count="42">
    <mergeCell ref="B498:C498"/>
    <mergeCell ref="C501:D501"/>
    <mergeCell ref="C510:D510"/>
    <mergeCell ref="C455:D455"/>
    <mergeCell ref="C457:D457"/>
    <mergeCell ref="C490:D490"/>
    <mergeCell ref="B494:C494"/>
    <mergeCell ref="B495:C495"/>
    <mergeCell ref="B497:C497"/>
    <mergeCell ref="C422:D422"/>
    <mergeCell ref="C245:D245"/>
    <mergeCell ref="C247:D247"/>
    <mergeCell ref="C280:D280"/>
    <mergeCell ref="C282:D282"/>
    <mergeCell ref="C315:D315"/>
    <mergeCell ref="C317:D317"/>
    <mergeCell ref="C350:D350"/>
    <mergeCell ref="C352:D352"/>
    <mergeCell ref="C385:D385"/>
    <mergeCell ref="C387:D387"/>
    <mergeCell ref="C420:D420"/>
    <mergeCell ref="C212:D212"/>
    <mergeCell ref="C4:D4"/>
    <mergeCell ref="C37:D37"/>
    <mergeCell ref="C70:D70"/>
    <mergeCell ref="C72:D72"/>
    <mergeCell ref="C105:D105"/>
    <mergeCell ref="C107:D107"/>
    <mergeCell ref="C140:D140"/>
    <mergeCell ref="C142:D142"/>
    <mergeCell ref="C175:D175"/>
    <mergeCell ref="C177:D177"/>
    <mergeCell ref="C210:D210"/>
    <mergeCell ref="L2:L3"/>
    <mergeCell ref="B2:B3"/>
    <mergeCell ref="C2:C3"/>
    <mergeCell ref="D2:D3"/>
    <mergeCell ref="E2:E3"/>
    <mergeCell ref="F2:F3"/>
    <mergeCell ref="G2:H2"/>
    <mergeCell ref="I2:J2"/>
    <mergeCell ref="K2:K3"/>
  </mergeCells>
  <printOptions horizontalCentered="1"/>
  <pageMargins left="0.78740157480314965" right="0.78740157480314965" top="0.51181102362204722" bottom="0.98425196850393704" header="0.51181102362204722" footer="0.51181102362204722"/>
  <pageSetup paperSize="9" scale="44" firstPageNumber="5" fitToHeight="0" orientation="landscape" useFirstPageNumber="1" horizontalDpi="300" verticalDpi="300" r:id="rId1"/>
  <headerFooter alignWithMargins="0">
    <oddFooter>&amp;LKappenberger+Braun, Elektro-Technik spol. s r.o.&amp;RStrana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topLeftCell="A7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37" t="s">
        <v>6</v>
      </c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8" t="s">
        <v>86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90</v>
      </c>
      <c r="L4" s="21"/>
      <c r="M4" s="89" t="s">
        <v>11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17</v>
      </c>
      <c r="L6" s="21"/>
    </row>
    <row r="7" spans="1:46" s="1" customFormat="1" ht="26.25" customHeight="1">
      <c r="B7" s="21"/>
      <c r="E7" s="376" t="str">
        <f>'Rekapitulace stavby'!K6</f>
        <v>Obnovení vodotěsnosti střešního pláště - Techmania Science Center, U Planetaria 2969/1, Plzeň -  I. etapa</v>
      </c>
      <c r="F7" s="377"/>
      <c r="G7" s="377"/>
      <c r="H7" s="377"/>
      <c r="L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9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42" t="s">
        <v>704</v>
      </c>
      <c r="F9" s="375"/>
      <c r="G9" s="375"/>
      <c r="H9" s="375"/>
      <c r="I9" s="33"/>
      <c r="J9" s="33"/>
      <c r="K9" s="33"/>
      <c r="L9" s="9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9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19</v>
      </c>
      <c r="E11" s="33"/>
      <c r="F11" s="26" t="s">
        <v>3</v>
      </c>
      <c r="G11" s="33"/>
      <c r="H11" s="33"/>
      <c r="I11" s="28" t="s">
        <v>20</v>
      </c>
      <c r="J11" s="26" t="s">
        <v>3</v>
      </c>
      <c r="K11" s="33"/>
      <c r="L11" s="9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1" t="str">
        <f>'Rekapitulace stavby'!AN8</f>
        <v>21. 2. 2023</v>
      </c>
      <c r="K12" s="33"/>
      <c r="L12" s="9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9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28" t="s">
        <v>26</v>
      </c>
      <c r="J14" s="26" t="str">
        <f>IF('Rekapitulace stavby'!AN10="","",'Rekapitulace stavby'!AN10)</f>
        <v/>
      </c>
      <c r="K14" s="33"/>
      <c r="L14" s="9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28</v>
      </c>
      <c r="J15" s="26" t="str">
        <f>IF('Rekapitulace stavby'!AN11="","",'Rekapitulace stavby'!AN11)</f>
        <v/>
      </c>
      <c r="K15" s="33"/>
      <c r="L15" s="9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9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28" t="s">
        <v>26</v>
      </c>
      <c r="J17" s="29" t="str">
        <f>'Rekapitulace stavby'!AN13</f>
        <v>Vyplň údaj</v>
      </c>
      <c r="K17" s="33"/>
      <c r="L17" s="9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78" t="str">
        <f>'Rekapitulace stavby'!E14</f>
        <v>Vyplň údaj</v>
      </c>
      <c r="F18" s="367"/>
      <c r="G18" s="367"/>
      <c r="H18" s="367"/>
      <c r="I18" s="28" t="s">
        <v>28</v>
      </c>
      <c r="J18" s="29" t="str">
        <f>'Rekapitulace stavby'!AN14</f>
        <v>Vyplň údaj</v>
      </c>
      <c r="K18" s="33"/>
      <c r="L18" s="9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9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28" t="s">
        <v>26</v>
      </c>
      <c r="J20" s="26" t="s">
        <v>3</v>
      </c>
      <c r="K20" s="33"/>
      <c r="L20" s="9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28</v>
      </c>
      <c r="J21" s="26" t="s">
        <v>3</v>
      </c>
      <c r="K21" s="33"/>
      <c r="L21" s="9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9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26</v>
      </c>
      <c r="J23" s="26" t="s">
        <v>35</v>
      </c>
      <c r="K23" s="33"/>
      <c r="L23" s="9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36</v>
      </c>
      <c r="F24" s="33"/>
      <c r="G24" s="33"/>
      <c r="H24" s="33"/>
      <c r="I24" s="28" t="s">
        <v>28</v>
      </c>
      <c r="J24" s="26" t="s">
        <v>3</v>
      </c>
      <c r="K24" s="33"/>
      <c r="L24" s="9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9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33"/>
      <c r="J26" s="33"/>
      <c r="K26" s="33"/>
      <c r="L26" s="9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371" t="s">
        <v>3</v>
      </c>
      <c r="F27" s="371"/>
      <c r="G27" s="371"/>
      <c r="H27" s="371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9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2"/>
      <c r="E29" s="62"/>
      <c r="F29" s="62"/>
      <c r="G29" s="62"/>
      <c r="H29" s="62"/>
      <c r="I29" s="62"/>
      <c r="J29" s="62"/>
      <c r="K29" s="62"/>
      <c r="L29" s="9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4" t="s">
        <v>39</v>
      </c>
      <c r="E30" s="33"/>
      <c r="F30" s="33"/>
      <c r="G30" s="33"/>
      <c r="H30" s="33"/>
      <c r="I30" s="33"/>
      <c r="J30" s="67">
        <f>ROUND(J90, 2)</f>
        <v>0</v>
      </c>
      <c r="K30" s="33"/>
      <c r="L30" s="9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2"/>
      <c r="E31" s="62"/>
      <c r="F31" s="62"/>
      <c r="G31" s="62"/>
      <c r="H31" s="62"/>
      <c r="I31" s="62"/>
      <c r="J31" s="62"/>
      <c r="K31" s="62"/>
      <c r="L31" s="9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37" t="s">
        <v>40</v>
      </c>
      <c r="J32" s="37" t="s">
        <v>42</v>
      </c>
      <c r="K32" s="33"/>
      <c r="L32" s="9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43</v>
      </c>
      <c r="E33" s="28" t="s">
        <v>44</v>
      </c>
      <c r="F33" s="96">
        <f>ROUND((SUM(BE90:BE165)),  2)</f>
        <v>0</v>
      </c>
      <c r="G33" s="33"/>
      <c r="H33" s="33"/>
      <c r="I33" s="97">
        <v>0.21</v>
      </c>
      <c r="J33" s="96">
        <f>ROUND(((SUM(BE90:BE165))*I33),  2)</f>
        <v>0</v>
      </c>
      <c r="K33" s="33"/>
      <c r="L33" s="9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45</v>
      </c>
      <c r="F34" s="96">
        <f>ROUND((SUM(BF90:BF165)),  2)</f>
        <v>0</v>
      </c>
      <c r="G34" s="33"/>
      <c r="H34" s="33"/>
      <c r="I34" s="97">
        <v>0.15</v>
      </c>
      <c r="J34" s="96">
        <f>ROUND(((SUM(BF90:BF165))*I34),  2)</f>
        <v>0</v>
      </c>
      <c r="K34" s="33"/>
      <c r="L34" s="9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96">
        <f>ROUND((SUM(BG90:BG165)),  2)</f>
        <v>0</v>
      </c>
      <c r="G35" s="33"/>
      <c r="H35" s="33"/>
      <c r="I35" s="97">
        <v>0.21</v>
      </c>
      <c r="J35" s="96">
        <f>0</f>
        <v>0</v>
      </c>
      <c r="K35" s="33"/>
      <c r="L35" s="9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47</v>
      </c>
      <c r="F36" s="96">
        <f>ROUND((SUM(BH90:BH165)),  2)</f>
        <v>0</v>
      </c>
      <c r="G36" s="33"/>
      <c r="H36" s="33"/>
      <c r="I36" s="97">
        <v>0.15</v>
      </c>
      <c r="J36" s="96">
        <f>0</f>
        <v>0</v>
      </c>
      <c r="K36" s="33"/>
      <c r="L36" s="9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48</v>
      </c>
      <c r="F37" s="96">
        <f>ROUND((SUM(BI90:BI165)),  2)</f>
        <v>0</v>
      </c>
      <c r="G37" s="33"/>
      <c r="H37" s="33"/>
      <c r="I37" s="97">
        <v>0</v>
      </c>
      <c r="J37" s="96">
        <f>0</f>
        <v>0</v>
      </c>
      <c r="K37" s="33"/>
      <c r="L37" s="9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9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8"/>
      <c r="D39" s="99" t="s">
        <v>49</v>
      </c>
      <c r="E39" s="56"/>
      <c r="F39" s="56"/>
      <c r="G39" s="100" t="s">
        <v>50</v>
      </c>
      <c r="H39" s="101" t="s">
        <v>51</v>
      </c>
      <c r="I39" s="56"/>
      <c r="J39" s="102">
        <f>SUM(J30:J37)</f>
        <v>0</v>
      </c>
      <c r="K39" s="103"/>
      <c r="L39" s="9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9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" customHeight="1">
      <c r="A44" s="33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9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" customHeight="1">
      <c r="A45" s="33"/>
      <c r="B45" s="34"/>
      <c r="C45" s="22" t="s">
        <v>93</v>
      </c>
      <c r="D45" s="33"/>
      <c r="E45" s="33"/>
      <c r="F45" s="33"/>
      <c r="G45" s="33"/>
      <c r="H45" s="33"/>
      <c r="I45" s="33"/>
      <c r="J45" s="33"/>
      <c r="K45" s="33"/>
      <c r="L45" s="9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9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33"/>
      <c r="J47" s="33"/>
      <c r="K47" s="33"/>
      <c r="L47" s="9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3"/>
      <c r="D48" s="33"/>
      <c r="E48" s="376" t="str">
        <f>E7</f>
        <v>Obnovení vodotěsnosti střešního pláště - Techmania Science Center, U Planetaria 2969/1, Plzeň -  I. etapa</v>
      </c>
      <c r="F48" s="377"/>
      <c r="G48" s="377"/>
      <c r="H48" s="377"/>
      <c r="I48" s="33"/>
      <c r="J48" s="33"/>
      <c r="K48" s="33"/>
      <c r="L48" s="9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91</v>
      </c>
      <c r="D49" s="33"/>
      <c r="E49" s="33"/>
      <c r="F49" s="33"/>
      <c r="G49" s="33"/>
      <c r="H49" s="33"/>
      <c r="I49" s="33"/>
      <c r="J49" s="33"/>
      <c r="K49" s="33"/>
      <c r="L49" s="9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42" t="str">
        <f>E9</f>
        <v>02 - Světlíky</v>
      </c>
      <c r="F50" s="375"/>
      <c r="G50" s="375"/>
      <c r="H50" s="375"/>
      <c r="I50" s="33"/>
      <c r="J50" s="33"/>
      <c r="K50" s="33"/>
      <c r="L50" s="9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9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3"/>
      <c r="E52" s="33"/>
      <c r="F52" s="26" t="str">
        <f>F12</f>
        <v>U Planetaria 2969/1, Plzeň</v>
      </c>
      <c r="G52" s="33"/>
      <c r="H52" s="33"/>
      <c r="I52" s="28" t="s">
        <v>23</v>
      </c>
      <c r="J52" s="51" t="str">
        <f>IF(J12="","",J12)</f>
        <v>21. 2. 2023</v>
      </c>
      <c r="K52" s="33"/>
      <c r="L52" s="9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9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65" customHeight="1">
      <c r="A54" s="33"/>
      <c r="B54" s="34"/>
      <c r="C54" s="28" t="s">
        <v>25</v>
      </c>
      <c r="D54" s="33"/>
      <c r="E54" s="33"/>
      <c r="F54" s="26" t="str">
        <f>E15</f>
        <v xml:space="preserve"> </v>
      </c>
      <c r="G54" s="33"/>
      <c r="H54" s="33"/>
      <c r="I54" s="28" t="s">
        <v>31</v>
      </c>
      <c r="J54" s="31" t="str">
        <f>E21</f>
        <v>A.W.A.L. expertní a projektová kancelář</v>
      </c>
      <c r="K54" s="33"/>
      <c r="L54" s="9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15" customHeight="1">
      <c r="A55" s="33"/>
      <c r="B55" s="34"/>
      <c r="C55" s="28" t="s">
        <v>29</v>
      </c>
      <c r="D55" s="33"/>
      <c r="E55" s="33"/>
      <c r="F55" s="26" t="str">
        <f>IF(E18="","",E18)</f>
        <v>Vyplň údaj</v>
      </c>
      <c r="G55" s="33"/>
      <c r="H55" s="33"/>
      <c r="I55" s="28" t="s">
        <v>34</v>
      </c>
      <c r="J55" s="31" t="str">
        <f>E24</f>
        <v>Hana Pejšová</v>
      </c>
      <c r="K55" s="33"/>
      <c r="L55" s="9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90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04" t="s">
        <v>94</v>
      </c>
      <c r="D57" s="98"/>
      <c r="E57" s="98"/>
      <c r="F57" s="98"/>
      <c r="G57" s="98"/>
      <c r="H57" s="98"/>
      <c r="I57" s="98"/>
      <c r="J57" s="105" t="s">
        <v>95</v>
      </c>
      <c r="K57" s="98"/>
      <c r="L57" s="90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9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5" customHeight="1">
      <c r="A59" s="33"/>
      <c r="B59" s="34"/>
      <c r="C59" s="106" t="s">
        <v>71</v>
      </c>
      <c r="D59" s="33"/>
      <c r="E59" s="33"/>
      <c r="F59" s="33"/>
      <c r="G59" s="33"/>
      <c r="H59" s="33"/>
      <c r="I59" s="33"/>
      <c r="J59" s="67">
        <f>J90</f>
        <v>0</v>
      </c>
      <c r="K59" s="33"/>
      <c r="L59" s="90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96</v>
      </c>
    </row>
    <row r="60" spans="1:47" s="9" customFormat="1" ht="24.9" customHeight="1">
      <c r="B60" s="107"/>
      <c r="D60" s="108" t="s">
        <v>97</v>
      </c>
      <c r="E60" s="109"/>
      <c r="F60" s="109"/>
      <c r="G60" s="109"/>
      <c r="H60" s="109"/>
      <c r="I60" s="109"/>
      <c r="J60" s="110">
        <f>J91</f>
        <v>0</v>
      </c>
      <c r="L60" s="107"/>
    </row>
    <row r="61" spans="1:47" s="10" customFormat="1" ht="19.95" customHeight="1">
      <c r="B61" s="111"/>
      <c r="D61" s="112" t="s">
        <v>705</v>
      </c>
      <c r="E61" s="113"/>
      <c r="F61" s="113"/>
      <c r="G61" s="113"/>
      <c r="H61" s="113"/>
      <c r="I61" s="113"/>
      <c r="J61" s="114">
        <f>J92</f>
        <v>0</v>
      </c>
      <c r="L61" s="111"/>
    </row>
    <row r="62" spans="1:47" s="10" customFormat="1" ht="19.95" customHeight="1">
      <c r="B62" s="111"/>
      <c r="D62" s="112" t="s">
        <v>706</v>
      </c>
      <c r="E62" s="113"/>
      <c r="F62" s="113"/>
      <c r="G62" s="113"/>
      <c r="H62" s="113"/>
      <c r="I62" s="113"/>
      <c r="J62" s="114">
        <f>J94</f>
        <v>0</v>
      </c>
      <c r="L62" s="111"/>
    </row>
    <row r="63" spans="1:47" s="10" customFormat="1" ht="19.95" customHeight="1">
      <c r="B63" s="111"/>
      <c r="D63" s="112" t="s">
        <v>100</v>
      </c>
      <c r="E63" s="113"/>
      <c r="F63" s="113"/>
      <c r="G63" s="113"/>
      <c r="H63" s="113"/>
      <c r="I63" s="113"/>
      <c r="J63" s="114">
        <f>J96</f>
        <v>0</v>
      </c>
      <c r="L63" s="111"/>
    </row>
    <row r="64" spans="1:47" s="9" customFormat="1" ht="24.9" customHeight="1">
      <c r="B64" s="107"/>
      <c r="D64" s="108" t="s">
        <v>102</v>
      </c>
      <c r="E64" s="109"/>
      <c r="F64" s="109"/>
      <c r="G64" s="109"/>
      <c r="H64" s="109"/>
      <c r="I64" s="109"/>
      <c r="J64" s="110">
        <f>J105</f>
        <v>0</v>
      </c>
      <c r="L64" s="107"/>
    </row>
    <row r="65" spans="1:31" s="10" customFormat="1" ht="19.95" customHeight="1">
      <c r="B65" s="111"/>
      <c r="D65" s="112" t="s">
        <v>107</v>
      </c>
      <c r="E65" s="113"/>
      <c r="F65" s="113"/>
      <c r="G65" s="113"/>
      <c r="H65" s="113"/>
      <c r="I65" s="113"/>
      <c r="J65" s="114">
        <f>J106</f>
        <v>0</v>
      </c>
      <c r="L65" s="111"/>
    </row>
    <row r="66" spans="1:31" s="10" customFormat="1" ht="19.95" customHeight="1">
      <c r="B66" s="111"/>
      <c r="D66" s="112" t="s">
        <v>109</v>
      </c>
      <c r="E66" s="113"/>
      <c r="F66" s="113"/>
      <c r="G66" s="113"/>
      <c r="H66" s="113"/>
      <c r="I66" s="113"/>
      <c r="J66" s="114">
        <f>J110</f>
        <v>0</v>
      </c>
      <c r="L66" s="111"/>
    </row>
    <row r="67" spans="1:31" s="10" customFormat="1" ht="19.95" customHeight="1">
      <c r="B67" s="111"/>
      <c r="D67" s="112" t="s">
        <v>707</v>
      </c>
      <c r="E67" s="113"/>
      <c r="F67" s="113"/>
      <c r="G67" s="113"/>
      <c r="H67" s="113"/>
      <c r="I67" s="113"/>
      <c r="J67" s="114">
        <f>J115</f>
        <v>0</v>
      </c>
      <c r="L67" s="111"/>
    </row>
    <row r="68" spans="1:31" s="10" customFormat="1" ht="19.95" customHeight="1">
      <c r="B68" s="111"/>
      <c r="D68" s="112" t="s">
        <v>708</v>
      </c>
      <c r="E68" s="113"/>
      <c r="F68" s="113"/>
      <c r="G68" s="113"/>
      <c r="H68" s="113"/>
      <c r="I68" s="113"/>
      <c r="J68" s="114">
        <f>J120</f>
        <v>0</v>
      </c>
      <c r="L68" s="111"/>
    </row>
    <row r="69" spans="1:31" s="9" customFormat="1" ht="24.9" customHeight="1">
      <c r="B69" s="107"/>
      <c r="D69" s="108" t="s">
        <v>709</v>
      </c>
      <c r="E69" s="109"/>
      <c r="F69" s="109"/>
      <c r="G69" s="109"/>
      <c r="H69" s="109"/>
      <c r="I69" s="109"/>
      <c r="J69" s="110">
        <f>J160</f>
        <v>0</v>
      </c>
      <c r="L69" s="107"/>
    </row>
    <row r="70" spans="1:31" s="10" customFormat="1" ht="19.95" customHeight="1">
      <c r="B70" s="111"/>
      <c r="D70" s="112" t="s">
        <v>710</v>
      </c>
      <c r="E70" s="113"/>
      <c r="F70" s="113"/>
      <c r="G70" s="113"/>
      <c r="H70" s="113"/>
      <c r="I70" s="113"/>
      <c r="J70" s="114">
        <f>J161</f>
        <v>0</v>
      </c>
      <c r="L70" s="111"/>
    </row>
    <row r="71" spans="1:31" s="2" customFormat="1" ht="21.75" customHeight="1">
      <c r="A71" s="33"/>
      <c r="B71" s="34"/>
      <c r="C71" s="33"/>
      <c r="D71" s="33"/>
      <c r="E71" s="33"/>
      <c r="F71" s="33"/>
      <c r="G71" s="33"/>
      <c r="H71" s="33"/>
      <c r="I71" s="33"/>
      <c r="J71" s="33"/>
      <c r="K71" s="33"/>
      <c r="L71" s="90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6.9" customHeight="1">
      <c r="A72" s="33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90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6" spans="1:31" s="2" customFormat="1" ht="6.9" customHeight="1">
      <c r="A76" s="33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9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24.9" customHeight="1">
      <c r="A77" s="33"/>
      <c r="B77" s="34"/>
      <c r="C77" s="22" t="s">
        <v>112</v>
      </c>
      <c r="D77" s="33"/>
      <c r="E77" s="33"/>
      <c r="F77" s="33"/>
      <c r="G77" s="33"/>
      <c r="H77" s="33"/>
      <c r="I77" s="33"/>
      <c r="J77" s="33"/>
      <c r="K77" s="33"/>
      <c r="L77" s="9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6.9" customHeight="1">
      <c r="A78" s="33"/>
      <c r="B78" s="34"/>
      <c r="C78" s="33"/>
      <c r="D78" s="33"/>
      <c r="E78" s="33"/>
      <c r="F78" s="33"/>
      <c r="G78" s="33"/>
      <c r="H78" s="33"/>
      <c r="I78" s="33"/>
      <c r="J78" s="33"/>
      <c r="K78" s="33"/>
      <c r="L78" s="90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2" customHeight="1">
      <c r="A79" s="33"/>
      <c r="B79" s="34"/>
      <c r="C79" s="28" t="s">
        <v>17</v>
      </c>
      <c r="D79" s="33"/>
      <c r="E79" s="33"/>
      <c r="F79" s="33"/>
      <c r="G79" s="33"/>
      <c r="H79" s="33"/>
      <c r="I79" s="33"/>
      <c r="J79" s="33"/>
      <c r="K79" s="33"/>
      <c r="L79" s="90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26.25" customHeight="1">
      <c r="A80" s="33"/>
      <c r="B80" s="34"/>
      <c r="C80" s="33"/>
      <c r="D80" s="33"/>
      <c r="E80" s="376" t="str">
        <f>E7</f>
        <v>Obnovení vodotěsnosti střešního pláště - Techmania Science Center, U Planetaria 2969/1, Plzeň -  I. etapa</v>
      </c>
      <c r="F80" s="377"/>
      <c r="G80" s="377"/>
      <c r="H80" s="377"/>
      <c r="I80" s="33"/>
      <c r="J80" s="33"/>
      <c r="K80" s="33"/>
      <c r="L80" s="9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12" customHeight="1">
      <c r="A81" s="33"/>
      <c r="B81" s="34"/>
      <c r="C81" s="28" t="s">
        <v>91</v>
      </c>
      <c r="D81" s="33"/>
      <c r="E81" s="33"/>
      <c r="F81" s="33"/>
      <c r="G81" s="33"/>
      <c r="H81" s="33"/>
      <c r="I81" s="33"/>
      <c r="J81" s="33"/>
      <c r="K81" s="33"/>
      <c r="L81" s="9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6.5" customHeight="1">
      <c r="A82" s="33"/>
      <c r="B82" s="34"/>
      <c r="C82" s="33"/>
      <c r="D82" s="33"/>
      <c r="E82" s="342" t="str">
        <f>E9</f>
        <v>02 - Světlíky</v>
      </c>
      <c r="F82" s="375"/>
      <c r="G82" s="375"/>
      <c r="H82" s="375"/>
      <c r="I82" s="33"/>
      <c r="J82" s="33"/>
      <c r="K82" s="33"/>
      <c r="L82" s="9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9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2" customHeight="1">
      <c r="A84" s="33"/>
      <c r="B84" s="34"/>
      <c r="C84" s="28" t="s">
        <v>21</v>
      </c>
      <c r="D84" s="33"/>
      <c r="E84" s="33"/>
      <c r="F84" s="26" t="str">
        <f>F12</f>
        <v>U Planetaria 2969/1, Plzeň</v>
      </c>
      <c r="G84" s="33"/>
      <c r="H84" s="33"/>
      <c r="I84" s="28" t="s">
        <v>23</v>
      </c>
      <c r="J84" s="51" t="str">
        <f>IF(J12="","",J12)</f>
        <v>21. 2. 2023</v>
      </c>
      <c r="K84" s="33"/>
      <c r="L84" s="9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2" customFormat="1" ht="6.9" customHeight="1">
      <c r="A85" s="33"/>
      <c r="B85" s="34"/>
      <c r="C85" s="33"/>
      <c r="D85" s="33"/>
      <c r="E85" s="33"/>
      <c r="F85" s="33"/>
      <c r="G85" s="33"/>
      <c r="H85" s="33"/>
      <c r="I85" s="33"/>
      <c r="J85" s="33"/>
      <c r="K85" s="33"/>
      <c r="L85" s="9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5" s="2" customFormat="1" ht="25.65" customHeight="1">
      <c r="A86" s="33"/>
      <c r="B86" s="34"/>
      <c r="C86" s="28" t="s">
        <v>25</v>
      </c>
      <c r="D86" s="33"/>
      <c r="E86" s="33"/>
      <c r="F86" s="26" t="str">
        <f>E15</f>
        <v xml:space="preserve"> </v>
      </c>
      <c r="G86" s="33"/>
      <c r="H86" s="33"/>
      <c r="I86" s="28" t="s">
        <v>31</v>
      </c>
      <c r="J86" s="31" t="str">
        <f>E21</f>
        <v>A.W.A.L. expertní a projektová kancelář</v>
      </c>
      <c r="K86" s="33"/>
      <c r="L86" s="9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5" s="2" customFormat="1" ht="15.15" customHeight="1">
      <c r="A87" s="33"/>
      <c r="B87" s="34"/>
      <c r="C87" s="28" t="s">
        <v>29</v>
      </c>
      <c r="D87" s="33"/>
      <c r="E87" s="33"/>
      <c r="F87" s="26" t="str">
        <f>IF(E18="","",E18)</f>
        <v>Vyplň údaj</v>
      </c>
      <c r="G87" s="33"/>
      <c r="H87" s="33"/>
      <c r="I87" s="28" t="s">
        <v>34</v>
      </c>
      <c r="J87" s="31" t="str">
        <f>E24</f>
        <v>Hana Pejšová</v>
      </c>
      <c r="K87" s="33"/>
      <c r="L87" s="9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5" s="2" customFormat="1" ht="10.3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9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5" s="11" customFormat="1" ht="29.25" customHeight="1">
      <c r="A89" s="115"/>
      <c r="B89" s="116"/>
      <c r="C89" s="117" t="s">
        <v>113</v>
      </c>
      <c r="D89" s="118" t="s">
        <v>58</v>
      </c>
      <c r="E89" s="118" t="s">
        <v>54</v>
      </c>
      <c r="F89" s="118" t="s">
        <v>55</v>
      </c>
      <c r="G89" s="118" t="s">
        <v>114</v>
      </c>
      <c r="H89" s="118" t="s">
        <v>115</v>
      </c>
      <c r="I89" s="118" t="s">
        <v>116</v>
      </c>
      <c r="J89" s="118" t="s">
        <v>95</v>
      </c>
      <c r="K89" s="119" t="s">
        <v>117</v>
      </c>
      <c r="L89" s="120"/>
      <c r="M89" s="58" t="s">
        <v>3</v>
      </c>
      <c r="N89" s="59" t="s">
        <v>43</v>
      </c>
      <c r="O89" s="59" t="s">
        <v>118</v>
      </c>
      <c r="P89" s="59" t="s">
        <v>119</v>
      </c>
      <c r="Q89" s="59" t="s">
        <v>120</v>
      </c>
      <c r="R89" s="59" t="s">
        <v>121</v>
      </c>
      <c r="S89" s="59" t="s">
        <v>122</v>
      </c>
      <c r="T89" s="60" t="s">
        <v>123</v>
      </c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</row>
    <row r="90" spans="1:65" s="2" customFormat="1" ht="22.95" customHeight="1">
      <c r="A90" s="33"/>
      <c r="B90" s="34"/>
      <c r="C90" s="65" t="s">
        <v>124</v>
      </c>
      <c r="D90" s="33"/>
      <c r="E90" s="33"/>
      <c r="F90" s="33"/>
      <c r="G90" s="33"/>
      <c r="H90" s="33"/>
      <c r="I90" s="33"/>
      <c r="J90" s="121">
        <f>BK90</f>
        <v>0</v>
      </c>
      <c r="K90" s="33"/>
      <c r="L90" s="34"/>
      <c r="M90" s="61"/>
      <c r="N90" s="52"/>
      <c r="O90" s="62"/>
      <c r="P90" s="122">
        <f>P91+P105+P160</f>
        <v>0</v>
      </c>
      <c r="Q90" s="62"/>
      <c r="R90" s="122">
        <f>R91+R105+R160</f>
        <v>18.366804479999999</v>
      </c>
      <c r="S90" s="62"/>
      <c r="T90" s="123">
        <f>T91+T105+T160</f>
        <v>55.131378000000005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8" t="s">
        <v>72</v>
      </c>
      <c r="AU90" s="18" t="s">
        <v>96</v>
      </c>
      <c r="BK90" s="124">
        <f>BK91+BK105+BK160</f>
        <v>0</v>
      </c>
    </row>
    <row r="91" spans="1:65" s="12" customFormat="1" ht="25.95" customHeight="1">
      <c r="B91" s="125"/>
      <c r="D91" s="126" t="s">
        <v>72</v>
      </c>
      <c r="E91" s="127" t="s">
        <v>125</v>
      </c>
      <c r="F91" s="127" t="s">
        <v>126</v>
      </c>
      <c r="I91" s="128"/>
      <c r="J91" s="129">
        <f>BK91</f>
        <v>0</v>
      </c>
      <c r="L91" s="125"/>
      <c r="M91" s="130"/>
      <c r="N91" s="131"/>
      <c r="O91" s="131"/>
      <c r="P91" s="132">
        <f>P92+P94+P96</f>
        <v>0</v>
      </c>
      <c r="Q91" s="131"/>
      <c r="R91" s="132">
        <f>R92+R94+R96</f>
        <v>2.5401599999999998</v>
      </c>
      <c r="S91" s="131"/>
      <c r="T91" s="133">
        <f>T92+T94+T96</f>
        <v>2.88</v>
      </c>
      <c r="AR91" s="126" t="s">
        <v>81</v>
      </c>
      <c r="AT91" s="134" t="s">
        <v>72</v>
      </c>
      <c r="AU91" s="134" t="s">
        <v>73</v>
      </c>
      <c r="AY91" s="126" t="s">
        <v>127</v>
      </c>
      <c r="BK91" s="135">
        <f>BK92+BK94+BK96</f>
        <v>0</v>
      </c>
    </row>
    <row r="92" spans="1:65" s="12" customFormat="1" ht="22.95" customHeight="1">
      <c r="B92" s="125"/>
      <c r="D92" s="126" t="s">
        <v>72</v>
      </c>
      <c r="E92" s="136" t="s">
        <v>128</v>
      </c>
      <c r="F92" s="136" t="s">
        <v>711</v>
      </c>
      <c r="I92" s="128"/>
      <c r="J92" s="137">
        <f>BK92</f>
        <v>0</v>
      </c>
      <c r="L92" s="125"/>
      <c r="M92" s="130"/>
      <c r="N92" s="131"/>
      <c r="O92" s="131"/>
      <c r="P92" s="132">
        <f>P93</f>
        <v>0</v>
      </c>
      <c r="Q92" s="131"/>
      <c r="R92" s="132">
        <f>R93</f>
        <v>2.5401599999999998</v>
      </c>
      <c r="S92" s="131"/>
      <c r="T92" s="133">
        <f>T93</f>
        <v>2.88</v>
      </c>
      <c r="AR92" s="126" t="s">
        <v>81</v>
      </c>
      <c r="AT92" s="134" t="s">
        <v>72</v>
      </c>
      <c r="AU92" s="134" t="s">
        <v>81</v>
      </c>
      <c r="AY92" s="126" t="s">
        <v>127</v>
      </c>
      <c r="BK92" s="135">
        <f>BK93</f>
        <v>0</v>
      </c>
    </row>
    <row r="93" spans="1:65" s="2" customFormat="1" ht="37.950000000000003" customHeight="1">
      <c r="A93" s="33"/>
      <c r="B93" s="138"/>
      <c r="C93" s="139" t="s">
        <v>81</v>
      </c>
      <c r="D93" s="139" t="s">
        <v>130</v>
      </c>
      <c r="E93" s="140" t="s">
        <v>712</v>
      </c>
      <c r="F93" s="141" t="s">
        <v>713</v>
      </c>
      <c r="G93" s="142" t="s">
        <v>133</v>
      </c>
      <c r="H93" s="143">
        <v>144</v>
      </c>
      <c r="I93" s="144"/>
      <c r="J93" s="145">
        <f>ROUND(I93*H93,2)</f>
        <v>0</v>
      </c>
      <c r="K93" s="141" t="s">
        <v>3</v>
      </c>
      <c r="L93" s="34"/>
      <c r="M93" s="146" t="s">
        <v>3</v>
      </c>
      <c r="N93" s="147" t="s">
        <v>44</v>
      </c>
      <c r="O93" s="54"/>
      <c r="P93" s="148">
        <f>O93*H93</f>
        <v>0</v>
      </c>
      <c r="Q93" s="148">
        <v>1.7639999999999999E-2</v>
      </c>
      <c r="R93" s="148">
        <f>Q93*H93</f>
        <v>2.5401599999999998</v>
      </c>
      <c r="S93" s="148">
        <v>0.02</v>
      </c>
      <c r="T93" s="149">
        <f>S93*H93</f>
        <v>2.88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R93" s="150" t="s">
        <v>135</v>
      </c>
      <c r="AT93" s="150" t="s">
        <v>130</v>
      </c>
      <c r="AU93" s="150" t="s">
        <v>83</v>
      </c>
      <c r="AY93" s="18" t="s">
        <v>127</v>
      </c>
      <c r="BE93" s="151">
        <f>IF(N93="základní",J93,0)</f>
        <v>0</v>
      </c>
      <c r="BF93" s="151">
        <f>IF(N93="snížená",J93,0)</f>
        <v>0</v>
      </c>
      <c r="BG93" s="151">
        <f>IF(N93="zákl. přenesená",J93,0)</f>
        <v>0</v>
      </c>
      <c r="BH93" s="151">
        <f>IF(N93="sníž. přenesená",J93,0)</f>
        <v>0</v>
      </c>
      <c r="BI93" s="151">
        <f>IF(N93="nulová",J93,0)</f>
        <v>0</v>
      </c>
      <c r="BJ93" s="18" t="s">
        <v>81</v>
      </c>
      <c r="BK93" s="151">
        <f>ROUND(I93*H93,2)</f>
        <v>0</v>
      </c>
      <c r="BL93" s="18" t="s">
        <v>135</v>
      </c>
      <c r="BM93" s="150" t="s">
        <v>714</v>
      </c>
    </row>
    <row r="94" spans="1:65" s="12" customFormat="1" ht="22.95" customHeight="1">
      <c r="B94" s="125"/>
      <c r="D94" s="126" t="s">
        <v>72</v>
      </c>
      <c r="E94" s="136" t="s">
        <v>141</v>
      </c>
      <c r="F94" s="136" t="s">
        <v>715</v>
      </c>
      <c r="I94" s="128"/>
      <c r="J94" s="137">
        <f>BK94</f>
        <v>0</v>
      </c>
      <c r="L94" s="125"/>
      <c r="M94" s="130"/>
      <c r="N94" s="131"/>
      <c r="O94" s="131"/>
      <c r="P94" s="132">
        <f>P95</f>
        <v>0</v>
      </c>
      <c r="Q94" s="131"/>
      <c r="R94" s="132">
        <f>R95</f>
        <v>0</v>
      </c>
      <c r="S94" s="131"/>
      <c r="T94" s="133">
        <f>T95</f>
        <v>0</v>
      </c>
      <c r="AR94" s="126" t="s">
        <v>81</v>
      </c>
      <c r="AT94" s="134" t="s">
        <v>72</v>
      </c>
      <c r="AU94" s="134" t="s">
        <v>81</v>
      </c>
      <c r="AY94" s="126" t="s">
        <v>127</v>
      </c>
      <c r="BK94" s="135">
        <f>BK95</f>
        <v>0</v>
      </c>
    </row>
    <row r="95" spans="1:65" s="2" customFormat="1" ht="37.950000000000003" customHeight="1">
      <c r="A95" s="33"/>
      <c r="B95" s="138"/>
      <c r="C95" s="139" t="s">
        <v>83</v>
      </c>
      <c r="D95" s="139" t="s">
        <v>130</v>
      </c>
      <c r="E95" s="140" t="s">
        <v>716</v>
      </c>
      <c r="F95" s="141" t="s">
        <v>717</v>
      </c>
      <c r="G95" s="142" t="s">
        <v>133</v>
      </c>
      <c r="H95" s="143">
        <v>210</v>
      </c>
      <c r="I95" s="144"/>
      <c r="J95" s="145">
        <f>ROUND(I95*H95,2)</f>
        <v>0</v>
      </c>
      <c r="K95" s="141" t="s">
        <v>3</v>
      </c>
      <c r="L95" s="34"/>
      <c r="M95" s="146" t="s">
        <v>3</v>
      </c>
      <c r="N95" s="147" t="s">
        <v>44</v>
      </c>
      <c r="O95" s="54"/>
      <c r="P95" s="148">
        <f>O95*H95</f>
        <v>0</v>
      </c>
      <c r="Q95" s="148">
        <v>0</v>
      </c>
      <c r="R95" s="148">
        <f>Q95*H95</f>
        <v>0</v>
      </c>
      <c r="S95" s="148">
        <v>0</v>
      </c>
      <c r="T95" s="149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50" t="s">
        <v>135</v>
      </c>
      <c r="AT95" s="150" t="s">
        <v>130</v>
      </c>
      <c r="AU95" s="150" t="s">
        <v>83</v>
      </c>
      <c r="AY95" s="18" t="s">
        <v>127</v>
      </c>
      <c r="BE95" s="151">
        <f>IF(N95="základní",J95,0)</f>
        <v>0</v>
      </c>
      <c r="BF95" s="151">
        <f>IF(N95="snížená",J95,0)</f>
        <v>0</v>
      </c>
      <c r="BG95" s="151">
        <f>IF(N95="zákl. přenesená",J95,0)</f>
        <v>0</v>
      </c>
      <c r="BH95" s="151">
        <f>IF(N95="sníž. přenesená",J95,0)</f>
        <v>0</v>
      </c>
      <c r="BI95" s="151">
        <f>IF(N95="nulová",J95,0)</f>
        <v>0</v>
      </c>
      <c r="BJ95" s="18" t="s">
        <v>81</v>
      </c>
      <c r="BK95" s="151">
        <f>ROUND(I95*H95,2)</f>
        <v>0</v>
      </c>
      <c r="BL95" s="18" t="s">
        <v>135</v>
      </c>
      <c r="BM95" s="150" t="s">
        <v>718</v>
      </c>
    </row>
    <row r="96" spans="1:65" s="12" customFormat="1" ht="22.95" customHeight="1">
      <c r="B96" s="125"/>
      <c r="D96" s="126" t="s">
        <v>72</v>
      </c>
      <c r="E96" s="136" t="s">
        <v>193</v>
      </c>
      <c r="F96" s="136" t="s">
        <v>194</v>
      </c>
      <c r="I96" s="128"/>
      <c r="J96" s="137">
        <f>BK96</f>
        <v>0</v>
      </c>
      <c r="L96" s="125"/>
      <c r="M96" s="130"/>
      <c r="N96" s="131"/>
      <c r="O96" s="131"/>
      <c r="P96" s="132">
        <f>SUM(P97:P104)</f>
        <v>0</v>
      </c>
      <c r="Q96" s="131"/>
      <c r="R96" s="132">
        <f>SUM(R97:R104)</f>
        <v>0</v>
      </c>
      <c r="S96" s="131"/>
      <c r="T96" s="133">
        <f>SUM(T97:T104)</f>
        <v>0</v>
      </c>
      <c r="AR96" s="126" t="s">
        <v>81</v>
      </c>
      <c r="AT96" s="134" t="s">
        <v>72</v>
      </c>
      <c r="AU96" s="134" t="s">
        <v>81</v>
      </c>
      <c r="AY96" s="126" t="s">
        <v>127</v>
      </c>
      <c r="BK96" s="135">
        <f>SUM(BK97:BK104)</f>
        <v>0</v>
      </c>
    </row>
    <row r="97" spans="1:65" s="2" customFormat="1" ht="24.15" customHeight="1">
      <c r="A97" s="33"/>
      <c r="B97" s="138"/>
      <c r="C97" s="139" t="s">
        <v>149</v>
      </c>
      <c r="D97" s="139" t="s">
        <v>130</v>
      </c>
      <c r="E97" s="140" t="s">
        <v>196</v>
      </c>
      <c r="F97" s="141" t="s">
        <v>197</v>
      </c>
      <c r="G97" s="142" t="s">
        <v>198</v>
      </c>
      <c r="H97" s="143">
        <v>55.131</v>
      </c>
      <c r="I97" s="144"/>
      <c r="J97" s="145">
        <f>ROUND(I97*H97,2)</f>
        <v>0</v>
      </c>
      <c r="K97" s="141" t="s">
        <v>134</v>
      </c>
      <c r="L97" s="34"/>
      <c r="M97" s="146" t="s">
        <v>3</v>
      </c>
      <c r="N97" s="147" t="s">
        <v>44</v>
      </c>
      <c r="O97" s="54"/>
      <c r="P97" s="148">
        <f>O97*H97</f>
        <v>0</v>
      </c>
      <c r="Q97" s="148">
        <v>0</v>
      </c>
      <c r="R97" s="148">
        <f>Q97*H97</f>
        <v>0</v>
      </c>
      <c r="S97" s="148">
        <v>0</v>
      </c>
      <c r="T97" s="149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50" t="s">
        <v>135</v>
      </c>
      <c r="AT97" s="150" t="s">
        <v>130</v>
      </c>
      <c r="AU97" s="150" t="s">
        <v>83</v>
      </c>
      <c r="AY97" s="18" t="s">
        <v>127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8" t="s">
        <v>81</v>
      </c>
      <c r="BK97" s="151">
        <f>ROUND(I97*H97,2)</f>
        <v>0</v>
      </c>
      <c r="BL97" s="18" t="s">
        <v>135</v>
      </c>
      <c r="BM97" s="150" t="s">
        <v>719</v>
      </c>
    </row>
    <row r="98" spans="1:65" s="2" customFormat="1">
      <c r="A98" s="33"/>
      <c r="B98" s="34"/>
      <c r="C98" s="33"/>
      <c r="D98" s="152" t="s">
        <v>137</v>
      </c>
      <c r="E98" s="33"/>
      <c r="F98" s="153" t="s">
        <v>200</v>
      </c>
      <c r="G98" s="33"/>
      <c r="H98" s="33"/>
      <c r="I98" s="154"/>
      <c r="J98" s="33"/>
      <c r="K98" s="33"/>
      <c r="L98" s="34"/>
      <c r="M98" s="155"/>
      <c r="N98" s="156"/>
      <c r="O98" s="54"/>
      <c r="P98" s="54"/>
      <c r="Q98" s="54"/>
      <c r="R98" s="54"/>
      <c r="S98" s="54"/>
      <c r="T98" s="55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137</v>
      </c>
      <c r="AU98" s="18" t="s">
        <v>83</v>
      </c>
    </row>
    <row r="99" spans="1:65" s="2" customFormat="1" ht="24.15" customHeight="1">
      <c r="A99" s="33"/>
      <c r="B99" s="138"/>
      <c r="C99" s="139" t="s">
        <v>135</v>
      </c>
      <c r="D99" s="139" t="s">
        <v>130</v>
      </c>
      <c r="E99" s="140" t="s">
        <v>202</v>
      </c>
      <c r="F99" s="141" t="s">
        <v>203</v>
      </c>
      <c r="G99" s="142" t="s">
        <v>198</v>
      </c>
      <c r="H99" s="143">
        <v>992.76900000000001</v>
      </c>
      <c r="I99" s="144"/>
      <c r="J99" s="145">
        <f>ROUND(I99*H99,2)</f>
        <v>0</v>
      </c>
      <c r="K99" s="141" t="s">
        <v>134</v>
      </c>
      <c r="L99" s="34"/>
      <c r="M99" s="146" t="s">
        <v>3</v>
      </c>
      <c r="N99" s="147" t="s">
        <v>44</v>
      </c>
      <c r="O99" s="54"/>
      <c r="P99" s="148">
        <f>O99*H99</f>
        <v>0</v>
      </c>
      <c r="Q99" s="148">
        <v>0</v>
      </c>
      <c r="R99" s="148">
        <f>Q99*H99</f>
        <v>0</v>
      </c>
      <c r="S99" s="148">
        <v>0</v>
      </c>
      <c r="T99" s="149">
        <f>S99*H99</f>
        <v>0</v>
      </c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R99" s="150" t="s">
        <v>135</v>
      </c>
      <c r="AT99" s="150" t="s">
        <v>130</v>
      </c>
      <c r="AU99" s="150" t="s">
        <v>83</v>
      </c>
      <c r="AY99" s="18" t="s">
        <v>127</v>
      </c>
      <c r="BE99" s="151">
        <f>IF(N99="základní",J99,0)</f>
        <v>0</v>
      </c>
      <c r="BF99" s="151">
        <f>IF(N99="snížená",J99,0)</f>
        <v>0</v>
      </c>
      <c r="BG99" s="151">
        <f>IF(N99="zákl. přenesená",J99,0)</f>
        <v>0</v>
      </c>
      <c r="BH99" s="151">
        <f>IF(N99="sníž. přenesená",J99,0)</f>
        <v>0</v>
      </c>
      <c r="BI99" s="151">
        <f>IF(N99="nulová",J99,0)</f>
        <v>0</v>
      </c>
      <c r="BJ99" s="18" t="s">
        <v>81</v>
      </c>
      <c r="BK99" s="151">
        <f>ROUND(I99*H99,2)</f>
        <v>0</v>
      </c>
      <c r="BL99" s="18" t="s">
        <v>135</v>
      </c>
      <c r="BM99" s="150" t="s">
        <v>720</v>
      </c>
    </row>
    <row r="100" spans="1:65" s="2" customFormat="1">
      <c r="A100" s="33"/>
      <c r="B100" s="34"/>
      <c r="C100" s="33"/>
      <c r="D100" s="152" t="s">
        <v>137</v>
      </c>
      <c r="E100" s="33"/>
      <c r="F100" s="153" t="s">
        <v>205</v>
      </c>
      <c r="G100" s="33"/>
      <c r="H100" s="33"/>
      <c r="I100" s="154"/>
      <c r="J100" s="33"/>
      <c r="K100" s="33"/>
      <c r="L100" s="34"/>
      <c r="M100" s="155"/>
      <c r="N100" s="156"/>
      <c r="O100" s="54"/>
      <c r="P100" s="54"/>
      <c r="Q100" s="54"/>
      <c r="R100" s="54"/>
      <c r="S100" s="54"/>
      <c r="T100" s="55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8" t="s">
        <v>137</v>
      </c>
      <c r="AU100" s="18" t="s">
        <v>83</v>
      </c>
    </row>
    <row r="101" spans="1:65" s="13" customFormat="1">
      <c r="B101" s="157"/>
      <c r="D101" s="158" t="s">
        <v>139</v>
      </c>
      <c r="E101" s="159" t="s">
        <v>3</v>
      </c>
      <c r="F101" s="160" t="s">
        <v>721</v>
      </c>
      <c r="H101" s="161">
        <v>992.76900000000001</v>
      </c>
      <c r="I101" s="162"/>
      <c r="L101" s="157"/>
      <c r="M101" s="163"/>
      <c r="N101" s="164"/>
      <c r="O101" s="164"/>
      <c r="P101" s="164"/>
      <c r="Q101" s="164"/>
      <c r="R101" s="164"/>
      <c r="S101" s="164"/>
      <c r="T101" s="165"/>
      <c r="AT101" s="159" t="s">
        <v>139</v>
      </c>
      <c r="AU101" s="159" t="s">
        <v>83</v>
      </c>
      <c r="AV101" s="13" t="s">
        <v>83</v>
      </c>
      <c r="AW101" s="13" t="s">
        <v>33</v>
      </c>
      <c r="AX101" s="13" t="s">
        <v>81</v>
      </c>
      <c r="AY101" s="159" t="s">
        <v>127</v>
      </c>
    </row>
    <row r="102" spans="1:65" s="2" customFormat="1" ht="21.75" customHeight="1">
      <c r="A102" s="33"/>
      <c r="B102" s="138"/>
      <c r="C102" s="139" t="s">
        <v>161</v>
      </c>
      <c r="D102" s="139" t="s">
        <v>130</v>
      </c>
      <c r="E102" s="140" t="s">
        <v>208</v>
      </c>
      <c r="F102" s="141" t="s">
        <v>209</v>
      </c>
      <c r="G102" s="142" t="s">
        <v>198</v>
      </c>
      <c r="H102" s="143">
        <v>55.131</v>
      </c>
      <c r="I102" s="144"/>
      <c r="J102" s="145">
        <f>ROUND(I102*H102,2)</f>
        <v>0</v>
      </c>
      <c r="K102" s="141" t="s">
        <v>134</v>
      </c>
      <c r="L102" s="34"/>
      <c r="M102" s="146" t="s">
        <v>3</v>
      </c>
      <c r="N102" s="147" t="s">
        <v>44</v>
      </c>
      <c r="O102" s="54"/>
      <c r="P102" s="148">
        <f>O102*H102</f>
        <v>0</v>
      </c>
      <c r="Q102" s="148">
        <v>0</v>
      </c>
      <c r="R102" s="148">
        <f>Q102*H102</f>
        <v>0</v>
      </c>
      <c r="S102" s="148">
        <v>0</v>
      </c>
      <c r="T102" s="149">
        <f>S102*H102</f>
        <v>0</v>
      </c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R102" s="150" t="s">
        <v>135</v>
      </c>
      <c r="AT102" s="150" t="s">
        <v>130</v>
      </c>
      <c r="AU102" s="150" t="s">
        <v>83</v>
      </c>
      <c r="AY102" s="18" t="s">
        <v>127</v>
      </c>
      <c r="BE102" s="151">
        <f>IF(N102="základní",J102,0)</f>
        <v>0</v>
      </c>
      <c r="BF102" s="151">
        <f>IF(N102="snížená",J102,0)</f>
        <v>0</v>
      </c>
      <c r="BG102" s="151">
        <f>IF(N102="zákl. přenesená",J102,0)</f>
        <v>0</v>
      </c>
      <c r="BH102" s="151">
        <f>IF(N102="sníž. přenesená",J102,0)</f>
        <v>0</v>
      </c>
      <c r="BI102" s="151">
        <f>IF(N102="nulová",J102,0)</f>
        <v>0</v>
      </c>
      <c r="BJ102" s="18" t="s">
        <v>81</v>
      </c>
      <c r="BK102" s="151">
        <f>ROUND(I102*H102,2)</f>
        <v>0</v>
      </c>
      <c r="BL102" s="18" t="s">
        <v>135</v>
      </c>
      <c r="BM102" s="150" t="s">
        <v>722</v>
      </c>
    </row>
    <row r="103" spans="1:65" s="2" customFormat="1">
      <c r="A103" s="33"/>
      <c r="B103" s="34"/>
      <c r="C103" s="33"/>
      <c r="D103" s="152" t="s">
        <v>137</v>
      </c>
      <c r="E103" s="33"/>
      <c r="F103" s="153" t="s">
        <v>211</v>
      </c>
      <c r="G103" s="33"/>
      <c r="H103" s="33"/>
      <c r="I103" s="154"/>
      <c r="J103" s="33"/>
      <c r="K103" s="33"/>
      <c r="L103" s="34"/>
      <c r="M103" s="155"/>
      <c r="N103" s="156"/>
      <c r="O103" s="54"/>
      <c r="P103" s="54"/>
      <c r="Q103" s="54"/>
      <c r="R103" s="54"/>
      <c r="S103" s="54"/>
      <c r="T103" s="55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8" t="s">
        <v>137</v>
      </c>
      <c r="AU103" s="18" t="s">
        <v>83</v>
      </c>
    </row>
    <row r="104" spans="1:65" s="2" customFormat="1" ht="21.75" customHeight="1">
      <c r="A104" s="33"/>
      <c r="B104" s="138"/>
      <c r="C104" s="139" t="s">
        <v>128</v>
      </c>
      <c r="D104" s="139" t="s">
        <v>130</v>
      </c>
      <c r="E104" s="140" t="s">
        <v>723</v>
      </c>
      <c r="F104" s="141" t="s">
        <v>724</v>
      </c>
      <c r="G104" s="142" t="s">
        <v>198</v>
      </c>
      <c r="H104" s="143">
        <v>55.131</v>
      </c>
      <c r="I104" s="144"/>
      <c r="J104" s="145">
        <f>ROUND(I104*H104,2)</f>
        <v>0</v>
      </c>
      <c r="K104" s="141" t="s">
        <v>3</v>
      </c>
      <c r="L104" s="34"/>
      <c r="M104" s="146" t="s">
        <v>3</v>
      </c>
      <c r="N104" s="147" t="s">
        <v>44</v>
      </c>
      <c r="O104" s="54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50" t="s">
        <v>135</v>
      </c>
      <c r="AT104" s="150" t="s">
        <v>130</v>
      </c>
      <c r="AU104" s="150" t="s">
        <v>83</v>
      </c>
      <c r="AY104" s="18" t="s">
        <v>127</v>
      </c>
      <c r="BE104" s="151">
        <f>IF(N104="základní",J104,0)</f>
        <v>0</v>
      </c>
      <c r="BF104" s="151">
        <f>IF(N104="snížená",J104,0)</f>
        <v>0</v>
      </c>
      <c r="BG104" s="151">
        <f>IF(N104="zákl. přenesená",J104,0)</f>
        <v>0</v>
      </c>
      <c r="BH104" s="151">
        <f>IF(N104="sníž. přenesená",J104,0)</f>
        <v>0</v>
      </c>
      <c r="BI104" s="151">
        <f>IF(N104="nulová",J104,0)</f>
        <v>0</v>
      </c>
      <c r="BJ104" s="18" t="s">
        <v>81</v>
      </c>
      <c r="BK104" s="151">
        <f>ROUND(I104*H104,2)</f>
        <v>0</v>
      </c>
      <c r="BL104" s="18" t="s">
        <v>135</v>
      </c>
      <c r="BM104" s="150" t="s">
        <v>725</v>
      </c>
    </row>
    <row r="105" spans="1:65" s="12" customFormat="1" ht="25.95" customHeight="1">
      <c r="B105" s="125"/>
      <c r="D105" s="126" t="s">
        <v>72</v>
      </c>
      <c r="E105" s="127" t="s">
        <v>241</v>
      </c>
      <c r="F105" s="127" t="s">
        <v>242</v>
      </c>
      <c r="I105" s="128"/>
      <c r="J105" s="129">
        <f>BK105</f>
        <v>0</v>
      </c>
      <c r="L105" s="125"/>
      <c r="M105" s="130"/>
      <c r="N105" s="131"/>
      <c r="O105" s="131"/>
      <c r="P105" s="132">
        <f>P106+P110+P115+P120</f>
        <v>0</v>
      </c>
      <c r="Q105" s="131"/>
      <c r="R105" s="132">
        <f>R106+R110+R115+R120</f>
        <v>15.826644480000001</v>
      </c>
      <c r="S105" s="131"/>
      <c r="T105" s="133">
        <f>T106+T110+T115+T120</f>
        <v>52.251378000000003</v>
      </c>
      <c r="AR105" s="126" t="s">
        <v>83</v>
      </c>
      <c r="AT105" s="134" t="s">
        <v>72</v>
      </c>
      <c r="AU105" s="134" t="s">
        <v>73</v>
      </c>
      <c r="AY105" s="126" t="s">
        <v>127</v>
      </c>
      <c r="BK105" s="135">
        <f>BK106+BK110+BK115+BK120</f>
        <v>0</v>
      </c>
    </row>
    <row r="106" spans="1:65" s="12" customFormat="1" ht="22.95" customHeight="1">
      <c r="B106" s="125"/>
      <c r="D106" s="126" t="s">
        <v>72</v>
      </c>
      <c r="E106" s="136" t="s">
        <v>503</v>
      </c>
      <c r="F106" s="136" t="s">
        <v>504</v>
      </c>
      <c r="I106" s="128"/>
      <c r="J106" s="137">
        <f>BK106</f>
        <v>0</v>
      </c>
      <c r="L106" s="125"/>
      <c r="M106" s="130"/>
      <c r="N106" s="131"/>
      <c r="O106" s="131"/>
      <c r="P106" s="132">
        <f>SUM(P107:P109)</f>
        <v>0</v>
      </c>
      <c r="Q106" s="131"/>
      <c r="R106" s="132">
        <f>SUM(R107:R109)</f>
        <v>6.1268400000000005</v>
      </c>
      <c r="S106" s="131"/>
      <c r="T106" s="133">
        <f>SUM(T107:T109)</f>
        <v>0</v>
      </c>
      <c r="AR106" s="126" t="s">
        <v>83</v>
      </c>
      <c r="AT106" s="134" t="s">
        <v>72</v>
      </c>
      <c r="AU106" s="134" t="s">
        <v>81</v>
      </c>
      <c r="AY106" s="126" t="s">
        <v>127</v>
      </c>
      <c r="BK106" s="135">
        <f>SUM(BK107:BK109)</f>
        <v>0</v>
      </c>
    </row>
    <row r="107" spans="1:65" s="2" customFormat="1" ht="16.5" customHeight="1">
      <c r="A107" s="33"/>
      <c r="B107" s="138"/>
      <c r="C107" s="139" t="s">
        <v>171</v>
      </c>
      <c r="D107" s="139" t="s">
        <v>130</v>
      </c>
      <c r="E107" s="140" t="s">
        <v>726</v>
      </c>
      <c r="F107" s="141" t="s">
        <v>727</v>
      </c>
      <c r="G107" s="142" t="s">
        <v>152</v>
      </c>
      <c r="H107" s="143">
        <v>837</v>
      </c>
      <c r="I107" s="144"/>
      <c r="J107" s="145">
        <f>ROUND(I107*H107,2)</f>
        <v>0</v>
      </c>
      <c r="K107" s="141" t="s">
        <v>3</v>
      </c>
      <c r="L107" s="34"/>
      <c r="M107" s="146" t="s">
        <v>3</v>
      </c>
      <c r="N107" s="147" t="s">
        <v>44</v>
      </c>
      <c r="O107" s="54"/>
      <c r="P107" s="148">
        <f>O107*H107</f>
        <v>0</v>
      </c>
      <c r="Q107" s="148">
        <v>7.3200000000000001E-3</v>
      </c>
      <c r="R107" s="148">
        <f>Q107*H107</f>
        <v>6.1268400000000005</v>
      </c>
      <c r="S107" s="148">
        <v>0</v>
      </c>
      <c r="T107" s="149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50" t="s">
        <v>222</v>
      </c>
      <c r="AT107" s="150" t="s">
        <v>130</v>
      </c>
      <c r="AU107" s="150" t="s">
        <v>83</v>
      </c>
      <c r="AY107" s="18" t="s">
        <v>127</v>
      </c>
      <c r="BE107" s="151">
        <f>IF(N107="základní",J107,0)</f>
        <v>0</v>
      </c>
      <c r="BF107" s="151">
        <f>IF(N107="snížená",J107,0)</f>
        <v>0</v>
      </c>
      <c r="BG107" s="151">
        <f>IF(N107="zákl. přenesená",J107,0)</f>
        <v>0</v>
      </c>
      <c r="BH107" s="151">
        <f>IF(N107="sníž. přenesená",J107,0)</f>
        <v>0</v>
      </c>
      <c r="BI107" s="151">
        <f>IF(N107="nulová",J107,0)</f>
        <v>0</v>
      </c>
      <c r="BJ107" s="18" t="s">
        <v>81</v>
      </c>
      <c r="BK107" s="151">
        <f>ROUND(I107*H107,2)</f>
        <v>0</v>
      </c>
      <c r="BL107" s="18" t="s">
        <v>222</v>
      </c>
      <c r="BM107" s="150" t="s">
        <v>728</v>
      </c>
    </row>
    <row r="108" spans="1:65" s="2" customFormat="1" ht="24.15" customHeight="1">
      <c r="A108" s="33"/>
      <c r="B108" s="138"/>
      <c r="C108" s="139" t="s">
        <v>176</v>
      </c>
      <c r="D108" s="139" t="s">
        <v>130</v>
      </c>
      <c r="E108" s="140" t="s">
        <v>559</v>
      </c>
      <c r="F108" s="141" t="s">
        <v>560</v>
      </c>
      <c r="G108" s="142" t="s">
        <v>438</v>
      </c>
      <c r="H108" s="191"/>
      <c r="I108" s="144"/>
      <c r="J108" s="145">
        <f>ROUND(I108*H108,2)</f>
        <v>0</v>
      </c>
      <c r="K108" s="141" t="s">
        <v>134</v>
      </c>
      <c r="L108" s="34"/>
      <c r="M108" s="146" t="s">
        <v>3</v>
      </c>
      <c r="N108" s="147" t="s">
        <v>44</v>
      </c>
      <c r="O108" s="54"/>
      <c r="P108" s="148">
        <f>O108*H108</f>
        <v>0</v>
      </c>
      <c r="Q108" s="148">
        <v>0</v>
      </c>
      <c r="R108" s="148">
        <f>Q108*H108</f>
        <v>0</v>
      </c>
      <c r="S108" s="148">
        <v>0</v>
      </c>
      <c r="T108" s="149">
        <f>S108*H108</f>
        <v>0</v>
      </c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R108" s="150" t="s">
        <v>222</v>
      </c>
      <c r="AT108" s="150" t="s">
        <v>130</v>
      </c>
      <c r="AU108" s="150" t="s">
        <v>83</v>
      </c>
      <c r="AY108" s="18" t="s">
        <v>127</v>
      </c>
      <c r="BE108" s="151">
        <f>IF(N108="základní",J108,0)</f>
        <v>0</v>
      </c>
      <c r="BF108" s="151">
        <f>IF(N108="snížená",J108,0)</f>
        <v>0</v>
      </c>
      <c r="BG108" s="151">
        <f>IF(N108="zákl. přenesená",J108,0)</f>
        <v>0</v>
      </c>
      <c r="BH108" s="151">
        <f>IF(N108="sníž. přenesená",J108,0)</f>
        <v>0</v>
      </c>
      <c r="BI108" s="151">
        <f>IF(N108="nulová",J108,0)</f>
        <v>0</v>
      </c>
      <c r="BJ108" s="18" t="s">
        <v>81</v>
      </c>
      <c r="BK108" s="151">
        <f>ROUND(I108*H108,2)</f>
        <v>0</v>
      </c>
      <c r="BL108" s="18" t="s">
        <v>222</v>
      </c>
      <c r="BM108" s="150" t="s">
        <v>729</v>
      </c>
    </row>
    <row r="109" spans="1:65" s="2" customFormat="1">
      <c r="A109" s="33"/>
      <c r="B109" s="34"/>
      <c r="C109" s="33"/>
      <c r="D109" s="152" t="s">
        <v>137</v>
      </c>
      <c r="E109" s="33"/>
      <c r="F109" s="153" t="s">
        <v>562</v>
      </c>
      <c r="G109" s="33"/>
      <c r="H109" s="33"/>
      <c r="I109" s="154"/>
      <c r="J109" s="33"/>
      <c r="K109" s="33"/>
      <c r="L109" s="34"/>
      <c r="M109" s="155"/>
      <c r="N109" s="156"/>
      <c r="O109" s="54"/>
      <c r="P109" s="54"/>
      <c r="Q109" s="54"/>
      <c r="R109" s="54"/>
      <c r="S109" s="54"/>
      <c r="T109" s="55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8" t="s">
        <v>137</v>
      </c>
      <c r="AU109" s="18" t="s">
        <v>83</v>
      </c>
    </row>
    <row r="110" spans="1:65" s="12" customFormat="1" ht="22.95" customHeight="1">
      <c r="B110" s="125"/>
      <c r="D110" s="126" t="s">
        <v>72</v>
      </c>
      <c r="E110" s="136" t="s">
        <v>662</v>
      </c>
      <c r="F110" s="136" t="s">
        <v>663</v>
      </c>
      <c r="I110" s="128"/>
      <c r="J110" s="137">
        <f>BK110</f>
        <v>0</v>
      </c>
      <c r="L110" s="125"/>
      <c r="M110" s="130"/>
      <c r="N110" s="131"/>
      <c r="O110" s="131"/>
      <c r="P110" s="132">
        <f>SUM(P111:P114)</f>
        <v>0</v>
      </c>
      <c r="Q110" s="131"/>
      <c r="R110" s="132">
        <f>SUM(R111:R114)</f>
        <v>3.6399999999999995E-2</v>
      </c>
      <c r="S110" s="131"/>
      <c r="T110" s="133">
        <f>SUM(T111:T114)</f>
        <v>0</v>
      </c>
      <c r="AR110" s="126" t="s">
        <v>83</v>
      </c>
      <c r="AT110" s="134" t="s">
        <v>72</v>
      </c>
      <c r="AU110" s="134" t="s">
        <v>81</v>
      </c>
      <c r="AY110" s="126" t="s">
        <v>127</v>
      </c>
      <c r="BK110" s="135">
        <f>SUM(BK111:BK114)</f>
        <v>0</v>
      </c>
    </row>
    <row r="111" spans="1:65" s="2" customFormat="1" ht="16.5" customHeight="1">
      <c r="A111" s="33"/>
      <c r="B111" s="138"/>
      <c r="C111" s="139" t="s">
        <v>141</v>
      </c>
      <c r="D111" s="139" t="s">
        <v>130</v>
      </c>
      <c r="E111" s="140" t="s">
        <v>665</v>
      </c>
      <c r="F111" s="141" t="s">
        <v>730</v>
      </c>
      <c r="G111" s="142" t="s">
        <v>133</v>
      </c>
      <c r="H111" s="143">
        <v>260</v>
      </c>
      <c r="I111" s="144"/>
      <c r="J111" s="145">
        <f>ROUND(I111*H111,2)</f>
        <v>0</v>
      </c>
      <c r="K111" s="141" t="s">
        <v>134</v>
      </c>
      <c r="L111" s="34"/>
      <c r="M111" s="146" t="s">
        <v>3</v>
      </c>
      <c r="N111" s="147" t="s">
        <v>44</v>
      </c>
      <c r="O111" s="54"/>
      <c r="P111" s="148">
        <f>O111*H111</f>
        <v>0</v>
      </c>
      <c r="Q111" s="148">
        <v>1.3999999999999999E-4</v>
      </c>
      <c r="R111" s="148">
        <f>Q111*H111</f>
        <v>3.6399999999999995E-2</v>
      </c>
      <c r="S111" s="148">
        <v>0</v>
      </c>
      <c r="T111" s="149">
        <f>S111*H111</f>
        <v>0</v>
      </c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R111" s="150" t="s">
        <v>222</v>
      </c>
      <c r="AT111" s="150" t="s">
        <v>130</v>
      </c>
      <c r="AU111" s="150" t="s">
        <v>83</v>
      </c>
      <c r="AY111" s="18" t="s">
        <v>127</v>
      </c>
      <c r="BE111" s="151">
        <f>IF(N111="základní",J111,0)</f>
        <v>0</v>
      </c>
      <c r="BF111" s="151">
        <f>IF(N111="snížená",J111,0)</f>
        <v>0</v>
      </c>
      <c r="BG111" s="151">
        <f>IF(N111="zákl. přenesená",J111,0)</f>
        <v>0</v>
      </c>
      <c r="BH111" s="151">
        <f>IF(N111="sníž. přenesená",J111,0)</f>
        <v>0</v>
      </c>
      <c r="BI111" s="151">
        <f>IF(N111="nulová",J111,0)</f>
        <v>0</v>
      </c>
      <c r="BJ111" s="18" t="s">
        <v>81</v>
      </c>
      <c r="BK111" s="151">
        <f>ROUND(I111*H111,2)</f>
        <v>0</v>
      </c>
      <c r="BL111" s="18" t="s">
        <v>222</v>
      </c>
      <c r="BM111" s="150" t="s">
        <v>731</v>
      </c>
    </row>
    <row r="112" spans="1:65" s="2" customFormat="1">
      <c r="A112" s="33"/>
      <c r="B112" s="34"/>
      <c r="C112" s="33"/>
      <c r="D112" s="152" t="s">
        <v>137</v>
      </c>
      <c r="E112" s="33"/>
      <c r="F112" s="153" t="s">
        <v>668</v>
      </c>
      <c r="G112" s="33"/>
      <c r="H112" s="33"/>
      <c r="I112" s="154"/>
      <c r="J112" s="33"/>
      <c r="K112" s="33"/>
      <c r="L112" s="34"/>
      <c r="M112" s="155"/>
      <c r="N112" s="156"/>
      <c r="O112" s="54"/>
      <c r="P112" s="54"/>
      <c r="Q112" s="54"/>
      <c r="R112" s="54"/>
      <c r="S112" s="54"/>
      <c r="T112" s="55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8" t="s">
        <v>137</v>
      </c>
      <c r="AU112" s="18" t="s">
        <v>83</v>
      </c>
    </row>
    <row r="113" spans="1:65" s="2" customFormat="1" ht="24.15" customHeight="1">
      <c r="A113" s="33"/>
      <c r="B113" s="138"/>
      <c r="C113" s="139" t="s">
        <v>188</v>
      </c>
      <c r="D113" s="139" t="s">
        <v>130</v>
      </c>
      <c r="E113" s="140" t="s">
        <v>674</v>
      </c>
      <c r="F113" s="141" t="s">
        <v>675</v>
      </c>
      <c r="G113" s="142" t="s">
        <v>438</v>
      </c>
      <c r="H113" s="191"/>
      <c r="I113" s="144"/>
      <c r="J113" s="145">
        <f>ROUND(I113*H113,2)</f>
        <v>0</v>
      </c>
      <c r="K113" s="141" t="s">
        <v>134</v>
      </c>
      <c r="L113" s="34"/>
      <c r="M113" s="146" t="s">
        <v>3</v>
      </c>
      <c r="N113" s="147" t="s">
        <v>44</v>
      </c>
      <c r="O113" s="54"/>
      <c r="P113" s="148">
        <f>O113*H113</f>
        <v>0</v>
      </c>
      <c r="Q113" s="148">
        <v>0</v>
      </c>
      <c r="R113" s="148">
        <f>Q113*H113</f>
        <v>0</v>
      </c>
      <c r="S113" s="148">
        <v>0</v>
      </c>
      <c r="T113" s="149">
        <f>S113*H113</f>
        <v>0</v>
      </c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50" t="s">
        <v>222</v>
      </c>
      <c r="AT113" s="150" t="s">
        <v>130</v>
      </c>
      <c r="AU113" s="150" t="s">
        <v>83</v>
      </c>
      <c r="AY113" s="18" t="s">
        <v>127</v>
      </c>
      <c r="BE113" s="151">
        <f>IF(N113="základní",J113,0)</f>
        <v>0</v>
      </c>
      <c r="BF113" s="151">
        <f>IF(N113="snížená",J113,0)</f>
        <v>0</v>
      </c>
      <c r="BG113" s="151">
        <f>IF(N113="zákl. přenesená",J113,0)</f>
        <v>0</v>
      </c>
      <c r="BH113" s="151">
        <f>IF(N113="sníž. přenesená",J113,0)</f>
        <v>0</v>
      </c>
      <c r="BI113" s="151">
        <f>IF(N113="nulová",J113,0)</f>
        <v>0</v>
      </c>
      <c r="BJ113" s="18" t="s">
        <v>81</v>
      </c>
      <c r="BK113" s="151">
        <f>ROUND(I113*H113,2)</f>
        <v>0</v>
      </c>
      <c r="BL113" s="18" t="s">
        <v>222</v>
      </c>
      <c r="BM113" s="150" t="s">
        <v>732</v>
      </c>
    </row>
    <row r="114" spans="1:65" s="2" customFormat="1">
      <c r="A114" s="33"/>
      <c r="B114" s="34"/>
      <c r="C114" s="33"/>
      <c r="D114" s="152" t="s">
        <v>137</v>
      </c>
      <c r="E114" s="33"/>
      <c r="F114" s="153" t="s">
        <v>677</v>
      </c>
      <c r="G114" s="33"/>
      <c r="H114" s="33"/>
      <c r="I114" s="154"/>
      <c r="J114" s="33"/>
      <c r="K114" s="33"/>
      <c r="L114" s="34"/>
      <c r="M114" s="155"/>
      <c r="N114" s="156"/>
      <c r="O114" s="54"/>
      <c r="P114" s="54"/>
      <c r="Q114" s="54"/>
      <c r="R114" s="54"/>
      <c r="S114" s="54"/>
      <c r="T114" s="55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8" t="s">
        <v>137</v>
      </c>
      <c r="AU114" s="18" t="s">
        <v>83</v>
      </c>
    </row>
    <row r="115" spans="1:65" s="12" customFormat="1" ht="22.95" customHeight="1">
      <c r="B115" s="125"/>
      <c r="D115" s="126" t="s">
        <v>72</v>
      </c>
      <c r="E115" s="136" t="s">
        <v>678</v>
      </c>
      <c r="F115" s="136" t="s">
        <v>733</v>
      </c>
      <c r="I115" s="128"/>
      <c r="J115" s="137">
        <f>BK115</f>
        <v>0</v>
      </c>
      <c r="L115" s="125"/>
      <c r="M115" s="130"/>
      <c r="N115" s="131"/>
      <c r="O115" s="131"/>
      <c r="P115" s="132">
        <f>SUM(P116:P119)</f>
        <v>0</v>
      </c>
      <c r="Q115" s="131"/>
      <c r="R115" s="132">
        <f>SUM(R116:R119)</f>
        <v>5.7500000000000002E-2</v>
      </c>
      <c r="S115" s="131"/>
      <c r="T115" s="133">
        <f>SUM(T116:T119)</f>
        <v>0</v>
      </c>
      <c r="AR115" s="126" t="s">
        <v>83</v>
      </c>
      <c r="AT115" s="134" t="s">
        <v>72</v>
      </c>
      <c r="AU115" s="134" t="s">
        <v>81</v>
      </c>
      <c r="AY115" s="126" t="s">
        <v>127</v>
      </c>
      <c r="BK115" s="135">
        <f>SUM(BK116:BK119)</f>
        <v>0</v>
      </c>
    </row>
    <row r="116" spans="1:65" s="2" customFormat="1" ht="16.5" customHeight="1">
      <c r="A116" s="33"/>
      <c r="B116" s="138"/>
      <c r="C116" s="139" t="s">
        <v>195</v>
      </c>
      <c r="D116" s="139" t="s">
        <v>130</v>
      </c>
      <c r="E116" s="140" t="s">
        <v>734</v>
      </c>
      <c r="F116" s="141" t="s">
        <v>735</v>
      </c>
      <c r="G116" s="142" t="s">
        <v>152</v>
      </c>
      <c r="H116" s="143">
        <v>250</v>
      </c>
      <c r="I116" s="144"/>
      <c r="J116" s="145">
        <f>ROUND(I116*H116,2)</f>
        <v>0</v>
      </c>
      <c r="K116" s="141" t="s">
        <v>3</v>
      </c>
      <c r="L116" s="34"/>
      <c r="M116" s="146" t="s">
        <v>3</v>
      </c>
      <c r="N116" s="147" t="s">
        <v>44</v>
      </c>
      <c r="O116" s="54"/>
      <c r="P116" s="148">
        <f>O116*H116</f>
        <v>0</v>
      </c>
      <c r="Q116" s="148">
        <v>0</v>
      </c>
      <c r="R116" s="148">
        <f>Q116*H116</f>
        <v>0</v>
      </c>
      <c r="S116" s="148">
        <v>0</v>
      </c>
      <c r="T116" s="149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50" t="s">
        <v>222</v>
      </c>
      <c r="AT116" s="150" t="s">
        <v>130</v>
      </c>
      <c r="AU116" s="150" t="s">
        <v>83</v>
      </c>
      <c r="AY116" s="18" t="s">
        <v>127</v>
      </c>
      <c r="BE116" s="151">
        <f>IF(N116="základní",J116,0)</f>
        <v>0</v>
      </c>
      <c r="BF116" s="151">
        <f>IF(N116="snížená",J116,0)</f>
        <v>0</v>
      </c>
      <c r="BG116" s="151">
        <f>IF(N116="zákl. přenesená",J116,0)</f>
        <v>0</v>
      </c>
      <c r="BH116" s="151">
        <f>IF(N116="sníž. přenesená",J116,0)</f>
        <v>0</v>
      </c>
      <c r="BI116" s="151">
        <f>IF(N116="nulová",J116,0)</f>
        <v>0</v>
      </c>
      <c r="BJ116" s="18" t="s">
        <v>81</v>
      </c>
      <c r="BK116" s="151">
        <f>ROUND(I116*H116,2)</f>
        <v>0</v>
      </c>
      <c r="BL116" s="18" t="s">
        <v>222</v>
      </c>
      <c r="BM116" s="150" t="s">
        <v>736</v>
      </c>
    </row>
    <row r="117" spans="1:65" s="2" customFormat="1" ht="16.5" customHeight="1">
      <c r="A117" s="33"/>
      <c r="B117" s="138"/>
      <c r="C117" s="139" t="s">
        <v>201</v>
      </c>
      <c r="D117" s="139" t="s">
        <v>130</v>
      </c>
      <c r="E117" s="140" t="s">
        <v>737</v>
      </c>
      <c r="F117" s="141" t="s">
        <v>738</v>
      </c>
      <c r="G117" s="142" t="s">
        <v>152</v>
      </c>
      <c r="H117" s="143">
        <v>250</v>
      </c>
      <c r="I117" s="144"/>
      <c r="J117" s="145">
        <f>ROUND(I117*H117,2)</f>
        <v>0</v>
      </c>
      <c r="K117" s="141" t="s">
        <v>3</v>
      </c>
      <c r="L117" s="34"/>
      <c r="M117" s="146" t="s">
        <v>3</v>
      </c>
      <c r="N117" s="147" t="s">
        <v>44</v>
      </c>
      <c r="O117" s="54"/>
      <c r="P117" s="148">
        <f>O117*H117</f>
        <v>0</v>
      </c>
      <c r="Q117" s="148">
        <v>6.0000000000000002E-5</v>
      </c>
      <c r="R117" s="148">
        <f>Q117*H117</f>
        <v>1.5000000000000001E-2</v>
      </c>
      <c r="S117" s="148">
        <v>0</v>
      </c>
      <c r="T117" s="149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50" t="s">
        <v>222</v>
      </c>
      <c r="AT117" s="150" t="s">
        <v>130</v>
      </c>
      <c r="AU117" s="150" t="s">
        <v>83</v>
      </c>
      <c r="AY117" s="18" t="s">
        <v>127</v>
      </c>
      <c r="BE117" s="151">
        <f>IF(N117="základní",J117,0)</f>
        <v>0</v>
      </c>
      <c r="BF117" s="151">
        <f>IF(N117="snížená",J117,0)</f>
        <v>0</v>
      </c>
      <c r="BG117" s="151">
        <f>IF(N117="zákl. přenesená",J117,0)</f>
        <v>0</v>
      </c>
      <c r="BH117" s="151">
        <f>IF(N117="sníž. přenesená",J117,0)</f>
        <v>0</v>
      </c>
      <c r="BI117" s="151">
        <f>IF(N117="nulová",J117,0)</f>
        <v>0</v>
      </c>
      <c r="BJ117" s="18" t="s">
        <v>81</v>
      </c>
      <c r="BK117" s="151">
        <f>ROUND(I117*H117,2)</f>
        <v>0</v>
      </c>
      <c r="BL117" s="18" t="s">
        <v>222</v>
      </c>
      <c r="BM117" s="150" t="s">
        <v>739</v>
      </c>
    </row>
    <row r="118" spans="1:65" s="2" customFormat="1" ht="16.5" customHeight="1">
      <c r="A118" s="33"/>
      <c r="B118" s="138"/>
      <c r="C118" s="139" t="s">
        <v>207</v>
      </c>
      <c r="D118" s="139" t="s">
        <v>130</v>
      </c>
      <c r="E118" s="140" t="s">
        <v>740</v>
      </c>
      <c r="F118" s="141" t="s">
        <v>741</v>
      </c>
      <c r="G118" s="142" t="s">
        <v>152</v>
      </c>
      <c r="H118" s="143">
        <v>250</v>
      </c>
      <c r="I118" s="144"/>
      <c r="J118" s="145">
        <f>ROUND(I118*H118,2)</f>
        <v>0</v>
      </c>
      <c r="K118" s="141" t="s">
        <v>3</v>
      </c>
      <c r="L118" s="34"/>
      <c r="M118" s="146" t="s">
        <v>3</v>
      </c>
      <c r="N118" s="147" t="s">
        <v>44</v>
      </c>
      <c r="O118" s="54"/>
      <c r="P118" s="148">
        <f>O118*H118</f>
        <v>0</v>
      </c>
      <c r="Q118" s="148">
        <v>0</v>
      </c>
      <c r="R118" s="148">
        <f>Q118*H118</f>
        <v>0</v>
      </c>
      <c r="S118" s="148">
        <v>0</v>
      </c>
      <c r="T118" s="149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150" t="s">
        <v>222</v>
      </c>
      <c r="AT118" s="150" t="s">
        <v>130</v>
      </c>
      <c r="AU118" s="150" t="s">
        <v>83</v>
      </c>
      <c r="AY118" s="18" t="s">
        <v>127</v>
      </c>
      <c r="BE118" s="151">
        <f>IF(N118="základní",J118,0)</f>
        <v>0</v>
      </c>
      <c r="BF118" s="151">
        <f>IF(N118="snížená",J118,0)</f>
        <v>0</v>
      </c>
      <c r="BG118" s="151">
        <f>IF(N118="zákl. přenesená",J118,0)</f>
        <v>0</v>
      </c>
      <c r="BH118" s="151">
        <f>IF(N118="sníž. přenesená",J118,0)</f>
        <v>0</v>
      </c>
      <c r="BI118" s="151">
        <f>IF(N118="nulová",J118,0)</f>
        <v>0</v>
      </c>
      <c r="BJ118" s="18" t="s">
        <v>81</v>
      </c>
      <c r="BK118" s="151">
        <f>ROUND(I118*H118,2)</f>
        <v>0</v>
      </c>
      <c r="BL118" s="18" t="s">
        <v>222</v>
      </c>
      <c r="BM118" s="150" t="s">
        <v>742</v>
      </c>
    </row>
    <row r="119" spans="1:65" s="2" customFormat="1" ht="16.5" customHeight="1">
      <c r="A119" s="33"/>
      <c r="B119" s="138"/>
      <c r="C119" s="139" t="s">
        <v>212</v>
      </c>
      <c r="D119" s="139" t="s">
        <v>130</v>
      </c>
      <c r="E119" s="140" t="s">
        <v>743</v>
      </c>
      <c r="F119" s="141" t="s">
        <v>744</v>
      </c>
      <c r="G119" s="142" t="s">
        <v>152</v>
      </c>
      <c r="H119" s="143">
        <v>250</v>
      </c>
      <c r="I119" s="144"/>
      <c r="J119" s="145">
        <f>ROUND(I119*H119,2)</f>
        <v>0</v>
      </c>
      <c r="K119" s="141" t="s">
        <v>3</v>
      </c>
      <c r="L119" s="34"/>
      <c r="M119" s="146" t="s">
        <v>3</v>
      </c>
      <c r="N119" s="147" t="s">
        <v>44</v>
      </c>
      <c r="O119" s="54"/>
      <c r="P119" s="148">
        <f>O119*H119</f>
        <v>0</v>
      </c>
      <c r="Q119" s="148">
        <v>1.7000000000000001E-4</v>
      </c>
      <c r="R119" s="148">
        <f>Q119*H119</f>
        <v>4.2500000000000003E-2</v>
      </c>
      <c r="S119" s="148">
        <v>0</v>
      </c>
      <c r="T119" s="149">
        <f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50" t="s">
        <v>222</v>
      </c>
      <c r="AT119" s="150" t="s">
        <v>130</v>
      </c>
      <c r="AU119" s="150" t="s">
        <v>83</v>
      </c>
      <c r="AY119" s="18" t="s">
        <v>127</v>
      </c>
      <c r="BE119" s="151">
        <f>IF(N119="základní",J119,0)</f>
        <v>0</v>
      </c>
      <c r="BF119" s="151">
        <f>IF(N119="snížená",J119,0)</f>
        <v>0</v>
      </c>
      <c r="BG119" s="151">
        <f>IF(N119="zákl. přenesená",J119,0)</f>
        <v>0</v>
      </c>
      <c r="BH119" s="151">
        <f>IF(N119="sníž. přenesená",J119,0)</f>
        <v>0</v>
      </c>
      <c r="BI119" s="151">
        <f>IF(N119="nulová",J119,0)</f>
        <v>0</v>
      </c>
      <c r="BJ119" s="18" t="s">
        <v>81</v>
      </c>
      <c r="BK119" s="151">
        <f>ROUND(I119*H119,2)</f>
        <v>0</v>
      </c>
      <c r="BL119" s="18" t="s">
        <v>222</v>
      </c>
      <c r="BM119" s="150" t="s">
        <v>745</v>
      </c>
    </row>
    <row r="120" spans="1:65" s="12" customFormat="1" ht="22.95" customHeight="1">
      <c r="B120" s="125"/>
      <c r="D120" s="126" t="s">
        <v>72</v>
      </c>
      <c r="E120" s="136" t="s">
        <v>746</v>
      </c>
      <c r="F120" s="136" t="s">
        <v>747</v>
      </c>
      <c r="I120" s="128"/>
      <c r="J120" s="137">
        <f>BK120</f>
        <v>0</v>
      </c>
      <c r="L120" s="125"/>
      <c r="M120" s="130"/>
      <c r="N120" s="131"/>
      <c r="O120" s="131"/>
      <c r="P120" s="132">
        <f>SUM(P121:P159)</f>
        <v>0</v>
      </c>
      <c r="Q120" s="131"/>
      <c r="R120" s="132">
        <f>SUM(R121:R159)</f>
        <v>9.6059044799999995</v>
      </c>
      <c r="S120" s="131"/>
      <c r="T120" s="133">
        <f>SUM(T121:T159)</f>
        <v>52.251378000000003</v>
      </c>
      <c r="AR120" s="126" t="s">
        <v>83</v>
      </c>
      <c r="AT120" s="134" t="s">
        <v>72</v>
      </c>
      <c r="AU120" s="134" t="s">
        <v>81</v>
      </c>
      <c r="AY120" s="126" t="s">
        <v>127</v>
      </c>
      <c r="BK120" s="135">
        <f>SUM(BK121:BK159)</f>
        <v>0</v>
      </c>
    </row>
    <row r="121" spans="1:65" s="2" customFormat="1" ht="16.5" customHeight="1">
      <c r="A121" s="33"/>
      <c r="B121" s="138"/>
      <c r="C121" s="139" t="s">
        <v>9</v>
      </c>
      <c r="D121" s="139" t="s">
        <v>130</v>
      </c>
      <c r="E121" s="140" t="s">
        <v>748</v>
      </c>
      <c r="F121" s="141" t="s">
        <v>749</v>
      </c>
      <c r="G121" s="142" t="s">
        <v>133</v>
      </c>
      <c r="H121" s="143">
        <v>964.63400000000001</v>
      </c>
      <c r="I121" s="144"/>
      <c r="J121" s="145">
        <f>ROUND(I121*H121,2)</f>
        <v>0</v>
      </c>
      <c r="K121" s="141" t="s">
        <v>3</v>
      </c>
      <c r="L121" s="34"/>
      <c r="M121" s="146" t="s">
        <v>3</v>
      </c>
      <c r="N121" s="147" t="s">
        <v>44</v>
      </c>
      <c r="O121" s="54"/>
      <c r="P121" s="148">
        <f>O121*H121</f>
        <v>0</v>
      </c>
      <c r="Q121" s="148">
        <v>0</v>
      </c>
      <c r="R121" s="148">
        <f>Q121*H121</f>
        <v>0</v>
      </c>
      <c r="S121" s="148">
        <v>1.7999999999999999E-2</v>
      </c>
      <c r="T121" s="149">
        <f>S121*H121</f>
        <v>17.363412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0" t="s">
        <v>222</v>
      </c>
      <c r="AT121" s="150" t="s">
        <v>130</v>
      </c>
      <c r="AU121" s="150" t="s">
        <v>83</v>
      </c>
      <c r="AY121" s="18" t="s">
        <v>127</v>
      </c>
      <c r="BE121" s="151">
        <f>IF(N121="základní",J121,0)</f>
        <v>0</v>
      </c>
      <c r="BF121" s="151">
        <f>IF(N121="snížená",J121,0)</f>
        <v>0</v>
      </c>
      <c r="BG121" s="151">
        <f>IF(N121="zákl. přenesená",J121,0)</f>
        <v>0</v>
      </c>
      <c r="BH121" s="151">
        <f>IF(N121="sníž. přenesená",J121,0)</f>
        <v>0</v>
      </c>
      <c r="BI121" s="151">
        <f>IF(N121="nulová",J121,0)</f>
        <v>0</v>
      </c>
      <c r="BJ121" s="18" t="s">
        <v>81</v>
      </c>
      <c r="BK121" s="151">
        <f>ROUND(I121*H121,2)</f>
        <v>0</v>
      </c>
      <c r="BL121" s="18" t="s">
        <v>222</v>
      </c>
      <c r="BM121" s="150" t="s">
        <v>750</v>
      </c>
    </row>
    <row r="122" spans="1:65" s="14" customFormat="1">
      <c r="B122" s="166"/>
      <c r="D122" s="158" t="s">
        <v>139</v>
      </c>
      <c r="E122" s="167" t="s">
        <v>3</v>
      </c>
      <c r="F122" s="168" t="s">
        <v>751</v>
      </c>
      <c r="H122" s="167" t="s">
        <v>3</v>
      </c>
      <c r="I122" s="169"/>
      <c r="L122" s="166"/>
      <c r="M122" s="170"/>
      <c r="N122" s="171"/>
      <c r="O122" s="171"/>
      <c r="P122" s="171"/>
      <c r="Q122" s="171"/>
      <c r="R122" s="171"/>
      <c r="S122" s="171"/>
      <c r="T122" s="172"/>
      <c r="AT122" s="167" t="s">
        <v>139</v>
      </c>
      <c r="AU122" s="167" t="s">
        <v>83</v>
      </c>
      <c r="AV122" s="14" t="s">
        <v>81</v>
      </c>
      <c r="AW122" s="14" t="s">
        <v>33</v>
      </c>
      <c r="AX122" s="14" t="s">
        <v>73</v>
      </c>
      <c r="AY122" s="167" t="s">
        <v>127</v>
      </c>
    </row>
    <row r="123" spans="1:65" s="14" customFormat="1">
      <c r="B123" s="166"/>
      <c r="D123" s="158" t="s">
        <v>139</v>
      </c>
      <c r="E123" s="167" t="s">
        <v>3</v>
      </c>
      <c r="F123" s="168" t="s">
        <v>752</v>
      </c>
      <c r="H123" s="167" t="s">
        <v>3</v>
      </c>
      <c r="I123" s="169"/>
      <c r="L123" s="166"/>
      <c r="M123" s="170"/>
      <c r="N123" s="171"/>
      <c r="O123" s="171"/>
      <c r="P123" s="171"/>
      <c r="Q123" s="171"/>
      <c r="R123" s="171"/>
      <c r="S123" s="171"/>
      <c r="T123" s="172"/>
      <c r="AT123" s="167" t="s">
        <v>139</v>
      </c>
      <c r="AU123" s="167" t="s">
        <v>83</v>
      </c>
      <c r="AV123" s="14" t="s">
        <v>81</v>
      </c>
      <c r="AW123" s="14" t="s">
        <v>33</v>
      </c>
      <c r="AX123" s="14" t="s">
        <v>73</v>
      </c>
      <c r="AY123" s="167" t="s">
        <v>127</v>
      </c>
    </row>
    <row r="124" spans="1:65" s="13" customFormat="1">
      <c r="B124" s="157"/>
      <c r="D124" s="158" t="s">
        <v>139</v>
      </c>
      <c r="E124" s="159" t="s">
        <v>3</v>
      </c>
      <c r="F124" s="160" t="s">
        <v>753</v>
      </c>
      <c r="H124" s="161">
        <v>362.88</v>
      </c>
      <c r="I124" s="162"/>
      <c r="L124" s="157"/>
      <c r="M124" s="163"/>
      <c r="N124" s="164"/>
      <c r="O124" s="164"/>
      <c r="P124" s="164"/>
      <c r="Q124" s="164"/>
      <c r="R124" s="164"/>
      <c r="S124" s="164"/>
      <c r="T124" s="165"/>
      <c r="AT124" s="159" t="s">
        <v>139</v>
      </c>
      <c r="AU124" s="159" t="s">
        <v>83</v>
      </c>
      <c r="AV124" s="13" t="s">
        <v>83</v>
      </c>
      <c r="AW124" s="13" t="s">
        <v>33</v>
      </c>
      <c r="AX124" s="13" t="s">
        <v>73</v>
      </c>
      <c r="AY124" s="159" t="s">
        <v>127</v>
      </c>
    </row>
    <row r="125" spans="1:65" s="14" customFormat="1">
      <c r="B125" s="166"/>
      <c r="D125" s="158" t="s">
        <v>139</v>
      </c>
      <c r="E125" s="167" t="s">
        <v>3</v>
      </c>
      <c r="F125" s="168" t="s">
        <v>754</v>
      </c>
      <c r="H125" s="167" t="s">
        <v>3</v>
      </c>
      <c r="I125" s="169"/>
      <c r="L125" s="166"/>
      <c r="M125" s="170"/>
      <c r="N125" s="171"/>
      <c r="O125" s="171"/>
      <c r="P125" s="171"/>
      <c r="Q125" s="171"/>
      <c r="R125" s="171"/>
      <c r="S125" s="171"/>
      <c r="T125" s="172"/>
      <c r="AT125" s="167" t="s">
        <v>139</v>
      </c>
      <c r="AU125" s="167" t="s">
        <v>83</v>
      </c>
      <c r="AV125" s="14" t="s">
        <v>81</v>
      </c>
      <c r="AW125" s="14" t="s">
        <v>33</v>
      </c>
      <c r="AX125" s="14" t="s">
        <v>73</v>
      </c>
      <c r="AY125" s="167" t="s">
        <v>127</v>
      </c>
    </row>
    <row r="126" spans="1:65" s="14" customFormat="1">
      <c r="B126" s="166"/>
      <c r="D126" s="158" t="s">
        <v>139</v>
      </c>
      <c r="E126" s="167" t="s">
        <v>3</v>
      </c>
      <c r="F126" s="168" t="s">
        <v>752</v>
      </c>
      <c r="H126" s="167" t="s">
        <v>3</v>
      </c>
      <c r="I126" s="169"/>
      <c r="L126" s="166"/>
      <c r="M126" s="170"/>
      <c r="N126" s="171"/>
      <c r="O126" s="171"/>
      <c r="P126" s="171"/>
      <c r="Q126" s="171"/>
      <c r="R126" s="171"/>
      <c r="S126" s="171"/>
      <c r="T126" s="172"/>
      <c r="AT126" s="167" t="s">
        <v>139</v>
      </c>
      <c r="AU126" s="167" t="s">
        <v>83</v>
      </c>
      <c r="AV126" s="14" t="s">
        <v>81</v>
      </c>
      <c r="AW126" s="14" t="s">
        <v>33</v>
      </c>
      <c r="AX126" s="14" t="s">
        <v>73</v>
      </c>
      <c r="AY126" s="167" t="s">
        <v>127</v>
      </c>
    </row>
    <row r="127" spans="1:65" s="13" customFormat="1">
      <c r="B127" s="157"/>
      <c r="D127" s="158" t="s">
        <v>139</v>
      </c>
      <c r="E127" s="159" t="s">
        <v>3</v>
      </c>
      <c r="F127" s="160" t="s">
        <v>755</v>
      </c>
      <c r="H127" s="161">
        <v>601.75400000000002</v>
      </c>
      <c r="I127" s="162"/>
      <c r="L127" s="157"/>
      <c r="M127" s="163"/>
      <c r="N127" s="164"/>
      <c r="O127" s="164"/>
      <c r="P127" s="164"/>
      <c r="Q127" s="164"/>
      <c r="R127" s="164"/>
      <c r="S127" s="164"/>
      <c r="T127" s="165"/>
      <c r="AT127" s="159" t="s">
        <v>139</v>
      </c>
      <c r="AU127" s="159" t="s">
        <v>83</v>
      </c>
      <c r="AV127" s="13" t="s">
        <v>83</v>
      </c>
      <c r="AW127" s="13" t="s">
        <v>33</v>
      </c>
      <c r="AX127" s="13" t="s">
        <v>73</v>
      </c>
      <c r="AY127" s="159" t="s">
        <v>127</v>
      </c>
    </row>
    <row r="128" spans="1:65" s="15" customFormat="1">
      <c r="B128" s="173"/>
      <c r="D128" s="158" t="s">
        <v>139</v>
      </c>
      <c r="E128" s="174" t="s">
        <v>3</v>
      </c>
      <c r="F128" s="175" t="s">
        <v>187</v>
      </c>
      <c r="H128" s="176">
        <v>964.63400000000001</v>
      </c>
      <c r="I128" s="177"/>
      <c r="L128" s="173"/>
      <c r="M128" s="178"/>
      <c r="N128" s="179"/>
      <c r="O128" s="179"/>
      <c r="P128" s="179"/>
      <c r="Q128" s="179"/>
      <c r="R128" s="179"/>
      <c r="S128" s="179"/>
      <c r="T128" s="180"/>
      <c r="AT128" s="174" t="s">
        <v>139</v>
      </c>
      <c r="AU128" s="174" t="s">
        <v>83</v>
      </c>
      <c r="AV128" s="15" t="s">
        <v>135</v>
      </c>
      <c r="AW128" s="15" t="s">
        <v>33</v>
      </c>
      <c r="AX128" s="15" t="s">
        <v>81</v>
      </c>
      <c r="AY128" s="174" t="s">
        <v>127</v>
      </c>
    </row>
    <row r="129" spans="1:65" s="2" customFormat="1" ht="16.5" customHeight="1">
      <c r="A129" s="33"/>
      <c r="B129" s="138"/>
      <c r="C129" s="139" t="s">
        <v>222</v>
      </c>
      <c r="D129" s="139" t="s">
        <v>130</v>
      </c>
      <c r="E129" s="140" t="s">
        <v>756</v>
      </c>
      <c r="F129" s="141" t="s">
        <v>757</v>
      </c>
      <c r="G129" s="142" t="s">
        <v>133</v>
      </c>
      <c r="H129" s="143">
        <v>1128.173</v>
      </c>
      <c r="I129" s="144"/>
      <c r="J129" s="145">
        <f>ROUND(I129*H129,2)</f>
        <v>0</v>
      </c>
      <c r="K129" s="141" t="s">
        <v>3</v>
      </c>
      <c r="L129" s="34"/>
      <c r="M129" s="146" t="s">
        <v>3</v>
      </c>
      <c r="N129" s="147" t="s">
        <v>44</v>
      </c>
      <c r="O129" s="54"/>
      <c r="P129" s="148">
        <f>O129*H129</f>
        <v>0</v>
      </c>
      <c r="Q129" s="148">
        <v>0</v>
      </c>
      <c r="R129" s="148">
        <f>Q129*H129</f>
        <v>0</v>
      </c>
      <c r="S129" s="148">
        <v>0.03</v>
      </c>
      <c r="T129" s="149">
        <f>S129*H129</f>
        <v>33.845190000000002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0" t="s">
        <v>222</v>
      </c>
      <c r="AT129" s="150" t="s">
        <v>130</v>
      </c>
      <c r="AU129" s="150" t="s">
        <v>83</v>
      </c>
      <c r="AY129" s="18" t="s">
        <v>127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8" t="s">
        <v>81</v>
      </c>
      <c r="BK129" s="151">
        <f>ROUND(I129*H129,2)</f>
        <v>0</v>
      </c>
      <c r="BL129" s="18" t="s">
        <v>222</v>
      </c>
      <c r="BM129" s="150" t="s">
        <v>758</v>
      </c>
    </row>
    <row r="130" spans="1:65" s="14" customFormat="1">
      <c r="B130" s="166"/>
      <c r="D130" s="158" t="s">
        <v>139</v>
      </c>
      <c r="E130" s="167" t="s">
        <v>3</v>
      </c>
      <c r="F130" s="168" t="s">
        <v>751</v>
      </c>
      <c r="H130" s="167" t="s">
        <v>3</v>
      </c>
      <c r="I130" s="169"/>
      <c r="L130" s="166"/>
      <c r="M130" s="170"/>
      <c r="N130" s="171"/>
      <c r="O130" s="171"/>
      <c r="P130" s="171"/>
      <c r="Q130" s="171"/>
      <c r="R130" s="171"/>
      <c r="S130" s="171"/>
      <c r="T130" s="172"/>
      <c r="AT130" s="167" t="s">
        <v>139</v>
      </c>
      <c r="AU130" s="167" t="s">
        <v>83</v>
      </c>
      <c r="AV130" s="14" t="s">
        <v>81</v>
      </c>
      <c r="AW130" s="14" t="s">
        <v>33</v>
      </c>
      <c r="AX130" s="14" t="s">
        <v>73</v>
      </c>
      <c r="AY130" s="167" t="s">
        <v>127</v>
      </c>
    </row>
    <row r="131" spans="1:65" s="14" customFormat="1">
      <c r="B131" s="166"/>
      <c r="D131" s="158" t="s">
        <v>139</v>
      </c>
      <c r="E131" s="167" t="s">
        <v>3</v>
      </c>
      <c r="F131" s="168" t="s">
        <v>759</v>
      </c>
      <c r="H131" s="167" t="s">
        <v>3</v>
      </c>
      <c r="I131" s="169"/>
      <c r="L131" s="166"/>
      <c r="M131" s="170"/>
      <c r="N131" s="171"/>
      <c r="O131" s="171"/>
      <c r="P131" s="171"/>
      <c r="Q131" s="171"/>
      <c r="R131" s="171"/>
      <c r="S131" s="171"/>
      <c r="T131" s="172"/>
      <c r="AT131" s="167" t="s">
        <v>139</v>
      </c>
      <c r="AU131" s="167" t="s">
        <v>83</v>
      </c>
      <c r="AV131" s="14" t="s">
        <v>81</v>
      </c>
      <c r="AW131" s="14" t="s">
        <v>33</v>
      </c>
      <c r="AX131" s="14" t="s">
        <v>73</v>
      </c>
      <c r="AY131" s="167" t="s">
        <v>127</v>
      </c>
    </row>
    <row r="132" spans="1:65" s="13" customFormat="1">
      <c r="B132" s="157"/>
      <c r="D132" s="158" t="s">
        <v>139</v>
      </c>
      <c r="E132" s="159" t="s">
        <v>3</v>
      </c>
      <c r="F132" s="160" t="s">
        <v>760</v>
      </c>
      <c r="H132" s="161">
        <v>348.39699999999999</v>
      </c>
      <c r="I132" s="162"/>
      <c r="L132" s="157"/>
      <c r="M132" s="163"/>
      <c r="N132" s="164"/>
      <c r="O132" s="164"/>
      <c r="P132" s="164"/>
      <c r="Q132" s="164"/>
      <c r="R132" s="164"/>
      <c r="S132" s="164"/>
      <c r="T132" s="165"/>
      <c r="AT132" s="159" t="s">
        <v>139</v>
      </c>
      <c r="AU132" s="159" t="s">
        <v>83</v>
      </c>
      <c r="AV132" s="13" t="s">
        <v>83</v>
      </c>
      <c r="AW132" s="13" t="s">
        <v>33</v>
      </c>
      <c r="AX132" s="13" t="s">
        <v>73</v>
      </c>
      <c r="AY132" s="159" t="s">
        <v>127</v>
      </c>
    </row>
    <row r="133" spans="1:65" s="14" customFormat="1">
      <c r="B133" s="166"/>
      <c r="D133" s="158" t="s">
        <v>139</v>
      </c>
      <c r="E133" s="167" t="s">
        <v>3</v>
      </c>
      <c r="F133" s="168" t="s">
        <v>754</v>
      </c>
      <c r="H133" s="167" t="s">
        <v>3</v>
      </c>
      <c r="I133" s="169"/>
      <c r="L133" s="166"/>
      <c r="M133" s="170"/>
      <c r="N133" s="171"/>
      <c r="O133" s="171"/>
      <c r="P133" s="171"/>
      <c r="Q133" s="171"/>
      <c r="R133" s="171"/>
      <c r="S133" s="171"/>
      <c r="T133" s="172"/>
      <c r="AT133" s="167" t="s">
        <v>139</v>
      </c>
      <c r="AU133" s="167" t="s">
        <v>83</v>
      </c>
      <c r="AV133" s="14" t="s">
        <v>81</v>
      </c>
      <c r="AW133" s="14" t="s">
        <v>33</v>
      </c>
      <c r="AX133" s="14" t="s">
        <v>73</v>
      </c>
      <c r="AY133" s="167" t="s">
        <v>127</v>
      </c>
    </row>
    <row r="134" spans="1:65" s="14" customFormat="1">
      <c r="B134" s="166"/>
      <c r="D134" s="158" t="s">
        <v>139</v>
      </c>
      <c r="E134" s="167" t="s">
        <v>3</v>
      </c>
      <c r="F134" s="168" t="s">
        <v>759</v>
      </c>
      <c r="H134" s="167" t="s">
        <v>3</v>
      </c>
      <c r="I134" s="169"/>
      <c r="L134" s="166"/>
      <c r="M134" s="170"/>
      <c r="N134" s="171"/>
      <c r="O134" s="171"/>
      <c r="P134" s="171"/>
      <c r="Q134" s="171"/>
      <c r="R134" s="171"/>
      <c r="S134" s="171"/>
      <c r="T134" s="172"/>
      <c r="AT134" s="167" t="s">
        <v>139</v>
      </c>
      <c r="AU134" s="167" t="s">
        <v>83</v>
      </c>
      <c r="AV134" s="14" t="s">
        <v>81</v>
      </c>
      <c r="AW134" s="14" t="s">
        <v>33</v>
      </c>
      <c r="AX134" s="14" t="s">
        <v>73</v>
      </c>
      <c r="AY134" s="167" t="s">
        <v>127</v>
      </c>
    </row>
    <row r="135" spans="1:65" s="13" customFormat="1">
      <c r="B135" s="157"/>
      <c r="D135" s="158" t="s">
        <v>139</v>
      </c>
      <c r="E135" s="159" t="s">
        <v>3</v>
      </c>
      <c r="F135" s="160" t="s">
        <v>761</v>
      </c>
      <c r="H135" s="161">
        <v>616.23699999999997</v>
      </c>
      <c r="I135" s="162"/>
      <c r="L135" s="157"/>
      <c r="M135" s="163"/>
      <c r="N135" s="164"/>
      <c r="O135" s="164"/>
      <c r="P135" s="164"/>
      <c r="Q135" s="164"/>
      <c r="R135" s="164"/>
      <c r="S135" s="164"/>
      <c r="T135" s="165"/>
      <c r="AT135" s="159" t="s">
        <v>139</v>
      </c>
      <c r="AU135" s="159" t="s">
        <v>83</v>
      </c>
      <c r="AV135" s="13" t="s">
        <v>83</v>
      </c>
      <c r="AW135" s="13" t="s">
        <v>33</v>
      </c>
      <c r="AX135" s="13" t="s">
        <v>73</v>
      </c>
      <c r="AY135" s="159" t="s">
        <v>127</v>
      </c>
    </row>
    <row r="136" spans="1:65" s="14" customFormat="1">
      <c r="B136" s="166"/>
      <c r="D136" s="158" t="s">
        <v>139</v>
      </c>
      <c r="E136" s="167" t="s">
        <v>3</v>
      </c>
      <c r="F136" s="168" t="s">
        <v>762</v>
      </c>
      <c r="H136" s="167" t="s">
        <v>3</v>
      </c>
      <c r="I136" s="169"/>
      <c r="L136" s="166"/>
      <c r="M136" s="170"/>
      <c r="N136" s="171"/>
      <c r="O136" s="171"/>
      <c r="P136" s="171"/>
      <c r="Q136" s="171"/>
      <c r="R136" s="171"/>
      <c r="S136" s="171"/>
      <c r="T136" s="172"/>
      <c r="AT136" s="167" t="s">
        <v>139</v>
      </c>
      <c r="AU136" s="167" t="s">
        <v>83</v>
      </c>
      <c r="AV136" s="14" t="s">
        <v>81</v>
      </c>
      <c r="AW136" s="14" t="s">
        <v>33</v>
      </c>
      <c r="AX136" s="14" t="s">
        <v>73</v>
      </c>
      <c r="AY136" s="167" t="s">
        <v>127</v>
      </c>
    </row>
    <row r="137" spans="1:65" s="13" customFormat="1">
      <c r="B137" s="157"/>
      <c r="D137" s="158" t="s">
        <v>139</v>
      </c>
      <c r="E137" s="159" t="s">
        <v>3</v>
      </c>
      <c r="F137" s="160" t="s">
        <v>763</v>
      </c>
      <c r="H137" s="161">
        <v>163.53899999999999</v>
      </c>
      <c r="I137" s="162"/>
      <c r="L137" s="157"/>
      <c r="M137" s="163"/>
      <c r="N137" s="164"/>
      <c r="O137" s="164"/>
      <c r="P137" s="164"/>
      <c r="Q137" s="164"/>
      <c r="R137" s="164"/>
      <c r="S137" s="164"/>
      <c r="T137" s="165"/>
      <c r="AT137" s="159" t="s">
        <v>139</v>
      </c>
      <c r="AU137" s="159" t="s">
        <v>83</v>
      </c>
      <c r="AV137" s="13" t="s">
        <v>83</v>
      </c>
      <c r="AW137" s="13" t="s">
        <v>33</v>
      </c>
      <c r="AX137" s="13" t="s">
        <v>73</v>
      </c>
      <c r="AY137" s="159" t="s">
        <v>127</v>
      </c>
    </row>
    <row r="138" spans="1:65" s="15" customFormat="1">
      <c r="B138" s="173"/>
      <c r="D138" s="158" t="s">
        <v>139</v>
      </c>
      <c r="E138" s="174" t="s">
        <v>3</v>
      </c>
      <c r="F138" s="175" t="s">
        <v>187</v>
      </c>
      <c r="H138" s="176">
        <v>1128.173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139</v>
      </c>
      <c r="AU138" s="174" t="s">
        <v>83</v>
      </c>
      <c r="AV138" s="15" t="s">
        <v>135</v>
      </c>
      <c r="AW138" s="15" t="s">
        <v>33</v>
      </c>
      <c r="AX138" s="15" t="s">
        <v>81</v>
      </c>
      <c r="AY138" s="174" t="s">
        <v>127</v>
      </c>
    </row>
    <row r="139" spans="1:65" s="2" customFormat="1" ht="16.5" customHeight="1">
      <c r="A139" s="33"/>
      <c r="B139" s="138"/>
      <c r="C139" s="139" t="s">
        <v>228</v>
      </c>
      <c r="D139" s="139" t="s">
        <v>130</v>
      </c>
      <c r="E139" s="140" t="s">
        <v>764</v>
      </c>
      <c r="F139" s="141" t="s">
        <v>765</v>
      </c>
      <c r="G139" s="142" t="s">
        <v>133</v>
      </c>
      <c r="H139" s="143">
        <v>28.966000000000001</v>
      </c>
      <c r="I139" s="144"/>
      <c r="J139" s="145">
        <f>ROUND(I139*H139,2)</f>
        <v>0</v>
      </c>
      <c r="K139" s="141" t="s">
        <v>3</v>
      </c>
      <c r="L139" s="34"/>
      <c r="M139" s="146" t="s">
        <v>3</v>
      </c>
      <c r="N139" s="147" t="s">
        <v>44</v>
      </c>
      <c r="O139" s="54"/>
      <c r="P139" s="148">
        <f>O139*H139</f>
        <v>0</v>
      </c>
      <c r="Q139" s="148">
        <v>0</v>
      </c>
      <c r="R139" s="148">
        <f>Q139*H139</f>
        <v>0</v>
      </c>
      <c r="S139" s="148">
        <v>1.7999999999999999E-2</v>
      </c>
      <c r="T139" s="149">
        <f>S139*H139</f>
        <v>0.52138799999999996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0" t="s">
        <v>222</v>
      </c>
      <c r="AT139" s="150" t="s">
        <v>130</v>
      </c>
      <c r="AU139" s="150" t="s">
        <v>83</v>
      </c>
      <c r="AY139" s="18" t="s">
        <v>127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8" t="s">
        <v>81</v>
      </c>
      <c r="BK139" s="151">
        <f>ROUND(I139*H139,2)</f>
        <v>0</v>
      </c>
      <c r="BL139" s="18" t="s">
        <v>222</v>
      </c>
      <c r="BM139" s="150" t="s">
        <v>766</v>
      </c>
    </row>
    <row r="140" spans="1:65" s="14" customFormat="1">
      <c r="B140" s="166"/>
      <c r="D140" s="158" t="s">
        <v>139</v>
      </c>
      <c r="E140" s="167" t="s">
        <v>3</v>
      </c>
      <c r="F140" s="168" t="s">
        <v>767</v>
      </c>
      <c r="H140" s="167" t="s">
        <v>3</v>
      </c>
      <c r="I140" s="169"/>
      <c r="L140" s="166"/>
      <c r="M140" s="170"/>
      <c r="N140" s="171"/>
      <c r="O140" s="171"/>
      <c r="P140" s="171"/>
      <c r="Q140" s="171"/>
      <c r="R140" s="171"/>
      <c r="S140" s="171"/>
      <c r="T140" s="172"/>
      <c r="AT140" s="167" t="s">
        <v>139</v>
      </c>
      <c r="AU140" s="167" t="s">
        <v>83</v>
      </c>
      <c r="AV140" s="14" t="s">
        <v>81</v>
      </c>
      <c r="AW140" s="14" t="s">
        <v>33</v>
      </c>
      <c r="AX140" s="14" t="s">
        <v>73</v>
      </c>
      <c r="AY140" s="167" t="s">
        <v>127</v>
      </c>
    </row>
    <row r="141" spans="1:65" s="13" customFormat="1">
      <c r="B141" s="157"/>
      <c r="D141" s="158" t="s">
        <v>139</v>
      </c>
      <c r="E141" s="159" t="s">
        <v>3</v>
      </c>
      <c r="F141" s="160" t="s">
        <v>768</v>
      </c>
      <c r="H141" s="161">
        <v>28.966000000000001</v>
      </c>
      <c r="I141" s="162"/>
      <c r="L141" s="157"/>
      <c r="M141" s="163"/>
      <c r="N141" s="164"/>
      <c r="O141" s="164"/>
      <c r="P141" s="164"/>
      <c r="Q141" s="164"/>
      <c r="R141" s="164"/>
      <c r="S141" s="164"/>
      <c r="T141" s="165"/>
      <c r="AT141" s="159" t="s">
        <v>139</v>
      </c>
      <c r="AU141" s="159" t="s">
        <v>83</v>
      </c>
      <c r="AV141" s="13" t="s">
        <v>83</v>
      </c>
      <c r="AW141" s="13" t="s">
        <v>33</v>
      </c>
      <c r="AX141" s="13" t="s">
        <v>73</v>
      </c>
      <c r="AY141" s="159" t="s">
        <v>127</v>
      </c>
    </row>
    <row r="142" spans="1:65" s="15" customFormat="1">
      <c r="B142" s="173"/>
      <c r="D142" s="158" t="s">
        <v>139</v>
      </c>
      <c r="E142" s="174" t="s">
        <v>3</v>
      </c>
      <c r="F142" s="175" t="s">
        <v>187</v>
      </c>
      <c r="H142" s="176">
        <v>28.966000000000001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139</v>
      </c>
      <c r="AU142" s="174" t="s">
        <v>83</v>
      </c>
      <c r="AV142" s="15" t="s">
        <v>135</v>
      </c>
      <c r="AW142" s="15" t="s">
        <v>33</v>
      </c>
      <c r="AX142" s="15" t="s">
        <v>81</v>
      </c>
      <c r="AY142" s="174" t="s">
        <v>127</v>
      </c>
    </row>
    <row r="143" spans="1:65" s="2" customFormat="1" ht="16.5" customHeight="1">
      <c r="A143" s="33"/>
      <c r="B143" s="138"/>
      <c r="C143" s="139" t="s">
        <v>236</v>
      </c>
      <c r="D143" s="139" t="s">
        <v>130</v>
      </c>
      <c r="E143" s="140" t="s">
        <v>769</v>
      </c>
      <c r="F143" s="141" t="s">
        <v>770</v>
      </c>
      <c r="G143" s="142" t="s">
        <v>133</v>
      </c>
      <c r="H143" s="143">
        <v>28.966000000000001</v>
      </c>
      <c r="I143" s="144"/>
      <c r="J143" s="145">
        <f>ROUND(I143*H143,2)</f>
        <v>0</v>
      </c>
      <c r="K143" s="141" t="s">
        <v>3</v>
      </c>
      <c r="L143" s="34"/>
      <c r="M143" s="146" t="s">
        <v>3</v>
      </c>
      <c r="N143" s="147" t="s">
        <v>44</v>
      </c>
      <c r="O143" s="54"/>
      <c r="P143" s="148">
        <f>O143*H143</f>
        <v>0</v>
      </c>
      <c r="Q143" s="148">
        <v>0</v>
      </c>
      <c r="R143" s="148">
        <f>Q143*H143</f>
        <v>0</v>
      </c>
      <c r="S143" s="148">
        <v>1.7999999999999999E-2</v>
      </c>
      <c r="T143" s="149">
        <f>S143*H143</f>
        <v>0.52138799999999996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0" t="s">
        <v>222</v>
      </c>
      <c r="AT143" s="150" t="s">
        <v>130</v>
      </c>
      <c r="AU143" s="150" t="s">
        <v>83</v>
      </c>
      <c r="AY143" s="18" t="s">
        <v>127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8" t="s">
        <v>81</v>
      </c>
      <c r="BK143" s="151">
        <f>ROUND(I143*H143,2)</f>
        <v>0</v>
      </c>
      <c r="BL143" s="18" t="s">
        <v>222</v>
      </c>
      <c r="BM143" s="150" t="s">
        <v>771</v>
      </c>
    </row>
    <row r="144" spans="1:65" s="14" customFormat="1">
      <c r="B144" s="166"/>
      <c r="D144" s="158" t="s">
        <v>139</v>
      </c>
      <c r="E144" s="167" t="s">
        <v>3</v>
      </c>
      <c r="F144" s="168" t="s">
        <v>772</v>
      </c>
      <c r="H144" s="167" t="s">
        <v>3</v>
      </c>
      <c r="I144" s="169"/>
      <c r="L144" s="166"/>
      <c r="M144" s="170"/>
      <c r="N144" s="171"/>
      <c r="O144" s="171"/>
      <c r="P144" s="171"/>
      <c r="Q144" s="171"/>
      <c r="R144" s="171"/>
      <c r="S144" s="171"/>
      <c r="T144" s="172"/>
      <c r="AT144" s="167" t="s">
        <v>139</v>
      </c>
      <c r="AU144" s="167" t="s">
        <v>83</v>
      </c>
      <c r="AV144" s="14" t="s">
        <v>81</v>
      </c>
      <c r="AW144" s="14" t="s">
        <v>33</v>
      </c>
      <c r="AX144" s="14" t="s">
        <v>73</v>
      </c>
      <c r="AY144" s="167" t="s">
        <v>127</v>
      </c>
    </row>
    <row r="145" spans="1:65" s="13" customFormat="1">
      <c r="B145" s="157"/>
      <c r="D145" s="158" t="s">
        <v>139</v>
      </c>
      <c r="E145" s="159" t="s">
        <v>3</v>
      </c>
      <c r="F145" s="160" t="s">
        <v>773</v>
      </c>
      <c r="H145" s="161">
        <v>14.483000000000001</v>
      </c>
      <c r="I145" s="162"/>
      <c r="L145" s="157"/>
      <c r="M145" s="163"/>
      <c r="N145" s="164"/>
      <c r="O145" s="164"/>
      <c r="P145" s="164"/>
      <c r="Q145" s="164"/>
      <c r="R145" s="164"/>
      <c r="S145" s="164"/>
      <c r="T145" s="165"/>
      <c r="AT145" s="159" t="s">
        <v>139</v>
      </c>
      <c r="AU145" s="159" t="s">
        <v>83</v>
      </c>
      <c r="AV145" s="13" t="s">
        <v>83</v>
      </c>
      <c r="AW145" s="13" t="s">
        <v>33</v>
      </c>
      <c r="AX145" s="13" t="s">
        <v>73</v>
      </c>
      <c r="AY145" s="159" t="s">
        <v>127</v>
      </c>
    </row>
    <row r="146" spans="1:65" s="14" customFormat="1">
      <c r="B146" s="166"/>
      <c r="D146" s="158" t="s">
        <v>139</v>
      </c>
      <c r="E146" s="167" t="s">
        <v>3</v>
      </c>
      <c r="F146" s="168" t="s">
        <v>774</v>
      </c>
      <c r="H146" s="167" t="s">
        <v>3</v>
      </c>
      <c r="I146" s="169"/>
      <c r="L146" s="166"/>
      <c r="M146" s="170"/>
      <c r="N146" s="171"/>
      <c r="O146" s="171"/>
      <c r="P146" s="171"/>
      <c r="Q146" s="171"/>
      <c r="R146" s="171"/>
      <c r="S146" s="171"/>
      <c r="T146" s="172"/>
      <c r="AT146" s="167" t="s">
        <v>139</v>
      </c>
      <c r="AU146" s="167" t="s">
        <v>83</v>
      </c>
      <c r="AV146" s="14" t="s">
        <v>81</v>
      </c>
      <c r="AW146" s="14" t="s">
        <v>33</v>
      </c>
      <c r="AX146" s="14" t="s">
        <v>73</v>
      </c>
      <c r="AY146" s="167" t="s">
        <v>127</v>
      </c>
    </row>
    <row r="147" spans="1:65" s="13" customFormat="1">
      <c r="B147" s="157"/>
      <c r="D147" s="158" t="s">
        <v>139</v>
      </c>
      <c r="E147" s="159" t="s">
        <v>3</v>
      </c>
      <c r="F147" s="160" t="s">
        <v>773</v>
      </c>
      <c r="H147" s="161">
        <v>14.483000000000001</v>
      </c>
      <c r="I147" s="162"/>
      <c r="L147" s="157"/>
      <c r="M147" s="163"/>
      <c r="N147" s="164"/>
      <c r="O147" s="164"/>
      <c r="P147" s="164"/>
      <c r="Q147" s="164"/>
      <c r="R147" s="164"/>
      <c r="S147" s="164"/>
      <c r="T147" s="165"/>
      <c r="AT147" s="159" t="s">
        <v>139</v>
      </c>
      <c r="AU147" s="159" t="s">
        <v>83</v>
      </c>
      <c r="AV147" s="13" t="s">
        <v>83</v>
      </c>
      <c r="AW147" s="13" t="s">
        <v>33</v>
      </c>
      <c r="AX147" s="13" t="s">
        <v>73</v>
      </c>
      <c r="AY147" s="159" t="s">
        <v>127</v>
      </c>
    </row>
    <row r="148" spans="1:65" s="15" customFormat="1">
      <c r="B148" s="173"/>
      <c r="D148" s="158" t="s">
        <v>139</v>
      </c>
      <c r="E148" s="174" t="s">
        <v>3</v>
      </c>
      <c r="F148" s="175" t="s">
        <v>187</v>
      </c>
      <c r="H148" s="176">
        <v>28.966000000000001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139</v>
      </c>
      <c r="AU148" s="174" t="s">
        <v>83</v>
      </c>
      <c r="AV148" s="15" t="s">
        <v>135</v>
      </c>
      <c r="AW148" s="15" t="s">
        <v>33</v>
      </c>
      <c r="AX148" s="15" t="s">
        <v>81</v>
      </c>
      <c r="AY148" s="174" t="s">
        <v>127</v>
      </c>
    </row>
    <row r="149" spans="1:65" s="2" customFormat="1" ht="16.5" customHeight="1">
      <c r="A149" s="33"/>
      <c r="B149" s="138"/>
      <c r="C149" s="139" t="s">
        <v>245</v>
      </c>
      <c r="D149" s="139" t="s">
        <v>130</v>
      </c>
      <c r="E149" s="140" t="s">
        <v>775</v>
      </c>
      <c r="F149" s="141" t="s">
        <v>776</v>
      </c>
      <c r="G149" s="142" t="s">
        <v>133</v>
      </c>
      <c r="H149" s="143">
        <v>2092.808</v>
      </c>
      <c r="I149" s="144"/>
      <c r="J149" s="145">
        <f>ROUND(I149*H149,2)</f>
        <v>0</v>
      </c>
      <c r="K149" s="141" t="s">
        <v>3</v>
      </c>
      <c r="L149" s="34"/>
      <c r="M149" s="146" t="s">
        <v>3</v>
      </c>
      <c r="N149" s="147" t="s">
        <v>44</v>
      </c>
      <c r="O149" s="54"/>
      <c r="P149" s="148">
        <f>O149*H149</f>
        <v>0</v>
      </c>
      <c r="Q149" s="148">
        <v>3.0599999999999998E-3</v>
      </c>
      <c r="R149" s="148">
        <f>Q149*H149</f>
        <v>6.4039924799999994</v>
      </c>
      <c r="S149" s="148">
        <v>0</v>
      </c>
      <c r="T149" s="149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0" t="s">
        <v>222</v>
      </c>
      <c r="AT149" s="150" t="s">
        <v>130</v>
      </c>
      <c r="AU149" s="150" t="s">
        <v>83</v>
      </c>
      <c r="AY149" s="18" t="s">
        <v>127</v>
      </c>
      <c r="BE149" s="151">
        <f>IF(N149="základní",J149,0)</f>
        <v>0</v>
      </c>
      <c r="BF149" s="151">
        <f>IF(N149="snížená",J149,0)</f>
        <v>0</v>
      </c>
      <c r="BG149" s="151">
        <f>IF(N149="zákl. přenesená",J149,0)</f>
        <v>0</v>
      </c>
      <c r="BH149" s="151">
        <f>IF(N149="sníž. přenesená",J149,0)</f>
        <v>0</v>
      </c>
      <c r="BI149" s="151">
        <f>IF(N149="nulová",J149,0)</f>
        <v>0</v>
      </c>
      <c r="BJ149" s="18" t="s">
        <v>81</v>
      </c>
      <c r="BK149" s="151">
        <f>ROUND(I149*H149,2)</f>
        <v>0</v>
      </c>
      <c r="BL149" s="18" t="s">
        <v>222</v>
      </c>
      <c r="BM149" s="150" t="s">
        <v>777</v>
      </c>
    </row>
    <row r="150" spans="1:65" s="2" customFormat="1" ht="16.5" customHeight="1">
      <c r="A150" s="33"/>
      <c r="B150" s="138"/>
      <c r="C150" s="181" t="s">
        <v>249</v>
      </c>
      <c r="D150" s="181" t="s">
        <v>259</v>
      </c>
      <c r="E150" s="182" t="s">
        <v>778</v>
      </c>
      <c r="F150" s="183" t="s">
        <v>779</v>
      </c>
      <c r="G150" s="184" t="s">
        <v>133</v>
      </c>
      <c r="H150" s="185">
        <v>2092.808</v>
      </c>
      <c r="I150" s="186"/>
      <c r="J150" s="187">
        <f>ROUND(I150*H150,2)</f>
        <v>0</v>
      </c>
      <c r="K150" s="183" t="s">
        <v>3</v>
      </c>
      <c r="L150" s="188"/>
      <c r="M150" s="189" t="s">
        <v>3</v>
      </c>
      <c r="N150" s="190" t="s">
        <v>44</v>
      </c>
      <c r="O150" s="54"/>
      <c r="P150" s="148">
        <f>O150*H150</f>
        <v>0</v>
      </c>
      <c r="Q150" s="148">
        <v>1.5E-3</v>
      </c>
      <c r="R150" s="148">
        <f>Q150*H150</f>
        <v>3.1392120000000001</v>
      </c>
      <c r="S150" s="148">
        <v>0</v>
      </c>
      <c r="T150" s="149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0" t="s">
        <v>262</v>
      </c>
      <c r="AT150" s="150" t="s">
        <v>259</v>
      </c>
      <c r="AU150" s="150" t="s">
        <v>83</v>
      </c>
      <c r="AY150" s="18" t="s">
        <v>127</v>
      </c>
      <c r="BE150" s="151">
        <f>IF(N150="základní",J150,0)</f>
        <v>0</v>
      </c>
      <c r="BF150" s="151">
        <f>IF(N150="snížená",J150,0)</f>
        <v>0</v>
      </c>
      <c r="BG150" s="151">
        <f>IF(N150="zákl. přenesená",J150,0)</f>
        <v>0</v>
      </c>
      <c r="BH150" s="151">
        <f>IF(N150="sníž. přenesená",J150,0)</f>
        <v>0</v>
      </c>
      <c r="BI150" s="151">
        <f>IF(N150="nulová",J150,0)</f>
        <v>0</v>
      </c>
      <c r="BJ150" s="18" t="s">
        <v>81</v>
      </c>
      <c r="BK150" s="151">
        <f>ROUND(I150*H150,2)</f>
        <v>0</v>
      </c>
      <c r="BL150" s="18" t="s">
        <v>222</v>
      </c>
      <c r="BM150" s="150" t="s">
        <v>780</v>
      </c>
    </row>
    <row r="151" spans="1:65" s="2" customFormat="1" ht="24.15" customHeight="1">
      <c r="A151" s="33"/>
      <c r="B151" s="138"/>
      <c r="C151" s="181" t="s">
        <v>8</v>
      </c>
      <c r="D151" s="181" t="s">
        <v>259</v>
      </c>
      <c r="E151" s="182" t="s">
        <v>781</v>
      </c>
      <c r="F151" s="183" t="s">
        <v>782</v>
      </c>
      <c r="G151" s="184" t="s">
        <v>247</v>
      </c>
      <c r="H151" s="185">
        <v>1</v>
      </c>
      <c r="I151" s="186"/>
      <c r="J151" s="187">
        <f>ROUND(I151*H151,2)</f>
        <v>0</v>
      </c>
      <c r="K151" s="183" t="s">
        <v>3</v>
      </c>
      <c r="L151" s="188"/>
      <c r="M151" s="189" t="s">
        <v>3</v>
      </c>
      <c r="N151" s="190" t="s">
        <v>44</v>
      </c>
      <c r="O151" s="54"/>
      <c r="P151" s="148">
        <f>O151*H151</f>
        <v>0</v>
      </c>
      <c r="Q151" s="148">
        <v>1.5E-3</v>
      </c>
      <c r="R151" s="148">
        <f>Q151*H151</f>
        <v>1.5E-3</v>
      </c>
      <c r="S151" s="148">
        <v>0</v>
      </c>
      <c r="T151" s="149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0" t="s">
        <v>262</v>
      </c>
      <c r="AT151" s="150" t="s">
        <v>259</v>
      </c>
      <c r="AU151" s="150" t="s">
        <v>83</v>
      </c>
      <c r="AY151" s="18" t="s">
        <v>127</v>
      </c>
      <c r="BE151" s="151">
        <f>IF(N151="základní",J151,0)</f>
        <v>0</v>
      </c>
      <c r="BF151" s="151">
        <f>IF(N151="snížená",J151,0)</f>
        <v>0</v>
      </c>
      <c r="BG151" s="151">
        <f>IF(N151="zákl. přenesená",J151,0)</f>
        <v>0</v>
      </c>
      <c r="BH151" s="151">
        <f>IF(N151="sníž. přenesená",J151,0)</f>
        <v>0</v>
      </c>
      <c r="BI151" s="151">
        <f>IF(N151="nulová",J151,0)</f>
        <v>0</v>
      </c>
      <c r="BJ151" s="18" t="s">
        <v>81</v>
      </c>
      <c r="BK151" s="151">
        <f>ROUND(I151*H151,2)</f>
        <v>0</v>
      </c>
      <c r="BL151" s="18" t="s">
        <v>222</v>
      </c>
      <c r="BM151" s="150" t="s">
        <v>783</v>
      </c>
    </row>
    <row r="152" spans="1:65" s="2" customFormat="1" ht="24.15" customHeight="1">
      <c r="A152" s="33"/>
      <c r="B152" s="138"/>
      <c r="C152" s="139" t="s">
        <v>265</v>
      </c>
      <c r="D152" s="139" t="s">
        <v>130</v>
      </c>
      <c r="E152" s="140" t="s">
        <v>784</v>
      </c>
      <c r="F152" s="141" t="s">
        <v>785</v>
      </c>
      <c r="G152" s="142" t="s">
        <v>168</v>
      </c>
      <c r="H152" s="143">
        <v>20</v>
      </c>
      <c r="I152" s="144"/>
      <c r="J152" s="145">
        <f>ROUND(I152*H152,2)</f>
        <v>0</v>
      </c>
      <c r="K152" s="141" t="s">
        <v>3</v>
      </c>
      <c r="L152" s="34"/>
      <c r="M152" s="146" t="s">
        <v>3</v>
      </c>
      <c r="N152" s="147" t="s">
        <v>44</v>
      </c>
      <c r="O152" s="54"/>
      <c r="P152" s="148">
        <f>O152*H152</f>
        <v>0</v>
      </c>
      <c r="Q152" s="148">
        <v>3.0599999999999998E-3</v>
      </c>
      <c r="R152" s="148">
        <f>Q152*H152</f>
        <v>6.1199999999999997E-2</v>
      </c>
      <c r="S152" s="148">
        <v>0</v>
      </c>
      <c r="T152" s="149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0" t="s">
        <v>222</v>
      </c>
      <c r="AT152" s="150" t="s">
        <v>130</v>
      </c>
      <c r="AU152" s="150" t="s">
        <v>83</v>
      </c>
      <c r="AY152" s="18" t="s">
        <v>127</v>
      </c>
      <c r="BE152" s="151">
        <f>IF(N152="základní",J152,0)</f>
        <v>0</v>
      </c>
      <c r="BF152" s="151">
        <f>IF(N152="snížená",J152,0)</f>
        <v>0</v>
      </c>
      <c r="BG152" s="151">
        <f>IF(N152="zákl. přenesená",J152,0)</f>
        <v>0</v>
      </c>
      <c r="BH152" s="151">
        <f>IF(N152="sníž. přenesená",J152,0)</f>
        <v>0</v>
      </c>
      <c r="BI152" s="151">
        <f>IF(N152="nulová",J152,0)</f>
        <v>0</v>
      </c>
      <c r="BJ152" s="18" t="s">
        <v>81</v>
      </c>
      <c r="BK152" s="151">
        <f>ROUND(I152*H152,2)</f>
        <v>0</v>
      </c>
      <c r="BL152" s="18" t="s">
        <v>222</v>
      </c>
      <c r="BM152" s="150" t="s">
        <v>786</v>
      </c>
    </row>
    <row r="153" spans="1:65" s="14" customFormat="1">
      <c r="B153" s="166"/>
      <c r="D153" s="158" t="s">
        <v>139</v>
      </c>
      <c r="E153" s="167" t="s">
        <v>3</v>
      </c>
      <c r="F153" s="168" t="s">
        <v>787</v>
      </c>
      <c r="H153" s="167" t="s">
        <v>3</v>
      </c>
      <c r="I153" s="169"/>
      <c r="L153" s="166"/>
      <c r="M153" s="170"/>
      <c r="N153" s="171"/>
      <c r="O153" s="171"/>
      <c r="P153" s="171"/>
      <c r="Q153" s="171"/>
      <c r="R153" s="171"/>
      <c r="S153" s="171"/>
      <c r="T153" s="172"/>
      <c r="AT153" s="167" t="s">
        <v>139</v>
      </c>
      <c r="AU153" s="167" t="s">
        <v>83</v>
      </c>
      <c r="AV153" s="14" t="s">
        <v>81</v>
      </c>
      <c r="AW153" s="14" t="s">
        <v>33</v>
      </c>
      <c r="AX153" s="14" t="s">
        <v>73</v>
      </c>
      <c r="AY153" s="167" t="s">
        <v>127</v>
      </c>
    </row>
    <row r="154" spans="1:65" s="13" customFormat="1">
      <c r="B154" s="157"/>
      <c r="D154" s="158" t="s">
        <v>139</v>
      </c>
      <c r="E154" s="159" t="s">
        <v>3</v>
      </c>
      <c r="F154" s="160" t="s">
        <v>161</v>
      </c>
      <c r="H154" s="161">
        <v>5</v>
      </c>
      <c r="I154" s="162"/>
      <c r="L154" s="157"/>
      <c r="M154" s="163"/>
      <c r="N154" s="164"/>
      <c r="O154" s="164"/>
      <c r="P154" s="164"/>
      <c r="Q154" s="164"/>
      <c r="R154" s="164"/>
      <c r="S154" s="164"/>
      <c r="T154" s="165"/>
      <c r="AT154" s="159" t="s">
        <v>139</v>
      </c>
      <c r="AU154" s="159" t="s">
        <v>83</v>
      </c>
      <c r="AV154" s="13" t="s">
        <v>83</v>
      </c>
      <c r="AW154" s="13" t="s">
        <v>33</v>
      </c>
      <c r="AX154" s="13" t="s">
        <v>73</v>
      </c>
      <c r="AY154" s="159" t="s">
        <v>127</v>
      </c>
    </row>
    <row r="155" spans="1:65" s="14" customFormat="1">
      <c r="B155" s="166"/>
      <c r="D155" s="158" t="s">
        <v>139</v>
      </c>
      <c r="E155" s="167" t="s">
        <v>3</v>
      </c>
      <c r="F155" s="168" t="s">
        <v>788</v>
      </c>
      <c r="H155" s="167" t="s">
        <v>3</v>
      </c>
      <c r="I155" s="169"/>
      <c r="L155" s="166"/>
      <c r="M155" s="170"/>
      <c r="N155" s="171"/>
      <c r="O155" s="171"/>
      <c r="P155" s="171"/>
      <c r="Q155" s="171"/>
      <c r="R155" s="171"/>
      <c r="S155" s="171"/>
      <c r="T155" s="172"/>
      <c r="AT155" s="167" t="s">
        <v>139</v>
      </c>
      <c r="AU155" s="167" t="s">
        <v>83</v>
      </c>
      <c r="AV155" s="14" t="s">
        <v>81</v>
      </c>
      <c r="AW155" s="14" t="s">
        <v>33</v>
      </c>
      <c r="AX155" s="14" t="s">
        <v>73</v>
      </c>
      <c r="AY155" s="167" t="s">
        <v>127</v>
      </c>
    </row>
    <row r="156" spans="1:65" s="13" customFormat="1">
      <c r="B156" s="157"/>
      <c r="D156" s="158" t="s">
        <v>139</v>
      </c>
      <c r="E156" s="159" t="s">
        <v>3</v>
      </c>
      <c r="F156" s="160" t="s">
        <v>789</v>
      </c>
      <c r="H156" s="161">
        <v>15</v>
      </c>
      <c r="I156" s="162"/>
      <c r="L156" s="157"/>
      <c r="M156" s="163"/>
      <c r="N156" s="164"/>
      <c r="O156" s="164"/>
      <c r="P156" s="164"/>
      <c r="Q156" s="164"/>
      <c r="R156" s="164"/>
      <c r="S156" s="164"/>
      <c r="T156" s="165"/>
      <c r="AT156" s="159" t="s">
        <v>139</v>
      </c>
      <c r="AU156" s="159" t="s">
        <v>83</v>
      </c>
      <c r="AV156" s="13" t="s">
        <v>83</v>
      </c>
      <c r="AW156" s="13" t="s">
        <v>33</v>
      </c>
      <c r="AX156" s="13" t="s">
        <v>73</v>
      </c>
      <c r="AY156" s="159" t="s">
        <v>127</v>
      </c>
    </row>
    <row r="157" spans="1:65" s="15" customFormat="1">
      <c r="B157" s="173"/>
      <c r="D157" s="158" t="s">
        <v>139</v>
      </c>
      <c r="E157" s="174" t="s">
        <v>3</v>
      </c>
      <c r="F157" s="175" t="s">
        <v>187</v>
      </c>
      <c r="H157" s="176">
        <v>20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139</v>
      </c>
      <c r="AU157" s="174" t="s">
        <v>83</v>
      </c>
      <c r="AV157" s="15" t="s">
        <v>135</v>
      </c>
      <c r="AW157" s="15" t="s">
        <v>33</v>
      </c>
      <c r="AX157" s="15" t="s">
        <v>81</v>
      </c>
      <c r="AY157" s="174" t="s">
        <v>127</v>
      </c>
    </row>
    <row r="158" spans="1:65" s="2" customFormat="1" ht="24.15" customHeight="1">
      <c r="A158" s="33"/>
      <c r="B158" s="138"/>
      <c r="C158" s="139" t="s">
        <v>270</v>
      </c>
      <c r="D158" s="139" t="s">
        <v>130</v>
      </c>
      <c r="E158" s="140" t="s">
        <v>790</v>
      </c>
      <c r="F158" s="141" t="s">
        <v>791</v>
      </c>
      <c r="G158" s="142" t="s">
        <v>438</v>
      </c>
      <c r="H158" s="191"/>
      <c r="I158" s="144"/>
      <c r="J158" s="145">
        <f>ROUND(I158*H158,2)</f>
        <v>0</v>
      </c>
      <c r="K158" s="141" t="s">
        <v>134</v>
      </c>
      <c r="L158" s="34"/>
      <c r="M158" s="146" t="s">
        <v>3</v>
      </c>
      <c r="N158" s="147" t="s">
        <v>44</v>
      </c>
      <c r="O158" s="54"/>
      <c r="P158" s="148">
        <f>O158*H158</f>
        <v>0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0" t="s">
        <v>222</v>
      </c>
      <c r="AT158" s="150" t="s">
        <v>130</v>
      </c>
      <c r="AU158" s="150" t="s">
        <v>83</v>
      </c>
      <c r="AY158" s="18" t="s">
        <v>127</v>
      </c>
      <c r="BE158" s="151">
        <f>IF(N158="základní",J158,0)</f>
        <v>0</v>
      </c>
      <c r="BF158" s="151">
        <f>IF(N158="snížená",J158,0)</f>
        <v>0</v>
      </c>
      <c r="BG158" s="151">
        <f>IF(N158="zákl. přenesená",J158,0)</f>
        <v>0</v>
      </c>
      <c r="BH158" s="151">
        <f>IF(N158="sníž. přenesená",J158,0)</f>
        <v>0</v>
      </c>
      <c r="BI158" s="151">
        <f>IF(N158="nulová",J158,0)</f>
        <v>0</v>
      </c>
      <c r="BJ158" s="18" t="s">
        <v>81</v>
      </c>
      <c r="BK158" s="151">
        <f>ROUND(I158*H158,2)</f>
        <v>0</v>
      </c>
      <c r="BL158" s="18" t="s">
        <v>222</v>
      </c>
      <c r="BM158" s="150" t="s">
        <v>792</v>
      </c>
    </row>
    <row r="159" spans="1:65" s="2" customFormat="1">
      <c r="A159" s="33"/>
      <c r="B159" s="34"/>
      <c r="C159" s="33"/>
      <c r="D159" s="152" t="s">
        <v>137</v>
      </c>
      <c r="E159" s="33"/>
      <c r="F159" s="153" t="s">
        <v>793</v>
      </c>
      <c r="G159" s="33"/>
      <c r="H159" s="33"/>
      <c r="I159" s="154"/>
      <c r="J159" s="33"/>
      <c r="K159" s="33"/>
      <c r="L159" s="34"/>
      <c r="M159" s="155"/>
      <c r="N159" s="156"/>
      <c r="O159" s="54"/>
      <c r="P159" s="54"/>
      <c r="Q159" s="54"/>
      <c r="R159" s="54"/>
      <c r="S159" s="54"/>
      <c r="T159" s="55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137</v>
      </c>
      <c r="AU159" s="18" t="s">
        <v>83</v>
      </c>
    </row>
    <row r="160" spans="1:65" s="12" customFormat="1" ht="25.95" customHeight="1">
      <c r="B160" s="125"/>
      <c r="D160" s="126" t="s">
        <v>72</v>
      </c>
      <c r="E160" s="127" t="s">
        <v>88</v>
      </c>
      <c r="F160" s="127" t="s">
        <v>794</v>
      </c>
      <c r="I160" s="128"/>
      <c r="J160" s="129">
        <f>BK160</f>
        <v>0</v>
      </c>
      <c r="L160" s="125"/>
      <c r="M160" s="130"/>
      <c r="N160" s="131"/>
      <c r="O160" s="131"/>
      <c r="P160" s="132">
        <f>P161</f>
        <v>0</v>
      </c>
      <c r="Q160" s="131"/>
      <c r="R160" s="132">
        <f>R161</f>
        <v>0</v>
      </c>
      <c r="S160" s="131"/>
      <c r="T160" s="133">
        <f>T161</f>
        <v>0</v>
      </c>
      <c r="AR160" s="126" t="s">
        <v>161</v>
      </c>
      <c r="AT160" s="134" t="s">
        <v>72</v>
      </c>
      <c r="AU160" s="134" t="s">
        <v>73</v>
      </c>
      <c r="AY160" s="126" t="s">
        <v>127</v>
      </c>
      <c r="BK160" s="135">
        <f>BK161</f>
        <v>0</v>
      </c>
    </row>
    <row r="161" spans="1:65" s="12" customFormat="1" ht="22.95" customHeight="1">
      <c r="B161" s="125"/>
      <c r="D161" s="126" t="s">
        <v>72</v>
      </c>
      <c r="E161" s="136" t="s">
        <v>795</v>
      </c>
      <c r="F161" s="136" t="s">
        <v>796</v>
      </c>
      <c r="I161" s="128"/>
      <c r="J161" s="137">
        <f>BK161</f>
        <v>0</v>
      </c>
      <c r="L161" s="125"/>
      <c r="M161" s="130"/>
      <c r="N161" s="131"/>
      <c r="O161" s="131"/>
      <c r="P161" s="132">
        <f>SUM(P162:P165)</f>
        <v>0</v>
      </c>
      <c r="Q161" s="131"/>
      <c r="R161" s="132">
        <f>SUM(R162:R165)</f>
        <v>0</v>
      </c>
      <c r="S161" s="131"/>
      <c r="T161" s="133">
        <f>SUM(T162:T165)</f>
        <v>0</v>
      </c>
      <c r="AR161" s="126" t="s">
        <v>161</v>
      </c>
      <c r="AT161" s="134" t="s">
        <v>72</v>
      </c>
      <c r="AU161" s="134" t="s">
        <v>81</v>
      </c>
      <c r="AY161" s="126" t="s">
        <v>127</v>
      </c>
      <c r="BK161" s="135">
        <f>SUM(BK162:BK165)</f>
        <v>0</v>
      </c>
    </row>
    <row r="162" spans="1:65" s="2" customFormat="1" ht="16.5" customHeight="1">
      <c r="A162" s="33"/>
      <c r="B162" s="138"/>
      <c r="C162" s="139" t="s">
        <v>275</v>
      </c>
      <c r="D162" s="139" t="s">
        <v>130</v>
      </c>
      <c r="E162" s="140" t="s">
        <v>797</v>
      </c>
      <c r="F162" s="141" t="s">
        <v>798</v>
      </c>
      <c r="G162" s="142" t="s">
        <v>799</v>
      </c>
      <c r="H162" s="143">
        <v>14</v>
      </c>
      <c r="I162" s="144"/>
      <c r="J162" s="145">
        <f>ROUND(I162*H162,2)</f>
        <v>0</v>
      </c>
      <c r="K162" s="141" t="s">
        <v>134</v>
      </c>
      <c r="L162" s="34"/>
      <c r="M162" s="146" t="s">
        <v>3</v>
      </c>
      <c r="N162" s="147" t="s">
        <v>44</v>
      </c>
      <c r="O162" s="54"/>
      <c r="P162" s="148">
        <f>O162*H162</f>
        <v>0</v>
      </c>
      <c r="Q162" s="148">
        <v>0</v>
      </c>
      <c r="R162" s="148">
        <f>Q162*H162</f>
        <v>0</v>
      </c>
      <c r="S162" s="148">
        <v>0</v>
      </c>
      <c r="T162" s="14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0" t="s">
        <v>800</v>
      </c>
      <c r="AT162" s="150" t="s">
        <v>130</v>
      </c>
      <c r="AU162" s="150" t="s">
        <v>83</v>
      </c>
      <c r="AY162" s="18" t="s">
        <v>127</v>
      </c>
      <c r="BE162" s="151">
        <f>IF(N162="základní",J162,0)</f>
        <v>0</v>
      </c>
      <c r="BF162" s="151">
        <f>IF(N162="snížená",J162,0)</f>
        <v>0</v>
      </c>
      <c r="BG162" s="151">
        <f>IF(N162="zákl. přenesená",J162,0)</f>
        <v>0</v>
      </c>
      <c r="BH162" s="151">
        <f>IF(N162="sníž. přenesená",J162,0)</f>
        <v>0</v>
      </c>
      <c r="BI162" s="151">
        <f>IF(N162="nulová",J162,0)</f>
        <v>0</v>
      </c>
      <c r="BJ162" s="18" t="s">
        <v>81</v>
      </c>
      <c r="BK162" s="151">
        <f>ROUND(I162*H162,2)</f>
        <v>0</v>
      </c>
      <c r="BL162" s="18" t="s">
        <v>800</v>
      </c>
      <c r="BM162" s="150" t="s">
        <v>801</v>
      </c>
    </row>
    <row r="163" spans="1:65" s="2" customFormat="1">
      <c r="A163" s="33"/>
      <c r="B163" s="34"/>
      <c r="C163" s="33"/>
      <c r="D163" s="152" t="s">
        <v>137</v>
      </c>
      <c r="E163" s="33"/>
      <c r="F163" s="153" t="s">
        <v>802</v>
      </c>
      <c r="G163" s="33"/>
      <c r="H163" s="33"/>
      <c r="I163" s="154"/>
      <c r="J163" s="33"/>
      <c r="K163" s="33"/>
      <c r="L163" s="34"/>
      <c r="M163" s="155"/>
      <c r="N163" s="156"/>
      <c r="O163" s="54"/>
      <c r="P163" s="54"/>
      <c r="Q163" s="54"/>
      <c r="R163" s="54"/>
      <c r="S163" s="54"/>
      <c r="T163" s="55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8" t="s">
        <v>137</v>
      </c>
      <c r="AU163" s="18" t="s">
        <v>83</v>
      </c>
    </row>
    <row r="164" spans="1:65" s="2" customFormat="1" ht="16.5" customHeight="1">
      <c r="A164" s="33"/>
      <c r="B164" s="138"/>
      <c r="C164" s="139" t="s">
        <v>281</v>
      </c>
      <c r="D164" s="139" t="s">
        <v>130</v>
      </c>
      <c r="E164" s="140" t="s">
        <v>803</v>
      </c>
      <c r="F164" s="141" t="s">
        <v>804</v>
      </c>
      <c r="G164" s="142" t="s">
        <v>168</v>
      </c>
      <c r="H164" s="143">
        <v>1</v>
      </c>
      <c r="I164" s="144"/>
      <c r="J164" s="145">
        <f>ROUND(I164*H164,2)</f>
        <v>0</v>
      </c>
      <c r="K164" s="141" t="s">
        <v>134</v>
      </c>
      <c r="L164" s="34"/>
      <c r="M164" s="146" t="s">
        <v>3</v>
      </c>
      <c r="N164" s="147" t="s">
        <v>44</v>
      </c>
      <c r="O164" s="54"/>
      <c r="P164" s="148">
        <f>O164*H164</f>
        <v>0</v>
      </c>
      <c r="Q164" s="148">
        <v>0</v>
      </c>
      <c r="R164" s="148">
        <f>Q164*H164</f>
        <v>0</v>
      </c>
      <c r="S164" s="148">
        <v>0</v>
      </c>
      <c r="T164" s="14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0" t="s">
        <v>800</v>
      </c>
      <c r="AT164" s="150" t="s">
        <v>130</v>
      </c>
      <c r="AU164" s="150" t="s">
        <v>83</v>
      </c>
      <c r="AY164" s="18" t="s">
        <v>127</v>
      </c>
      <c r="BE164" s="151">
        <f>IF(N164="základní",J164,0)</f>
        <v>0</v>
      </c>
      <c r="BF164" s="151">
        <f>IF(N164="snížená",J164,0)</f>
        <v>0</v>
      </c>
      <c r="BG164" s="151">
        <f>IF(N164="zákl. přenesená",J164,0)</f>
        <v>0</v>
      </c>
      <c r="BH164" s="151">
        <f>IF(N164="sníž. přenesená",J164,0)</f>
        <v>0</v>
      </c>
      <c r="BI164" s="151">
        <f>IF(N164="nulová",J164,0)</f>
        <v>0</v>
      </c>
      <c r="BJ164" s="18" t="s">
        <v>81</v>
      </c>
      <c r="BK164" s="151">
        <f>ROUND(I164*H164,2)</f>
        <v>0</v>
      </c>
      <c r="BL164" s="18" t="s">
        <v>800</v>
      </c>
      <c r="BM164" s="150" t="s">
        <v>805</v>
      </c>
    </row>
    <row r="165" spans="1:65" s="2" customFormat="1">
      <c r="A165" s="33"/>
      <c r="B165" s="34"/>
      <c r="C165" s="33"/>
      <c r="D165" s="152" t="s">
        <v>137</v>
      </c>
      <c r="E165" s="33"/>
      <c r="F165" s="153" t="s">
        <v>806</v>
      </c>
      <c r="G165" s="33"/>
      <c r="H165" s="33"/>
      <c r="I165" s="154"/>
      <c r="J165" s="33"/>
      <c r="K165" s="33"/>
      <c r="L165" s="34"/>
      <c r="M165" s="192"/>
      <c r="N165" s="193"/>
      <c r="O165" s="194"/>
      <c r="P165" s="194"/>
      <c r="Q165" s="194"/>
      <c r="R165" s="194"/>
      <c r="S165" s="194"/>
      <c r="T165" s="195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8" t="s">
        <v>137</v>
      </c>
      <c r="AU165" s="18" t="s">
        <v>83</v>
      </c>
    </row>
    <row r="166" spans="1:65" s="2" customFormat="1" ht="6.9" customHeight="1">
      <c r="A166" s="33"/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34"/>
      <c r="M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</sheetData>
  <autoFilter ref="C89:K165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8" r:id="rId1"/>
    <hyperlink ref="F100" r:id="rId2"/>
    <hyperlink ref="F103" r:id="rId3"/>
    <hyperlink ref="F109" r:id="rId4"/>
    <hyperlink ref="F112" r:id="rId5"/>
    <hyperlink ref="F114" r:id="rId6"/>
    <hyperlink ref="F159" r:id="rId7"/>
    <hyperlink ref="F163" r:id="rId8"/>
    <hyperlink ref="F165" r:id="rId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2"/>
  <sheetViews>
    <sheetView showGridLines="0" topLeftCell="A86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37" t="s">
        <v>6</v>
      </c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8" t="s">
        <v>89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90</v>
      </c>
      <c r="L4" s="21"/>
      <c r="M4" s="89" t="s">
        <v>11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17</v>
      </c>
      <c r="L6" s="21"/>
    </row>
    <row r="7" spans="1:46" s="1" customFormat="1" ht="26.25" customHeight="1">
      <c r="B7" s="21"/>
      <c r="E7" s="376" t="str">
        <f>'Rekapitulace stavby'!K6</f>
        <v>Obnovení vodotěsnosti střešního pláště - Techmania Science Center, U Planetaria 2969/1, Plzeň -  I. etapa</v>
      </c>
      <c r="F7" s="377"/>
      <c r="G7" s="377"/>
      <c r="H7" s="377"/>
      <c r="L7" s="21"/>
    </row>
    <row r="8" spans="1:46" s="2" customFormat="1" ht="12" customHeight="1">
      <c r="A8" s="33"/>
      <c r="B8" s="34"/>
      <c r="C8" s="33"/>
      <c r="D8" s="28" t="s">
        <v>91</v>
      </c>
      <c r="E8" s="33"/>
      <c r="F8" s="33"/>
      <c r="G8" s="33"/>
      <c r="H8" s="33"/>
      <c r="I8" s="33"/>
      <c r="J8" s="33"/>
      <c r="K8" s="33"/>
      <c r="L8" s="9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342" t="s">
        <v>807</v>
      </c>
      <c r="F9" s="375"/>
      <c r="G9" s="375"/>
      <c r="H9" s="375"/>
      <c r="I9" s="33"/>
      <c r="J9" s="33"/>
      <c r="K9" s="33"/>
      <c r="L9" s="9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9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19</v>
      </c>
      <c r="E11" s="33"/>
      <c r="F11" s="26" t="s">
        <v>3</v>
      </c>
      <c r="G11" s="33"/>
      <c r="H11" s="33"/>
      <c r="I11" s="28" t="s">
        <v>20</v>
      </c>
      <c r="J11" s="26" t="s">
        <v>3</v>
      </c>
      <c r="K11" s="33"/>
      <c r="L11" s="9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28" t="s">
        <v>23</v>
      </c>
      <c r="J12" s="51" t="str">
        <f>'Rekapitulace stavby'!AN8</f>
        <v>21. 2. 2023</v>
      </c>
      <c r="K12" s="33"/>
      <c r="L12" s="9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9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28" t="s">
        <v>26</v>
      </c>
      <c r="J14" s="26" t="str">
        <f>IF('Rekapitulace stavby'!AN10="","",'Rekapitulace stavby'!AN10)</f>
        <v/>
      </c>
      <c r="K14" s="33"/>
      <c r="L14" s="9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28</v>
      </c>
      <c r="J15" s="26" t="str">
        <f>IF('Rekapitulace stavby'!AN11="","",'Rekapitulace stavby'!AN11)</f>
        <v/>
      </c>
      <c r="K15" s="33"/>
      <c r="L15" s="9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9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28" t="s">
        <v>26</v>
      </c>
      <c r="J17" s="29" t="str">
        <f>'Rekapitulace stavby'!AN13</f>
        <v>Vyplň údaj</v>
      </c>
      <c r="K17" s="33"/>
      <c r="L17" s="9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378" t="str">
        <f>'Rekapitulace stavby'!E14</f>
        <v>Vyplň údaj</v>
      </c>
      <c r="F18" s="367"/>
      <c r="G18" s="367"/>
      <c r="H18" s="367"/>
      <c r="I18" s="28" t="s">
        <v>28</v>
      </c>
      <c r="J18" s="29" t="str">
        <f>'Rekapitulace stavby'!AN14</f>
        <v>Vyplň údaj</v>
      </c>
      <c r="K18" s="33"/>
      <c r="L18" s="9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9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28" t="s">
        <v>26</v>
      </c>
      <c r="J20" s="26" t="s">
        <v>3</v>
      </c>
      <c r="K20" s="33"/>
      <c r="L20" s="9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28</v>
      </c>
      <c r="J21" s="26" t="s">
        <v>3</v>
      </c>
      <c r="K21" s="33"/>
      <c r="L21" s="9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9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26</v>
      </c>
      <c r="J23" s="26" t="s">
        <v>35</v>
      </c>
      <c r="K23" s="33"/>
      <c r="L23" s="9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36</v>
      </c>
      <c r="F24" s="33"/>
      <c r="G24" s="33"/>
      <c r="H24" s="33"/>
      <c r="I24" s="28" t="s">
        <v>28</v>
      </c>
      <c r="J24" s="26" t="s">
        <v>3</v>
      </c>
      <c r="K24" s="33"/>
      <c r="L24" s="9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9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37</v>
      </c>
      <c r="E26" s="33"/>
      <c r="F26" s="33"/>
      <c r="G26" s="33"/>
      <c r="H26" s="33"/>
      <c r="I26" s="33"/>
      <c r="J26" s="33"/>
      <c r="K26" s="33"/>
      <c r="L26" s="9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371" t="s">
        <v>3</v>
      </c>
      <c r="F27" s="371"/>
      <c r="G27" s="371"/>
      <c r="H27" s="371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9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2"/>
      <c r="E29" s="62"/>
      <c r="F29" s="62"/>
      <c r="G29" s="62"/>
      <c r="H29" s="62"/>
      <c r="I29" s="62"/>
      <c r="J29" s="62"/>
      <c r="K29" s="62"/>
      <c r="L29" s="9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4" t="s">
        <v>39</v>
      </c>
      <c r="E30" s="33"/>
      <c r="F30" s="33"/>
      <c r="G30" s="33"/>
      <c r="H30" s="33"/>
      <c r="I30" s="33"/>
      <c r="J30" s="67">
        <f>ROUND(J85, 2)</f>
        <v>0</v>
      </c>
      <c r="K30" s="33"/>
      <c r="L30" s="9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2"/>
      <c r="E31" s="62"/>
      <c r="F31" s="62"/>
      <c r="G31" s="62"/>
      <c r="H31" s="62"/>
      <c r="I31" s="62"/>
      <c r="J31" s="62"/>
      <c r="K31" s="62"/>
      <c r="L31" s="9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41</v>
      </c>
      <c r="G32" s="33"/>
      <c r="H32" s="33"/>
      <c r="I32" s="37" t="s">
        <v>40</v>
      </c>
      <c r="J32" s="37" t="s">
        <v>42</v>
      </c>
      <c r="K32" s="33"/>
      <c r="L32" s="9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43</v>
      </c>
      <c r="E33" s="28" t="s">
        <v>44</v>
      </c>
      <c r="F33" s="96">
        <f>ROUND((SUM(BE85:BE101)),  2)</f>
        <v>0</v>
      </c>
      <c r="G33" s="33"/>
      <c r="H33" s="33"/>
      <c r="I33" s="97">
        <v>0.21</v>
      </c>
      <c r="J33" s="96">
        <f>ROUND(((SUM(BE85:BE101))*I33),  2)</f>
        <v>0</v>
      </c>
      <c r="K33" s="33"/>
      <c r="L33" s="9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45</v>
      </c>
      <c r="F34" s="96">
        <f>ROUND((SUM(BF85:BF101)),  2)</f>
        <v>0</v>
      </c>
      <c r="G34" s="33"/>
      <c r="H34" s="33"/>
      <c r="I34" s="97">
        <v>0.15</v>
      </c>
      <c r="J34" s="96">
        <f>ROUND(((SUM(BF85:BF101))*I34),  2)</f>
        <v>0</v>
      </c>
      <c r="K34" s="33"/>
      <c r="L34" s="9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46</v>
      </c>
      <c r="F35" s="96">
        <f>ROUND((SUM(BG85:BG101)),  2)</f>
        <v>0</v>
      </c>
      <c r="G35" s="33"/>
      <c r="H35" s="33"/>
      <c r="I35" s="97">
        <v>0.21</v>
      </c>
      <c r="J35" s="96">
        <f>0</f>
        <v>0</v>
      </c>
      <c r="K35" s="33"/>
      <c r="L35" s="9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47</v>
      </c>
      <c r="F36" s="96">
        <f>ROUND((SUM(BH85:BH101)),  2)</f>
        <v>0</v>
      </c>
      <c r="G36" s="33"/>
      <c r="H36" s="33"/>
      <c r="I36" s="97">
        <v>0.15</v>
      </c>
      <c r="J36" s="96">
        <f>0</f>
        <v>0</v>
      </c>
      <c r="K36" s="33"/>
      <c r="L36" s="9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48</v>
      </c>
      <c r="F37" s="96">
        <f>ROUND((SUM(BI85:BI101)),  2)</f>
        <v>0</v>
      </c>
      <c r="G37" s="33"/>
      <c r="H37" s="33"/>
      <c r="I37" s="97">
        <v>0</v>
      </c>
      <c r="J37" s="96">
        <f>0</f>
        <v>0</v>
      </c>
      <c r="K37" s="33"/>
      <c r="L37" s="9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9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8"/>
      <c r="D39" s="99" t="s">
        <v>49</v>
      </c>
      <c r="E39" s="56"/>
      <c r="F39" s="56"/>
      <c r="G39" s="100" t="s">
        <v>50</v>
      </c>
      <c r="H39" s="101" t="s">
        <v>51</v>
      </c>
      <c r="I39" s="56"/>
      <c r="J39" s="102">
        <f>SUM(J30:J37)</f>
        <v>0</v>
      </c>
      <c r="K39" s="103"/>
      <c r="L39" s="9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9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" customHeight="1">
      <c r="A44" s="33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9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" customHeight="1">
      <c r="A45" s="33"/>
      <c r="B45" s="34"/>
      <c r="C45" s="22" t="s">
        <v>93</v>
      </c>
      <c r="D45" s="33"/>
      <c r="E45" s="33"/>
      <c r="F45" s="33"/>
      <c r="G45" s="33"/>
      <c r="H45" s="33"/>
      <c r="I45" s="33"/>
      <c r="J45" s="33"/>
      <c r="K45" s="33"/>
      <c r="L45" s="9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" customHeight="1">
      <c r="A46" s="33"/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9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3"/>
      <c r="E47" s="33"/>
      <c r="F47" s="33"/>
      <c r="G47" s="33"/>
      <c r="H47" s="33"/>
      <c r="I47" s="33"/>
      <c r="J47" s="33"/>
      <c r="K47" s="33"/>
      <c r="L47" s="9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26.25" customHeight="1">
      <c r="A48" s="33"/>
      <c r="B48" s="34"/>
      <c r="C48" s="33"/>
      <c r="D48" s="33"/>
      <c r="E48" s="376" t="str">
        <f>E7</f>
        <v>Obnovení vodotěsnosti střešního pláště - Techmania Science Center, U Planetaria 2969/1, Plzeň -  I. etapa</v>
      </c>
      <c r="F48" s="377"/>
      <c r="G48" s="377"/>
      <c r="H48" s="377"/>
      <c r="I48" s="33"/>
      <c r="J48" s="33"/>
      <c r="K48" s="33"/>
      <c r="L48" s="9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91</v>
      </c>
      <c r="D49" s="33"/>
      <c r="E49" s="33"/>
      <c r="F49" s="33"/>
      <c r="G49" s="33"/>
      <c r="H49" s="33"/>
      <c r="I49" s="33"/>
      <c r="J49" s="33"/>
      <c r="K49" s="33"/>
      <c r="L49" s="9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3"/>
      <c r="D50" s="33"/>
      <c r="E50" s="342" t="str">
        <f>E9</f>
        <v>03 - VRN</v>
      </c>
      <c r="F50" s="375"/>
      <c r="G50" s="375"/>
      <c r="H50" s="375"/>
      <c r="I50" s="33"/>
      <c r="J50" s="33"/>
      <c r="K50" s="33"/>
      <c r="L50" s="9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" customHeight="1">
      <c r="A51" s="33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9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21</v>
      </c>
      <c r="D52" s="33"/>
      <c r="E52" s="33"/>
      <c r="F52" s="26" t="str">
        <f>F12</f>
        <v>U Planetaria 2969/1, Plzeň</v>
      </c>
      <c r="G52" s="33"/>
      <c r="H52" s="33"/>
      <c r="I52" s="28" t="s">
        <v>23</v>
      </c>
      <c r="J52" s="51" t="str">
        <f>IF(J12="","",J12)</f>
        <v>21. 2. 2023</v>
      </c>
      <c r="K52" s="33"/>
      <c r="L52" s="9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" customHeight="1">
      <c r="A53" s="33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9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25.65" customHeight="1">
      <c r="A54" s="33"/>
      <c r="B54" s="34"/>
      <c r="C54" s="28" t="s">
        <v>25</v>
      </c>
      <c r="D54" s="33"/>
      <c r="E54" s="33"/>
      <c r="F54" s="26" t="str">
        <f>E15</f>
        <v xml:space="preserve"> </v>
      </c>
      <c r="G54" s="33"/>
      <c r="H54" s="33"/>
      <c r="I54" s="28" t="s">
        <v>31</v>
      </c>
      <c r="J54" s="31" t="str">
        <f>E21</f>
        <v>A.W.A.L. expertní a projektová kancelář</v>
      </c>
      <c r="K54" s="33"/>
      <c r="L54" s="9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15" customHeight="1">
      <c r="A55" s="33"/>
      <c r="B55" s="34"/>
      <c r="C55" s="28" t="s">
        <v>29</v>
      </c>
      <c r="D55" s="33"/>
      <c r="E55" s="33"/>
      <c r="F55" s="26" t="str">
        <f>IF(E18="","",E18)</f>
        <v>Vyplň údaj</v>
      </c>
      <c r="G55" s="33"/>
      <c r="H55" s="33"/>
      <c r="I55" s="28" t="s">
        <v>34</v>
      </c>
      <c r="J55" s="31" t="str">
        <f>E24</f>
        <v>Hana Pejšová</v>
      </c>
      <c r="K55" s="33"/>
      <c r="L55" s="9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3"/>
      <c r="D56" s="33"/>
      <c r="E56" s="33"/>
      <c r="F56" s="33"/>
      <c r="G56" s="33"/>
      <c r="H56" s="33"/>
      <c r="I56" s="33"/>
      <c r="J56" s="33"/>
      <c r="K56" s="33"/>
      <c r="L56" s="90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04" t="s">
        <v>94</v>
      </c>
      <c r="D57" s="98"/>
      <c r="E57" s="98"/>
      <c r="F57" s="98"/>
      <c r="G57" s="98"/>
      <c r="H57" s="98"/>
      <c r="I57" s="98"/>
      <c r="J57" s="105" t="s">
        <v>95</v>
      </c>
      <c r="K57" s="98"/>
      <c r="L57" s="90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90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5" customHeight="1">
      <c r="A59" s="33"/>
      <c r="B59" s="34"/>
      <c r="C59" s="106" t="s">
        <v>71</v>
      </c>
      <c r="D59" s="33"/>
      <c r="E59" s="33"/>
      <c r="F59" s="33"/>
      <c r="G59" s="33"/>
      <c r="H59" s="33"/>
      <c r="I59" s="33"/>
      <c r="J59" s="67">
        <f>J85</f>
        <v>0</v>
      </c>
      <c r="K59" s="33"/>
      <c r="L59" s="90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96</v>
      </c>
    </row>
    <row r="60" spans="1:47" s="9" customFormat="1" ht="24.9" customHeight="1">
      <c r="B60" s="107"/>
      <c r="D60" s="108" t="s">
        <v>709</v>
      </c>
      <c r="E60" s="109"/>
      <c r="F60" s="109"/>
      <c r="G60" s="109"/>
      <c r="H60" s="109"/>
      <c r="I60" s="109"/>
      <c r="J60" s="110">
        <f>J86</f>
        <v>0</v>
      </c>
      <c r="L60" s="107"/>
    </row>
    <row r="61" spans="1:47" s="10" customFormat="1" ht="19.95" customHeight="1">
      <c r="B61" s="111"/>
      <c r="D61" s="112" t="s">
        <v>710</v>
      </c>
      <c r="E61" s="113"/>
      <c r="F61" s="113"/>
      <c r="G61" s="113"/>
      <c r="H61" s="113"/>
      <c r="I61" s="113"/>
      <c r="J61" s="114">
        <f>J87</f>
        <v>0</v>
      </c>
      <c r="L61" s="111"/>
    </row>
    <row r="62" spans="1:47" s="10" customFormat="1" ht="19.95" customHeight="1">
      <c r="B62" s="111"/>
      <c r="D62" s="112" t="s">
        <v>808</v>
      </c>
      <c r="E62" s="113"/>
      <c r="F62" s="113"/>
      <c r="G62" s="113"/>
      <c r="H62" s="113"/>
      <c r="I62" s="113"/>
      <c r="J62" s="114">
        <f>J90</f>
        <v>0</v>
      </c>
      <c r="L62" s="111"/>
    </row>
    <row r="63" spans="1:47" s="10" customFormat="1" ht="19.95" customHeight="1">
      <c r="B63" s="111"/>
      <c r="D63" s="112" t="s">
        <v>809</v>
      </c>
      <c r="E63" s="113"/>
      <c r="F63" s="113"/>
      <c r="G63" s="113"/>
      <c r="H63" s="113"/>
      <c r="I63" s="113"/>
      <c r="J63" s="114">
        <f>J93</f>
        <v>0</v>
      </c>
      <c r="L63" s="111"/>
    </row>
    <row r="64" spans="1:47" s="10" customFormat="1" ht="19.95" customHeight="1">
      <c r="B64" s="111"/>
      <c r="D64" s="112" t="s">
        <v>810</v>
      </c>
      <c r="E64" s="113"/>
      <c r="F64" s="113"/>
      <c r="G64" s="113"/>
      <c r="H64" s="113"/>
      <c r="I64" s="113"/>
      <c r="J64" s="114">
        <f>J96</f>
        <v>0</v>
      </c>
      <c r="L64" s="111"/>
    </row>
    <row r="65" spans="1:31" s="10" customFormat="1" ht="19.95" customHeight="1">
      <c r="B65" s="111"/>
      <c r="D65" s="112" t="s">
        <v>811</v>
      </c>
      <c r="E65" s="113"/>
      <c r="F65" s="113"/>
      <c r="G65" s="113"/>
      <c r="H65" s="113"/>
      <c r="I65" s="113"/>
      <c r="J65" s="114">
        <f>J99</f>
        <v>0</v>
      </c>
      <c r="L65" s="111"/>
    </row>
    <row r="66" spans="1:31" s="2" customFormat="1" ht="21.75" customHeight="1">
      <c r="A66" s="33"/>
      <c r="B66" s="34"/>
      <c r="C66" s="33"/>
      <c r="D66" s="33"/>
      <c r="E66" s="33"/>
      <c r="F66" s="33"/>
      <c r="G66" s="33"/>
      <c r="H66" s="33"/>
      <c r="I66" s="33"/>
      <c r="J66" s="33"/>
      <c r="K66" s="33"/>
      <c r="L66" s="90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s="2" customFormat="1" ht="6.9" customHeight="1">
      <c r="A67" s="33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90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71" spans="1:31" s="2" customFormat="1" ht="6.9" customHeight="1">
      <c r="A71" s="33"/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90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24.9" customHeight="1">
      <c r="A72" s="33"/>
      <c r="B72" s="34"/>
      <c r="C72" s="22" t="s">
        <v>112</v>
      </c>
      <c r="D72" s="33"/>
      <c r="E72" s="33"/>
      <c r="F72" s="33"/>
      <c r="G72" s="33"/>
      <c r="H72" s="33"/>
      <c r="I72" s="33"/>
      <c r="J72" s="33"/>
      <c r="K72" s="33"/>
      <c r="L72" s="90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6.9" customHeight="1">
      <c r="A73" s="33"/>
      <c r="B73" s="34"/>
      <c r="C73" s="33"/>
      <c r="D73" s="33"/>
      <c r="E73" s="33"/>
      <c r="F73" s="33"/>
      <c r="G73" s="33"/>
      <c r="H73" s="33"/>
      <c r="I73" s="33"/>
      <c r="J73" s="33"/>
      <c r="K73" s="33"/>
      <c r="L73" s="90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2" customHeight="1">
      <c r="A74" s="33"/>
      <c r="B74" s="34"/>
      <c r="C74" s="28" t="s">
        <v>17</v>
      </c>
      <c r="D74" s="33"/>
      <c r="E74" s="33"/>
      <c r="F74" s="33"/>
      <c r="G74" s="33"/>
      <c r="H74" s="33"/>
      <c r="I74" s="33"/>
      <c r="J74" s="33"/>
      <c r="K74" s="33"/>
      <c r="L74" s="90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26.25" customHeight="1">
      <c r="A75" s="33"/>
      <c r="B75" s="34"/>
      <c r="C75" s="33"/>
      <c r="D75" s="33"/>
      <c r="E75" s="376" t="str">
        <f>E7</f>
        <v>Obnovení vodotěsnosti střešního pláště - Techmania Science Center, U Planetaria 2969/1, Plzeň -  I. etapa</v>
      </c>
      <c r="F75" s="377"/>
      <c r="G75" s="377"/>
      <c r="H75" s="377"/>
      <c r="I75" s="33"/>
      <c r="J75" s="33"/>
      <c r="K75" s="33"/>
      <c r="L75" s="9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2" customHeight="1">
      <c r="A76" s="33"/>
      <c r="B76" s="34"/>
      <c r="C76" s="28" t="s">
        <v>91</v>
      </c>
      <c r="D76" s="33"/>
      <c r="E76" s="33"/>
      <c r="F76" s="33"/>
      <c r="G76" s="33"/>
      <c r="H76" s="33"/>
      <c r="I76" s="33"/>
      <c r="J76" s="33"/>
      <c r="K76" s="33"/>
      <c r="L76" s="9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6.5" customHeight="1">
      <c r="A77" s="33"/>
      <c r="B77" s="34"/>
      <c r="C77" s="33"/>
      <c r="D77" s="33"/>
      <c r="E77" s="342" t="str">
        <f>E9</f>
        <v>03 - VRN</v>
      </c>
      <c r="F77" s="375"/>
      <c r="G77" s="375"/>
      <c r="H77" s="375"/>
      <c r="I77" s="33"/>
      <c r="J77" s="33"/>
      <c r="K77" s="33"/>
      <c r="L77" s="9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6.9" customHeight="1">
      <c r="A78" s="33"/>
      <c r="B78" s="34"/>
      <c r="C78" s="33"/>
      <c r="D78" s="33"/>
      <c r="E78" s="33"/>
      <c r="F78" s="33"/>
      <c r="G78" s="33"/>
      <c r="H78" s="33"/>
      <c r="I78" s="33"/>
      <c r="J78" s="33"/>
      <c r="K78" s="33"/>
      <c r="L78" s="90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2" customHeight="1">
      <c r="A79" s="33"/>
      <c r="B79" s="34"/>
      <c r="C79" s="28" t="s">
        <v>21</v>
      </c>
      <c r="D79" s="33"/>
      <c r="E79" s="33"/>
      <c r="F79" s="26" t="str">
        <f>F12</f>
        <v>U Planetaria 2969/1, Plzeň</v>
      </c>
      <c r="G79" s="33"/>
      <c r="H79" s="33"/>
      <c r="I79" s="28" t="s">
        <v>23</v>
      </c>
      <c r="J79" s="51" t="str">
        <f>IF(J12="","",J12)</f>
        <v>21. 2. 2023</v>
      </c>
      <c r="K79" s="33"/>
      <c r="L79" s="90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6.9" customHeight="1">
      <c r="A80" s="33"/>
      <c r="B80" s="34"/>
      <c r="C80" s="33"/>
      <c r="D80" s="33"/>
      <c r="E80" s="33"/>
      <c r="F80" s="33"/>
      <c r="G80" s="33"/>
      <c r="H80" s="33"/>
      <c r="I80" s="33"/>
      <c r="J80" s="33"/>
      <c r="K80" s="33"/>
      <c r="L80" s="9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25.65" customHeight="1">
      <c r="A81" s="33"/>
      <c r="B81" s="34"/>
      <c r="C81" s="28" t="s">
        <v>25</v>
      </c>
      <c r="D81" s="33"/>
      <c r="E81" s="33"/>
      <c r="F81" s="26" t="str">
        <f>E15</f>
        <v xml:space="preserve"> </v>
      </c>
      <c r="G81" s="33"/>
      <c r="H81" s="33"/>
      <c r="I81" s="28" t="s">
        <v>31</v>
      </c>
      <c r="J81" s="31" t="str">
        <f>E21</f>
        <v>A.W.A.L. expertní a projektová kancelář</v>
      </c>
      <c r="K81" s="33"/>
      <c r="L81" s="9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5.15" customHeight="1">
      <c r="A82" s="33"/>
      <c r="B82" s="34"/>
      <c r="C82" s="28" t="s">
        <v>29</v>
      </c>
      <c r="D82" s="33"/>
      <c r="E82" s="33"/>
      <c r="F82" s="26" t="str">
        <f>IF(E18="","",E18)</f>
        <v>Vyplň údaj</v>
      </c>
      <c r="G82" s="33"/>
      <c r="H82" s="33"/>
      <c r="I82" s="28" t="s">
        <v>34</v>
      </c>
      <c r="J82" s="31" t="str">
        <f>E24</f>
        <v>Hana Pejšová</v>
      </c>
      <c r="K82" s="33"/>
      <c r="L82" s="9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10.3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9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11" customFormat="1" ht="29.25" customHeight="1">
      <c r="A84" s="115"/>
      <c r="B84" s="116"/>
      <c r="C84" s="117" t="s">
        <v>113</v>
      </c>
      <c r="D84" s="118" t="s">
        <v>58</v>
      </c>
      <c r="E84" s="118" t="s">
        <v>54</v>
      </c>
      <c r="F84" s="118" t="s">
        <v>55</v>
      </c>
      <c r="G84" s="118" t="s">
        <v>114</v>
      </c>
      <c r="H84" s="118" t="s">
        <v>115</v>
      </c>
      <c r="I84" s="118" t="s">
        <v>116</v>
      </c>
      <c r="J84" s="118" t="s">
        <v>95</v>
      </c>
      <c r="K84" s="119" t="s">
        <v>117</v>
      </c>
      <c r="L84" s="120"/>
      <c r="M84" s="58" t="s">
        <v>3</v>
      </c>
      <c r="N84" s="59" t="s">
        <v>43</v>
      </c>
      <c r="O84" s="59" t="s">
        <v>118</v>
      </c>
      <c r="P84" s="59" t="s">
        <v>119</v>
      </c>
      <c r="Q84" s="59" t="s">
        <v>120</v>
      </c>
      <c r="R84" s="59" t="s">
        <v>121</v>
      </c>
      <c r="S84" s="59" t="s">
        <v>122</v>
      </c>
      <c r="T84" s="60" t="s">
        <v>123</v>
      </c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</row>
    <row r="85" spans="1:65" s="2" customFormat="1" ht="22.95" customHeight="1">
      <c r="A85" s="33"/>
      <c r="B85" s="34"/>
      <c r="C85" s="65" t="s">
        <v>124</v>
      </c>
      <c r="D85" s="33"/>
      <c r="E85" s="33"/>
      <c r="F85" s="33"/>
      <c r="G85" s="33"/>
      <c r="H85" s="33"/>
      <c r="I85" s="33"/>
      <c r="J85" s="121">
        <f>BK85</f>
        <v>0</v>
      </c>
      <c r="K85" s="33"/>
      <c r="L85" s="34"/>
      <c r="M85" s="61"/>
      <c r="N85" s="52"/>
      <c r="O85" s="62"/>
      <c r="P85" s="122">
        <f>P86</f>
        <v>0</v>
      </c>
      <c r="Q85" s="62"/>
      <c r="R85" s="122">
        <f>R86</f>
        <v>0</v>
      </c>
      <c r="S85" s="62"/>
      <c r="T85" s="123">
        <f>T86</f>
        <v>0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T85" s="18" t="s">
        <v>72</v>
      </c>
      <c r="AU85" s="18" t="s">
        <v>96</v>
      </c>
      <c r="BK85" s="124">
        <f>BK86</f>
        <v>0</v>
      </c>
    </row>
    <row r="86" spans="1:65" s="12" customFormat="1" ht="25.95" customHeight="1">
      <c r="B86" s="125"/>
      <c r="D86" s="126" t="s">
        <v>72</v>
      </c>
      <c r="E86" s="127" t="s">
        <v>88</v>
      </c>
      <c r="F86" s="127" t="s">
        <v>794</v>
      </c>
      <c r="I86" s="128"/>
      <c r="J86" s="129">
        <f>BK86</f>
        <v>0</v>
      </c>
      <c r="L86" s="125"/>
      <c r="M86" s="130"/>
      <c r="N86" s="131"/>
      <c r="O86" s="131"/>
      <c r="P86" s="132">
        <f>P87+P90+P93+P96+P99</f>
        <v>0</v>
      </c>
      <c r="Q86" s="131"/>
      <c r="R86" s="132">
        <f>R87+R90+R93+R96+R99</f>
        <v>0</v>
      </c>
      <c r="S86" s="131"/>
      <c r="T86" s="133">
        <f>T87+T90+T93+T96+T99</f>
        <v>0</v>
      </c>
      <c r="AR86" s="126" t="s">
        <v>161</v>
      </c>
      <c r="AT86" s="134" t="s">
        <v>72</v>
      </c>
      <c r="AU86" s="134" t="s">
        <v>73</v>
      </c>
      <c r="AY86" s="126" t="s">
        <v>127</v>
      </c>
      <c r="BK86" s="135">
        <f>BK87+BK90+BK93+BK96+BK99</f>
        <v>0</v>
      </c>
    </row>
    <row r="87" spans="1:65" s="12" customFormat="1" ht="22.95" customHeight="1">
      <c r="B87" s="125"/>
      <c r="D87" s="126" t="s">
        <v>72</v>
      </c>
      <c r="E87" s="136" t="s">
        <v>795</v>
      </c>
      <c r="F87" s="136" t="s">
        <v>796</v>
      </c>
      <c r="I87" s="128"/>
      <c r="J87" s="137">
        <f>BK87</f>
        <v>0</v>
      </c>
      <c r="L87" s="125"/>
      <c r="M87" s="130"/>
      <c r="N87" s="131"/>
      <c r="O87" s="131"/>
      <c r="P87" s="132">
        <f>SUM(P88:P89)</f>
        <v>0</v>
      </c>
      <c r="Q87" s="131"/>
      <c r="R87" s="132">
        <f>SUM(R88:R89)</f>
        <v>0</v>
      </c>
      <c r="S87" s="131"/>
      <c r="T87" s="133">
        <f>SUM(T88:T89)</f>
        <v>0</v>
      </c>
      <c r="AR87" s="126" t="s">
        <v>161</v>
      </c>
      <c r="AT87" s="134" t="s">
        <v>72</v>
      </c>
      <c r="AU87" s="134" t="s">
        <v>81</v>
      </c>
      <c r="AY87" s="126" t="s">
        <v>127</v>
      </c>
      <c r="BK87" s="135">
        <f>SUM(BK88:BK89)</f>
        <v>0</v>
      </c>
    </row>
    <row r="88" spans="1:65" s="2" customFormat="1" ht="16.5" customHeight="1">
      <c r="A88" s="33"/>
      <c r="B88" s="138"/>
      <c r="C88" s="139" t="s">
        <v>81</v>
      </c>
      <c r="D88" s="139" t="s">
        <v>130</v>
      </c>
      <c r="E88" s="140" t="s">
        <v>797</v>
      </c>
      <c r="F88" s="141" t="s">
        <v>812</v>
      </c>
      <c r="G88" s="142" t="s">
        <v>813</v>
      </c>
      <c r="H88" s="143">
        <v>120318</v>
      </c>
      <c r="I88" s="144"/>
      <c r="J88" s="145">
        <f>ROUND(I88*H88,2)</f>
        <v>0</v>
      </c>
      <c r="K88" s="141" t="s">
        <v>134</v>
      </c>
      <c r="L88" s="34"/>
      <c r="M88" s="146" t="s">
        <v>3</v>
      </c>
      <c r="N88" s="147" t="s">
        <v>44</v>
      </c>
      <c r="O88" s="54"/>
      <c r="P88" s="148">
        <f>O88*H88</f>
        <v>0</v>
      </c>
      <c r="Q88" s="148">
        <v>0</v>
      </c>
      <c r="R88" s="148">
        <f>Q88*H88</f>
        <v>0</v>
      </c>
      <c r="S88" s="148">
        <v>0</v>
      </c>
      <c r="T88" s="149">
        <f>S88*H88</f>
        <v>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R88" s="150" t="s">
        <v>800</v>
      </c>
      <c r="AT88" s="150" t="s">
        <v>130</v>
      </c>
      <c r="AU88" s="150" t="s">
        <v>83</v>
      </c>
      <c r="AY88" s="18" t="s">
        <v>127</v>
      </c>
      <c r="BE88" s="151">
        <f>IF(N88="základní",J88,0)</f>
        <v>0</v>
      </c>
      <c r="BF88" s="151">
        <f>IF(N88="snížená",J88,0)</f>
        <v>0</v>
      </c>
      <c r="BG88" s="151">
        <f>IF(N88="zákl. přenesená",J88,0)</f>
        <v>0</v>
      </c>
      <c r="BH88" s="151">
        <f>IF(N88="sníž. přenesená",J88,0)</f>
        <v>0</v>
      </c>
      <c r="BI88" s="151">
        <f>IF(N88="nulová",J88,0)</f>
        <v>0</v>
      </c>
      <c r="BJ88" s="18" t="s">
        <v>81</v>
      </c>
      <c r="BK88" s="151">
        <f>ROUND(I88*H88,2)</f>
        <v>0</v>
      </c>
      <c r="BL88" s="18" t="s">
        <v>800</v>
      </c>
      <c r="BM88" s="150" t="s">
        <v>814</v>
      </c>
    </row>
    <row r="89" spans="1:65" s="2" customFormat="1">
      <c r="A89" s="33"/>
      <c r="B89" s="34"/>
      <c r="C89" s="33"/>
      <c r="D89" s="152" t="s">
        <v>137</v>
      </c>
      <c r="E89" s="33"/>
      <c r="F89" s="153" t="s">
        <v>802</v>
      </c>
      <c r="G89" s="33"/>
      <c r="H89" s="33"/>
      <c r="I89" s="154"/>
      <c r="J89" s="33"/>
      <c r="K89" s="33"/>
      <c r="L89" s="34"/>
      <c r="M89" s="155"/>
      <c r="N89" s="156"/>
      <c r="O89" s="54"/>
      <c r="P89" s="54"/>
      <c r="Q89" s="54"/>
      <c r="R89" s="54"/>
      <c r="S89" s="54"/>
      <c r="T89" s="55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T89" s="18" t="s">
        <v>137</v>
      </c>
      <c r="AU89" s="18" t="s">
        <v>83</v>
      </c>
    </row>
    <row r="90" spans="1:65" s="12" customFormat="1" ht="22.95" customHeight="1">
      <c r="B90" s="125"/>
      <c r="D90" s="126" t="s">
        <v>72</v>
      </c>
      <c r="E90" s="136" t="s">
        <v>815</v>
      </c>
      <c r="F90" s="136" t="s">
        <v>816</v>
      </c>
      <c r="I90" s="128"/>
      <c r="J90" s="137">
        <f>BK90</f>
        <v>0</v>
      </c>
      <c r="L90" s="125"/>
      <c r="M90" s="130"/>
      <c r="N90" s="131"/>
      <c r="O90" s="131"/>
      <c r="P90" s="132">
        <f>SUM(P91:P92)</f>
        <v>0</v>
      </c>
      <c r="Q90" s="131"/>
      <c r="R90" s="132">
        <f>SUM(R91:R92)</f>
        <v>0</v>
      </c>
      <c r="S90" s="131"/>
      <c r="T90" s="133">
        <f>SUM(T91:T92)</f>
        <v>0</v>
      </c>
      <c r="AR90" s="126" t="s">
        <v>161</v>
      </c>
      <c r="AT90" s="134" t="s">
        <v>72</v>
      </c>
      <c r="AU90" s="134" t="s">
        <v>81</v>
      </c>
      <c r="AY90" s="126" t="s">
        <v>127</v>
      </c>
      <c r="BK90" s="135">
        <f>SUM(BK91:BK92)</f>
        <v>0</v>
      </c>
    </row>
    <row r="91" spans="1:65" s="2" customFormat="1" ht="16.5" customHeight="1">
      <c r="A91" s="33"/>
      <c r="B91" s="138"/>
      <c r="C91" s="139" t="s">
        <v>83</v>
      </c>
      <c r="D91" s="139" t="s">
        <v>130</v>
      </c>
      <c r="E91" s="140" t="s">
        <v>817</v>
      </c>
      <c r="F91" s="141" t="s">
        <v>818</v>
      </c>
      <c r="G91" s="142" t="s">
        <v>813</v>
      </c>
      <c r="H91" s="143">
        <v>120318</v>
      </c>
      <c r="I91" s="144"/>
      <c r="J91" s="145">
        <f>ROUND(I91*H91,2)</f>
        <v>0</v>
      </c>
      <c r="K91" s="141" t="s">
        <v>134</v>
      </c>
      <c r="L91" s="34"/>
      <c r="M91" s="146" t="s">
        <v>3</v>
      </c>
      <c r="N91" s="147" t="s">
        <v>44</v>
      </c>
      <c r="O91" s="54"/>
      <c r="P91" s="148">
        <f>O91*H91</f>
        <v>0</v>
      </c>
      <c r="Q91" s="148">
        <v>0</v>
      </c>
      <c r="R91" s="148">
        <f>Q91*H91</f>
        <v>0</v>
      </c>
      <c r="S91" s="148">
        <v>0</v>
      </c>
      <c r="T91" s="149">
        <f>S91*H91</f>
        <v>0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50" t="s">
        <v>800</v>
      </c>
      <c r="AT91" s="150" t="s">
        <v>130</v>
      </c>
      <c r="AU91" s="150" t="s">
        <v>83</v>
      </c>
      <c r="AY91" s="18" t="s">
        <v>127</v>
      </c>
      <c r="BE91" s="151">
        <f>IF(N91="základní",J91,0)</f>
        <v>0</v>
      </c>
      <c r="BF91" s="151">
        <f>IF(N91="snížená",J91,0)</f>
        <v>0</v>
      </c>
      <c r="BG91" s="151">
        <f>IF(N91="zákl. přenesená",J91,0)</f>
        <v>0</v>
      </c>
      <c r="BH91" s="151">
        <f>IF(N91="sníž. přenesená",J91,0)</f>
        <v>0</v>
      </c>
      <c r="BI91" s="151">
        <f>IF(N91="nulová",J91,0)</f>
        <v>0</v>
      </c>
      <c r="BJ91" s="18" t="s">
        <v>81</v>
      </c>
      <c r="BK91" s="151">
        <f>ROUND(I91*H91,2)</f>
        <v>0</v>
      </c>
      <c r="BL91" s="18" t="s">
        <v>800</v>
      </c>
      <c r="BM91" s="150" t="s">
        <v>819</v>
      </c>
    </row>
    <row r="92" spans="1:65" s="2" customFormat="1">
      <c r="A92" s="33"/>
      <c r="B92" s="34"/>
      <c r="C92" s="33"/>
      <c r="D92" s="152" t="s">
        <v>137</v>
      </c>
      <c r="E92" s="33"/>
      <c r="F92" s="153" t="s">
        <v>820</v>
      </c>
      <c r="G92" s="33"/>
      <c r="H92" s="33"/>
      <c r="I92" s="154"/>
      <c r="J92" s="33"/>
      <c r="K92" s="33"/>
      <c r="L92" s="34"/>
      <c r="M92" s="155"/>
      <c r="N92" s="156"/>
      <c r="O92" s="54"/>
      <c r="P92" s="54"/>
      <c r="Q92" s="54"/>
      <c r="R92" s="54"/>
      <c r="S92" s="54"/>
      <c r="T92" s="55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8" t="s">
        <v>137</v>
      </c>
      <c r="AU92" s="18" t="s">
        <v>83</v>
      </c>
    </row>
    <row r="93" spans="1:65" s="12" customFormat="1" ht="22.95" customHeight="1">
      <c r="B93" s="125"/>
      <c r="D93" s="126" t="s">
        <v>72</v>
      </c>
      <c r="E93" s="136" t="s">
        <v>821</v>
      </c>
      <c r="F93" s="136" t="s">
        <v>822</v>
      </c>
      <c r="I93" s="128"/>
      <c r="J93" s="137">
        <f>BK93</f>
        <v>0</v>
      </c>
      <c r="L93" s="125"/>
      <c r="M93" s="130"/>
      <c r="N93" s="131"/>
      <c r="O93" s="131"/>
      <c r="P93" s="132">
        <f>SUM(P94:P95)</f>
        <v>0</v>
      </c>
      <c r="Q93" s="131"/>
      <c r="R93" s="132">
        <f>SUM(R94:R95)</f>
        <v>0</v>
      </c>
      <c r="S93" s="131"/>
      <c r="T93" s="133">
        <f>SUM(T94:T95)</f>
        <v>0</v>
      </c>
      <c r="AR93" s="126" t="s">
        <v>161</v>
      </c>
      <c r="AT93" s="134" t="s">
        <v>72</v>
      </c>
      <c r="AU93" s="134" t="s">
        <v>81</v>
      </c>
      <c r="AY93" s="126" t="s">
        <v>127</v>
      </c>
      <c r="BK93" s="135">
        <f>SUM(BK94:BK95)</f>
        <v>0</v>
      </c>
    </row>
    <row r="94" spans="1:65" s="2" customFormat="1" ht="16.5" customHeight="1">
      <c r="A94" s="33"/>
      <c r="B94" s="138"/>
      <c r="C94" s="139" t="s">
        <v>149</v>
      </c>
      <c r="D94" s="139" t="s">
        <v>130</v>
      </c>
      <c r="E94" s="140" t="s">
        <v>823</v>
      </c>
      <c r="F94" s="141" t="s">
        <v>822</v>
      </c>
      <c r="G94" s="142" t="s">
        <v>813</v>
      </c>
      <c r="H94" s="143">
        <v>120318</v>
      </c>
      <c r="I94" s="144"/>
      <c r="J94" s="145">
        <f>ROUND(I94*H94,2)</f>
        <v>0</v>
      </c>
      <c r="K94" s="141" t="s">
        <v>134</v>
      </c>
      <c r="L94" s="34"/>
      <c r="M94" s="146" t="s">
        <v>3</v>
      </c>
      <c r="N94" s="147" t="s">
        <v>44</v>
      </c>
      <c r="O94" s="54"/>
      <c r="P94" s="148">
        <f>O94*H94</f>
        <v>0</v>
      </c>
      <c r="Q94" s="148">
        <v>0</v>
      </c>
      <c r="R94" s="148">
        <f>Q94*H94</f>
        <v>0</v>
      </c>
      <c r="S94" s="148">
        <v>0</v>
      </c>
      <c r="T94" s="149">
        <f>S94*H94</f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150" t="s">
        <v>800</v>
      </c>
      <c r="AT94" s="150" t="s">
        <v>130</v>
      </c>
      <c r="AU94" s="150" t="s">
        <v>83</v>
      </c>
      <c r="AY94" s="18" t="s">
        <v>127</v>
      </c>
      <c r="BE94" s="151">
        <f>IF(N94="základní",J94,0)</f>
        <v>0</v>
      </c>
      <c r="BF94" s="151">
        <f>IF(N94="snížená",J94,0)</f>
        <v>0</v>
      </c>
      <c r="BG94" s="151">
        <f>IF(N94="zákl. přenesená",J94,0)</f>
        <v>0</v>
      </c>
      <c r="BH94" s="151">
        <f>IF(N94="sníž. přenesená",J94,0)</f>
        <v>0</v>
      </c>
      <c r="BI94" s="151">
        <f>IF(N94="nulová",J94,0)</f>
        <v>0</v>
      </c>
      <c r="BJ94" s="18" t="s">
        <v>81</v>
      </c>
      <c r="BK94" s="151">
        <f>ROUND(I94*H94,2)</f>
        <v>0</v>
      </c>
      <c r="BL94" s="18" t="s">
        <v>800</v>
      </c>
      <c r="BM94" s="150" t="s">
        <v>824</v>
      </c>
    </row>
    <row r="95" spans="1:65" s="2" customFormat="1">
      <c r="A95" s="33"/>
      <c r="B95" s="34"/>
      <c r="C95" s="33"/>
      <c r="D95" s="152" t="s">
        <v>137</v>
      </c>
      <c r="E95" s="33"/>
      <c r="F95" s="153" t="s">
        <v>825</v>
      </c>
      <c r="G95" s="33"/>
      <c r="H95" s="33"/>
      <c r="I95" s="154"/>
      <c r="J95" s="33"/>
      <c r="K95" s="33"/>
      <c r="L95" s="34"/>
      <c r="M95" s="155"/>
      <c r="N95" s="156"/>
      <c r="O95" s="54"/>
      <c r="P95" s="54"/>
      <c r="Q95" s="54"/>
      <c r="R95" s="54"/>
      <c r="S95" s="54"/>
      <c r="T95" s="55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T95" s="18" t="s">
        <v>137</v>
      </c>
      <c r="AU95" s="18" t="s">
        <v>83</v>
      </c>
    </row>
    <row r="96" spans="1:65" s="12" customFormat="1" ht="22.95" customHeight="1">
      <c r="B96" s="125"/>
      <c r="D96" s="126" t="s">
        <v>72</v>
      </c>
      <c r="E96" s="136" t="s">
        <v>826</v>
      </c>
      <c r="F96" s="136" t="s">
        <v>827</v>
      </c>
      <c r="I96" s="128"/>
      <c r="J96" s="137">
        <f>BK96</f>
        <v>0</v>
      </c>
      <c r="L96" s="125"/>
      <c r="M96" s="130"/>
      <c r="N96" s="131"/>
      <c r="O96" s="131"/>
      <c r="P96" s="132">
        <f>SUM(P97:P98)</f>
        <v>0</v>
      </c>
      <c r="Q96" s="131"/>
      <c r="R96" s="132">
        <f>SUM(R97:R98)</f>
        <v>0</v>
      </c>
      <c r="S96" s="131"/>
      <c r="T96" s="133">
        <f>SUM(T97:T98)</f>
        <v>0</v>
      </c>
      <c r="AR96" s="126" t="s">
        <v>161</v>
      </c>
      <c r="AT96" s="134" t="s">
        <v>72</v>
      </c>
      <c r="AU96" s="134" t="s">
        <v>81</v>
      </c>
      <c r="AY96" s="126" t="s">
        <v>127</v>
      </c>
      <c r="BK96" s="135">
        <f>SUM(BK97:BK98)</f>
        <v>0</v>
      </c>
    </row>
    <row r="97" spans="1:65" s="2" customFormat="1" ht="16.5" customHeight="1">
      <c r="A97" s="33"/>
      <c r="B97" s="138"/>
      <c r="C97" s="139" t="s">
        <v>135</v>
      </c>
      <c r="D97" s="139" t="s">
        <v>130</v>
      </c>
      <c r="E97" s="140" t="s">
        <v>828</v>
      </c>
      <c r="F97" s="141" t="s">
        <v>827</v>
      </c>
      <c r="G97" s="142" t="s">
        <v>813</v>
      </c>
      <c r="H97" s="143">
        <v>120318</v>
      </c>
      <c r="I97" s="144"/>
      <c r="J97" s="145">
        <f>ROUND(I97*H97,2)</f>
        <v>0</v>
      </c>
      <c r="K97" s="141" t="s">
        <v>134</v>
      </c>
      <c r="L97" s="34"/>
      <c r="M97" s="146" t="s">
        <v>3</v>
      </c>
      <c r="N97" s="147" t="s">
        <v>44</v>
      </c>
      <c r="O97" s="54"/>
      <c r="P97" s="148">
        <f>O97*H97</f>
        <v>0</v>
      </c>
      <c r="Q97" s="148">
        <v>0</v>
      </c>
      <c r="R97" s="148">
        <f>Q97*H97</f>
        <v>0</v>
      </c>
      <c r="S97" s="148">
        <v>0</v>
      </c>
      <c r="T97" s="149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150" t="s">
        <v>800</v>
      </c>
      <c r="AT97" s="150" t="s">
        <v>130</v>
      </c>
      <c r="AU97" s="150" t="s">
        <v>83</v>
      </c>
      <c r="AY97" s="18" t="s">
        <v>127</v>
      </c>
      <c r="BE97" s="151">
        <f>IF(N97="základní",J97,0)</f>
        <v>0</v>
      </c>
      <c r="BF97" s="151">
        <f>IF(N97="snížená",J97,0)</f>
        <v>0</v>
      </c>
      <c r="BG97" s="151">
        <f>IF(N97="zákl. přenesená",J97,0)</f>
        <v>0</v>
      </c>
      <c r="BH97" s="151">
        <f>IF(N97="sníž. přenesená",J97,0)</f>
        <v>0</v>
      </c>
      <c r="BI97" s="151">
        <f>IF(N97="nulová",J97,0)</f>
        <v>0</v>
      </c>
      <c r="BJ97" s="18" t="s">
        <v>81</v>
      </c>
      <c r="BK97" s="151">
        <f>ROUND(I97*H97,2)</f>
        <v>0</v>
      </c>
      <c r="BL97" s="18" t="s">
        <v>800</v>
      </c>
      <c r="BM97" s="150" t="s">
        <v>829</v>
      </c>
    </row>
    <row r="98" spans="1:65" s="2" customFormat="1">
      <c r="A98" s="33"/>
      <c r="B98" s="34"/>
      <c r="C98" s="33"/>
      <c r="D98" s="152" t="s">
        <v>137</v>
      </c>
      <c r="E98" s="33"/>
      <c r="F98" s="153" t="s">
        <v>830</v>
      </c>
      <c r="G98" s="33"/>
      <c r="H98" s="33"/>
      <c r="I98" s="154"/>
      <c r="J98" s="33"/>
      <c r="K98" s="33"/>
      <c r="L98" s="34"/>
      <c r="M98" s="155"/>
      <c r="N98" s="156"/>
      <c r="O98" s="54"/>
      <c r="P98" s="54"/>
      <c r="Q98" s="54"/>
      <c r="R98" s="54"/>
      <c r="S98" s="54"/>
      <c r="T98" s="55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137</v>
      </c>
      <c r="AU98" s="18" t="s">
        <v>83</v>
      </c>
    </row>
    <row r="99" spans="1:65" s="12" customFormat="1" ht="22.95" customHeight="1">
      <c r="B99" s="125"/>
      <c r="D99" s="126" t="s">
        <v>72</v>
      </c>
      <c r="E99" s="136" t="s">
        <v>831</v>
      </c>
      <c r="F99" s="136" t="s">
        <v>832</v>
      </c>
      <c r="I99" s="128"/>
      <c r="J99" s="137">
        <f>BK99</f>
        <v>0</v>
      </c>
      <c r="L99" s="125"/>
      <c r="M99" s="130"/>
      <c r="N99" s="131"/>
      <c r="O99" s="131"/>
      <c r="P99" s="132">
        <f>SUM(P100:P101)</f>
        <v>0</v>
      </c>
      <c r="Q99" s="131"/>
      <c r="R99" s="132">
        <f>SUM(R100:R101)</f>
        <v>0</v>
      </c>
      <c r="S99" s="131"/>
      <c r="T99" s="133">
        <f>SUM(T100:T101)</f>
        <v>0</v>
      </c>
      <c r="AR99" s="126" t="s">
        <v>161</v>
      </c>
      <c r="AT99" s="134" t="s">
        <v>72</v>
      </c>
      <c r="AU99" s="134" t="s">
        <v>81</v>
      </c>
      <c r="AY99" s="126" t="s">
        <v>127</v>
      </c>
      <c r="BK99" s="135">
        <f>SUM(BK100:BK101)</f>
        <v>0</v>
      </c>
    </row>
    <row r="100" spans="1:65" s="2" customFormat="1" ht="16.5" customHeight="1">
      <c r="A100" s="33"/>
      <c r="B100" s="138"/>
      <c r="C100" s="139" t="s">
        <v>161</v>
      </c>
      <c r="D100" s="139" t="s">
        <v>130</v>
      </c>
      <c r="E100" s="140" t="s">
        <v>833</v>
      </c>
      <c r="F100" s="141" t="s">
        <v>832</v>
      </c>
      <c r="G100" s="142" t="s">
        <v>813</v>
      </c>
      <c r="H100" s="143">
        <v>120318</v>
      </c>
      <c r="I100" s="144"/>
      <c r="J100" s="145">
        <f>ROUND(I100*H100,2)</f>
        <v>0</v>
      </c>
      <c r="K100" s="141" t="s">
        <v>134</v>
      </c>
      <c r="L100" s="34"/>
      <c r="M100" s="146" t="s">
        <v>3</v>
      </c>
      <c r="N100" s="147" t="s">
        <v>44</v>
      </c>
      <c r="O100" s="54"/>
      <c r="P100" s="148">
        <f>O100*H100</f>
        <v>0</v>
      </c>
      <c r="Q100" s="148">
        <v>0</v>
      </c>
      <c r="R100" s="148">
        <f>Q100*H100</f>
        <v>0</v>
      </c>
      <c r="S100" s="148">
        <v>0</v>
      </c>
      <c r="T100" s="149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150" t="s">
        <v>800</v>
      </c>
      <c r="AT100" s="150" t="s">
        <v>130</v>
      </c>
      <c r="AU100" s="150" t="s">
        <v>83</v>
      </c>
      <c r="AY100" s="18" t="s">
        <v>127</v>
      </c>
      <c r="BE100" s="151">
        <f>IF(N100="základní",J100,0)</f>
        <v>0</v>
      </c>
      <c r="BF100" s="151">
        <f>IF(N100="snížená",J100,0)</f>
        <v>0</v>
      </c>
      <c r="BG100" s="151">
        <f>IF(N100="zákl. přenesená",J100,0)</f>
        <v>0</v>
      </c>
      <c r="BH100" s="151">
        <f>IF(N100="sníž. přenesená",J100,0)</f>
        <v>0</v>
      </c>
      <c r="BI100" s="151">
        <f>IF(N100="nulová",J100,0)</f>
        <v>0</v>
      </c>
      <c r="BJ100" s="18" t="s">
        <v>81</v>
      </c>
      <c r="BK100" s="151">
        <f>ROUND(I100*H100,2)</f>
        <v>0</v>
      </c>
      <c r="BL100" s="18" t="s">
        <v>800</v>
      </c>
      <c r="BM100" s="150" t="s">
        <v>834</v>
      </c>
    </row>
    <row r="101" spans="1:65" s="2" customFormat="1">
      <c r="A101" s="33"/>
      <c r="B101" s="34"/>
      <c r="C101" s="33"/>
      <c r="D101" s="152" t="s">
        <v>137</v>
      </c>
      <c r="E101" s="33"/>
      <c r="F101" s="153" t="s">
        <v>835</v>
      </c>
      <c r="G101" s="33"/>
      <c r="H101" s="33"/>
      <c r="I101" s="154"/>
      <c r="J101" s="33"/>
      <c r="K101" s="33"/>
      <c r="L101" s="34"/>
      <c r="M101" s="192"/>
      <c r="N101" s="193"/>
      <c r="O101" s="194"/>
      <c r="P101" s="194"/>
      <c r="Q101" s="194"/>
      <c r="R101" s="194"/>
      <c r="S101" s="194"/>
      <c r="T101" s="195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8" t="s">
        <v>137</v>
      </c>
      <c r="AU101" s="18" t="s">
        <v>83</v>
      </c>
    </row>
    <row r="102" spans="1:65" s="2" customFormat="1" ht="6.9" customHeight="1">
      <c r="A102" s="33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4"/>
      <c r="M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</sheetData>
  <autoFilter ref="C84:K101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2" r:id="rId2"/>
    <hyperlink ref="F95" r:id="rId3"/>
    <hyperlink ref="F98" r:id="rId4"/>
    <hyperlink ref="F101" r:id="rId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topLeftCell="A193" zoomScale="110" zoomScaleNormal="110" workbookViewId="0"/>
  </sheetViews>
  <sheetFormatPr defaultRowHeight="10.199999999999999"/>
  <cols>
    <col min="1" max="1" width="8.28515625" style="196" customWidth="1"/>
    <col min="2" max="2" width="1.7109375" style="196" customWidth="1"/>
    <col min="3" max="4" width="5" style="196" customWidth="1"/>
    <col min="5" max="5" width="11.7109375" style="196" customWidth="1"/>
    <col min="6" max="6" width="9.140625" style="196" customWidth="1"/>
    <col min="7" max="7" width="5" style="196" customWidth="1"/>
    <col min="8" max="8" width="77.85546875" style="196" customWidth="1"/>
    <col min="9" max="10" width="20" style="196" customWidth="1"/>
    <col min="11" max="11" width="1.7109375" style="196" customWidth="1"/>
  </cols>
  <sheetData>
    <row r="1" spans="2:11" s="1" customFormat="1" ht="37.5" customHeight="1"/>
    <row r="2" spans="2:11" s="1" customFormat="1" ht="7.5" customHeight="1">
      <c r="B2" s="197"/>
      <c r="C2" s="198"/>
      <c r="D2" s="198"/>
      <c r="E2" s="198"/>
      <c r="F2" s="198"/>
      <c r="G2" s="198"/>
      <c r="H2" s="198"/>
      <c r="I2" s="198"/>
      <c r="J2" s="198"/>
      <c r="K2" s="199"/>
    </row>
    <row r="3" spans="2:11" s="16" customFormat="1" ht="45" customHeight="1">
      <c r="B3" s="200"/>
      <c r="C3" s="395" t="s">
        <v>836</v>
      </c>
      <c r="D3" s="395"/>
      <c r="E3" s="395"/>
      <c r="F3" s="395"/>
      <c r="G3" s="395"/>
      <c r="H3" s="395"/>
      <c r="I3" s="395"/>
      <c r="J3" s="395"/>
      <c r="K3" s="201"/>
    </row>
    <row r="4" spans="2:11" s="1" customFormat="1" ht="25.5" customHeight="1">
      <c r="B4" s="202"/>
      <c r="C4" s="396" t="s">
        <v>837</v>
      </c>
      <c r="D4" s="396"/>
      <c r="E4" s="396"/>
      <c r="F4" s="396"/>
      <c r="G4" s="396"/>
      <c r="H4" s="396"/>
      <c r="I4" s="396"/>
      <c r="J4" s="396"/>
      <c r="K4" s="203"/>
    </row>
    <row r="5" spans="2:11" s="1" customFormat="1" ht="5.25" customHeight="1">
      <c r="B5" s="202"/>
      <c r="C5" s="204"/>
      <c r="D5" s="204"/>
      <c r="E5" s="204"/>
      <c r="F5" s="204"/>
      <c r="G5" s="204"/>
      <c r="H5" s="204"/>
      <c r="I5" s="204"/>
      <c r="J5" s="204"/>
      <c r="K5" s="203"/>
    </row>
    <row r="6" spans="2:11" s="1" customFormat="1" ht="15" customHeight="1">
      <c r="B6" s="202"/>
      <c r="C6" s="394" t="s">
        <v>838</v>
      </c>
      <c r="D6" s="394"/>
      <c r="E6" s="394"/>
      <c r="F6" s="394"/>
      <c r="G6" s="394"/>
      <c r="H6" s="394"/>
      <c r="I6" s="394"/>
      <c r="J6" s="394"/>
      <c r="K6" s="203"/>
    </row>
    <row r="7" spans="2:11" s="1" customFormat="1" ht="15" customHeight="1">
      <c r="B7" s="206"/>
      <c r="C7" s="394" t="s">
        <v>839</v>
      </c>
      <c r="D7" s="394"/>
      <c r="E7" s="394"/>
      <c r="F7" s="394"/>
      <c r="G7" s="394"/>
      <c r="H7" s="394"/>
      <c r="I7" s="394"/>
      <c r="J7" s="394"/>
      <c r="K7" s="203"/>
    </row>
    <row r="8" spans="2:11" s="1" customFormat="1" ht="12.75" customHeight="1">
      <c r="B8" s="206"/>
      <c r="C8" s="205"/>
      <c r="D8" s="205"/>
      <c r="E8" s="205"/>
      <c r="F8" s="205"/>
      <c r="G8" s="205"/>
      <c r="H8" s="205"/>
      <c r="I8" s="205"/>
      <c r="J8" s="205"/>
      <c r="K8" s="203"/>
    </row>
    <row r="9" spans="2:11" s="1" customFormat="1" ht="15" customHeight="1">
      <c r="B9" s="206"/>
      <c r="C9" s="394" t="s">
        <v>840</v>
      </c>
      <c r="D9" s="394"/>
      <c r="E9" s="394"/>
      <c r="F9" s="394"/>
      <c r="G9" s="394"/>
      <c r="H9" s="394"/>
      <c r="I9" s="394"/>
      <c r="J9" s="394"/>
      <c r="K9" s="203"/>
    </row>
    <row r="10" spans="2:11" s="1" customFormat="1" ht="15" customHeight="1">
      <c r="B10" s="206"/>
      <c r="C10" s="205"/>
      <c r="D10" s="394" t="s">
        <v>841</v>
      </c>
      <c r="E10" s="394"/>
      <c r="F10" s="394"/>
      <c r="G10" s="394"/>
      <c r="H10" s="394"/>
      <c r="I10" s="394"/>
      <c r="J10" s="394"/>
      <c r="K10" s="203"/>
    </row>
    <row r="11" spans="2:11" s="1" customFormat="1" ht="15" customHeight="1">
      <c r="B11" s="206"/>
      <c r="C11" s="207"/>
      <c r="D11" s="394" t="s">
        <v>842</v>
      </c>
      <c r="E11" s="394"/>
      <c r="F11" s="394"/>
      <c r="G11" s="394"/>
      <c r="H11" s="394"/>
      <c r="I11" s="394"/>
      <c r="J11" s="394"/>
      <c r="K11" s="203"/>
    </row>
    <row r="12" spans="2:11" s="1" customFormat="1" ht="15" customHeight="1">
      <c r="B12" s="206"/>
      <c r="C12" s="207"/>
      <c r="D12" s="205"/>
      <c r="E12" s="205"/>
      <c r="F12" s="205"/>
      <c r="G12" s="205"/>
      <c r="H12" s="205"/>
      <c r="I12" s="205"/>
      <c r="J12" s="205"/>
      <c r="K12" s="203"/>
    </row>
    <row r="13" spans="2:11" s="1" customFormat="1" ht="15" customHeight="1">
      <c r="B13" s="206"/>
      <c r="C13" s="207"/>
      <c r="D13" s="208" t="s">
        <v>843</v>
      </c>
      <c r="E13" s="205"/>
      <c r="F13" s="205"/>
      <c r="G13" s="205"/>
      <c r="H13" s="205"/>
      <c r="I13" s="205"/>
      <c r="J13" s="205"/>
      <c r="K13" s="203"/>
    </row>
    <row r="14" spans="2:11" s="1" customFormat="1" ht="12.75" customHeight="1">
      <c r="B14" s="206"/>
      <c r="C14" s="207"/>
      <c r="D14" s="207"/>
      <c r="E14" s="207"/>
      <c r="F14" s="207"/>
      <c r="G14" s="207"/>
      <c r="H14" s="207"/>
      <c r="I14" s="207"/>
      <c r="J14" s="207"/>
      <c r="K14" s="203"/>
    </row>
    <row r="15" spans="2:11" s="1" customFormat="1" ht="15" customHeight="1">
      <c r="B15" s="206"/>
      <c r="C15" s="207"/>
      <c r="D15" s="394" t="s">
        <v>844</v>
      </c>
      <c r="E15" s="394"/>
      <c r="F15" s="394"/>
      <c r="G15" s="394"/>
      <c r="H15" s="394"/>
      <c r="I15" s="394"/>
      <c r="J15" s="394"/>
      <c r="K15" s="203"/>
    </row>
    <row r="16" spans="2:11" s="1" customFormat="1" ht="15" customHeight="1">
      <c r="B16" s="206"/>
      <c r="C16" s="207"/>
      <c r="D16" s="394" t="s">
        <v>845</v>
      </c>
      <c r="E16" s="394"/>
      <c r="F16" s="394"/>
      <c r="G16" s="394"/>
      <c r="H16" s="394"/>
      <c r="I16" s="394"/>
      <c r="J16" s="394"/>
      <c r="K16" s="203"/>
    </row>
    <row r="17" spans="2:11" s="1" customFormat="1" ht="15" customHeight="1">
      <c r="B17" s="206"/>
      <c r="C17" s="207"/>
      <c r="D17" s="394" t="s">
        <v>846</v>
      </c>
      <c r="E17" s="394"/>
      <c r="F17" s="394"/>
      <c r="G17" s="394"/>
      <c r="H17" s="394"/>
      <c r="I17" s="394"/>
      <c r="J17" s="394"/>
      <c r="K17" s="203"/>
    </row>
    <row r="18" spans="2:11" s="1" customFormat="1" ht="15" customHeight="1">
      <c r="B18" s="206"/>
      <c r="C18" s="207"/>
      <c r="D18" s="207"/>
      <c r="E18" s="209" t="s">
        <v>80</v>
      </c>
      <c r="F18" s="394" t="s">
        <v>847</v>
      </c>
      <c r="G18" s="394"/>
      <c r="H18" s="394"/>
      <c r="I18" s="394"/>
      <c r="J18" s="394"/>
      <c r="K18" s="203"/>
    </row>
    <row r="19" spans="2:11" s="1" customFormat="1" ht="15" customHeight="1">
      <c r="B19" s="206"/>
      <c r="C19" s="207"/>
      <c r="D19" s="207"/>
      <c r="E19" s="209" t="s">
        <v>848</v>
      </c>
      <c r="F19" s="394" t="s">
        <v>849</v>
      </c>
      <c r="G19" s="394"/>
      <c r="H19" s="394"/>
      <c r="I19" s="394"/>
      <c r="J19" s="394"/>
      <c r="K19" s="203"/>
    </row>
    <row r="20" spans="2:11" s="1" customFormat="1" ht="15" customHeight="1">
      <c r="B20" s="206"/>
      <c r="C20" s="207"/>
      <c r="D20" s="207"/>
      <c r="E20" s="209" t="s">
        <v>850</v>
      </c>
      <c r="F20" s="394" t="s">
        <v>851</v>
      </c>
      <c r="G20" s="394"/>
      <c r="H20" s="394"/>
      <c r="I20" s="394"/>
      <c r="J20" s="394"/>
      <c r="K20" s="203"/>
    </row>
    <row r="21" spans="2:11" s="1" customFormat="1" ht="15" customHeight="1">
      <c r="B21" s="206"/>
      <c r="C21" s="207"/>
      <c r="D21" s="207"/>
      <c r="E21" s="209" t="s">
        <v>852</v>
      </c>
      <c r="F21" s="394" t="s">
        <v>853</v>
      </c>
      <c r="G21" s="394"/>
      <c r="H21" s="394"/>
      <c r="I21" s="394"/>
      <c r="J21" s="394"/>
      <c r="K21" s="203"/>
    </row>
    <row r="22" spans="2:11" s="1" customFormat="1" ht="15" customHeight="1">
      <c r="B22" s="206"/>
      <c r="C22" s="207"/>
      <c r="D22" s="207"/>
      <c r="E22" s="209" t="s">
        <v>854</v>
      </c>
      <c r="F22" s="394" t="s">
        <v>855</v>
      </c>
      <c r="G22" s="394"/>
      <c r="H22" s="394"/>
      <c r="I22" s="394"/>
      <c r="J22" s="394"/>
      <c r="K22" s="203"/>
    </row>
    <row r="23" spans="2:11" s="1" customFormat="1" ht="15" customHeight="1">
      <c r="B23" s="206"/>
      <c r="C23" s="207"/>
      <c r="D23" s="207"/>
      <c r="E23" s="209" t="s">
        <v>856</v>
      </c>
      <c r="F23" s="394" t="s">
        <v>857</v>
      </c>
      <c r="G23" s="394"/>
      <c r="H23" s="394"/>
      <c r="I23" s="394"/>
      <c r="J23" s="394"/>
      <c r="K23" s="203"/>
    </row>
    <row r="24" spans="2:11" s="1" customFormat="1" ht="12.75" customHeight="1">
      <c r="B24" s="206"/>
      <c r="C24" s="207"/>
      <c r="D24" s="207"/>
      <c r="E24" s="207"/>
      <c r="F24" s="207"/>
      <c r="G24" s="207"/>
      <c r="H24" s="207"/>
      <c r="I24" s="207"/>
      <c r="J24" s="207"/>
      <c r="K24" s="203"/>
    </row>
    <row r="25" spans="2:11" s="1" customFormat="1" ht="15" customHeight="1">
      <c r="B25" s="206"/>
      <c r="C25" s="394" t="s">
        <v>858</v>
      </c>
      <c r="D25" s="394"/>
      <c r="E25" s="394"/>
      <c r="F25" s="394"/>
      <c r="G25" s="394"/>
      <c r="H25" s="394"/>
      <c r="I25" s="394"/>
      <c r="J25" s="394"/>
      <c r="K25" s="203"/>
    </row>
    <row r="26" spans="2:11" s="1" customFormat="1" ht="15" customHeight="1">
      <c r="B26" s="206"/>
      <c r="C26" s="394" t="s">
        <v>859</v>
      </c>
      <c r="D26" s="394"/>
      <c r="E26" s="394"/>
      <c r="F26" s="394"/>
      <c r="G26" s="394"/>
      <c r="H26" s="394"/>
      <c r="I26" s="394"/>
      <c r="J26" s="394"/>
      <c r="K26" s="203"/>
    </row>
    <row r="27" spans="2:11" s="1" customFormat="1" ht="15" customHeight="1">
      <c r="B27" s="206"/>
      <c r="C27" s="205"/>
      <c r="D27" s="394" t="s">
        <v>860</v>
      </c>
      <c r="E27" s="394"/>
      <c r="F27" s="394"/>
      <c r="G27" s="394"/>
      <c r="H27" s="394"/>
      <c r="I27" s="394"/>
      <c r="J27" s="394"/>
      <c r="K27" s="203"/>
    </row>
    <row r="28" spans="2:11" s="1" customFormat="1" ht="15" customHeight="1">
      <c r="B28" s="206"/>
      <c r="C28" s="207"/>
      <c r="D28" s="394" t="s">
        <v>861</v>
      </c>
      <c r="E28" s="394"/>
      <c r="F28" s="394"/>
      <c r="G28" s="394"/>
      <c r="H28" s="394"/>
      <c r="I28" s="394"/>
      <c r="J28" s="394"/>
      <c r="K28" s="203"/>
    </row>
    <row r="29" spans="2:11" s="1" customFormat="1" ht="12.75" customHeight="1">
      <c r="B29" s="206"/>
      <c r="C29" s="207"/>
      <c r="D29" s="207"/>
      <c r="E29" s="207"/>
      <c r="F29" s="207"/>
      <c r="G29" s="207"/>
      <c r="H29" s="207"/>
      <c r="I29" s="207"/>
      <c r="J29" s="207"/>
      <c r="K29" s="203"/>
    </row>
    <row r="30" spans="2:11" s="1" customFormat="1" ht="15" customHeight="1">
      <c r="B30" s="206"/>
      <c r="C30" s="207"/>
      <c r="D30" s="394" t="s">
        <v>862</v>
      </c>
      <c r="E30" s="394"/>
      <c r="F30" s="394"/>
      <c r="G30" s="394"/>
      <c r="H30" s="394"/>
      <c r="I30" s="394"/>
      <c r="J30" s="394"/>
      <c r="K30" s="203"/>
    </row>
    <row r="31" spans="2:11" s="1" customFormat="1" ht="15" customHeight="1">
      <c r="B31" s="206"/>
      <c r="C31" s="207"/>
      <c r="D31" s="394" t="s">
        <v>863</v>
      </c>
      <c r="E31" s="394"/>
      <c r="F31" s="394"/>
      <c r="G31" s="394"/>
      <c r="H31" s="394"/>
      <c r="I31" s="394"/>
      <c r="J31" s="394"/>
      <c r="K31" s="203"/>
    </row>
    <row r="32" spans="2:11" s="1" customFormat="1" ht="12.75" customHeight="1">
      <c r="B32" s="206"/>
      <c r="C32" s="207"/>
      <c r="D32" s="207"/>
      <c r="E32" s="207"/>
      <c r="F32" s="207"/>
      <c r="G32" s="207"/>
      <c r="H32" s="207"/>
      <c r="I32" s="207"/>
      <c r="J32" s="207"/>
      <c r="K32" s="203"/>
    </row>
    <row r="33" spans="2:11" s="1" customFormat="1" ht="15" customHeight="1">
      <c r="B33" s="206"/>
      <c r="C33" s="207"/>
      <c r="D33" s="394" t="s">
        <v>864</v>
      </c>
      <c r="E33" s="394"/>
      <c r="F33" s="394"/>
      <c r="G33" s="394"/>
      <c r="H33" s="394"/>
      <c r="I33" s="394"/>
      <c r="J33" s="394"/>
      <c r="K33" s="203"/>
    </row>
    <row r="34" spans="2:11" s="1" customFormat="1" ht="15" customHeight="1">
      <c r="B34" s="206"/>
      <c r="C34" s="207"/>
      <c r="D34" s="394" t="s">
        <v>865</v>
      </c>
      <c r="E34" s="394"/>
      <c r="F34" s="394"/>
      <c r="G34" s="394"/>
      <c r="H34" s="394"/>
      <c r="I34" s="394"/>
      <c r="J34" s="394"/>
      <c r="K34" s="203"/>
    </row>
    <row r="35" spans="2:11" s="1" customFormat="1" ht="15" customHeight="1">
      <c r="B35" s="206"/>
      <c r="C35" s="207"/>
      <c r="D35" s="394" t="s">
        <v>866</v>
      </c>
      <c r="E35" s="394"/>
      <c r="F35" s="394"/>
      <c r="G35" s="394"/>
      <c r="H35" s="394"/>
      <c r="I35" s="394"/>
      <c r="J35" s="394"/>
      <c r="K35" s="203"/>
    </row>
    <row r="36" spans="2:11" s="1" customFormat="1" ht="15" customHeight="1">
      <c r="B36" s="206"/>
      <c r="C36" s="207"/>
      <c r="D36" s="205"/>
      <c r="E36" s="208" t="s">
        <v>113</v>
      </c>
      <c r="F36" s="205"/>
      <c r="G36" s="394" t="s">
        <v>867</v>
      </c>
      <c r="H36" s="394"/>
      <c r="I36" s="394"/>
      <c r="J36" s="394"/>
      <c r="K36" s="203"/>
    </row>
    <row r="37" spans="2:11" s="1" customFormat="1" ht="30.75" customHeight="1">
      <c r="B37" s="206"/>
      <c r="C37" s="207"/>
      <c r="D37" s="205"/>
      <c r="E37" s="208" t="s">
        <v>868</v>
      </c>
      <c r="F37" s="205"/>
      <c r="G37" s="394" t="s">
        <v>869</v>
      </c>
      <c r="H37" s="394"/>
      <c r="I37" s="394"/>
      <c r="J37" s="394"/>
      <c r="K37" s="203"/>
    </row>
    <row r="38" spans="2:11" s="1" customFormat="1" ht="15" customHeight="1">
      <c r="B38" s="206"/>
      <c r="C38" s="207"/>
      <c r="D38" s="205"/>
      <c r="E38" s="208" t="s">
        <v>54</v>
      </c>
      <c r="F38" s="205"/>
      <c r="G38" s="394" t="s">
        <v>870</v>
      </c>
      <c r="H38" s="394"/>
      <c r="I38" s="394"/>
      <c r="J38" s="394"/>
      <c r="K38" s="203"/>
    </row>
    <row r="39" spans="2:11" s="1" customFormat="1" ht="15" customHeight="1">
      <c r="B39" s="206"/>
      <c r="C39" s="207"/>
      <c r="D39" s="205"/>
      <c r="E39" s="208" t="s">
        <v>55</v>
      </c>
      <c r="F39" s="205"/>
      <c r="G39" s="394" t="s">
        <v>871</v>
      </c>
      <c r="H39" s="394"/>
      <c r="I39" s="394"/>
      <c r="J39" s="394"/>
      <c r="K39" s="203"/>
    </row>
    <row r="40" spans="2:11" s="1" customFormat="1" ht="15" customHeight="1">
      <c r="B40" s="206"/>
      <c r="C40" s="207"/>
      <c r="D40" s="205"/>
      <c r="E40" s="208" t="s">
        <v>114</v>
      </c>
      <c r="F40" s="205"/>
      <c r="G40" s="394" t="s">
        <v>872</v>
      </c>
      <c r="H40" s="394"/>
      <c r="I40" s="394"/>
      <c r="J40" s="394"/>
      <c r="K40" s="203"/>
    </row>
    <row r="41" spans="2:11" s="1" customFormat="1" ht="15" customHeight="1">
      <c r="B41" s="206"/>
      <c r="C41" s="207"/>
      <c r="D41" s="205"/>
      <c r="E41" s="208" t="s">
        <v>115</v>
      </c>
      <c r="F41" s="205"/>
      <c r="G41" s="394" t="s">
        <v>873</v>
      </c>
      <c r="H41" s="394"/>
      <c r="I41" s="394"/>
      <c r="J41" s="394"/>
      <c r="K41" s="203"/>
    </row>
    <row r="42" spans="2:11" s="1" customFormat="1" ht="15" customHeight="1">
      <c r="B42" s="206"/>
      <c r="C42" s="207"/>
      <c r="D42" s="205"/>
      <c r="E42" s="208" t="s">
        <v>874</v>
      </c>
      <c r="F42" s="205"/>
      <c r="G42" s="394" t="s">
        <v>875</v>
      </c>
      <c r="H42" s="394"/>
      <c r="I42" s="394"/>
      <c r="J42" s="394"/>
      <c r="K42" s="203"/>
    </row>
    <row r="43" spans="2:11" s="1" customFormat="1" ht="15" customHeight="1">
      <c r="B43" s="206"/>
      <c r="C43" s="207"/>
      <c r="D43" s="205"/>
      <c r="E43" s="208"/>
      <c r="F43" s="205"/>
      <c r="G43" s="394" t="s">
        <v>876</v>
      </c>
      <c r="H43" s="394"/>
      <c r="I43" s="394"/>
      <c r="J43" s="394"/>
      <c r="K43" s="203"/>
    </row>
    <row r="44" spans="2:11" s="1" customFormat="1" ht="15" customHeight="1">
      <c r="B44" s="206"/>
      <c r="C44" s="207"/>
      <c r="D44" s="205"/>
      <c r="E44" s="208" t="s">
        <v>877</v>
      </c>
      <c r="F44" s="205"/>
      <c r="G44" s="394" t="s">
        <v>878</v>
      </c>
      <c r="H44" s="394"/>
      <c r="I44" s="394"/>
      <c r="J44" s="394"/>
      <c r="K44" s="203"/>
    </row>
    <row r="45" spans="2:11" s="1" customFormat="1" ht="15" customHeight="1">
      <c r="B45" s="206"/>
      <c r="C45" s="207"/>
      <c r="D45" s="205"/>
      <c r="E45" s="208" t="s">
        <v>117</v>
      </c>
      <c r="F45" s="205"/>
      <c r="G45" s="394" t="s">
        <v>879</v>
      </c>
      <c r="H45" s="394"/>
      <c r="I45" s="394"/>
      <c r="J45" s="394"/>
      <c r="K45" s="203"/>
    </row>
    <row r="46" spans="2:11" s="1" customFormat="1" ht="12.75" customHeight="1">
      <c r="B46" s="206"/>
      <c r="C46" s="207"/>
      <c r="D46" s="205"/>
      <c r="E46" s="205"/>
      <c r="F46" s="205"/>
      <c r="G46" s="205"/>
      <c r="H46" s="205"/>
      <c r="I46" s="205"/>
      <c r="J46" s="205"/>
      <c r="K46" s="203"/>
    </row>
    <row r="47" spans="2:11" s="1" customFormat="1" ht="15" customHeight="1">
      <c r="B47" s="206"/>
      <c r="C47" s="207"/>
      <c r="D47" s="394" t="s">
        <v>880</v>
      </c>
      <c r="E47" s="394"/>
      <c r="F47" s="394"/>
      <c r="G47" s="394"/>
      <c r="H47" s="394"/>
      <c r="I47" s="394"/>
      <c r="J47" s="394"/>
      <c r="K47" s="203"/>
    </row>
    <row r="48" spans="2:11" s="1" customFormat="1" ht="15" customHeight="1">
      <c r="B48" s="206"/>
      <c r="C48" s="207"/>
      <c r="D48" s="207"/>
      <c r="E48" s="394" t="s">
        <v>881</v>
      </c>
      <c r="F48" s="394"/>
      <c r="G48" s="394"/>
      <c r="H48" s="394"/>
      <c r="I48" s="394"/>
      <c r="J48" s="394"/>
      <c r="K48" s="203"/>
    </row>
    <row r="49" spans="2:11" s="1" customFormat="1" ht="15" customHeight="1">
      <c r="B49" s="206"/>
      <c r="C49" s="207"/>
      <c r="D49" s="207"/>
      <c r="E49" s="394" t="s">
        <v>882</v>
      </c>
      <c r="F49" s="394"/>
      <c r="G49" s="394"/>
      <c r="H49" s="394"/>
      <c r="I49" s="394"/>
      <c r="J49" s="394"/>
      <c r="K49" s="203"/>
    </row>
    <row r="50" spans="2:11" s="1" customFormat="1" ht="15" customHeight="1">
      <c r="B50" s="206"/>
      <c r="C50" s="207"/>
      <c r="D50" s="207"/>
      <c r="E50" s="394" t="s">
        <v>883</v>
      </c>
      <c r="F50" s="394"/>
      <c r="G50" s="394"/>
      <c r="H50" s="394"/>
      <c r="I50" s="394"/>
      <c r="J50" s="394"/>
      <c r="K50" s="203"/>
    </row>
    <row r="51" spans="2:11" s="1" customFormat="1" ht="15" customHeight="1">
      <c r="B51" s="206"/>
      <c r="C51" s="207"/>
      <c r="D51" s="394" t="s">
        <v>884</v>
      </c>
      <c r="E51" s="394"/>
      <c r="F51" s="394"/>
      <c r="G51" s="394"/>
      <c r="H51" s="394"/>
      <c r="I51" s="394"/>
      <c r="J51" s="394"/>
      <c r="K51" s="203"/>
    </row>
    <row r="52" spans="2:11" s="1" customFormat="1" ht="25.5" customHeight="1">
      <c r="B52" s="202"/>
      <c r="C52" s="396" t="s">
        <v>885</v>
      </c>
      <c r="D52" s="396"/>
      <c r="E52" s="396"/>
      <c r="F52" s="396"/>
      <c r="G52" s="396"/>
      <c r="H52" s="396"/>
      <c r="I52" s="396"/>
      <c r="J52" s="396"/>
      <c r="K52" s="203"/>
    </row>
    <row r="53" spans="2:11" s="1" customFormat="1" ht="5.25" customHeight="1">
      <c r="B53" s="202"/>
      <c r="C53" s="204"/>
      <c r="D53" s="204"/>
      <c r="E53" s="204"/>
      <c r="F53" s="204"/>
      <c r="G53" s="204"/>
      <c r="H53" s="204"/>
      <c r="I53" s="204"/>
      <c r="J53" s="204"/>
      <c r="K53" s="203"/>
    </row>
    <row r="54" spans="2:11" s="1" customFormat="1" ht="15" customHeight="1">
      <c r="B54" s="202"/>
      <c r="C54" s="394" t="s">
        <v>886</v>
      </c>
      <c r="D54" s="394"/>
      <c r="E54" s="394"/>
      <c r="F54" s="394"/>
      <c r="G54" s="394"/>
      <c r="H54" s="394"/>
      <c r="I54" s="394"/>
      <c r="J54" s="394"/>
      <c r="K54" s="203"/>
    </row>
    <row r="55" spans="2:11" s="1" customFormat="1" ht="15" customHeight="1">
      <c r="B55" s="202"/>
      <c r="C55" s="394" t="s">
        <v>887</v>
      </c>
      <c r="D55" s="394"/>
      <c r="E55" s="394"/>
      <c r="F55" s="394"/>
      <c r="G55" s="394"/>
      <c r="H55" s="394"/>
      <c r="I55" s="394"/>
      <c r="J55" s="394"/>
      <c r="K55" s="203"/>
    </row>
    <row r="56" spans="2:11" s="1" customFormat="1" ht="12.75" customHeight="1">
      <c r="B56" s="202"/>
      <c r="C56" s="205"/>
      <c r="D56" s="205"/>
      <c r="E56" s="205"/>
      <c r="F56" s="205"/>
      <c r="G56" s="205"/>
      <c r="H56" s="205"/>
      <c r="I56" s="205"/>
      <c r="J56" s="205"/>
      <c r="K56" s="203"/>
    </row>
    <row r="57" spans="2:11" s="1" customFormat="1" ht="15" customHeight="1">
      <c r="B57" s="202"/>
      <c r="C57" s="394" t="s">
        <v>888</v>
      </c>
      <c r="D57" s="394"/>
      <c r="E57" s="394"/>
      <c r="F57" s="394"/>
      <c r="G57" s="394"/>
      <c r="H57" s="394"/>
      <c r="I57" s="394"/>
      <c r="J57" s="394"/>
      <c r="K57" s="203"/>
    </row>
    <row r="58" spans="2:11" s="1" customFormat="1" ht="15" customHeight="1">
      <c r="B58" s="202"/>
      <c r="C58" s="207"/>
      <c r="D58" s="394" t="s">
        <v>889</v>
      </c>
      <c r="E58" s="394"/>
      <c r="F58" s="394"/>
      <c r="G58" s="394"/>
      <c r="H58" s="394"/>
      <c r="I58" s="394"/>
      <c r="J58" s="394"/>
      <c r="K58" s="203"/>
    </row>
    <row r="59" spans="2:11" s="1" customFormat="1" ht="15" customHeight="1">
      <c r="B59" s="202"/>
      <c r="C59" s="207"/>
      <c r="D59" s="394" t="s">
        <v>890</v>
      </c>
      <c r="E59" s="394"/>
      <c r="F59" s="394"/>
      <c r="G59" s="394"/>
      <c r="H59" s="394"/>
      <c r="I59" s="394"/>
      <c r="J59" s="394"/>
      <c r="K59" s="203"/>
    </row>
    <row r="60" spans="2:11" s="1" customFormat="1" ht="15" customHeight="1">
      <c r="B60" s="202"/>
      <c r="C60" s="207"/>
      <c r="D60" s="394" t="s">
        <v>891</v>
      </c>
      <c r="E60" s="394"/>
      <c r="F60" s="394"/>
      <c r="G60" s="394"/>
      <c r="H60" s="394"/>
      <c r="I60" s="394"/>
      <c r="J60" s="394"/>
      <c r="K60" s="203"/>
    </row>
    <row r="61" spans="2:11" s="1" customFormat="1" ht="15" customHeight="1">
      <c r="B61" s="202"/>
      <c r="C61" s="207"/>
      <c r="D61" s="394" t="s">
        <v>892</v>
      </c>
      <c r="E61" s="394"/>
      <c r="F61" s="394"/>
      <c r="G61" s="394"/>
      <c r="H61" s="394"/>
      <c r="I61" s="394"/>
      <c r="J61" s="394"/>
      <c r="K61" s="203"/>
    </row>
    <row r="62" spans="2:11" s="1" customFormat="1" ht="15" customHeight="1">
      <c r="B62" s="202"/>
      <c r="C62" s="207"/>
      <c r="D62" s="398" t="s">
        <v>893</v>
      </c>
      <c r="E62" s="398"/>
      <c r="F62" s="398"/>
      <c r="G62" s="398"/>
      <c r="H62" s="398"/>
      <c r="I62" s="398"/>
      <c r="J62" s="398"/>
      <c r="K62" s="203"/>
    </row>
    <row r="63" spans="2:11" s="1" customFormat="1" ht="15" customHeight="1">
      <c r="B63" s="202"/>
      <c r="C63" s="207"/>
      <c r="D63" s="394" t="s">
        <v>894</v>
      </c>
      <c r="E63" s="394"/>
      <c r="F63" s="394"/>
      <c r="G63" s="394"/>
      <c r="H63" s="394"/>
      <c r="I63" s="394"/>
      <c r="J63" s="394"/>
      <c r="K63" s="203"/>
    </row>
    <row r="64" spans="2:11" s="1" customFormat="1" ht="12.75" customHeight="1">
      <c r="B64" s="202"/>
      <c r="C64" s="207"/>
      <c r="D64" s="207"/>
      <c r="E64" s="210"/>
      <c r="F64" s="207"/>
      <c r="G64" s="207"/>
      <c r="H64" s="207"/>
      <c r="I64" s="207"/>
      <c r="J64" s="207"/>
      <c r="K64" s="203"/>
    </row>
    <row r="65" spans="2:11" s="1" customFormat="1" ht="15" customHeight="1">
      <c r="B65" s="202"/>
      <c r="C65" s="207"/>
      <c r="D65" s="394" t="s">
        <v>895</v>
      </c>
      <c r="E65" s="394"/>
      <c r="F65" s="394"/>
      <c r="G65" s="394"/>
      <c r="H65" s="394"/>
      <c r="I65" s="394"/>
      <c r="J65" s="394"/>
      <c r="K65" s="203"/>
    </row>
    <row r="66" spans="2:11" s="1" customFormat="1" ht="15" customHeight="1">
      <c r="B66" s="202"/>
      <c r="C66" s="207"/>
      <c r="D66" s="398" t="s">
        <v>896</v>
      </c>
      <c r="E66" s="398"/>
      <c r="F66" s="398"/>
      <c r="G66" s="398"/>
      <c r="H66" s="398"/>
      <c r="I66" s="398"/>
      <c r="J66" s="398"/>
      <c r="K66" s="203"/>
    </row>
    <row r="67" spans="2:11" s="1" customFormat="1" ht="15" customHeight="1">
      <c r="B67" s="202"/>
      <c r="C67" s="207"/>
      <c r="D67" s="394" t="s">
        <v>897</v>
      </c>
      <c r="E67" s="394"/>
      <c r="F67" s="394"/>
      <c r="G67" s="394"/>
      <c r="H67" s="394"/>
      <c r="I67" s="394"/>
      <c r="J67" s="394"/>
      <c r="K67" s="203"/>
    </row>
    <row r="68" spans="2:11" s="1" customFormat="1" ht="15" customHeight="1">
      <c r="B68" s="202"/>
      <c r="C68" s="207"/>
      <c r="D68" s="394" t="s">
        <v>898</v>
      </c>
      <c r="E68" s="394"/>
      <c r="F68" s="394"/>
      <c r="G68" s="394"/>
      <c r="H68" s="394"/>
      <c r="I68" s="394"/>
      <c r="J68" s="394"/>
      <c r="K68" s="203"/>
    </row>
    <row r="69" spans="2:11" s="1" customFormat="1" ht="15" customHeight="1">
      <c r="B69" s="202"/>
      <c r="C69" s="207"/>
      <c r="D69" s="394" t="s">
        <v>899</v>
      </c>
      <c r="E69" s="394"/>
      <c r="F69" s="394"/>
      <c r="G69" s="394"/>
      <c r="H69" s="394"/>
      <c r="I69" s="394"/>
      <c r="J69" s="394"/>
      <c r="K69" s="203"/>
    </row>
    <row r="70" spans="2:11" s="1" customFormat="1" ht="15" customHeight="1">
      <c r="B70" s="202"/>
      <c r="C70" s="207"/>
      <c r="D70" s="394" t="s">
        <v>900</v>
      </c>
      <c r="E70" s="394"/>
      <c r="F70" s="394"/>
      <c r="G70" s="394"/>
      <c r="H70" s="394"/>
      <c r="I70" s="394"/>
      <c r="J70" s="394"/>
      <c r="K70" s="203"/>
    </row>
    <row r="71" spans="2:11" s="1" customFormat="1" ht="12.75" customHeight="1">
      <c r="B71" s="211"/>
      <c r="C71" s="212"/>
      <c r="D71" s="212"/>
      <c r="E71" s="212"/>
      <c r="F71" s="212"/>
      <c r="G71" s="212"/>
      <c r="H71" s="212"/>
      <c r="I71" s="212"/>
      <c r="J71" s="212"/>
      <c r="K71" s="213"/>
    </row>
    <row r="72" spans="2:11" s="1" customFormat="1" ht="18.75" customHeight="1">
      <c r="B72" s="214"/>
      <c r="C72" s="214"/>
      <c r="D72" s="214"/>
      <c r="E72" s="214"/>
      <c r="F72" s="214"/>
      <c r="G72" s="214"/>
      <c r="H72" s="214"/>
      <c r="I72" s="214"/>
      <c r="J72" s="214"/>
      <c r="K72" s="215"/>
    </row>
    <row r="73" spans="2:11" s="1" customFormat="1" ht="18.75" customHeight="1">
      <c r="B73" s="215"/>
      <c r="C73" s="215"/>
      <c r="D73" s="215"/>
      <c r="E73" s="215"/>
      <c r="F73" s="215"/>
      <c r="G73" s="215"/>
      <c r="H73" s="215"/>
      <c r="I73" s="215"/>
      <c r="J73" s="215"/>
      <c r="K73" s="215"/>
    </row>
    <row r="74" spans="2:11" s="1" customFormat="1" ht="7.5" customHeight="1">
      <c r="B74" s="216"/>
      <c r="C74" s="217"/>
      <c r="D74" s="217"/>
      <c r="E74" s="217"/>
      <c r="F74" s="217"/>
      <c r="G74" s="217"/>
      <c r="H74" s="217"/>
      <c r="I74" s="217"/>
      <c r="J74" s="217"/>
      <c r="K74" s="218"/>
    </row>
    <row r="75" spans="2:11" s="1" customFormat="1" ht="45" customHeight="1">
      <c r="B75" s="219"/>
      <c r="C75" s="397" t="s">
        <v>901</v>
      </c>
      <c r="D75" s="397"/>
      <c r="E75" s="397"/>
      <c r="F75" s="397"/>
      <c r="G75" s="397"/>
      <c r="H75" s="397"/>
      <c r="I75" s="397"/>
      <c r="J75" s="397"/>
      <c r="K75" s="220"/>
    </row>
    <row r="76" spans="2:11" s="1" customFormat="1" ht="17.25" customHeight="1">
      <c r="B76" s="219"/>
      <c r="C76" s="221" t="s">
        <v>902</v>
      </c>
      <c r="D76" s="221"/>
      <c r="E76" s="221"/>
      <c r="F76" s="221" t="s">
        <v>903</v>
      </c>
      <c r="G76" s="222"/>
      <c r="H76" s="221" t="s">
        <v>55</v>
      </c>
      <c r="I76" s="221" t="s">
        <v>58</v>
      </c>
      <c r="J76" s="221" t="s">
        <v>904</v>
      </c>
      <c r="K76" s="220"/>
    </row>
    <row r="77" spans="2:11" s="1" customFormat="1" ht="17.25" customHeight="1">
      <c r="B77" s="219"/>
      <c r="C77" s="223" t="s">
        <v>905</v>
      </c>
      <c r="D77" s="223"/>
      <c r="E77" s="223"/>
      <c r="F77" s="224" t="s">
        <v>906</v>
      </c>
      <c r="G77" s="225"/>
      <c r="H77" s="223"/>
      <c r="I77" s="223"/>
      <c r="J77" s="223" t="s">
        <v>907</v>
      </c>
      <c r="K77" s="220"/>
    </row>
    <row r="78" spans="2:11" s="1" customFormat="1" ht="5.25" customHeight="1">
      <c r="B78" s="219"/>
      <c r="C78" s="226"/>
      <c r="D78" s="226"/>
      <c r="E78" s="226"/>
      <c r="F78" s="226"/>
      <c r="G78" s="227"/>
      <c r="H78" s="226"/>
      <c r="I78" s="226"/>
      <c r="J78" s="226"/>
      <c r="K78" s="220"/>
    </row>
    <row r="79" spans="2:11" s="1" customFormat="1" ht="15" customHeight="1">
      <c r="B79" s="219"/>
      <c r="C79" s="208" t="s">
        <v>54</v>
      </c>
      <c r="D79" s="228"/>
      <c r="E79" s="228"/>
      <c r="F79" s="229" t="s">
        <v>908</v>
      </c>
      <c r="G79" s="230"/>
      <c r="H79" s="208" t="s">
        <v>909</v>
      </c>
      <c r="I79" s="208" t="s">
        <v>910</v>
      </c>
      <c r="J79" s="208">
        <v>20</v>
      </c>
      <c r="K79" s="220"/>
    </row>
    <row r="80" spans="2:11" s="1" customFormat="1" ht="15" customHeight="1">
      <c r="B80" s="219"/>
      <c r="C80" s="208" t="s">
        <v>911</v>
      </c>
      <c r="D80" s="208"/>
      <c r="E80" s="208"/>
      <c r="F80" s="229" t="s">
        <v>908</v>
      </c>
      <c r="G80" s="230"/>
      <c r="H80" s="208" t="s">
        <v>912</v>
      </c>
      <c r="I80" s="208" t="s">
        <v>910</v>
      </c>
      <c r="J80" s="208">
        <v>120</v>
      </c>
      <c r="K80" s="220"/>
    </row>
    <row r="81" spans="2:11" s="1" customFormat="1" ht="15" customHeight="1">
      <c r="B81" s="231"/>
      <c r="C81" s="208" t="s">
        <v>913</v>
      </c>
      <c r="D81" s="208"/>
      <c r="E81" s="208"/>
      <c r="F81" s="229" t="s">
        <v>914</v>
      </c>
      <c r="G81" s="230"/>
      <c r="H81" s="208" t="s">
        <v>915</v>
      </c>
      <c r="I81" s="208" t="s">
        <v>910</v>
      </c>
      <c r="J81" s="208">
        <v>50</v>
      </c>
      <c r="K81" s="220"/>
    </row>
    <row r="82" spans="2:11" s="1" customFormat="1" ht="15" customHeight="1">
      <c r="B82" s="231"/>
      <c r="C82" s="208" t="s">
        <v>916</v>
      </c>
      <c r="D82" s="208"/>
      <c r="E82" s="208"/>
      <c r="F82" s="229" t="s">
        <v>908</v>
      </c>
      <c r="G82" s="230"/>
      <c r="H82" s="208" t="s">
        <v>917</v>
      </c>
      <c r="I82" s="208" t="s">
        <v>918</v>
      </c>
      <c r="J82" s="208"/>
      <c r="K82" s="220"/>
    </row>
    <row r="83" spans="2:11" s="1" customFormat="1" ht="15" customHeight="1">
      <c r="B83" s="231"/>
      <c r="C83" s="232" t="s">
        <v>919</v>
      </c>
      <c r="D83" s="232"/>
      <c r="E83" s="232"/>
      <c r="F83" s="233" t="s">
        <v>914</v>
      </c>
      <c r="G83" s="232"/>
      <c r="H83" s="232" t="s">
        <v>920</v>
      </c>
      <c r="I83" s="232" t="s">
        <v>910</v>
      </c>
      <c r="J83" s="232">
        <v>15</v>
      </c>
      <c r="K83" s="220"/>
    </row>
    <row r="84" spans="2:11" s="1" customFormat="1" ht="15" customHeight="1">
      <c r="B84" s="231"/>
      <c r="C84" s="232" t="s">
        <v>921</v>
      </c>
      <c r="D84" s="232"/>
      <c r="E84" s="232"/>
      <c r="F84" s="233" t="s">
        <v>914</v>
      </c>
      <c r="G84" s="232"/>
      <c r="H84" s="232" t="s">
        <v>922</v>
      </c>
      <c r="I84" s="232" t="s">
        <v>910</v>
      </c>
      <c r="J84" s="232">
        <v>15</v>
      </c>
      <c r="K84" s="220"/>
    </row>
    <row r="85" spans="2:11" s="1" customFormat="1" ht="15" customHeight="1">
      <c r="B85" s="231"/>
      <c r="C85" s="232" t="s">
        <v>923</v>
      </c>
      <c r="D85" s="232"/>
      <c r="E85" s="232"/>
      <c r="F85" s="233" t="s">
        <v>914</v>
      </c>
      <c r="G85" s="232"/>
      <c r="H85" s="232" t="s">
        <v>924</v>
      </c>
      <c r="I85" s="232" t="s">
        <v>910</v>
      </c>
      <c r="J85" s="232">
        <v>20</v>
      </c>
      <c r="K85" s="220"/>
    </row>
    <row r="86" spans="2:11" s="1" customFormat="1" ht="15" customHeight="1">
      <c r="B86" s="231"/>
      <c r="C86" s="232" t="s">
        <v>925</v>
      </c>
      <c r="D86" s="232"/>
      <c r="E86" s="232"/>
      <c r="F86" s="233" t="s">
        <v>914</v>
      </c>
      <c r="G86" s="232"/>
      <c r="H86" s="232" t="s">
        <v>926</v>
      </c>
      <c r="I86" s="232" t="s">
        <v>910</v>
      </c>
      <c r="J86" s="232">
        <v>20</v>
      </c>
      <c r="K86" s="220"/>
    </row>
    <row r="87" spans="2:11" s="1" customFormat="1" ht="15" customHeight="1">
      <c r="B87" s="231"/>
      <c r="C87" s="208" t="s">
        <v>927</v>
      </c>
      <c r="D87" s="208"/>
      <c r="E87" s="208"/>
      <c r="F87" s="229" t="s">
        <v>914</v>
      </c>
      <c r="G87" s="230"/>
      <c r="H87" s="208" t="s">
        <v>928</v>
      </c>
      <c r="I87" s="208" t="s">
        <v>910</v>
      </c>
      <c r="J87" s="208">
        <v>50</v>
      </c>
      <c r="K87" s="220"/>
    </row>
    <row r="88" spans="2:11" s="1" customFormat="1" ht="15" customHeight="1">
      <c r="B88" s="231"/>
      <c r="C88" s="208" t="s">
        <v>929</v>
      </c>
      <c r="D88" s="208"/>
      <c r="E88" s="208"/>
      <c r="F88" s="229" t="s">
        <v>914</v>
      </c>
      <c r="G88" s="230"/>
      <c r="H88" s="208" t="s">
        <v>930</v>
      </c>
      <c r="I88" s="208" t="s">
        <v>910</v>
      </c>
      <c r="J88" s="208">
        <v>20</v>
      </c>
      <c r="K88" s="220"/>
    </row>
    <row r="89" spans="2:11" s="1" customFormat="1" ht="15" customHeight="1">
      <c r="B89" s="231"/>
      <c r="C89" s="208" t="s">
        <v>931</v>
      </c>
      <c r="D89" s="208"/>
      <c r="E89" s="208"/>
      <c r="F89" s="229" t="s">
        <v>914</v>
      </c>
      <c r="G89" s="230"/>
      <c r="H89" s="208" t="s">
        <v>932</v>
      </c>
      <c r="I89" s="208" t="s">
        <v>910</v>
      </c>
      <c r="J89" s="208">
        <v>20</v>
      </c>
      <c r="K89" s="220"/>
    </row>
    <row r="90" spans="2:11" s="1" customFormat="1" ht="15" customHeight="1">
      <c r="B90" s="231"/>
      <c r="C90" s="208" t="s">
        <v>933</v>
      </c>
      <c r="D90" s="208"/>
      <c r="E90" s="208"/>
      <c r="F90" s="229" t="s">
        <v>914</v>
      </c>
      <c r="G90" s="230"/>
      <c r="H90" s="208" t="s">
        <v>934</v>
      </c>
      <c r="I90" s="208" t="s">
        <v>910</v>
      </c>
      <c r="J90" s="208">
        <v>50</v>
      </c>
      <c r="K90" s="220"/>
    </row>
    <row r="91" spans="2:11" s="1" customFormat="1" ht="15" customHeight="1">
      <c r="B91" s="231"/>
      <c r="C91" s="208" t="s">
        <v>935</v>
      </c>
      <c r="D91" s="208"/>
      <c r="E91" s="208"/>
      <c r="F91" s="229" t="s">
        <v>914</v>
      </c>
      <c r="G91" s="230"/>
      <c r="H91" s="208" t="s">
        <v>935</v>
      </c>
      <c r="I91" s="208" t="s">
        <v>910</v>
      </c>
      <c r="J91" s="208">
        <v>50</v>
      </c>
      <c r="K91" s="220"/>
    </row>
    <row r="92" spans="2:11" s="1" customFormat="1" ht="15" customHeight="1">
      <c r="B92" s="231"/>
      <c r="C92" s="208" t="s">
        <v>936</v>
      </c>
      <c r="D92" s="208"/>
      <c r="E92" s="208"/>
      <c r="F92" s="229" t="s">
        <v>914</v>
      </c>
      <c r="G92" s="230"/>
      <c r="H92" s="208" t="s">
        <v>937</v>
      </c>
      <c r="I92" s="208" t="s">
        <v>910</v>
      </c>
      <c r="J92" s="208">
        <v>255</v>
      </c>
      <c r="K92" s="220"/>
    </row>
    <row r="93" spans="2:11" s="1" customFormat="1" ht="15" customHeight="1">
      <c r="B93" s="231"/>
      <c r="C93" s="208" t="s">
        <v>938</v>
      </c>
      <c r="D93" s="208"/>
      <c r="E93" s="208"/>
      <c r="F93" s="229" t="s">
        <v>908</v>
      </c>
      <c r="G93" s="230"/>
      <c r="H93" s="208" t="s">
        <v>939</v>
      </c>
      <c r="I93" s="208" t="s">
        <v>940</v>
      </c>
      <c r="J93" s="208"/>
      <c r="K93" s="220"/>
    </row>
    <row r="94" spans="2:11" s="1" customFormat="1" ht="15" customHeight="1">
      <c r="B94" s="231"/>
      <c r="C94" s="208" t="s">
        <v>941</v>
      </c>
      <c r="D94" s="208"/>
      <c r="E94" s="208"/>
      <c r="F94" s="229" t="s">
        <v>908</v>
      </c>
      <c r="G94" s="230"/>
      <c r="H94" s="208" t="s">
        <v>942</v>
      </c>
      <c r="I94" s="208" t="s">
        <v>943</v>
      </c>
      <c r="J94" s="208"/>
      <c r="K94" s="220"/>
    </row>
    <row r="95" spans="2:11" s="1" customFormat="1" ht="15" customHeight="1">
      <c r="B95" s="231"/>
      <c r="C95" s="208" t="s">
        <v>944</v>
      </c>
      <c r="D95" s="208"/>
      <c r="E95" s="208"/>
      <c r="F95" s="229" t="s">
        <v>908</v>
      </c>
      <c r="G95" s="230"/>
      <c r="H95" s="208" t="s">
        <v>944</v>
      </c>
      <c r="I95" s="208" t="s">
        <v>943</v>
      </c>
      <c r="J95" s="208"/>
      <c r="K95" s="220"/>
    </row>
    <row r="96" spans="2:11" s="1" customFormat="1" ht="15" customHeight="1">
      <c r="B96" s="231"/>
      <c r="C96" s="208" t="s">
        <v>39</v>
      </c>
      <c r="D96" s="208"/>
      <c r="E96" s="208"/>
      <c r="F96" s="229" t="s">
        <v>908</v>
      </c>
      <c r="G96" s="230"/>
      <c r="H96" s="208" t="s">
        <v>945</v>
      </c>
      <c r="I96" s="208" t="s">
        <v>943</v>
      </c>
      <c r="J96" s="208"/>
      <c r="K96" s="220"/>
    </row>
    <row r="97" spans="2:11" s="1" customFormat="1" ht="15" customHeight="1">
      <c r="B97" s="231"/>
      <c r="C97" s="208" t="s">
        <v>49</v>
      </c>
      <c r="D97" s="208"/>
      <c r="E97" s="208"/>
      <c r="F97" s="229" t="s">
        <v>908</v>
      </c>
      <c r="G97" s="230"/>
      <c r="H97" s="208" t="s">
        <v>946</v>
      </c>
      <c r="I97" s="208" t="s">
        <v>943</v>
      </c>
      <c r="J97" s="208"/>
      <c r="K97" s="220"/>
    </row>
    <row r="98" spans="2:11" s="1" customFormat="1" ht="15" customHeight="1">
      <c r="B98" s="234"/>
      <c r="C98" s="235"/>
      <c r="D98" s="235"/>
      <c r="E98" s="235"/>
      <c r="F98" s="235"/>
      <c r="G98" s="235"/>
      <c r="H98" s="235"/>
      <c r="I98" s="235"/>
      <c r="J98" s="235"/>
      <c r="K98" s="236"/>
    </row>
    <row r="99" spans="2:11" s="1" customFormat="1" ht="18.75" customHeight="1">
      <c r="B99" s="237"/>
      <c r="C99" s="238"/>
      <c r="D99" s="238"/>
      <c r="E99" s="238"/>
      <c r="F99" s="238"/>
      <c r="G99" s="238"/>
      <c r="H99" s="238"/>
      <c r="I99" s="238"/>
      <c r="J99" s="238"/>
      <c r="K99" s="237"/>
    </row>
    <row r="100" spans="2:11" s="1" customFormat="1" ht="18.75" customHeight="1"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</row>
    <row r="101" spans="2:11" s="1" customFormat="1" ht="7.5" customHeight="1">
      <c r="B101" s="216"/>
      <c r="C101" s="217"/>
      <c r="D101" s="217"/>
      <c r="E101" s="217"/>
      <c r="F101" s="217"/>
      <c r="G101" s="217"/>
      <c r="H101" s="217"/>
      <c r="I101" s="217"/>
      <c r="J101" s="217"/>
      <c r="K101" s="218"/>
    </row>
    <row r="102" spans="2:11" s="1" customFormat="1" ht="45" customHeight="1">
      <c r="B102" s="219"/>
      <c r="C102" s="397" t="s">
        <v>947</v>
      </c>
      <c r="D102" s="397"/>
      <c r="E102" s="397"/>
      <c r="F102" s="397"/>
      <c r="G102" s="397"/>
      <c r="H102" s="397"/>
      <c r="I102" s="397"/>
      <c r="J102" s="397"/>
      <c r="K102" s="220"/>
    </row>
    <row r="103" spans="2:11" s="1" customFormat="1" ht="17.25" customHeight="1">
      <c r="B103" s="219"/>
      <c r="C103" s="221" t="s">
        <v>902</v>
      </c>
      <c r="D103" s="221"/>
      <c r="E103" s="221"/>
      <c r="F103" s="221" t="s">
        <v>903</v>
      </c>
      <c r="G103" s="222"/>
      <c r="H103" s="221" t="s">
        <v>55</v>
      </c>
      <c r="I103" s="221" t="s">
        <v>58</v>
      </c>
      <c r="J103" s="221" t="s">
        <v>904</v>
      </c>
      <c r="K103" s="220"/>
    </row>
    <row r="104" spans="2:11" s="1" customFormat="1" ht="17.25" customHeight="1">
      <c r="B104" s="219"/>
      <c r="C104" s="223" t="s">
        <v>905</v>
      </c>
      <c r="D104" s="223"/>
      <c r="E104" s="223"/>
      <c r="F104" s="224" t="s">
        <v>906</v>
      </c>
      <c r="G104" s="225"/>
      <c r="H104" s="223"/>
      <c r="I104" s="223"/>
      <c r="J104" s="223" t="s">
        <v>907</v>
      </c>
      <c r="K104" s="220"/>
    </row>
    <row r="105" spans="2:11" s="1" customFormat="1" ht="5.25" customHeight="1">
      <c r="B105" s="219"/>
      <c r="C105" s="221"/>
      <c r="D105" s="221"/>
      <c r="E105" s="221"/>
      <c r="F105" s="221"/>
      <c r="G105" s="239"/>
      <c r="H105" s="221"/>
      <c r="I105" s="221"/>
      <c r="J105" s="221"/>
      <c r="K105" s="220"/>
    </row>
    <row r="106" spans="2:11" s="1" customFormat="1" ht="15" customHeight="1">
      <c r="B106" s="219"/>
      <c r="C106" s="208" t="s">
        <v>54</v>
      </c>
      <c r="D106" s="228"/>
      <c r="E106" s="228"/>
      <c r="F106" s="229" t="s">
        <v>908</v>
      </c>
      <c r="G106" s="208"/>
      <c r="H106" s="208" t="s">
        <v>948</v>
      </c>
      <c r="I106" s="208" t="s">
        <v>910</v>
      </c>
      <c r="J106" s="208">
        <v>20</v>
      </c>
      <c r="K106" s="220"/>
    </row>
    <row r="107" spans="2:11" s="1" customFormat="1" ht="15" customHeight="1">
      <c r="B107" s="219"/>
      <c r="C107" s="208" t="s">
        <v>911</v>
      </c>
      <c r="D107" s="208"/>
      <c r="E107" s="208"/>
      <c r="F107" s="229" t="s">
        <v>908</v>
      </c>
      <c r="G107" s="208"/>
      <c r="H107" s="208" t="s">
        <v>948</v>
      </c>
      <c r="I107" s="208" t="s">
        <v>910</v>
      </c>
      <c r="J107" s="208">
        <v>120</v>
      </c>
      <c r="K107" s="220"/>
    </row>
    <row r="108" spans="2:11" s="1" customFormat="1" ht="15" customHeight="1">
      <c r="B108" s="231"/>
      <c r="C108" s="208" t="s">
        <v>913</v>
      </c>
      <c r="D108" s="208"/>
      <c r="E108" s="208"/>
      <c r="F108" s="229" t="s">
        <v>914</v>
      </c>
      <c r="G108" s="208"/>
      <c r="H108" s="208" t="s">
        <v>948</v>
      </c>
      <c r="I108" s="208" t="s">
        <v>910</v>
      </c>
      <c r="J108" s="208">
        <v>50</v>
      </c>
      <c r="K108" s="220"/>
    </row>
    <row r="109" spans="2:11" s="1" customFormat="1" ht="15" customHeight="1">
      <c r="B109" s="231"/>
      <c r="C109" s="208" t="s">
        <v>916</v>
      </c>
      <c r="D109" s="208"/>
      <c r="E109" s="208"/>
      <c r="F109" s="229" t="s">
        <v>908</v>
      </c>
      <c r="G109" s="208"/>
      <c r="H109" s="208" t="s">
        <v>948</v>
      </c>
      <c r="I109" s="208" t="s">
        <v>918</v>
      </c>
      <c r="J109" s="208"/>
      <c r="K109" s="220"/>
    </row>
    <row r="110" spans="2:11" s="1" customFormat="1" ht="15" customHeight="1">
      <c r="B110" s="231"/>
      <c r="C110" s="208" t="s">
        <v>927</v>
      </c>
      <c r="D110" s="208"/>
      <c r="E110" s="208"/>
      <c r="F110" s="229" t="s">
        <v>914</v>
      </c>
      <c r="G110" s="208"/>
      <c r="H110" s="208" t="s">
        <v>948</v>
      </c>
      <c r="I110" s="208" t="s">
        <v>910</v>
      </c>
      <c r="J110" s="208">
        <v>50</v>
      </c>
      <c r="K110" s="220"/>
    </row>
    <row r="111" spans="2:11" s="1" customFormat="1" ht="15" customHeight="1">
      <c r="B111" s="231"/>
      <c r="C111" s="208" t="s">
        <v>935</v>
      </c>
      <c r="D111" s="208"/>
      <c r="E111" s="208"/>
      <c r="F111" s="229" t="s">
        <v>914</v>
      </c>
      <c r="G111" s="208"/>
      <c r="H111" s="208" t="s">
        <v>948</v>
      </c>
      <c r="I111" s="208" t="s">
        <v>910</v>
      </c>
      <c r="J111" s="208">
        <v>50</v>
      </c>
      <c r="K111" s="220"/>
    </row>
    <row r="112" spans="2:11" s="1" customFormat="1" ht="15" customHeight="1">
      <c r="B112" s="231"/>
      <c r="C112" s="208" t="s">
        <v>933</v>
      </c>
      <c r="D112" s="208"/>
      <c r="E112" s="208"/>
      <c r="F112" s="229" t="s">
        <v>914</v>
      </c>
      <c r="G112" s="208"/>
      <c r="H112" s="208" t="s">
        <v>948</v>
      </c>
      <c r="I112" s="208" t="s">
        <v>910</v>
      </c>
      <c r="J112" s="208">
        <v>50</v>
      </c>
      <c r="K112" s="220"/>
    </row>
    <row r="113" spans="2:11" s="1" customFormat="1" ht="15" customHeight="1">
      <c r="B113" s="231"/>
      <c r="C113" s="208" t="s">
        <v>54</v>
      </c>
      <c r="D113" s="208"/>
      <c r="E113" s="208"/>
      <c r="F113" s="229" t="s">
        <v>908</v>
      </c>
      <c r="G113" s="208"/>
      <c r="H113" s="208" t="s">
        <v>949</v>
      </c>
      <c r="I113" s="208" t="s">
        <v>910</v>
      </c>
      <c r="J113" s="208">
        <v>20</v>
      </c>
      <c r="K113" s="220"/>
    </row>
    <row r="114" spans="2:11" s="1" customFormat="1" ht="15" customHeight="1">
      <c r="B114" s="231"/>
      <c r="C114" s="208" t="s">
        <v>950</v>
      </c>
      <c r="D114" s="208"/>
      <c r="E114" s="208"/>
      <c r="F114" s="229" t="s">
        <v>908</v>
      </c>
      <c r="G114" s="208"/>
      <c r="H114" s="208" t="s">
        <v>951</v>
      </c>
      <c r="I114" s="208" t="s">
        <v>910</v>
      </c>
      <c r="J114" s="208">
        <v>120</v>
      </c>
      <c r="K114" s="220"/>
    </row>
    <row r="115" spans="2:11" s="1" customFormat="1" ht="15" customHeight="1">
      <c r="B115" s="231"/>
      <c r="C115" s="208" t="s">
        <v>39</v>
      </c>
      <c r="D115" s="208"/>
      <c r="E115" s="208"/>
      <c r="F115" s="229" t="s">
        <v>908</v>
      </c>
      <c r="G115" s="208"/>
      <c r="H115" s="208" t="s">
        <v>952</v>
      </c>
      <c r="I115" s="208" t="s">
        <v>943</v>
      </c>
      <c r="J115" s="208"/>
      <c r="K115" s="220"/>
    </row>
    <row r="116" spans="2:11" s="1" customFormat="1" ht="15" customHeight="1">
      <c r="B116" s="231"/>
      <c r="C116" s="208" t="s">
        <v>49</v>
      </c>
      <c r="D116" s="208"/>
      <c r="E116" s="208"/>
      <c r="F116" s="229" t="s">
        <v>908</v>
      </c>
      <c r="G116" s="208"/>
      <c r="H116" s="208" t="s">
        <v>953</v>
      </c>
      <c r="I116" s="208" t="s">
        <v>943</v>
      </c>
      <c r="J116" s="208"/>
      <c r="K116" s="220"/>
    </row>
    <row r="117" spans="2:11" s="1" customFormat="1" ht="15" customHeight="1">
      <c r="B117" s="231"/>
      <c r="C117" s="208" t="s">
        <v>58</v>
      </c>
      <c r="D117" s="208"/>
      <c r="E117" s="208"/>
      <c r="F117" s="229" t="s">
        <v>908</v>
      </c>
      <c r="G117" s="208"/>
      <c r="H117" s="208" t="s">
        <v>954</v>
      </c>
      <c r="I117" s="208" t="s">
        <v>955</v>
      </c>
      <c r="J117" s="208"/>
      <c r="K117" s="220"/>
    </row>
    <row r="118" spans="2:11" s="1" customFormat="1" ht="15" customHeight="1">
      <c r="B118" s="234"/>
      <c r="C118" s="240"/>
      <c r="D118" s="240"/>
      <c r="E118" s="240"/>
      <c r="F118" s="240"/>
      <c r="G118" s="240"/>
      <c r="H118" s="240"/>
      <c r="I118" s="240"/>
      <c r="J118" s="240"/>
      <c r="K118" s="236"/>
    </row>
    <row r="119" spans="2:11" s="1" customFormat="1" ht="18.75" customHeight="1">
      <c r="B119" s="241"/>
      <c r="C119" s="242"/>
      <c r="D119" s="242"/>
      <c r="E119" s="242"/>
      <c r="F119" s="243"/>
      <c r="G119" s="242"/>
      <c r="H119" s="242"/>
      <c r="I119" s="242"/>
      <c r="J119" s="242"/>
      <c r="K119" s="241"/>
    </row>
    <row r="120" spans="2:11" s="1" customFormat="1" ht="18.75" customHeight="1"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</row>
    <row r="121" spans="2:11" s="1" customFormat="1" ht="7.5" customHeight="1">
      <c r="B121" s="244"/>
      <c r="C121" s="245"/>
      <c r="D121" s="245"/>
      <c r="E121" s="245"/>
      <c r="F121" s="245"/>
      <c r="G121" s="245"/>
      <c r="H121" s="245"/>
      <c r="I121" s="245"/>
      <c r="J121" s="245"/>
      <c r="K121" s="246"/>
    </row>
    <row r="122" spans="2:11" s="1" customFormat="1" ht="45" customHeight="1">
      <c r="B122" s="247"/>
      <c r="C122" s="395" t="s">
        <v>956</v>
      </c>
      <c r="D122" s="395"/>
      <c r="E122" s="395"/>
      <c r="F122" s="395"/>
      <c r="G122" s="395"/>
      <c r="H122" s="395"/>
      <c r="I122" s="395"/>
      <c r="J122" s="395"/>
      <c r="K122" s="248"/>
    </row>
    <row r="123" spans="2:11" s="1" customFormat="1" ht="17.25" customHeight="1">
      <c r="B123" s="249"/>
      <c r="C123" s="221" t="s">
        <v>902</v>
      </c>
      <c r="D123" s="221"/>
      <c r="E123" s="221"/>
      <c r="F123" s="221" t="s">
        <v>903</v>
      </c>
      <c r="G123" s="222"/>
      <c r="H123" s="221" t="s">
        <v>55</v>
      </c>
      <c r="I123" s="221" t="s">
        <v>58</v>
      </c>
      <c r="J123" s="221" t="s">
        <v>904</v>
      </c>
      <c r="K123" s="250"/>
    </row>
    <row r="124" spans="2:11" s="1" customFormat="1" ht="17.25" customHeight="1">
      <c r="B124" s="249"/>
      <c r="C124" s="223" t="s">
        <v>905</v>
      </c>
      <c r="D124" s="223"/>
      <c r="E124" s="223"/>
      <c r="F124" s="224" t="s">
        <v>906</v>
      </c>
      <c r="G124" s="225"/>
      <c r="H124" s="223"/>
      <c r="I124" s="223"/>
      <c r="J124" s="223" t="s">
        <v>907</v>
      </c>
      <c r="K124" s="250"/>
    </row>
    <row r="125" spans="2:11" s="1" customFormat="1" ht="5.25" customHeight="1">
      <c r="B125" s="251"/>
      <c r="C125" s="226"/>
      <c r="D125" s="226"/>
      <c r="E125" s="226"/>
      <c r="F125" s="226"/>
      <c r="G125" s="252"/>
      <c r="H125" s="226"/>
      <c r="I125" s="226"/>
      <c r="J125" s="226"/>
      <c r="K125" s="253"/>
    </row>
    <row r="126" spans="2:11" s="1" customFormat="1" ht="15" customHeight="1">
      <c r="B126" s="251"/>
      <c r="C126" s="208" t="s">
        <v>911</v>
      </c>
      <c r="D126" s="228"/>
      <c r="E126" s="228"/>
      <c r="F126" s="229" t="s">
        <v>908</v>
      </c>
      <c r="G126" s="208"/>
      <c r="H126" s="208" t="s">
        <v>948</v>
      </c>
      <c r="I126" s="208" t="s">
        <v>910</v>
      </c>
      <c r="J126" s="208">
        <v>120</v>
      </c>
      <c r="K126" s="254"/>
    </row>
    <row r="127" spans="2:11" s="1" customFormat="1" ht="15" customHeight="1">
      <c r="B127" s="251"/>
      <c r="C127" s="208" t="s">
        <v>957</v>
      </c>
      <c r="D127" s="208"/>
      <c r="E127" s="208"/>
      <c r="F127" s="229" t="s">
        <v>908</v>
      </c>
      <c r="G127" s="208"/>
      <c r="H127" s="208" t="s">
        <v>958</v>
      </c>
      <c r="I127" s="208" t="s">
        <v>910</v>
      </c>
      <c r="J127" s="208" t="s">
        <v>959</v>
      </c>
      <c r="K127" s="254"/>
    </row>
    <row r="128" spans="2:11" s="1" customFormat="1" ht="15" customHeight="1">
      <c r="B128" s="251"/>
      <c r="C128" s="208" t="s">
        <v>856</v>
      </c>
      <c r="D128" s="208"/>
      <c r="E128" s="208"/>
      <c r="F128" s="229" t="s">
        <v>908</v>
      </c>
      <c r="G128" s="208"/>
      <c r="H128" s="208" t="s">
        <v>960</v>
      </c>
      <c r="I128" s="208" t="s">
        <v>910</v>
      </c>
      <c r="J128" s="208" t="s">
        <v>959</v>
      </c>
      <c r="K128" s="254"/>
    </row>
    <row r="129" spans="2:11" s="1" customFormat="1" ht="15" customHeight="1">
      <c r="B129" s="251"/>
      <c r="C129" s="208" t="s">
        <v>919</v>
      </c>
      <c r="D129" s="208"/>
      <c r="E129" s="208"/>
      <c r="F129" s="229" t="s">
        <v>914</v>
      </c>
      <c r="G129" s="208"/>
      <c r="H129" s="208" t="s">
        <v>920</v>
      </c>
      <c r="I129" s="208" t="s">
        <v>910</v>
      </c>
      <c r="J129" s="208">
        <v>15</v>
      </c>
      <c r="K129" s="254"/>
    </row>
    <row r="130" spans="2:11" s="1" customFormat="1" ht="15" customHeight="1">
      <c r="B130" s="251"/>
      <c r="C130" s="232" t="s">
        <v>921</v>
      </c>
      <c r="D130" s="232"/>
      <c r="E130" s="232"/>
      <c r="F130" s="233" t="s">
        <v>914</v>
      </c>
      <c r="G130" s="232"/>
      <c r="H130" s="232" t="s">
        <v>922</v>
      </c>
      <c r="I130" s="232" t="s">
        <v>910</v>
      </c>
      <c r="J130" s="232">
        <v>15</v>
      </c>
      <c r="K130" s="254"/>
    </row>
    <row r="131" spans="2:11" s="1" customFormat="1" ht="15" customHeight="1">
      <c r="B131" s="251"/>
      <c r="C131" s="232" t="s">
        <v>923</v>
      </c>
      <c r="D131" s="232"/>
      <c r="E131" s="232"/>
      <c r="F131" s="233" t="s">
        <v>914</v>
      </c>
      <c r="G131" s="232"/>
      <c r="H131" s="232" t="s">
        <v>924</v>
      </c>
      <c r="I131" s="232" t="s">
        <v>910</v>
      </c>
      <c r="J131" s="232">
        <v>20</v>
      </c>
      <c r="K131" s="254"/>
    </row>
    <row r="132" spans="2:11" s="1" customFormat="1" ht="15" customHeight="1">
      <c r="B132" s="251"/>
      <c r="C132" s="232" t="s">
        <v>925</v>
      </c>
      <c r="D132" s="232"/>
      <c r="E132" s="232"/>
      <c r="F132" s="233" t="s">
        <v>914</v>
      </c>
      <c r="G132" s="232"/>
      <c r="H132" s="232" t="s">
        <v>926</v>
      </c>
      <c r="I132" s="232" t="s">
        <v>910</v>
      </c>
      <c r="J132" s="232">
        <v>20</v>
      </c>
      <c r="K132" s="254"/>
    </row>
    <row r="133" spans="2:11" s="1" customFormat="1" ht="15" customHeight="1">
      <c r="B133" s="251"/>
      <c r="C133" s="208" t="s">
        <v>913</v>
      </c>
      <c r="D133" s="208"/>
      <c r="E133" s="208"/>
      <c r="F133" s="229" t="s">
        <v>914</v>
      </c>
      <c r="G133" s="208"/>
      <c r="H133" s="208" t="s">
        <v>948</v>
      </c>
      <c r="I133" s="208" t="s">
        <v>910</v>
      </c>
      <c r="J133" s="208">
        <v>50</v>
      </c>
      <c r="K133" s="254"/>
    </row>
    <row r="134" spans="2:11" s="1" customFormat="1" ht="15" customHeight="1">
      <c r="B134" s="251"/>
      <c r="C134" s="208" t="s">
        <v>927</v>
      </c>
      <c r="D134" s="208"/>
      <c r="E134" s="208"/>
      <c r="F134" s="229" t="s">
        <v>914</v>
      </c>
      <c r="G134" s="208"/>
      <c r="H134" s="208" t="s">
        <v>948</v>
      </c>
      <c r="I134" s="208" t="s">
        <v>910</v>
      </c>
      <c r="J134" s="208">
        <v>50</v>
      </c>
      <c r="K134" s="254"/>
    </row>
    <row r="135" spans="2:11" s="1" customFormat="1" ht="15" customHeight="1">
      <c r="B135" s="251"/>
      <c r="C135" s="208" t="s">
        <v>933</v>
      </c>
      <c r="D135" s="208"/>
      <c r="E135" s="208"/>
      <c r="F135" s="229" t="s">
        <v>914</v>
      </c>
      <c r="G135" s="208"/>
      <c r="H135" s="208" t="s">
        <v>948</v>
      </c>
      <c r="I135" s="208" t="s">
        <v>910</v>
      </c>
      <c r="J135" s="208">
        <v>50</v>
      </c>
      <c r="K135" s="254"/>
    </row>
    <row r="136" spans="2:11" s="1" customFormat="1" ht="15" customHeight="1">
      <c r="B136" s="251"/>
      <c r="C136" s="208" t="s">
        <v>935</v>
      </c>
      <c r="D136" s="208"/>
      <c r="E136" s="208"/>
      <c r="F136" s="229" t="s">
        <v>914</v>
      </c>
      <c r="G136" s="208"/>
      <c r="H136" s="208" t="s">
        <v>948</v>
      </c>
      <c r="I136" s="208" t="s">
        <v>910</v>
      </c>
      <c r="J136" s="208">
        <v>50</v>
      </c>
      <c r="K136" s="254"/>
    </row>
    <row r="137" spans="2:11" s="1" customFormat="1" ht="15" customHeight="1">
      <c r="B137" s="251"/>
      <c r="C137" s="208" t="s">
        <v>936</v>
      </c>
      <c r="D137" s="208"/>
      <c r="E137" s="208"/>
      <c r="F137" s="229" t="s">
        <v>914</v>
      </c>
      <c r="G137" s="208"/>
      <c r="H137" s="208" t="s">
        <v>961</v>
      </c>
      <c r="I137" s="208" t="s">
        <v>910</v>
      </c>
      <c r="J137" s="208">
        <v>255</v>
      </c>
      <c r="K137" s="254"/>
    </row>
    <row r="138" spans="2:11" s="1" customFormat="1" ht="15" customHeight="1">
      <c r="B138" s="251"/>
      <c r="C138" s="208" t="s">
        <v>938</v>
      </c>
      <c r="D138" s="208"/>
      <c r="E138" s="208"/>
      <c r="F138" s="229" t="s">
        <v>908</v>
      </c>
      <c r="G138" s="208"/>
      <c r="H138" s="208" t="s">
        <v>962</v>
      </c>
      <c r="I138" s="208" t="s">
        <v>940</v>
      </c>
      <c r="J138" s="208"/>
      <c r="K138" s="254"/>
    </row>
    <row r="139" spans="2:11" s="1" customFormat="1" ht="15" customHeight="1">
      <c r="B139" s="251"/>
      <c r="C139" s="208" t="s">
        <v>941</v>
      </c>
      <c r="D139" s="208"/>
      <c r="E139" s="208"/>
      <c r="F139" s="229" t="s">
        <v>908</v>
      </c>
      <c r="G139" s="208"/>
      <c r="H139" s="208" t="s">
        <v>963</v>
      </c>
      <c r="I139" s="208" t="s">
        <v>943</v>
      </c>
      <c r="J139" s="208"/>
      <c r="K139" s="254"/>
    </row>
    <row r="140" spans="2:11" s="1" customFormat="1" ht="15" customHeight="1">
      <c r="B140" s="251"/>
      <c r="C140" s="208" t="s">
        <v>944</v>
      </c>
      <c r="D140" s="208"/>
      <c r="E140" s="208"/>
      <c r="F140" s="229" t="s">
        <v>908</v>
      </c>
      <c r="G140" s="208"/>
      <c r="H140" s="208" t="s">
        <v>944</v>
      </c>
      <c r="I140" s="208" t="s">
        <v>943</v>
      </c>
      <c r="J140" s="208"/>
      <c r="K140" s="254"/>
    </row>
    <row r="141" spans="2:11" s="1" customFormat="1" ht="15" customHeight="1">
      <c r="B141" s="251"/>
      <c r="C141" s="208" t="s">
        <v>39</v>
      </c>
      <c r="D141" s="208"/>
      <c r="E141" s="208"/>
      <c r="F141" s="229" t="s">
        <v>908</v>
      </c>
      <c r="G141" s="208"/>
      <c r="H141" s="208" t="s">
        <v>964</v>
      </c>
      <c r="I141" s="208" t="s">
        <v>943</v>
      </c>
      <c r="J141" s="208"/>
      <c r="K141" s="254"/>
    </row>
    <row r="142" spans="2:11" s="1" customFormat="1" ht="15" customHeight="1">
      <c r="B142" s="251"/>
      <c r="C142" s="208" t="s">
        <v>965</v>
      </c>
      <c r="D142" s="208"/>
      <c r="E142" s="208"/>
      <c r="F142" s="229" t="s">
        <v>908</v>
      </c>
      <c r="G142" s="208"/>
      <c r="H142" s="208" t="s">
        <v>966</v>
      </c>
      <c r="I142" s="208" t="s">
        <v>943</v>
      </c>
      <c r="J142" s="208"/>
      <c r="K142" s="254"/>
    </row>
    <row r="143" spans="2:11" s="1" customFormat="1" ht="15" customHeight="1">
      <c r="B143" s="255"/>
      <c r="C143" s="256"/>
      <c r="D143" s="256"/>
      <c r="E143" s="256"/>
      <c r="F143" s="256"/>
      <c r="G143" s="256"/>
      <c r="H143" s="256"/>
      <c r="I143" s="256"/>
      <c r="J143" s="256"/>
      <c r="K143" s="257"/>
    </row>
    <row r="144" spans="2:11" s="1" customFormat="1" ht="18.75" customHeight="1">
      <c r="B144" s="242"/>
      <c r="C144" s="242"/>
      <c r="D144" s="242"/>
      <c r="E144" s="242"/>
      <c r="F144" s="243"/>
      <c r="G144" s="242"/>
      <c r="H144" s="242"/>
      <c r="I144" s="242"/>
      <c r="J144" s="242"/>
      <c r="K144" s="242"/>
    </row>
    <row r="145" spans="2:11" s="1" customFormat="1" ht="18.75" customHeight="1"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</row>
    <row r="146" spans="2:11" s="1" customFormat="1" ht="7.5" customHeight="1">
      <c r="B146" s="216"/>
      <c r="C146" s="217"/>
      <c r="D146" s="217"/>
      <c r="E146" s="217"/>
      <c r="F146" s="217"/>
      <c r="G146" s="217"/>
      <c r="H146" s="217"/>
      <c r="I146" s="217"/>
      <c r="J146" s="217"/>
      <c r="K146" s="218"/>
    </row>
    <row r="147" spans="2:11" s="1" customFormat="1" ht="45" customHeight="1">
      <c r="B147" s="219"/>
      <c r="C147" s="397" t="s">
        <v>967</v>
      </c>
      <c r="D147" s="397"/>
      <c r="E147" s="397"/>
      <c r="F147" s="397"/>
      <c r="G147" s="397"/>
      <c r="H147" s="397"/>
      <c r="I147" s="397"/>
      <c r="J147" s="397"/>
      <c r="K147" s="220"/>
    </row>
    <row r="148" spans="2:11" s="1" customFormat="1" ht="17.25" customHeight="1">
      <c r="B148" s="219"/>
      <c r="C148" s="221" t="s">
        <v>902</v>
      </c>
      <c r="D148" s="221"/>
      <c r="E148" s="221"/>
      <c r="F148" s="221" t="s">
        <v>903</v>
      </c>
      <c r="G148" s="222"/>
      <c r="H148" s="221" t="s">
        <v>55</v>
      </c>
      <c r="I148" s="221" t="s">
        <v>58</v>
      </c>
      <c r="J148" s="221" t="s">
        <v>904</v>
      </c>
      <c r="K148" s="220"/>
    </row>
    <row r="149" spans="2:11" s="1" customFormat="1" ht="17.25" customHeight="1">
      <c r="B149" s="219"/>
      <c r="C149" s="223" t="s">
        <v>905</v>
      </c>
      <c r="D149" s="223"/>
      <c r="E149" s="223"/>
      <c r="F149" s="224" t="s">
        <v>906</v>
      </c>
      <c r="G149" s="225"/>
      <c r="H149" s="223"/>
      <c r="I149" s="223"/>
      <c r="J149" s="223" t="s">
        <v>907</v>
      </c>
      <c r="K149" s="220"/>
    </row>
    <row r="150" spans="2:11" s="1" customFormat="1" ht="5.25" customHeight="1">
      <c r="B150" s="231"/>
      <c r="C150" s="226"/>
      <c r="D150" s="226"/>
      <c r="E150" s="226"/>
      <c r="F150" s="226"/>
      <c r="G150" s="227"/>
      <c r="H150" s="226"/>
      <c r="I150" s="226"/>
      <c r="J150" s="226"/>
      <c r="K150" s="254"/>
    </row>
    <row r="151" spans="2:11" s="1" customFormat="1" ht="15" customHeight="1">
      <c r="B151" s="231"/>
      <c r="C151" s="258" t="s">
        <v>911</v>
      </c>
      <c r="D151" s="208"/>
      <c r="E151" s="208"/>
      <c r="F151" s="259" t="s">
        <v>908</v>
      </c>
      <c r="G151" s="208"/>
      <c r="H151" s="258" t="s">
        <v>948</v>
      </c>
      <c r="I151" s="258" t="s">
        <v>910</v>
      </c>
      <c r="J151" s="258">
        <v>120</v>
      </c>
      <c r="K151" s="254"/>
    </row>
    <row r="152" spans="2:11" s="1" customFormat="1" ht="15" customHeight="1">
      <c r="B152" s="231"/>
      <c r="C152" s="258" t="s">
        <v>957</v>
      </c>
      <c r="D152" s="208"/>
      <c r="E152" s="208"/>
      <c r="F152" s="259" t="s">
        <v>908</v>
      </c>
      <c r="G152" s="208"/>
      <c r="H152" s="258" t="s">
        <v>968</v>
      </c>
      <c r="I152" s="258" t="s">
        <v>910</v>
      </c>
      <c r="J152" s="258" t="s">
        <v>959</v>
      </c>
      <c r="K152" s="254"/>
    </row>
    <row r="153" spans="2:11" s="1" customFormat="1" ht="15" customHeight="1">
      <c r="B153" s="231"/>
      <c r="C153" s="258" t="s">
        <v>856</v>
      </c>
      <c r="D153" s="208"/>
      <c r="E153" s="208"/>
      <c r="F153" s="259" t="s">
        <v>908</v>
      </c>
      <c r="G153" s="208"/>
      <c r="H153" s="258" t="s">
        <v>969</v>
      </c>
      <c r="I153" s="258" t="s">
        <v>910</v>
      </c>
      <c r="J153" s="258" t="s">
        <v>959</v>
      </c>
      <c r="K153" s="254"/>
    </row>
    <row r="154" spans="2:11" s="1" customFormat="1" ht="15" customHeight="1">
      <c r="B154" s="231"/>
      <c r="C154" s="258" t="s">
        <v>913</v>
      </c>
      <c r="D154" s="208"/>
      <c r="E154" s="208"/>
      <c r="F154" s="259" t="s">
        <v>914</v>
      </c>
      <c r="G154" s="208"/>
      <c r="H154" s="258" t="s">
        <v>948</v>
      </c>
      <c r="I154" s="258" t="s">
        <v>910</v>
      </c>
      <c r="J154" s="258">
        <v>50</v>
      </c>
      <c r="K154" s="254"/>
    </row>
    <row r="155" spans="2:11" s="1" customFormat="1" ht="15" customHeight="1">
      <c r="B155" s="231"/>
      <c r="C155" s="258" t="s">
        <v>916</v>
      </c>
      <c r="D155" s="208"/>
      <c r="E155" s="208"/>
      <c r="F155" s="259" t="s">
        <v>908</v>
      </c>
      <c r="G155" s="208"/>
      <c r="H155" s="258" t="s">
        <v>948</v>
      </c>
      <c r="I155" s="258" t="s">
        <v>918</v>
      </c>
      <c r="J155" s="258"/>
      <c r="K155" s="254"/>
    </row>
    <row r="156" spans="2:11" s="1" customFormat="1" ht="15" customHeight="1">
      <c r="B156" s="231"/>
      <c r="C156" s="258" t="s">
        <v>927</v>
      </c>
      <c r="D156" s="208"/>
      <c r="E156" s="208"/>
      <c r="F156" s="259" t="s">
        <v>914</v>
      </c>
      <c r="G156" s="208"/>
      <c r="H156" s="258" t="s">
        <v>948</v>
      </c>
      <c r="I156" s="258" t="s">
        <v>910</v>
      </c>
      <c r="J156" s="258">
        <v>50</v>
      </c>
      <c r="K156" s="254"/>
    </row>
    <row r="157" spans="2:11" s="1" customFormat="1" ht="15" customHeight="1">
      <c r="B157" s="231"/>
      <c r="C157" s="258" t="s">
        <v>935</v>
      </c>
      <c r="D157" s="208"/>
      <c r="E157" s="208"/>
      <c r="F157" s="259" t="s">
        <v>914</v>
      </c>
      <c r="G157" s="208"/>
      <c r="H157" s="258" t="s">
        <v>948</v>
      </c>
      <c r="I157" s="258" t="s">
        <v>910</v>
      </c>
      <c r="J157" s="258">
        <v>50</v>
      </c>
      <c r="K157" s="254"/>
    </row>
    <row r="158" spans="2:11" s="1" customFormat="1" ht="15" customHeight="1">
      <c r="B158" s="231"/>
      <c r="C158" s="258" t="s">
        <v>933</v>
      </c>
      <c r="D158" s="208"/>
      <c r="E158" s="208"/>
      <c r="F158" s="259" t="s">
        <v>914</v>
      </c>
      <c r="G158" s="208"/>
      <c r="H158" s="258" t="s">
        <v>948</v>
      </c>
      <c r="I158" s="258" t="s">
        <v>910</v>
      </c>
      <c r="J158" s="258">
        <v>50</v>
      </c>
      <c r="K158" s="254"/>
    </row>
    <row r="159" spans="2:11" s="1" customFormat="1" ht="15" customHeight="1">
      <c r="B159" s="231"/>
      <c r="C159" s="258" t="s">
        <v>94</v>
      </c>
      <c r="D159" s="208"/>
      <c r="E159" s="208"/>
      <c r="F159" s="259" t="s">
        <v>908</v>
      </c>
      <c r="G159" s="208"/>
      <c r="H159" s="258" t="s">
        <v>970</v>
      </c>
      <c r="I159" s="258" t="s">
        <v>910</v>
      </c>
      <c r="J159" s="258" t="s">
        <v>971</v>
      </c>
      <c r="K159" s="254"/>
    </row>
    <row r="160" spans="2:11" s="1" customFormat="1" ht="15" customHeight="1">
      <c r="B160" s="231"/>
      <c r="C160" s="258" t="s">
        <v>972</v>
      </c>
      <c r="D160" s="208"/>
      <c r="E160" s="208"/>
      <c r="F160" s="259" t="s">
        <v>908</v>
      </c>
      <c r="G160" s="208"/>
      <c r="H160" s="258" t="s">
        <v>973</v>
      </c>
      <c r="I160" s="258" t="s">
        <v>943</v>
      </c>
      <c r="J160" s="258"/>
      <c r="K160" s="254"/>
    </row>
    <row r="161" spans="2:11" s="1" customFormat="1" ht="15" customHeight="1">
      <c r="B161" s="260"/>
      <c r="C161" s="240"/>
      <c r="D161" s="240"/>
      <c r="E161" s="240"/>
      <c r="F161" s="240"/>
      <c r="G161" s="240"/>
      <c r="H161" s="240"/>
      <c r="I161" s="240"/>
      <c r="J161" s="240"/>
      <c r="K161" s="261"/>
    </row>
    <row r="162" spans="2:11" s="1" customFormat="1" ht="18.75" customHeight="1">
      <c r="B162" s="242"/>
      <c r="C162" s="252"/>
      <c r="D162" s="252"/>
      <c r="E162" s="252"/>
      <c r="F162" s="262"/>
      <c r="G162" s="252"/>
      <c r="H162" s="252"/>
      <c r="I162" s="252"/>
      <c r="J162" s="252"/>
      <c r="K162" s="242"/>
    </row>
    <row r="163" spans="2:11" s="1" customFormat="1" ht="18.75" customHeight="1"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</row>
    <row r="164" spans="2:11" s="1" customFormat="1" ht="7.5" customHeight="1">
      <c r="B164" s="197"/>
      <c r="C164" s="198"/>
      <c r="D164" s="198"/>
      <c r="E164" s="198"/>
      <c r="F164" s="198"/>
      <c r="G164" s="198"/>
      <c r="H164" s="198"/>
      <c r="I164" s="198"/>
      <c r="J164" s="198"/>
      <c r="K164" s="199"/>
    </row>
    <row r="165" spans="2:11" s="1" customFormat="1" ht="45" customHeight="1">
      <c r="B165" s="200"/>
      <c r="C165" s="395" t="s">
        <v>974</v>
      </c>
      <c r="D165" s="395"/>
      <c r="E165" s="395"/>
      <c r="F165" s="395"/>
      <c r="G165" s="395"/>
      <c r="H165" s="395"/>
      <c r="I165" s="395"/>
      <c r="J165" s="395"/>
      <c r="K165" s="201"/>
    </row>
    <row r="166" spans="2:11" s="1" customFormat="1" ht="17.25" customHeight="1">
      <c r="B166" s="200"/>
      <c r="C166" s="221" t="s">
        <v>902</v>
      </c>
      <c r="D166" s="221"/>
      <c r="E166" s="221"/>
      <c r="F166" s="221" t="s">
        <v>903</v>
      </c>
      <c r="G166" s="263"/>
      <c r="H166" s="264" t="s">
        <v>55</v>
      </c>
      <c r="I166" s="264" t="s">
        <v>58</v>
      </c>
      <c r="J166" s="221" t="s">
        <v>904</v>
      </c>
      <c r="K166" s="201"/>
    </row>
    <row r="167" spans="2:11" s="1" customFormat="1" ht="17.25" customHeight="1">
      <c r="B167" s="202"/>
      <c r="C167" s="223" t="s">
        <v>905</v>
      </c>
      <c r="D167" s="223"/>
      <c r="E167" s="223"/>
      <c r="F167" s="224" t="s">
        <v>906</v>
      </c>
      <c r="G167" s="265"/>
      <c r="H167" s="266"/>
      <c r="I167" s="266"/>
      <c r="J167" s="223" t="s">
        <v>907</v>
      </c>
      <c r="K167" s="203"/>
    </row>
    <row r="168" spans="2:11" s="1" customFormat="1" ht="5.25" customHeight="1">
      <c r="B168" s="231"/>
      <c r="C168" s="226"/>
      <c r="D168" s="226"/>
      <c r="E168" s="226"/>
      <c r="F168" s="226"/>
      <c r="G168" s="227"/>
      <c r="H168" s="226"/>
      <c r="I168" s="226"/>
      <c r="J168" s="226"/>
      <c r="K168" s="254"/>
    </row>
    <row r="169" spans="2:11" s="1" customFormat="1" ht="15" customHeight="1">
      <c r="B169" s="231"/>
      <c r="C169" s="208" t="s">
        <v>911</v>
      </c>
      <c r="D169" s="208"/>
      <c r="E169" s="208"/>
      <c r="F169" s="229" t="s">
        <v>908</v>
      </c>
      <c r="G169" s="208"/>
      <c r="H169" s="208" t="s">
        <v>948</v>
      </c>
      <c r="I169" s="208" t="s">
        <v>910</v>
      </c>
      <c r="J169" s="208">
        <v>120</v>
      </c>
      <c r="K169" s="254"/>
    </row>
    <row r="170" spans="2:11" s="1" customFormat="1" ht="15" customHeight="1">
      <c r="B170" s="231"/>
      <c r="C170" s="208" t="s">
        <v>957</v>
      </c>
      <c r="D170" s="208"/>
      <c r="E170" s="208"/>
      <c r="F170" s="229" t="s">
        <v>908</v>
      </c>
      <c r="G170" s="208"/>
      <c r="H170" s="208" t="s">
        <v>958</v>
      </c>
      <c r="I170" s="208" t="s">
        <v>910</v>
      </c>
      <c r="J170" s="208" t="s">
        <v>959</v>
      </c>
      <c r="K170" s="254"/>
    </row>
    <row r="171" spans="2:11" s="1" customFormat="1" ht="15" customHeight="1">
      <c r="B171" s="231"/>
      <c r="C171" s="208" t="s">
        <v>856</v>
      </c>
      <c r="D171" s="208"/>
      <c r="E171" s="208"/>
      <c r="F171" s="229" t="s">
        <v>908</v>
      </c>
      <c r="G171" s="208"/>
      <c r="H171" s="208" t="s">
        <v>975</v>
      </c>
      <c r="I171" s="208" t="s">
        <v>910</v>
      </c>
      <c r="J171" s="208" t="s">
        <v>959</v>
      </c>
      <c r="K171" s="254"/>
    </row>
    <row r="172" spans="2:11" s="1" customFormat="1" ht="15" customHeight="1">
      <c r="B172" s="231"/>
      <c r="C172" s="208" t="s">
        <v>913</v>
      </c>
      <c r="D172" s="208"/>
      <c r="E172" s="208"/>
      <c r="F172" s="229" t="s">
        <v>914</v>
      </c>
      <c r="G172" s="208"/>
      <c r="H172" s="208" t="s">
        <v>975</v>
      </c>
      <c r="I172" s="208" t="s">
        <v>910</v>
      </c>
      <c r="J172" s="208">
        <v>50</v>
      </c>
      <c r="K172" s="254"/>
    </row>
    <row r="173" spans="2:11" s="1" customFormat="1" ht="15" customHeight="1">
      <c r="B173" s="231"/>
      <c r="C173" s="208" t="s">
        <v>916</v>
      </c>
      <c r="D173" s="208"/>
      <c r="E173" s="208"/>
      <c r="F173" s="229" t="s">
        <v>908</v>
      </c>
      <c r="G173" s="208"/>
      <c r="H173" s="208" t="s">
        <v>975</v>
      </c>
      <c r="I173" s="208" t="s">
        <v>918</v>
      </c>
      <c r="J173" s="208"/>
      <c r="K173" s="254"/>
    </row>
    <row r="174" spans="2:11" s="1" customFormat="1" ht="15" customHeight="1">
      <c r="B174" s="231"/>
      <c r="C174" s="208" t="s">
        <v>927</v>
      </c>
      <c r="D174" s="208"/>
      <c r="E174" s="208"/>
      <c r="F174" s="229" t="s">
        <v>914</v>
      </c>
      <c r="G174" s="208"/>
      <c r="H174" s="208" t="s">
        <v>975</v>
      </c>
      <c r="I174" s="208" t="s">
        <v>910</v>
      </c>
      <c r="J174" s="208">
        <v>50</v>
      </c>
      <c r="K174" s="254"/>
    </row>
    <row r="175" spans="2:11" s="1" customFormat="1" ht="15" customHeight="1">
      <c r="B175" s="231"/>
      <c r="C175" s="208" t="s">
        <v>935</v>
      </c>
      <c r="D175" s="208"/>
      <c r="E175" s="208"/>
      <c r="F175" s="229" t="s">
        <v>914</v>
      </c>
      <c r="G175" s="208"/>
      <c r="H175" s="208" t="s">
        <v>975</v>
      </c>
      <c r="I175" s="208" t="s">
        <v>910</v>
      </c>
      <c r="J175" s="208">
        <v>50</v>
      </c>
      <c r="K175" s="254"/>
    </row>
    <row r="176" spans="2:11" s="1" customFormat="1" ht="15" customHeight="1">
      <c r="B176" s="231"/>
      <c r="C176" s="208" t="s">
        <v>933</v>
      </c>
      <c r="D176" s="208"/>
      <c r="E176" s="208"/>
      <c r="F176" s="229" t="s">
        <v>914</v>
      </c>
      <c r="G176" s="208"/>
      <c r="H176" s="208" t="s">
        <v>975</v>
      </c>
      <c r="I176" s="208" t="s">
        <v>910</v>
      </c>
      <c r="J176" s="208">
        <v>50</v>
      </c>
      <c r="K176" s="254"/>
    </row>
    <row r="177" spans="2:11" s="1" customFormat="1" ht="15" customHeight="1">
      <c r="B177" s="231"/>
      <c r="C177" s="208" t="s">
        <v>113</v>
      </c>
      <c r="D177" s="208"/>
      <c r="E177" s="208"/>
      <c r="F177" s="229" t="s">
        <v>908</v>
      </c>
      <c r="G177" s="208"/>
      <c r="H177" s="208" t="s">
        <v>976</v>
      </c>
      <c r="I177" s="208" t="s">
        <v>977</v>
      </c>
      <c r="J177" s="208"/>
      <c r="K177" s="254"/>
    </row>
    <row r="178" spans="2:11" s="1" customFormat="1" ht="15" customHeight="1">
      <c r="B178" s="231"/>
      <c r="C178" s="208" t="s">
        <v>58</v>
      </c>
      <c r="D178" s="208"/>
      <c r="E178" s="208"/>
      <c r="F178" s="229" t="s">
        <v>908</v>
      </c>
      <c r="G178" s="208"/>
      <c r="H178" s="208" t="s">
        <v>978</v>
      </c>
      <c r="I178" s="208" t="s">
        <v>979</v>
      </c>
      <c r="J178" s="208">
        <v>1</v>
      </c>
      <c r="K178" s="254"/>
    </row>
    <row r="179" spans="2:11" s="1" customFormat="1" ht="15" customHeight="1">
      <c r="B179" s="231"/>
      <c r="C179" s="208" t="s">
        <v>54</v>
      </c>
      <c r="D179" s="208"/>
      <c r="E179" s="208"/>
      <c r="F179" s="229" t="s">
        <v>908</v>
      </c>
      <c r="G179" s="208"/>
      <c r="H179" s="208" t="s">
        <v>980</v>
      </c>
      <c r="I179" s="208" t="s">
        <v>910</v>
      </c>
      <c r="J179" s="208">
        <v>20</v>
      </c>
      <c r="K179" s="254"/>
    </row>
    <row r="180" spans="2:11" s="1" customFormat="1" ht="15" customHeight="1">
      <c r="B180" s="231"/>
      <c r="C180" s="208" t="s">
        <v>55</v>
      </c>
      <c r="D180" s="208"/>
      <c r="E180" s="208"/>
      <c r="F180" s="229" t="s">
        <v>908</v>
      </c>
      <c r="G180" s="208"/>
      <c r="H180" s="208" t="s">
        <v>981</v>
      </c>
      <c r="I180" s="208" t="s">
        <v>910</v>
      </c>
      <c r="J180" s="208">
        <v>255</v>
      </c>
      <c r="K180" s="254"/>
    </row>
    <row r="181" spans="2:11" s="1" customFormat="1" ht="15" customHeight="1">
      <c r="B181" s="231"/>
      <c r="C181" s="208" t="s">
        <v>114</v>
      </c>
      <c r="D181" s="208"/>
      <c r="E181" s="208"/>
      <c r="F181" s="229" t="s">
        <v>908</v>
      </c>
      <c r="G181" s="208"/>
      <c r="H181" s="208" t="s">
        <v>872</v>
      </c>
      <c r="I181" s="208" t="s">
        <v>910</v>
      </c>
      <c r="J181" s="208">
        <v>10</v>
      </c>
      <c r="K181" s="254"/>
    </row>
    <row r="182" spans="2:11" s="1" customFormat="1" ht="15" customHeight="1">
      <c r="B182" s="231"/>
      <c r="C182" s="208" t="s">
        <v>115</v>
      </c>
      <c r="D182" s="208"/>
      <c r="E182" s="208"/>
      <c r="F182" s="229" t="s">
        <v>908</v>
      </c>
      <c r="G182" s="208"/>
      <c r="H182" s="208" t="s">
        <v>982</v>
      </c>
      <c r="I182" s="208" t="s">
        <v>943</v>
      </c>
      <c r="J182" s="208"/>
      <c r="K182" s="254"/>
    </row>
    <row r="183" spans="2:11" s="1" customFormat="1" ht="15" customHeight="1">
      <c r="B183" s="231"/>
      <c r="C183" s="208" t="s">
        <v>983</v>
      </c>
      <c r="D183" s="208"/>
      <c r="E183" s="208"/>
      <c r="F183" s="229" t="s">
        <v>908</v>
      </c>
      <c r="G183" s="208"/>
      <c r="H183" s="208" t="s">
        <v>984</v>
      </c>
      <c r="I183" s="208" t="s">
        <v>943</v>
      </c>
      <c r="J183" s="208"/>
      <c r="K183" s="254"/>
    </row>
    <row r="184" spans="2:11" s="1" customFormat="1" ht="15" customHeight="1">
      <c r="B184" s="231"/>
      <c r="C184" s="208" t="s">
        <v>972</v>
      </c>
      <c r="D184" s="208"/>
      <c r="E184" s="208"/>
      <c r="F184" s="229" t="s">
        <v>908</v>
      </c>
      <c r="G184" s="208"/>
      <c r="H184" s="208" t="s">
        <v>985</v>
      </c>
      <c r="I184" s="208" t="s">
        <v>943</v>
      </c>
      <c r="J184" s="208"/>
      <c r="K184" s="254"/>
    </row>
    <row r="185" spans="2:11" s="1" customFormat="1" ht="15" customHeight="1">
      <c r="B185" s="231"/>
      <c r="C185" s="208" t="s">
        <v>117</v>
      </c>
      <c r="D185" s="208"/>
      <c r="E185" s="208"/>
      <c r="F185" s="229" t="s">
        <v>914</v>
      </c>
      <c r="G185" s="208"/>
      <c r="H185" s="208" t="s">
        <v>986</v>
      </c>
      <c r="I185" s="208" t="s">
        <v>910</v>
      </c>
      <c r="J185" s="208">
        <v>50</v>
      </c>
      <c r="K185" s="254"/>
    </row>
    <row r="186" spans="2:11" s="1" customFormat="1" ht="15" customHeight="1">
      <c r="B186" s="231"/>
      <c r="C186" s="208" t="s">
        <v>987</v>
      </c>
      <c r="D186" s="208"/>
      <c r="E186" s="208"/>
      <c r="F186" s="229" t="s">
        <v>914</v>
      </c>
      <c r="G186" s="208"/>
      <c r="H186" s="208" t="s">
        <v>988</v>
      </c>
      <c r="I186" s="208" t="s">
        <v>989</v>
      </c>
      <c r="J186" s="208"/>
      <c r="K186" s="254"/>
    </row>
    <row r="187" spans="2:11" s="1" customFormat="1" ht="15" customHeight="1">
      <c r="B187" s="231"/>
      <c r="C187" s="208" t="s">
        <v>990</v>
      </c>
      <c r="D187" s="208"/>
      <c r="E187" s="208"/>
      <c r="F187" s="229" t="s">
        <v>914</v>
      </c>
      <c r="G187" s="208"/>
      <c r="H187" s="208" t="s">
        <v>991</v>
      </c>
      <c r="I187" s="208" t="s">
        <v>989</v>
      </c>
      <c r="J187" s="208"/>
      <c r="K187" s="254"/>
    </row>
    <row r="188" spans="2:11" s="1" customFormat="1" ht="15" customHeight="1">
      <c r="B188" s="231"/>
      <c r="C188" s="208" t="s">
        <v>992</v>
      </c>
      <c r="D188" s="208"/>
      <c r="E188" s="208"/>
      <c r="F188" s="229" t="s">
        <v>914</v>
      </c>
      <c r="G188" s="208"/>
      <c r="H188" s="208" t="s">
        <v>993</v>
      </c>
      <c r="I188" s="208" t="s">
        <v>989</v>
      </c>
      <c r="J188" s="208"/>
      <c r="K188" s="254"/>
    </row>
    <row r="189" spans="2:11" s="1" customFormat="1" ht="15" customHeight="1">
      <c r="B189" s="231"/>
      <c r="C189" s="267" t="s">
        <v>994</v>
      </c>
      <c r="D189" s="208"/>
      <c r="E189" s="208"/>
      <c r="F189" s="229" t="s">
        <v>914</v>
      </c>
      <c r="G189" s="208"/>
      <c r="H189" s="208" t="s">
        <v>995</v>
      </c>
      <c r="I189" s="208" t="s">
        <v>996</v>
      </c>
      <c r="J189" s="268" t="s">
        <v>997</v>
      </c>
      <c r="K189" s="254"/>
    </row>
    <row r="190" spans="2:11" s="1" customFormat="1" ht="15" customHeight="1">
      <c r="B190" s="231"/>
      <c r="C190" s="267" t="s">
        <v>43</v>
      </c>
      <c r="D190" s="208"/>
      <c r="E190" s="208"/>
      <c r="F190" s="229" t="s">
        <v>908</v>
      </c>
      <c r="G190" s="208"/>
      <c r="H190" s="205" t="s">
        <v>998</v>
      </c>
      <c r="I190" s="208" t="s">
        <v>999</v>
      </c>
      <c r="J190" s="208"/>
      <c r="K190" s="254"/>
    </row>
    <row r="191" spans="2:11" s="1" customFormat="1" ht="15" customHeight="1">
      <c r="B191" s="231"/>
      <c r="C191" s="267" t="s">
        <v>1000</v>
      </c>
      <c r="D191" s="208"/>
      <c r="E191" s="208"/>
      <c r="F191" s="229" t="s">
        <v>908</v>
      </c>
      <c r="G191" s="208"/>
      <c r="H191" s="208" t="s">
        <v>1001</v>
      </c>
      <c r="I191" s="208" t="s">
        <v>943</v>
      </c>
      <c r="J191" s="208"/>
      <c r="K191" s="254"/>
    </row>
    <row r="192" spans="2:11" s="1" customFormat="1" ht="15" customHeight="1">
      <c r="B192" s="231"/>
      <c r="C192" s="267" t="s">
        <v>1002</v>
      </c>
      <c r="D192" s="208"/>
      <c r="E192" s="208"/>
      <c r="F192" s="229" t="s">
        <v>908</v>
      </c>
      <c r="G192" s="208"/>
      <c r="H192" s="208" t="s">
        <v>1003</v>
      </c>
      <c r="I192" s="208" t="s">
        <v>943</v>
      </c>
      <c r="J192" s="208"/>
      <c r="K192" s="254"/>
    </row>
    <row r="193" spans="2:11" s="1" customFormat="1" ht="15" customHeight="1">
      <c r="B193" s="231"/>
      <c r="C193" s="267" t="s">
        <v>1004</v>
      </c>
      <c r="D193" s="208"/>
      <c r="E193" s="208"/>
      <c r="F193" s="229" t="s">
        <v>914</v>
      </c>
      <c r="G193" s="208"/>
      <c r="H193" s="208" t="s">
        <v>1005</v>
      </c>
      <c r="I193" s="208" t="s">
        <v>943</v>
      </c>
      <c r="J193" s="208"/>
      <c r="K193" s="254"/>
    </row>
    <row r="194" spans="2:11" s="1" customFormat="1" ht="15" customHeight="1">
      <c r="B194" s="260"/>
      <c r="C194" s="269"/>
      <c r="D194" s="240"/>
      <c r="E194" s="240"/>
      <c r="F194" s="240"/>
      <c r="G194" s="240"/>
      <c r="H194" s="240"/>
      <c r="I194" s="240"/>
      <c r="J194" s="240"/>
      <c r="K194" s="261"/>
    </row>
    <row r="195" spans="2:11" s="1" customFormat="1" ht="18.75" customHeight="1">
      <c r="B195" s="242"/>
      <c r="C195" s="252"/>
      <c r="D195" s="252"/>
      <c r="E195" s="252"/>
      <c r="F195" s="262"/>
      <c r="G195" s="252"/>
      <c r="H195" s="252"/>
      <c r="I195" s="252"/>
      <c r="J195" s="252"/>
      <c r="K195" s="242"/>
    </row>
    <row r="196" spans="2:11" s="1" customFormat="1" ht="18.75" customHeight="1">
      <c r="B196" s="242"/>
      <c r="C196" s="252"/>
      <c r="D196" s="252"/>
      <c r="E196" s="252"/>
      <c r="F196" s="262"/>
      <c r="G196" s="252"/>
      <c r="H196" s="252"/>
      <c r="I196" s="252"/>
      <c r="J196" s="252"/>
      <c r="K196" s="242"/>
    </row>
    <row r="197" spans="2:11" s="1" customFormat="1" ht="18.75" customHeight="1">
      <c r="B197" s="215"/>
      <c r="C197" s="215"/>
      <c r="D197" s="215"/>
      <c r="E197" s="215"/>
      <c r="F197" s="215"/>
      <c r="G197" s="215"/>
      <c r="H197" s="215"/>
      <c r="I197" s="215"/>
      <c r="J197" s="215"/>
      <c r="K197" s="215"/>
    </row>
    <row r="198" spans="2:11" s="1" customFormat="1" ht="12">
      <c r="B198" s="197"/>
      <c r="C198" s="198"/>
      <c r="D198" s="198"/>
      <c r="E198" s="198"/>
      <c r="F198" s="198"/>
      <c r="G198" s="198"/>
      <c r="H198" s="198"/>
      <c r="I198" s="198"/>
      <c r="J198" s="198"/>
      <c r="K198" s="199"/>
    </row>
    <row r="199" spans="2:11" s="1" customFormat="1" ht="22.2">
      <c r="B199" s="200"/>
      <c r="C199" s="395" t="s">
        <v>1006</v>
      </c>
      <c r="D199" s="395"/>
      <c r="E199" s="395"/>
      <c r="F199" s="395"/>
      <c r="G199" s="395"/>
      <c r="H199" s="395"/>
      <c r="I199" s="395"/>
      <c r="J199" s="395"/>
      <c r="K199" s="201"/>
    </row>
    <row r="200" spans="2:11" s="1" customFormat="1" ht="25.5" customHeight="1">
      <c r="B200" s="200"/>
      <c r="C200" s="270" t="s">
        <v>1007</v>
      </c>
      <c r="D200" s="270"/>
      <c r="E200" s="270"/>
      <c r="F200" s="270" t="s">
        <v>1008</v>
      </c>
      <c r="G200" s="271"/>
      <c r="H200" s="401" t="s">
        <v>1009</v>
      </c>
      <c r="I200" s="401"/>
      <c r="J200" s="401"/>
      <c r="K200" s="201"/>
    </row>
    <row r="201" spans="2:11" s="1" customFormat="1" ht="5.25" customHeight="1">
      <c r="B201" s="231"/>
      <c r="C201" s="226"/>
      <c r="D201" s="226"/>
      <c r="E201" s="226"/>
      <c r="F201" s="226"/>
      <c r="G201" s="252"/>
      <c r="H201" s="226"/>
      <c r="I201" s="226"/>
      <c r="J201" s="226"/>
      <c r="K201" s="254"/>
    </row>
    <row r="202" spans="2:11" s="1" customFormat="1" ht="15" customHeight="1">
      <c r="B202" s="231"/>
      <c r="C202" s="208" t="s">
        <v>999</v>
      </c>
      <c r="D202" s="208"/>
      <c r="E202" s="208"/>
      <c r="F202" s="229" t="s">
        <v>44</v>
      </c>
      <c r="G202" s="208"/>
      <c r="H202" s="400" t="s">
        <v>1010</v>
      </c>
      <c r="I202" s="400"/>
      <c r="J202" s="400"/>
      <c r="K202" s="254"/>
    </row>
    <row r="203" spans="2:11" s="1" customFormat="1" ht="15" customHeight="1">
      <c r="B203" s="231"/>
      <c r="C203" s="208"/>
      <c r="D203" s="208"/>
      <c r="E203" s="208"/>
      <c r="F203" s="229" t="s">
        <v>45</v>
      </c>
      <c r="G203" s="208"/>
      <c r="H203" s="400" t="s">
        <v>1011</v>
      </c>
      <c r="I203" s="400"/>
      <c r="J203" s="400"/>
      <c r="K203" s="254"/>
    </row>
    <row r="204" spans="2:11" s="1" customFormat="1" ht="15" customHeight="1">
      <c r="B204" s="231"/>
      <c r="C204" s="208"/>
      <c r="D204" s="208"/>
      <c r="E204" s="208"/>
      <c r="F204" s="229" t="s">
        <v>48</v>
      </c>
      <c r="G204" s="208"/>
      <c r="H204" s="400" t="s">
        <v>1012</v>
      </c>
      <c r="I204" s="400"/>
      <c r="J204" s="400"/>
      <c r="K204" s="254"/>
    </row>
    <row r="205" spans="2:11" s="1" customFormat="1" ht="15" customHeight="1">
      <c r="B205" s="231"/>
      <c r="C205" s="208"/>
      <c r="D205" s="208"/>
      <c r="E205" s="208"/>
      <c r="F205" s="229" t="s">
        <v>46</v>
      </c>
      <c r="G205" s="208"/>
      <c r="H205" s="400" t="s">
        <v>1013</v>
      </c>
      <c r="I205" s="400"/>
      <c r="J205" s="400"/>
      <c r="K205" s="254"/>
    </row>
    <row r="206" spans="2:11" s="1" customFormat="1" ht="15" customHeight="1">
      <c r="B206" s="231"/>
      <c r="C206" s="208"/>
      <c r="D206" s="208"/>
      <c r="E206" s="208"/>
      <c r="F206" s="229" t="s">
        <v>47</v>
      </c>
      <c r="G206" s="208"/>
      <c r="H206" s="400" t="s">
        <v>1014</v>
      </c>
      <c r="I206" s="400"/>
      <c r="J206" s="400"/>
      <c r="K206" s="254"/>
    </row>
    <row r="207" spans="2:11" s="1" customFormat="1" ht="15" customHeight="1">
      <c r="B207" s="231"/>
      <c r="C207" s="208"/>
      <c r="D207" s="208"/>
      <c r="E207" s="208"/>
      <c r="F207" s="229"/>
      <c r="G207" s="208"/>
      <c r="H207" s="208"/>
      <c r="I207" s="208"/>
      <c r="J207" s="208"/>
      <c r="K207" s="254"/>
    </row>
    <row r="208" spans="2:11" s="1" customFormat="1" ht="15" customHeight="1">
      <c r="B208" s="231"/>
      <c r="C208" s="208" t="s">
        <v>955</v>
      </c>
      <c r="D208" s="208"/>
      <c r="E208" s="208"/>
      <c r="F208" s="229" t="s">
        <v>80</v>
      </c>
      <c r="G208" s="208"/>
      <c r="H208" s="400" t="s">
        <v>1015</v>
      </c>
      <c r="I208" s="400"/>
      <c r="J208" s="400"/>
      <c r="K208" s="254"/>
    </row>
    <row r="209" spans="2:11" s="1" customFormat="1" ht="15" customHeight="1">
      <c r="B209" s="231"/>
      <c r="C209" s="208"/>
      <c r="D209" s="208"/>
      <c r="E209" s="208"/>
      <c r="F209" s="229" t="s">
        <v>850</v>
      </c>
      <c r="G209" s="208"/>
      <c r="H209" s="400" t="s">
        <v>851</v>
      </c>
      <c r="I209" s="400"/>
      <c r="J209" s="400"/>
      <c r="K209" s="254"/>
    </row>
    <row r="210" spans="2:11" s="1" customFormat="1" ht="15" customHeight="1">
      <c r="B210" s="231"/>
      <c r="C210" s="208"/>
      <c r="D210" s="208"/>
      <c r="E210" s="208"/>
      <c r="F210" s="229" t="s">
        <v>848</v>
      </c>
      <c r="G210" s="208"/>
      <c r="H210" s="400" t="s">
        <v>1016</v>
      </c>
      <c r="I210" s="400"/>
      <c r="J210" s="400"/>
      <c r="K210" s="254"/>
    </row>
    <row r="211" spans="2:11" s="1" customFormat="1" ht="15" customHeight="1">
      <c r="B211" s="272"/>
      <c r="C211" s="208"/>
      <c r="D211" s="208"/>
      <c r="E211" s="208"/>
      <c r="F211" s="229" t="s">
        <v>852</v>
      </c>
      <c r="G211" s="267"/>
      <c r="H211" s="399" t="s">
        <v>853</v>
      </c>
      <c r="I211" s="399"/>
      <c r="J211" s="399"/>
      <c r="K211" s="273"/>
    </row>
    <row r="212" spans="2:11" s="1" customFormat="1" ht="15" customHeight="1">
      <c r="B212" s="272"/>
      <c r="C212" s="208"/>
      <c r="D212" s="208"/>
      <c r="E212" s="208"/>
      <c r="F212" s="229" t="s">
        <v>854</v>
      </c>
      <c r="G212" s="267"/>
      <c r="H212" s="399" t="s">
        <v>832</v>
      </c>
      <c r="I212" s="399"/>
      <c r="J212" s="399"/>
      <c r="K212" s="273"/>
    </row>
    <row r="213" spans="2:11" s="1" customFormat="1" ht="15" customHeight="1">
      <c r="B213" s="272"/>
      <c r="C213" s="208"/>
      <c r="D213" s="208"/>
      <c r="E213" s="208"/>
      <c r="F213" s="229"/>
      <c r="G213" s="267"/>
      <c r="H213" s="258"/>
      <c r="I213" s="258"/>
      <c r="J213" s="258"/>
      <c r="K213" s="273"/>
    </row>
    <row r="214" spans="2:11" s="1" customFormat="1" ht="15" customHeight="1">
      <c r="B214" s="272"/>
      <c r="C214" s="208" t="s">
        <v>979</v>
      </c>
      <c r="D214" s="208"/>
      <c r="E214" s="208"/>
      <c r="F214" s="229">
        <v>1</v>
      </c>
      <c r="G214" s="267"/>
      <c r="H214" s="399" t="s">
        <v>1017</v>
      </c>
      <c r="I214" s="399"/>
      <c r="J214" s="399"/>
      <c r="K214" s="273"/>
    </row>
    <row r="215" spans="2:11" s="1" customFormat="1" ht="15" customHeight="1">
      <c r="B215" s="272"/>
      <c r="C215" s="208"/>
      <c r="D215" s="208"/>
      <c r="E215" s="208"/>
      <c r="F215" s="229">
        <v>2</v>
      </c>
      <c r="G215" s="267"/>
      <c r="H215" s="399" t="s">
        <v>1018</v>
      </c>
      <c r="I215" s="399"/>
      <c r="J215" s="399"/>
      <c r="K215" s="273"/>
    </row>
    <row r="216" spans="2:11" s="1" customFormat="1" ht="15" customHeight="1">
      <c r="B216" s="272"/>
      <c r="C216" s="208"/>
      <c r="D216" s="208"/>
      <c r="E216" s="208"/>
      <c r="F216" s="229">
        <v>3</v>
      </c>
      <c r="G216" s="267"/>
      <c r="H216" s="399" t="s">
        <v>1019</v>
      </c>
      <c r="I216" s="399"/>
      <c r="J216" s="399"/>
      <c r="K216" s="273"/>
    </row>
    <row r="217" spans="2:11" s="1" customFormat="1" ht="15" customHeight="1">
      <c r="B217" s="272"/>
      <c r="C217" s="208"/>
      <c r="D217" s="208"/>
      <c r="E217" s="208"/>
      <c r="F217" s="229">
        <v>4</v>
      </c>
      <c r="G217" s="267"/>
      <c r="H217" s="399" t="s">
        <v>1020</v>
      </c>
      <c r="I217" s="399"/>
      <c r="J217" s="399"/>
      <c r="K217" s="273"/>
    </row>
    <row r="218" spans="2:11" s="1" customFormat="1" ht="12.75" customHeight="1">
      <c r="B218" s="274"/>
      <c r="C218" s="275"/>
      <c r="D218" s="275"/>
      <c r="E218" s="275"/>
      <c r="F218" s="275"/>
      <c r="G218" s="275"/>
      <c r="H218" s="275"/>
      <c r="I218" s="275"/>
      <c r="J218" s="275"/>
      <c r="K218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188A93AC67C4BA7FE3B7BE1ABAC32" ma:contentTypeVersion="14" ma:contentTypeDescription="Vytvoří nový dokument" ma:contentTypeScope="" ma:versionID="14b7add3b35217a25c1859c57ac98007">
  <xsd:schema xmlns:xsd="http://www.w3.org/2001/XMLSchema" xmlns:xs="http://www.w3.org/2001/XMLSchema" xmlns:p="http://schemas.microsoft.com/office/2006/metadata/properties" xmlns:ns3="5ae2b3f2-7d06-447b-a6a4-189297e954f2" xmlns:ns4="8bd6fe00-f0cf-478f-a385-4f682f44900c" targetNamespace="http://schemas.microsoft.com/office/2006/metadata/properties" ma:root="true" ma:fieldsID="c5eb859bf1e41fba574de7482f411bba" ns3:_="" ns4:_="">
    <xsd:import namespace="5ae2b3f2-7d06-447b-a6a4-189297e954f2"/>
    <xsd:import namespace="8bd6fe00-f0cf-478f-a385-4f682f4490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2b3f2-7d06-447b-a6a4-189297e95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6fe00-f0cf-478f-a385-4f682f44900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e2b3f2-7d06-447b-a6a4-189297e954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ECFE6-9528-4251-BE1E-010762814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2b3f2-7d06-447b-a6a4-189297e954f2"/>
    <ds:schemaRef ds:uri="8bd6fe00-f0cf-478f-a385-4f682f44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53623-8B97-4300-8A2C-8407F526824B}">
  <ds:schemaRefs>
    <ds:schemaRef ds:uri="http://purl.org/dc/dcmitype/"/>
    <ds:schemaRef ds:uri="8bd6fe00-f0cf-478f-a385-4f682f44900c"/>
    <ds:schemaRef ds:uri="http://purl.org/dc/terms/"/>
    <ds:schemaRef ds:uri="5ae2b3f2-7d06-447b-a6a4-189297e954f2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A48C66-6F87-402A-8A94-D7431D1973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I. etapa</vt:lpstr>
      <vt:lpstr>elektro</vt:lpstr>
      <vt:lpstr>02 - Světlíky</vt:lpstr>
      <vt:lpstr>03 - VRN</vt:lpstr>
      <vt:lpstr>Pokyny pro vyplnění</vt:lpstr>
      <vt:lpstr>'01 - I. etapa'!Názvy_tisku</vt:lpstr>
      <vt:lpstr>'02 - Světlíky'!Názvy_tisku</vt:lpstr>
      <vt:lpstr>'03 - VRN'!Názvy_tisku</vt:lpstr>
      <vt:lpstr>elektro!Názvy_tisku</vt:lpstr>
      <vt:lpstr>'Rekapitulace stavby'!Názvy_tisku</vt:lpstr>
      <vt:lpstr>'01 - I. etapa'!Oblast_tisku</vt:lpstr>
      <vt:lpstr>'02 - Světlíky'!Oblast_tisku</vt:lpstr>
      <vt:lpstr>'03 - VRN'!Oblast_tisku</vt:lpstr>
      <vt:lpstr>elektro!Oblast_tisku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Hana-NB\Hana NB</dc:creator>
  <cp:lastModifiedBy>Hana Čiháčková</cp:lastModifiedBy>
  <dcterms:created xsi:type="dcterms:W3CDTF">2023-06-01T18:21:41Z</dcterms:created>
  <dcterms:modified xsi:type="dcterms:W3CDTF">2023-07-25T12:27:09Z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0x010100122188A93AC67C4BA7FE3B7BE1ABAC32</vt:lpwstr>
  </property>
</Properties>
</file>