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VZ\VZ_2014\Hriste Kalvarie\VR_dodavatel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J65" i="1" s="1"/>
  <c r="E59" i="1"/>
  <c r="J58" i="1"/>
  <c r="J57" i="1"/>
  <c r="J56" i="1"/>
  <c r="J55" i="1"/>
  <c r="J59" i="1" s="1"/>
  <c r="J77" i="1" s="1"/>
  <c r="J54" i="1"/>
  <c r="J53" i="1"/>
  <c r="E50" i="1"/>
  <c r="J49" i="1"/>
  <c r="J48" i="1"/>
  <c r="J47" i="1"/>
  <c r="J46" i="1"/>
  <c r="J50" i="1" s="1"/>
  <c r="J76" i="1" s="1"/>
  <c r="J45" i="1"/>
  <c r="E42" i="1"/>
  <c r="J41" i="1"/>
  <c r="J40" i="1"/>
  <c r="E36" i="1"/>
  <c r="J35" i="1"/>
  <c r="J34" i="1"/>
  <c r="J33" i="1"/>
  <c r="J36" i="1" s="1"/>
  <c r="J74" i="1" s="1"/>
  <c r="H28" i="1"/>
  <c r="H29" i="1" s="1"/>
  <c r="J29" i="1" s="1"/>
  <c r="H24" i="1"/>
  <c r="E24" i="1" s="1"/>
  <c r="H23" i="1"/>
  <c r="E23" i="1"/>
  <c r="H19" i="1"/>
  <c r="J19" i="1" s="1"/>
  <c r="J20" i="1" s="1"/>
  <c r="J71" i="1" s="1"/>
  <c r="E19" i="1"/>
  <c r="J18" i="1"/>
  <c r="E18" i="1"/>
  <c r="H82" i="1" s="1"/>
  <c r="J82" i="1" s="1"/>
  <c r="E15" i="1"/>
  <c r="J14" i="1"/>
  <c r="J13" i="1"/>
  <c r="J12" i="1"/>
  <c r="J11" i="1"/>
  <c r="J10" i="1"/>
  <c r="J9" i="1"/>
  <c r="J8" i="1"/>
  <c r="J15" i="1" s="1"/>
  <c r="J70" i="1" s="1"/>
  <c r="J42" i="1" l="1"/>
  <c r="J75" i="1" s="1"/>
  <c r="E25" i="1"/>
  <c r="H63" i="1" s="1"/>
  <c r="J63" i="1" s="1"/>
  <c r="H30" i="1"/>
  <c r="H64" i="1" s="1"/>
  <c r="J64" i="1" s="1"/>
  <c r="J24" i="1"/>
  <c r="J25" i="1" s="1"/>
  <c r="J72" i="1" s="1"/>
  <c r="J28" i="1"/>
  <c r="J30" i="1" s="1"/>
  <c r="J73" i="1" s="1"/>
  <c r="E20" i="1"/>
  <c r="H62" i="1" s="1"/>
  <c r="J62" i="1" s="1"/>
  <c r="J66" i="1" l="1"/>
  <c r="J78" i="1" s="1"/>
  <c r="J79" i="1"/>
  <c r="I83" i="1" l="1"/>
  <c r="J83" i="1" s="1"/>
  <c r="J84" i="1" s="1"/>
  <c r="J88" i="1" s="1"/>
  <c r="J87" i="1"/>
  <c r="I75" i="1"/>
  <c r="I76" i="1"/>
  <c r="I71" i="1"/>
  <c r="I77" i="1"/>
  <c r="I70" i="1"/>
  <c r="I74" i="1"/>
  <c r="I78" i="1"/>
  <c r="I72" i="1"/>
  <c r="I73" i="1"/>
  <c r="J89" i="1" l="1"/>
  <c r="I92" i="1" s="1"/>
  <c r="J92" i="1" s="1"/>
  <c r="J94" i="1" s="1"/>
  <c r="K94" i="1" s="1"/>
  <c r="K96" i="1" s="1"/>
  <c r="L96" i="1" s="1"/>
  <c r="I79" i="1"/>
</calcChain>
</file>

<file path=xl/sharedStrings.xml><?xml version="1.0" encoding="utf-8"?>
<sst xmlns="http://schemas.openxmlformats.org/spreadsheetml/2006/main" count="158" uniqueCount="97">
  <si>
    <t xml:space="preserve">Akce: Výměna umělého trávníku III. generace </t>
  </si>
  <si>
    <t>Místo: Pelhřimov, Nad Kalvarií</t>
  </si>
  <si>
    <t>Podrobný seznam položek:</t>
  </si>
  <si>
    <t>objem dopravy: t / m3</t>
  </si>
  <si>
    <t>mj</t>
  </si>
  <si>
    <t>množství</t>
  </si>
  <si>
    <t>Kč/mj</t>
  </si>
  <si>
    <t>Kč/pol</t>
  </si>
  <si>
    <t>II.</t>
  </si>
  <si>
    <t>ZEMNÍ PRÁCE</t>
  </si>
  <si>
    <t>m3</t>
  </si>
  <si>
    <t>Odkopávky hrací plochy škvárové</t>
  </si>
  <si>
    <t>Výkop pro patky stož.osvětlení</t>
  </si>
  <si>
    <t>Odkopávky svahů pro hrubé terénní úpravy</t>
  </si>
  <si>
    <t>Rozšíření výkopu pro konstrukci hřiště</t>
  </si>
  <si>
    <t>Výkop rýh pro opěrné zdi,drenáže a kabely osvětlení</t>
  </si>
  <si>
    <t>Vsakovací jámy - výkop a zásyp štěrkem</t>
  </si>
  <si>
    <t>Vrtání jam pro sloupky zábradlí a ochr.sítí</t>
  </si>
  <si>
    <t>ks</t>
  </si>
  <si>
    <t>mezisoučet</t>
  </si>
  <si>
    <t>III.</t>
  </si>
  <si>
    <t>STAVEBNÍ PRÁCE</t>
  </si>
  <si>
    <t>t</t>
  </si>
  <si>
    <t xml:space="preserve">odstranění stávajícího umělého trávníku, odsátí gumového granulátu a křemičitého písku speciálním strojem BEAVER, rozřezání </t>
  </si>
  <si>
    <t>m2</t>
  </si>
  <si>
    <t>vyrovnání nerovností v umělém trávníku a ve stávajícím podkladu z kameniva</t>
  </si>
  <si>
    <t>kpl.</t>
  </si>
  <si>
    <t>IV.a.</t>
  </si>
  <si>
    <t>KONSTRUKCE HŘIŠTĚ - tuzemská dodávka</t>
  </si>
  <si>
    <t>pružná elastická podložka tl. 20 mm</t>
  </si>
  <si>
    <t>Sklářský písek - dodávka,  pohoz, zapracování</t>
  </si>
  <si>
    <t>IV.b.</t>
  </si>
  <si>
    <t>KONSTRUKCE HŘIŠŤ - zahraniční dodávka</t>
  </si>
  <si>
    <t>umělý trávník třetí generace monofilní certifikovaný FIFA*  tl. 60 mm včetně lajnování - dodavka + položení</t>
  </si>
  <si>
    <t xml:space="preserve">Vsyp  gumového granulátu </t>
  </si>
  <si>
    <t>kg</t>
  </si>
  <si>
    <t>V.</t>
  </si>
  <si>
    <t>SADOVÉ ÚPRAVY</t>
  </si>
  <si>
    <t>Ornice - dodávka.</t>
  </si>
  <si>
    <t>Ornice tl. 10cm na plochách k zatrávnění -  rozprostření.</t>
  </si>
  <si>
    <t>Travní semeno standardní typ - dodávka.</t>
  </si>
  <si>
    <t>VI.</t>
  </si>
  <si>
    <t>TECHNICKÉ VYBAVENÍ</t>
  </si>
  <si>
    <t>Branka kopané vč. sítě.</t>
  </si>
  <si>
    <t>Praporky včetně pouzder</t>
  </si>
  <si>
    <t>VII.</t>
  </si>
  <si>
    <t>ZÁMEČNICKÉ KONSTRUKCE</t>
  </si>
  <si>
    <t>Sloupky oplocení v=7,50m, pr. 89mm - dodávka a montáž.</t>
  </si>
  <si>
    <t>Sloupky zábradlí v=1,80m, pr.60/100mm - dodávka a montáž.</t>
  </si>
  <si>
    <t>Madlo zábradlí JA 60/100mm-dodávka a montáž</t>
  </si>
  <si>
    <t>m</t>
  </si>
  <si>
    <t>Vodorovné trubky pr.38mm pro uchyc.ochr.sítí-dod.a mont.</t>
  </si>
  <si>
    <t>Nátěry kov.konstr. 1x zákl.+2x krycí synt.nátěr vč. dod. barvy.</t>
  </si>
  <si>
    <t>VIII.</t>
  </si>
  <si>
    <t>ELEKTRO DODÁVKY A MONTÁŽE</t>
  </si>
  <si>
    <t>Skříň.rozvaděč, D+M.</t>
  </si>
  <si>
    <t>Svítidlo halogen 2000W vč. spec.objímek a mont. úchytů, D+M.</t>
  </si>
  <si>
    <t>Žárovky halogen, D+M.</t>
  </si>
  <si>
    <t>Stožár osvětlení AEROLUX,v.14m-pozink-D+M</t>
  </si>
  <si>
    <t>Předřadicí skříně-D+M</t>
  </si>
  <si>
    <t>Kabely osvětlení,položení, zásyp, zapojení,uzemění</t>
  </si>
  <si>
    <t>X.</t>
  </si>
  <si>
    <t>DOPRAVNÍ NÁKLADY</t>
  </si>
  <si>
    <t>dopravní vzdálenost</t>
  </si>
  <si>
    <t>km</t>
  </si>
  <si>
    <t>Stavební práce</t>
  </si>
  <si>
    <t>4a</t>
  </si>
  <si>
    <t>Konstrukce hřišť - tuzemská dodávka</t>
  </si>
  <si>
    <t>4b</t>
  </si>
  <si>
    <t>Konstrukce hřišť - zahraniční dodávka</t>
  </si>
  <si>
    <t>Technické vybavení</t>
  </si>
  <si>
    <t>A.</t>
  </si>
  <si>
    <t>ZÁKLADNÍ CENA DODÁVKY - REKAPITULACE</t>
  </si>
  <si>
    <t>podíl skupiny</t>
  </si>
  <si>
    <t>%</t>
  </si>
  <si>
    <t>Zemní práce</t>
  </si>
  <si>
    <t>Sadové úpravy</t>
  </si>
  <si>
    <t>Zámečnické konstrukce</t>
  </si>
  <si>
    <t>Elektro dodávky a montáže</t>
  </si>
  <si>
    <t>Dopravní náklady</t>
  </si>
  <si>
    <t>součet skupin</t>
  </si>
  <si>
    <t>B.</t>
  </si>
  <si>
    <t>VEDLEJŠÍ A OSTATNÍ NÁKLADY</t>
  </si>
  <si>
    <t xml:space="preserve"> Kč/m3</t>
  </si>
  <si>
    <t>Poplatky za skládky</t>
  </si>
  <si>
    <t>Provozní režie.</t>
  </si>
  <si>
    <t>CELKOVÁ REKAPITULACE</t>
  </si>
  <si>
    <t>Základní cena dodávky</t>
  </si>
  <si>
    <t>Vedlejší náklady</t>
  </si>
  <si>
    <t>CENA STAVEBNÍCH PRACÍ CELKEM</t>
  </si>
  <si>
    <t>E.</t>
  </si>
  <si>
    <t>DAŇ Z PŘIDANÉ HODNOTY</t>
  </si>
  <si>
    <t>z Kč</t>
  </si>
  <si>
    <t>DPH</t>
  </si>
  <si>
    <t>DPH - Pokud se na odběratele - plátce DPH,  pro kterého se plnění uskutečnilo,  vztahuje ustanovení § 92a a § 92e zákona č. 235/2004 Sb o DPH - přenesení daňové povinnosti - bude fakturace za provedené stavebně - montážní práce uskutečněna bez DPH. V tomto případě je odběratel - plátce povinen daň doplnit a přiznat.</t>
  </si>
  <si>
    <t>CENA DODÁVKY CELKEM NA KLÍČ včetně DPH</t>
  </si>
  <si>
    <t>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</si>
</sst>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0.0%"/>
  </numFmts>
  <fonts count="14">
    <font>
      <sz val="11"/>
      <color theme="1"/>
      <name val="Calibri"/>
      <family val="2"/>
      <charset val="238"/>
      <scheme val="minor"/>
    </font>
    <font>
      <b/>
      <sz val="12"/>
      <name val="Okay"/>
      <charset val="238"/>
    </font>
    <font>
      <b/>
      <sz val="12"/>
      <name val="NimbusSansCond"/>
      <charset val="238"/>
    </font>
    <font>
      <b/>
      <i/>
      <sz val="12"/>
      <name val="Okay"/>
      <charset val="238"/>
    </font>
    <font>
      <b/>
      <sz val="14"/>
      <name val="PaltusAntiqua"/>
      <charset val="238"/>
    </font>
    <font>
      <b/>
      <sz val="14"/>
      <name val="NimbusSansCond"/>
      <charset val="238"/>
    </font>
    <font>
      <sz val="8"/>
      <name val="NimbusSansCond"/>
      <charset val="238"/>
    </font>
    <font>
      <i/>
      <sz val="8"/>
      <name val="NimbusSansCond"/>
      <charset val="238"/>
    </font>
    <font>
      <b/>
      <sz val="8"/>
      <name val="NimbusSansCond"/>
      <charset val="238"/>
    </font>
    <font>
      <sz val="8"/>
      <name val="Arial CE"/>
      <family val="2"/>
      <charset val="238"/>
    </font>
    <font>
      <b/>
      <sz val="9"/>
      <name val="NimbusSansCond"/>
      <charset val="238"/>
    </font>
    <font>
      <b/>
      <sz val="16"/>
      <name val="NimbusSansCond"/>
      <charset val="238"/>
    </font>
    <font>
      <sz val="16"/>
      <name val="NimbusSansCond"/>
      <charset val="238"/>
    </font>
    <font>
      <sz val="16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Continuous" vertical="justify"/>
    </xf>
    <xf numFmtId="0" fontId="2" fillId="0" borderId="0" xfId="0" applyFont="1" applyAlignment="1">
      <alignment horizontal="centerContinuous" vertical="justify"/>
    </xf>
    <xf numFmtId="0" fontId="3" fillId="0" borderId="0" xfId="0" applyFont="1" applyAlignment="1">
      <alignment horizontal="centerContinuous" vertical="justify"/>
    </xf>
    <xf numFmtId="2" fontId="3" fillId="0" borderId="0" xfId="0" applyNumberFormat="1" applyFont="1" applyAlignment="1">
      <alignment horizontal="centerContinuous" vertical="justify"/>
    </xf>
    <xf numFmtId="164" fontId="2" fillId="0" borderId="0" xfId="0" applyNumberFormat="1" applyFont="1" applyAlignment="1">
      <alignment horizontal="centerContinuous" vertical="justify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Continuous" vertical="justify"/>
    </xf>
    <xf numFmtId="0" fontId="5" fillId="0" borderId="0" xfId="0" applyFont="1" applyAlignment="1">
      <alignment horizontal="centerContinuous" vertical="justify"/>
    </xf>
    <xf numFmtId="2" fontId="4" fillId="0" borderId="0" xfId="0" applyNumberFormat="1" applyFont="1" applyAlignment="1">
      <alignment horizontal="centerContinuous" vertical="justify"/>
    </xf>
    <xf numFmtId="164" fontId="5" fillId="0" borderId="0" xfId="0" applyNumberFormat="1" applyFont="1" applyAlignment="1">
      <alignment horizontal="centerContinuous" vertical="justify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3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6" fillId="0" borderId="4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justify" vertical="center"/>
    </xf>
    <xf numFmtId="4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0" fontId="6" fillId="0" borderId="0" xfId="0" applyFont="1" applyAlignment="1">
      <alignment horizontal="justify" vertical="center"/>
    </xf>
    <xf numFmtId="4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2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Continuous" vertical="center"/>
    </xf>
    <xf numFmtId="4" fontId="8" fillId="0" borderId="5" xfId="0" applyNumberFormat="1" applyFont="1" applyBorder="1" applyAlignment="1">
      <alignment vertical="center"/>
    </xf>
    <xf numFmtId="0" fontId="9" fillId="0" borderId="0" xfId="0" applyFont="1" applyFill="1" applyAlignment="1">
      <alignment horizontal="justify" vertical="center"/>
    </xf>
    <xf numFmtId="9" fontId="9" fillId="0" borderId="0" xfId="0" applyNumberFormat="1" applyFont="1" applyFill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Continuous" vertical="center"/>
    </xf>
    <xf numFmtId="164" fontId="10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2" fontId="12" fillId="0" borderId="0" xfId="0" applyNumberFormat="1" applyFont="1" applyAlignment="1">
      <alignment horizontal="centerContinuous" vertical="center"/>
    </xf>
    <xf numFmtId="164" fontId="12" fillId="0" borderId="0" xfId="0" applyNumberFormat="1" applyFont="1" applyAlignment="1">
      <alignment horizontal="centerContinuous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7" workbookViewId="0">
      <selection activeCell="K96" sqref="K96"/>
    </sheetView>
  </sheetViews>
  <sheetFormatPr defaultRowHeight="11.25"/>
  <cols>
    <col min="1" max="1" width="3.7109375" style="14" customWidth="1"/>
    <col min="2" max="2" width="0.28515625" style="14" customWidth="1"/>
    <col min="3" max="3" width="5.7109375" style="14" customWidth="1"/>
    <col min="4" max="4" width="44.85546875" style="14" customWidth="1"/>
    <col min="5" max="5" width="7" style="14" customWidth="1"/>
    <col min="6" max="6" width="0.28515625" style="14" customWidth="1"/>
    <col min="7" max="7" width="5" style="14" customWidth="1"/>
    <col min="8" max="8" width="8" style="14" customWidth="1"/>
    <col min="9" max="9" width="8.42578125" style="23" customWidth="1"/>
    <col min="10" max="10" width="12.42578125" style="17" bestFit="1" customWidth="1"/>
    <col min="11" max="11" width="8.42578125" style="41" bestFit="1" customWidth="1"/>
    <col min="12" max="12" width="7.85546875" style="41" bestFit="1" customWidth="1"/>
    <col min="13" max="13" width="3.5703125" style="41" bestFit="1" customWidth="1"/>
    <col min="14" max="14" width="9.140625" style="41"/>
    <col min="15" max="256" width="9.140625" style="14"/>
    <col min="257" max="257" width="3.7109375" style="14" customWidth="1"/>
    <col min="258" max="258" width="0.28515625" style="14" customWidth="1"/>
    <col min="259" max="259" width="5.7109375" style="14" customWidth="1"/>
    <col min="260" max="260" width="44.85546875" style="14" customWidth="1"/>
    <col min="261" max="261" width="7" style="14" customWidth="1"/>
    <col min="262" max="262" width="0.28515625" style="14" customWidth="1"/>
    <col min="263" max="263" width="5" style="14" customWidth="1"/>
    <col min="264" max="264" width="8" style="14" customWidth="1"/>
    <col min="265" max="265" width="8.42578125" style="14" customWidth="1"/>
    <col min="266" max="266" width="12.42578125" style="14" bestFit="1" customWidth="1"/>
    <col min="267" max="267" width="8.42578125" style="14" bestFit="1" customWidth="1"/>
    <col min="268" max="268" width="7.85546875" style="14" bestFit="1" customWidth="1"/>
    <col min="269" max="269" width="3.5703125" style="14" bestFit="1" customWidth="1"/>
    <col min="270" max="512" width="9.140625" style="14"/>
    <col min="513" max="513" width="3.7109375" style="14" customWidth="1"/>
    <col min="514" max="514" width="0.28515625" style="14" customWidth="1"/>
    <col min="515" max="515" width="5.7109375" style="14" customWidth="1"/>
    <col min="516" max="516" width="44.85546875" style="14" customWidth="1"/>
    <col min="517" max="517" width="7" style="14" customWidth="1"/>
    <col min="518" max="518" width="0.28515625" style="14" customWidth="1"/>
    <col min="519" max="519" width="5" style="14" customWidth="1"/>
    <col min="520" max="520" width="8" style="14" customWidth="1"/>
    <col min="521" max="521" width="8.42578125" style="14" customWidth="1"/>
    <col min="522" max="522" width="12.42578125" style="14" bestFit="1" customWidth="1"/>
    <col min="523" max="523" width="8.42578125" style="14" bestFit="1" customWidth="1"/>
    <col min="524" max="524" width="7.85546875" style="14" bestFit="1" customWidth="1"/>
    <col min="525" max="525" width="3.5703125" style="14" bestFit="1" customWidth="1"/>
    <col min="526" max="768" width="9.140625" style="14"/>
    <col min="769" max="769" width="3.7109375" style="14" customWidth="1"/>
    <col min="770" max="770" width="0.28515625" style="14" customWidth="1"/>
    <col min="771" max="771" width="5.7109375" style="14" customWidth="1"/>
    <col min="772" max="772" width="44.85546875" style="14" customWidth="1"/>
    <col min="773" max="773" width="7" style="14" customWidth="1"/>
    <col min="774" max="774" width="0.28515625" style="14" customWidth="1"/>
    <col min="775" max="775" width="5" style="14" customWidth="1"/>
    <col min="776" max="776" width="8" style="14" customWidth="1"/>
    <col min="777" max="777" width="8.42578125" style="14" customWidth="1"/>
    <col min="778" max="778" width="12.42578125" style="14" bestFit="1" customWidth="1"/>
    <col min="779" max="779" width="8.42578125" style="14" bestFit="1" customWidth="1"/>
    <col min="780" max="780" width="7.85546875" style="14" bestFit="1" customWidth="1"/>
    <col min="781" max="781" width="3.5703125" style="14" bestFit="1" customWidth="1"/>
    <col min="782" max="1024" width="9.140625" style="14"/>
    <col min="1025" max="1025" width="3.7109375" style="14" customWidth="1"/>
    <col min="1026" max="1026" width="0.28515625" style="14" customWidth="1"/>
    <col min="1027" max="1027" width="5.7109375" style="14" customWidth="1"/>
    <col min="1028" max="1028" width="44.85546875" style="14" customWidth="1"/>
    <col min="1029" max="1029" width="7" style="14" customWidth="1"/>
    <col min="1030" max="1030" width="0.28515625" style="14" customWidth="1"/>
    <col min="1031" max="1031" width="5" style="14" customWidth="1"/>
    <col min="1032" max="1032" width="8" style="14" customWidth="1"/>
    <col min="1033" max="1033" width="8.42578125" style="14" customWidth="1"/>
    <col min="1034" max="1034" width="12.42578125" style="14" bestFit="1" customWidth="1"/>
    <col min="1035" max="1035" width="8.42578125" style="14" bestFit="1" customWidth="1"/>
    <col min="1036" max="1036" width="7.85546875" style="14" bestFit="1" customWidth="1"/>
    <col min="1037" max="1037" width="3.5703125" style="14" bestFit="1" customWidth="1"/>
    <col min="1038" max="1280" width="9.140625" style="14"/>
    <col min="1281" max="1281" width="3.7109375" style="14" customWidth="1"/>
    <col min="1282" max="1282" width="0.28515625" style="14" customWidth="1"/>
    <col min="1283" max="1283" width="5.7109375" style="14" customWidth="1"/>
    <col min="1284" max="1284" width="44.85546875" style="14" customWidth="1"/>
    <col min="1285" max="1285" width="7" style="14" customWidth="1"/>
    <col min="1286" max="1286" width="0.28515625" style="14" customWidth="1"/>
    <col min="1287" max="1287" width="5" style="14" customWidth="1"/>
    <col min="1288" max="1288" width="8" style="14" customWidth="1"/>
    <col min="1289" max="1289" width="8.42578125" style="14" customWidth="1"/>
    <col min="1290" max="1290" width="12.42578125" style="14" bestFit="1" customWidth="1"/>
    <col min="1291" max="1291" width="8.42578125" style="14" bestFit="1" customWidth="1"/>
    <col min="1292" max="1292" width="7.85546875" style="14" bestFit="1" customWidth="1"/>
    <col min="1293" max="1293" width="3.5703125" style="14" bestFit="1" customWidth="1"/>
    <col min="1294" max="1536" width="9.140625" style="14"/>
    <col min="1537" max="1537" width="3.7109375" style="14" customWidth="1"/>
    <col min="1538" max="1538" width="0.28515625" style="14" customWidth="1"/>
    <col min="1539" max="1539" width="5.7109375" style="14" customWidth="1"/>
    <col min="1540" max="1540" width="44.85546875" style="14" customWidth="1"/>
    <col min="1541" max="1541" width="7" style="14" customWidth="1"/>
    <col min="1542" max="1542" width="0.28515625" style="14" customWidth="1"/>
    <col min="1543" max="1543" width="5" style="14" customWidth="1"/>
    <col min="1544" max="1544" width="8" style="14" customWidth="1"/>
    <col min="1545" max="1545" width="8.42578125" style="14" customWidth="1"/>
    <col min="1546" max="1546" width="12.42578125" style="14" bestFit="1" customWidth="1"/>
    <col min="1547" max="1547" width="8.42578125" style="14" bestFit="1" customWidth="1"/>
    <col min="1548" max="1548" width="7.85546875" style="14" bestFit="1" customWidth="1"/>
    <col min="1549" max="1549" width="3.5703125" style="14" bestFit="1" customWidth="1"/>
    <col min="1550" max="1792" width="9.140625" style="14"/>
    <col min="1793" max="1793" width="3.7109375" style="14" customWidth="1"/>
    <col min="1794" max="1794" width="0.28515625" style="14" customWidth="1"/>
    <col min="1795" max="1795" width="5.7109375" style="14" customWidth="1"/>
    <col min="1796" max="1796" width="44.85546875" style="14" customWidth="1"/>
    <col min="1797" max="1797" width="7" style="14" customWidth="1"/>
    <col min="1798" max="1798" width="0.28515625" style="14" customWidth="1"/>
    <col min="1799" max="1799" width="5" style="14" customWidth="1"/>
    <col min="1800" max="1800" width="8" style="14" customWidth="1"/>
    <col min="1801" max="1801" width="8.42578125" style="14" customWidth="1"/>
    <col min="1802" max="1802" width="12.42578125" style="14" bestFit="1" customWidth="1"/>
    <col min="1803" max="1803" width="8.42578125" style="14" bestFit="1" customWidth="1"/>
    <col min="1804" max="1804" width="7.85546875" style="14" bestFit="1" customWidth="1"/>
    <col min="1805" max="1805" width="3.5703125" style="14" bestFit="1" customWidth="1"/>
    <col min="1806" max="2048" width="9.140625" style="14"/>
    <col min="2049" max="2049" width="3.7109375" style="14" customWidth="1"/>
    <col min="2050" max="2050" width="0.28515625" style="14" customWidth="1"/>
    <col min="2051" max="2051" width="5.7109375" style="14" customWidth="1"/>
    <col min="2052" max="2052" width="44.85546875" style="14" customWidth="1"/>
    <col min="2053" max="2053" width="7" style="14" customWidth="1"/>
    <col min="2054" max="2054" width="0.28515625" style="14" customWidth="1"/>
    <col min="2055" max="2055" width="5" style="14" customWidth="1"/>
    <col min="2056" max="2056" width="8" style="14" customWidth="1"/>
    <col min="2057" max="2057" width="8.42578125" style="14" customWidth="1"/>
    <col min="2058" max="2058" width="12.42578125" style="14" bestFit="1" customWidth="1"/>
    <col min="2059" max="2059" width="8.42578125" style="14" bestFit="1" customWidth="1"/>
    <col min="2060" max="2060" width="7.85546875" style="14" bestFit="1" customWidth="1"/>
    <col min="2061" max="2061" width="3.5703125" style="14" bestFit="1" customWidth="1"/>
    <col min="2062" max="2304" width="9.140625" style="14"/>
    <col min="2305" max="2305" width="3.7109375" style="14" customWidth="1"/>
    <col min="2306" max="2306" width="0.28515625" style="14" customWidth="1"/>
    <col min="2307" max="2307" width="5.7109375" style="14" customWidth="1"/>
    <col min="2308" max="2308" width="44.85546875" style="14" customWidth="1"/>
    <col min="2309" max="2309" width="7" style="14" customWidth="1"/>
    <col min="2310" max="2310" width="0.28515625" style="14" customWidth="1"/>
    <col min="2311" max="2311" width="5" style="14" customWidth="1"/>
    <col min="2312" max="2312" width="8" style="14" customWidth="1"/>
    <col min="2313" max="2313" width="8.42578125" style="14" customWidth="1"/>
    <col min="2314" max="2314" width="12.42578125" style="14" bestFit="1" customWidth="1"/>
    <col min="2315" max="2315" width="8.42578125" style="14" bestFit="1" customWidth="1"/>
    <col min="2316" max="2316" width="7.85546875" style="14" bestFit="1" customWidth="1"/>
    <col min="2317" max="2317" width="3.5703125" style="14" bestFit="1" customWidth="1"/>
    <col min="2318" max="2560" width="9.140625" style="14"/>
    <col min="2561" max="2561" width="3.7109375" style="14" customWidth="1"/>
    <col min="2562" max="2562" width="0.28515625" style="14" customWidth="1"/>
    <col min="2563" max="2563" width="5.7109375" style="14" customWidth="1"/>
    <col min="2564" max="2564" width="44.85546875" style="14" customWidth="1"/>
    <col min="2565" max="2565" width="7" style="14" customWidth="1"/>
    <col min="2566" max="2566" width="0.28515625" style="14" customWidth="1"/>
    <col min="2567" max="2567" width="5" style="14" customWidth="1"/>
    <col min="2568" max="2568" width="8" style="14" customWidth="1"/>
    <col min="2569" max="2569" width="8.42578125" style="14" customWidth="1"/>
    <col min="2570" max="2570" width="12.42578125" style="14" bestFit="1" customWidth="1"/>
    <col min="2571" max="2571" width="8.42578125" style="14" bestFit="1" customWidth="1"/>
    <col min="2572" max="2572" width="7.85546875" style="14" bestFit="1" customWidth="1"/>
    <col min="2573" max="2573" width="3.5703125" style="14" bestFit="1" customWidth="1"/>
    <col min="2574" max="2816" width="9.140625" style="14"/>
    <col min="2817" max="2817" width="3.7109375" style="14" customWidth="1"/>
    <col min="2818" max="2818" width="0.28515625" style="14" customWidth="1"/>
    <col min="2819" max="2819" width="5.7109375" style="14" customWidth="1"/>
    <col min="2820" max="2820" width="44.85546875" style="14" customWidth="1"/>
    <col min="2821" max="2821" width="7" style="14" customWidth="1"/>
    <col min="2822" max="2822" width="0.28515625" style="14" customWidth="1"/>
    <col min="2823" max="2823" width="5" style="14" customWidth="1"/>
    <col min="2824" max="2824" width="8" style="14" customWidth="1"/>
    <col min="2825" max="2825" width="8.42578125" style="14" customWidth="1"/>
    <col min="2826" max="2826" width="12.42578125" style="14" bestFit="1" customWidth="1"/>
    <col min="2827" max="2827" width="8.42578125" style="14" bestFit="1" customWidth="1"/>
    <col min="2828" max="2828" width="7.85546875" style="14" bestFit="1" customWidth="1"/>
    <col min="2829" max="2829" width="3.5703125" style="14" bestFit="1" customWidth="1"/>
    <col min="2830" max="3072" width="9.140625" style="14"/>
    <col min="3073" max="3073" width="3.7109375" style="14" customWidth="1"/>
    <col min="3074" max="3074" width="0.28515625" style="14" customWidth="1"/>
    <col min="3075" max="3075" width="5.7109375" style="14" customWidth="1"/>
    <col min="3076" max="3076" width="44.85546875" style="14" customWidth="1"/>
    <col min="3077" max="3077" width="7" style="14" customWidth="1"/>
    <col min="3078" max="3078" width="0.28515625" style="14" customWidth="1"/>
    <col min="3079" max="3079" width="5" style="14" customWidth="1"/>
    <col min="3080" max="3080" width="8" style="14" customWidth="1"/>
    <col min="3081" max="3081" width="8.42578125" style="14" customWidth="1"/>
    <col min="3082" max="3082" width="12.42578125" style="14" bestFit="1" customWidth="1"/>
    <col min="3083" max="3083" width="8.42578125" style="14" bestFit="1" customWidth="1"/>
    <col min="3084" max="3084" width="7.85546875" style="14" bestFit="1" customWidth="1"/>
    <col min="3085" max="3085" width="3.5703125" style="14" bestFit="1" customWidth="1"/>
    <col min="3086" max="3328" width="9.140625" style="14"/>
    <col min="3329" max="3329" width="3.7109375" style="14" customWidth="1"/>
    <col min="3330" max="3330" width="0.28515625" style="14" customWidth="1"/>
    <col min="3331" max="3331" width="5.7109375" style="14" customWidth="1"/>
    <col min="3332" max="3332" width="44.85546875" style="14" customWidth="1"/>
    <col min="3333" max="3333" width="7" style="14" customWidth="1"/>
    <col min="3334" max="3334" width="0.28515625" style="14" customWidth="1"/>
    <col min="3335" max="3335" width="5" style="14" customWidth="1"/>
    <col min="3336" max="3336" width="8" style="14" customWidth="1"/>
    <col min="3337" max="3337" width="8.42578125" style="14" customWidth="1"/>
    <col min="3338" max="3338" width="12.42578125" style="14" bestFit="1" customWidth="1"/>
    <col min="3339" max="3339" width="8.42578125" style="14" bestFit="1" customWidth="1"/>
    <col min="3340" max="3340" width="7.85546875" style="14" bestFit="1" customWidth="1"/>
    <col min="3341" max="3341" width="3.5703125" style="14" bestFit="1" customWidth="1"/>
    <col min="3342" max="3584" width="9.140625" style="14"/>
    <col min="3585" max="3585" width="3.7109375" style="14" customWidth="1"/>
    <col min="3586" max="3586" width="0.28515625" style="14" customWidth="1"/>
    <col min="3587" max="3587" width="5.7109375" style="14" customWidth="1"/>
    <col min="3588" max="3588" width="44.85546875" style="14" customWidth="1"/>
    <col min="3589" max="3589" width="7" style="14" customWidth="1"/>
    <col min="3590" max="3590" width="0.28515625" style="14" customWidth="1"/>
    <col min="3591" max="3591" width="5" style="14" customWidth="1"/>
    <col min="3592" max="3592" width="8" style="14" customWidth="1"/>
    <col min="3593" max="3593" width="8.42578125" style="14" customWidth="1"/>
    <col min="3594" max="3594" width="12.42578125" style="14" bestFit="1" customWidth="1"/>
    <col min="3595" max="3595" width="8.42578125" style="14" bestFit="1" customWidth="1"/>
    <col min="3596" max="3596" width="7.85546875" style="14" bestFit="1" customWidth="1"/>
    <col min="3597" max="3597" width="3.5703125" style="14" bestFit="1" customWidth="1"/>
    <col min="3598" max="3840" width="9.140625" style="14"/>
    <col min="3841" max="3841" width="3.7109375" style="14" customWidth="1"/>
    <col min="3842" max="3842" width="0.28515625" style="14" customWidth="1"/>
    <col min="3843" max="3843" width="5.7109375" style="14" customWidth="1"/>
    <col min="3844" max="3844" width="44.85546875" style="14" customWidth="1"/>
    <col min="3845" max="3845" width="7" style="14" customWidth="1"/>
    <col min="3846" max="3846" width="0.28515625" style="14" customWidth="1"/>
    <col min="3847" max="3847" width="5" style="14" customWidth="1"/>
    <col min="3848" max="3848" width="8" style="14" customWidth="1"/>
    <col min="3849" max="3849" width="8.42578125" style="14" customWidth="1"/>
    <col min="3850" max="3850" width="12.42578125" style="14" bestFit="1" customWidth="1"/>
    <col min="3851" max="3851" width="8.42578125" style="14" bestFit="1" customWidth="1"/>
    <col min="3852" max="3852" width="7.85546875" style="14" bestFit="1" customWidth="1"/>
    <col min="3853" max="3853" width="3.5703125" style="14" bestFit="1" customWidth="1"/>
    <col min="3854" max="4096" width="9.140625" style="14"/>
    <col min="4097" max="4097" width="3.7109375" style="14" customWidth="1"/>
    <col min="4098" max="4098" width="0.28515625" style="14" customWidth="1"/>
    <col min="4099" max="4099" width="5.7109375" style="14" customWidth="1"/>
    <col min="4100" max="4100" width="44.85546875" style="14" customWidth="1"/>
    <col min="4101" max="4101" width="7" style="14" customWidth="1"/>
    <col min="4102" max="4102" width="0.28515625" style="14" customWidth="1"/>
    <col min="4103" max="4103" width="5" style="14" customWidth="1"/>
    <col min="4104" max="4104" width="8" style="14" customWidth="1"/>
    <col min="4105" max="4105" width="8.42578125" style="14" customWidth="1"/>
    <col min="4106" max="4106" width="12.42578125" style="14" bestFit="1" customWidth="1"/>
    <col min="4107" max="4107" width="8.42578125" style="14" bestFit="1" customWidth="1"/>
    <col min="4108" max="4108" width="7.85546875" style="14" bestFit="1" customWidth="1"/>
    <col min="4109" max="4109" width="3.5703125" style="14" bestFit="1" customWidth="1"/>
    <col min="4110" max="4352" width="9.140625" style="14"/>
    <col min="4353" max="4353" width="3.7109375" style="14" customWidth="1"/>
    <col min="4354" max="4354" width="0.28515625" style="14" customWidth="1"/>
    <col min="4355" max="4355" width="5.7109375" style="14" customWidth="1"/>
    <col min="4356" max="4356" width="44.85546875" style="14" customWidth="1"/>
    <col min="4357" max="4357" width="7" style="14" customWidth="1"/>
    <col min="4358" max="4358" width="0.28515625" style="14" customWidth="1"/>
    <col min="4359" max="4359" width="5" style="14" customWidth="1"/>
    <col min="4360" max="4360" width="8" style="14" customWidth="1"/>
    <col min="4361" max="4361" width="8.42578125" style="14" customWidth="1"/>
    <col min="4362" max="4362" width="12.42578125" style="14" bestFit="1" customWidth="1"/>
    <col min="4363" max="4363" width="8.42578125" style="14" bestFit="1" customWidth="1"/>
    <col min="4364" max="4364" width="7.85546875" style="14" bestFit="1" customWidth="1"/>
    <col min="4365" max="4365" width="3.5703125" style="14" bestFit="1" customWidth="1"/>
    <col min="4366" max="4608" width="9.140625" style="14"/>
    <col min="4609" max="4609" width="3.7109375" style="14" customWidth="1"/>
    <col min="4610" max="4610" width="0.28515625" style="14" customWidth="1"/>
    <col min="4611" max="4611" width="5.7109375" style="14" customWidth="1"/>
    <col min="4612" max="4612" width="44.85546875" style="14" customWidth="1"/>
    <col min="4613" max="4613" width="7" style="14" customWidth="1"/>
    <col min="4614" max="4614" width="0.28515625" style="14" customWidth="1"/>
    <col min="4615" max="4615" width="5" style="14" customWidth="1"/>
    <col min="4616" max="4616" width="8" style="14" customWidth="1"/>
    <col min="4617" max="4617" width="8.42578125" style="14" customWidth="1"/>
    <col min="4618" max="4618" width="12.42578125" style="14" bestFit="1" customWidth="1"/>
    <col min="4619" max="4619" width="8.42578125" style="14" bestFit="1" customWidth="1"/>
    <col min="4620" max="4620" width="7.85546875" style="14" bestFit="1" customWidth="1"/>
    <col min="4621" max="4621" width="3.5703125" style="14" bestFit="1" customWidth="1"/>
    <col min="4622" max="4864" width="9.140625" style="14"/>
    <col min="4865" max="4865" width="3.7109375" style="14" customWidth="1"/>
    <col min="4866" max="4866" width="0.28515625" style="14" customWidth="1"/>
    <col min="4867" max="4867" width="5.7109375" style="14" customWidth="1"/>
    <col min="4868" max="4868" width="44.85546875" style="14" customWidth="1"/>
    <col min="4869" max="4869" width="7" style="14" customWidth="1"/>
    <col min="4870" max="4870" width="0.28515625" style="14" customWidth="1"/>
    <col min="4871" max="4871" width="5" style="14" customWidth="1"/>
    <col min="4872" max="4872" width="8" style="14" customWidth="1"/>
    <col min="4873" max="4873" width="8.42578125" style="14" customWidth="1"/>
    <col min="4874" max="4874" width="12.42578125" style="14" bestFit="1" customWidth="1"/>
    <col min="4875" max="4875" width="8.42578125" style="14" bestFit="1" customWidth="1"/>
    <col min="4876" max="4876" width="7.85546875" style="14" bestFit="1" customWidth="1"/>
    <col min="4877" max="4877" width="3.5703125" style="14" bestFit="1" customWidth="1"/>
    <col min="4878" max="5120" width="9.140625" style="14"/>
    <col min="5121" max="5121" width="3.7109375" style="14" customWidth="1"/>
    <col min="5122" max="5122" width="0.28515625" style="14" customWidth="1"/>
    <col min="5123" max="5123" width="5.7109375" style="14" customWidth="1"/>
    <col min="5124" max="5124" width="44.85546875" style="14" customWidth="1"/>
    <col min="5125" max="5125" width="7" style="14" customWidth="1"/>
    <col min="5126" max="5126" width="0.28515625" style="14" customWidth="1"/>
    <col min="5127" max="5127" width="5" style="14" customWidth="1"/>
    <col min="5128" max="5128" width="8" style="14" customWidth="1"/>
    <col min="5129" max="5129" width="8.42578125" style="14" customWidth="1"/>
    <col min="5130" max="5130" width="12.42578125" style="14" bestFit="1" customWidth="1"/>
    <col min="5131" max="5131" width="8.42578125" style="14" bestFit="1" customWidth="1"/>
    <col min="5132" max="5132" width="7.85546875" style="14" bestFit="1" customWidth="1"/>
    <col min="5133" max="5133" width="3.5703125" style="14" bestFit="1" customWidth="1"/>
    <col min="5134" max="5376" width="9.140625" style="14"/>
    <col min="5377" max="5377" width="3.7109375" style="14" customWidth="1"/>
    <col min="5378" max="5378" width="0.28515625" style="14" customWidth="1"/>
    <col min="5379" max="5379" width="5.7109375" style="14" customWidth="1"/>
    <col min="5380" max="5380" width="44.85546875" style="14" customWidth="1"/>
    <col min="5381" max="5381" width="7" style="14" customWidth="1"/>
    <col min="5382" max="5382" width="0.28515625" style="14" customWidth="1"/>
    <col min="5383" max="5383" width="5" style="14" customWidth="1"/>
    <col min="5384" max="5384" width="8" style="14" customWidth="1"/>
    <col min="5385" max="5385" width="8.42578125" style="14" customWidth="1"/>
    <col min="5386" max="5386" width="12.42578125" style="14" bestFit="1" customWidth="1"/>
    <col min="5387" max="5387" width="8.42578125" style="14" bestFit="1" customWidth="1"/>
    <col min="5388" max="5388" width="7.85546875" style="14" bestFit="1" customWidth="1"/>
    <col min="5389" max="5389" width="3.5703125" style="14" bestFit="1" customWidth="1"/>
    <col min="5390" max="5632" width="9.140625" style="14"/>
    <col min="5633" max="5633" width="3.7109375" style="14" customWidth="1"/>
    <col min="5634" max="5634" width="0.28515625" style="14" customWidth="1"/>
    <col min="5635" max="5635" width="5.7109375" style="14" customWidth="1"/>
    <col min="5636" max="5636" width="44.85546875" style="14" customWidth="1"/>
    <col min="5637" max="5637" width="7" style="14" customWidth="1"/>
    <col min="5638" max="5638" width="0.28515625" style="14" customWidth="1"/>
    <col min="5639" max="5639" width="5" style="14" customWidth="1"/>
    <col min="5640" max="5640" width="8" style="14" customWidth="1"/>
    <col min="5641" max="5641" width="8.42578125" style="14" customWidth="1"/>
    <col min="5642" max="5642" width="12.42578125" style="14" bestFit="1" customWidth="1"/>
    <col min="5643" max="5643" width="8.42578125" style="14" bestFit="1" customWidth="1"/>
    <col min="5644" max="5644" width="7.85546875" style="14" bestFit="1" customWidth="1"/>
    <col min="5645" max="5645" width="3.5703125" style="14" bestFit="1" customWidth="1"/>
    <col min="5646" max="5888" width="9.140625" style="14"/>
    <col min="5889" max="5889" width="3.7109375" style="14" customWidth="1"/>
    <col min="5890" max="5890" width="0.28515625" style="14" customWidth="1"/>
    <col min="5891" max="5891" width="5.7109375" style="14" customWidth="1"/>
    <col min="5892" max="5892" width="44.85546875" style="14" customWidth="1"/>
    <col min="5893" max="5893" width="7" style="14" customWidth="1"/>
    <col min="5894" max="5894" width="0.28515625" style="14" customWidth="1"/>
    <col min="5895" max="5895" width="5" style="14" customWidth="1"/>
    <col min="5896" max="5896" width="8" style="14" customWidth="1"/>
    <col min="5897" max="5897" width="8.42578125" style="14" customWidth="1"/>
    <col min="5898" max="5898" width="12.42578125" style="14" bestFit="1" customWidth="1"/>
    <col min="5899" max="5899" width="8.42578125" style="14" bestFit="1" customWidth="1"/>
    <col min="5900" max="5900" width="7.85546875" style="14" bestFit="1" customWidth="1"/>
    <col min="5901" max="5901" width="3.5703125" style="14" bestFit="1" customWidth="1"/>
    <col min="5902" max="6144" width="9.140625" style="14"/>
    <col min="6145" max="6145" width="3.7109375" style="14" customWidth="1"/>
    <col min="6146" max="6146" width="0.28515625" style="14" customWidth="1"/>
    <col min="6147" max="6147" width="5.7109375" style="14" customWidth="1"/>
    <col min="6148" max="6148" width="44.85546875" style="14" customWidth="1"/>
    <col min="6149" max="6149" width="7" style="14" customWidth="1"/>
    <col min="6150" max="6150" width="0.28515625" style="14" customWidth="1"/>
    <col min="6151" max="6151" width="5" style="14" customWidth="1"/>
    <col min="6152" max="6152" width="8" style="14" customWidth="1"/>
    <col min="6153" max="6153" width="8.42578125" style="14" customWidth="1"/>
    <col min="6154" max="6154" width="12.42578125" style="14" bestFit="1" customWidth="1"/>
    <col min="6155" max="6155" width="8.42578125" style="14" bestFit="1" customWidth="1"/>
    <col min="6156" max="6156" width="7.85546875" style="14" bestFit="1" customWidth="1"/>
    <col min="6157" max="6157" width="3.5703125" style="14" bestFit="1" customWidth="1"/>
    <col min="6158" max="6400" width="9.140625" style="14"/>
    <col min="6401" max="6401" width="3.7109375" style="14" customWidth="1"/>
    <col min="6402" max="6402" width="0.28515625" style="14" customWidth="1"/>
    <col min="6403" max="6403" width="5.7109375" style="14" customWidth="1"/>
    <col min="6404" max="6404" width="44.85546875" style="14" customWidth="1"/>
    <col min="6405" max="6405" width="7" style="14" customWidth="1"/>
    <col min="6406" max="6406" width="0.28515625" style="14" customWidth="1"/>
    <col min="6407" max="6407" width="5" style="14" customWidth="1"/>
    <col min="6408" max="6408" width="8" style="14" customWidth="1"/>
    <col min="6409" max="6409" width="8.42578125" style="14" customWidth="1"/>
    <col min="6410" max="6410" width="12.42578125" style="14" bestFit="1" customWidth="1"/>
    <col min="6411" max="6411" width="8.42578125" style="14" bestFit="1" customWidth="1"/>
    <col min="6412" max="6412" width="7.85546875" style="14" bestFit="1" customWidth="1"/>
    <col min="6413" max="6413" width="3.5703125" style="14" bestFit="1" customWidth="1"/>
    <col min="6414" max="6656" width="9.140625" style="14"/>
    <col min="6657" max="6657" width="3.7109375" style="14" customWidth="1"/>
    <col min="6658" max="6658" width="0.28515625" style="14" customWidth="1"/>
    <col min="6659" max="6659" width="5.7109375" style="14" customWidth="1"/>
    <col min="6660" max="6660" width="44.85546875" style="14" customWidth="1"/>
    <col min="6661" max="6661" width="7" style="14" customWidth="1"/>
    <col min="6662" max="6662" width="0.28515625" style="14" customWidth="1"/>
    <col min="6663" max="6663" width="5" style="14" customWidth="1"/>
    <col min="6664" max="6664" width="8" style="14" customWidth="1"/>
    <col min="6665" max="6665" width="8.42578125" style="14" customWidth="1"/>
    <col min="6666" max="6666" width="12.42578125" style="14" bestFit="1" customWidth="1"/>
    <col min="6667" max="6667" width="8.42578125" style="14" bestFit="1" customWidth="1"/>
    <col min="6668" max="6668" width="7.85546875" style="14" bestFit="1" customWidth="1"/>
    <col min="6669" max="6669" width="3.5703125" style="14" bestFit="1" customWidth="1"/>
    <col min="6670" max="6912" width="9.140625" style="14"/>
    <col min="6913" max="6913" width="3.7109375" style="14" customWidth="1"/>
    <col min="6914" max="6914" width="0.28515625" style="14" customWidth="1"/>
    <col min="6915" max="6915" width="5.7109375" style="14" customWidth="1"/>
    <col min="6916" max="6916" width="44.85546875" style="14" customWidth="1"/>
    <col min="6917" max="6917" width="7" style="14" customWidth="1"/>
    <col min="6918" max="6918" width="0.28515625" style="14" customWidth="1"/>
    <col min="6919" max="6919" width="5" style="14" customWidth="1"/>
    <col min="6920" max="6920" width="8" style="14" customWidth="1"/>
    <col min="6921" max="6921" width="8.42578125" style="14" customWidth="1"/>
    <col min="6922" max="6922" width="12.42578125" style="14" bestFit="1" customWidth="1"/>
    <col min="6923" max="6923" width="8.42578125" style="14" bestFit="1" customWidth="1"/>
    <col min="6924" max="6924" width="7.85546875" style="14" bestFit="1" customWidth="1"/>
    <col min="6925" max="6925" width="3.5703125" style="14" bestFit="1" customWidth="1"/>
    <col min="6926" max="7168" width="9.140625" style="14"/>
    <col min="7169" max="7169" width="3.7109375" style="14" customWidth="1"/>
    <col min="7170" max="7170" width="0.28515625" style="14" customWidth="1"/>
    <col min="7171" max="7171" width="5.7109375" style="14" customWidth="1"/>
    <col min="7172" max="7172" width="44.85546875" style="14" customWidth="1"/>
    <col min="7173" max="7173" width="7" style="14" customWidth="1"/>
    <col min="7174" max="7174" width="0.28515625" style="14" customWidth="1"/>
    <col min="7175" max="7175" width="5" style="14" customWidth="1"/>
    <col min="7176" max="7176" width="8" style="14" customWidth="1"/>
    <col min="7177" max="7177" width="8.42578125" style="14" customWidth="1"/>
    <col min="7178" max="7178" width="12.42578125" style="14" bestFit="1" customWidth="1"/>
    <col min="7179" max="7179" width="8.42578125" style="14" bestFit="1" customWidth="1"/>
    <col min="7180" max="7180" width="7.85546875" style="14" bestFit="1" customWidth="1"/>
    <col min="7181" max="7181" width="3.5703125" style="14" bestFit="1" customWidth="1"/>
    <col min="7182" max="7424" width="9.140625" style="14"/>
    <col min="7425" max="7425" width="3.7109375" style="14" customWidth="1"/>
    <col min="7426" max="7426" width="0.28515625" style="14" customWidth="1"/>
    <col min="7427" max="7427" width="5.7109375" style="14" customWidth="1"/>
    <col min="7428" max="7428" width="44.85546875" style="14" customWidth="1"/>
    <col min="7429" max="7429" width="7" style="14" customWidth="1"/>
    <col min="7430" max="7430" width="0.28515625" style="14" customWidth="1"/>
    <col min="7431" max="7431" width="5" style="14" customWidth="1"/>
    <col min="7432" max="7432" width="8" style="14" customWidth="1"/>
    <col min="7433" max="7433" width="8.42578125" style="14" customWidth="1"/>
    <col min="7434" max="7434" width="12.42578125" style="14" bestFit="1" customWidth="1"/>
    <col min="7435" max="7435" width="8.42578125" style="14" bestFit="1" customWidth="1"/>
    <col min="7436" max="7436" width="7.85546875" style="14" bestFit="1" customWidth="1"/>
    <col min="7437" max="7437" width="3.5703125" style="14" bestFit="1" customWidth="1"/>
    <col min="7438" max="7680" width="9.140625" style="14"/>
    <col min="7681" max="7681" width="3.7109375" style="14" customWidth="1"/>
    <col min="7682" max="7682" width="0.28515625" style="14" customWidth="1"/>
    <col min="7683" max="7683" width="5.7109375" style="14" customWidth="1"/>
    <col min="7684" max="7684" width="44.85546875" style="14" customWidth="1"/>
    <col min="7685" max="7685" width="7" style="14" customWidth="1"/>
    <col min="7686" max="7686" width="0.28515625" style="14" customWidth="1"/>
    <col min="7687" max="7687" width="5" style="14" customWidth="1"/>
    <col min="7688" max="7688" width="8" style="14" customWidth="1"/>
    <col min="7689" max="7689" width="8.42578125" style="14" customWidth="1"/>
    <col min="7690" max="7690" width="12.42578125" style="14" bestFit="1" customWidth="1"/>
    <col min="7691" max="7691" width="8.42578125" style="14" bestFit="1" customWidth="1"/>
    <col min="7692" max="7692" width="7.85546875" style="14" bestFit="1" customWidth="1"/>
    <col min="7693" max="7693" width="3.5703125" style="14" bestFit="1" customWidth="1"/>
    <col min="7694" max="7936" width="9.140625" style="14"/>
    <col min="7937" max="7937" width="3.7109375" style="14" customWidth="1"/>
    <col min="7938" max="7938" width="0.28515625" style="14" customWidth="1"/>
    <col min="7939" max="7939" width="5.7109375" style="14" customWidth="1"/>
    <col min="7940" max="7940" width="44.85546875" style="14" customWidth="1"/>
    <col min="7941" max="7941" width="7" style="14" customWidth="1"/>
    <col min="7942" max="7942" width="0.28515625" style="14" customWidth="1"/>
    <col min="7943" max="7943" width="5" style="14" customWidth="1"/>
    <col min="7944" max="7944" width="8" style="14" customWidth="1"/>
    <col min="7945" max="7945" width="8.42578125" style="14" customWidth="1"/>
    <col min="7946" max="7946" width="12.42578125" style="14" bestFit="1" customWidth="1"/>
    <col min="7947" max="7947" width="8.42578125" style="14" bestFit="1" customWidth="1"/>
    <col min="7948" max="7948" width="7.85546875" style="14" bestFit="1" customWidth="1"/>
    <col min="7949" max="7949" width="3.5703125" style="14" bestFit="1" customWidth="1"/>
    <col min="7950" max="8192" width="9.140625" style="14"/>
    <col min="8193" max="8193" width="3.7109375" style="14" customWidth="1"/>
    <col min="8194" max="8194" width="0.28515625" style="14" customWidth="1"/>
    <col min="8195" max="8195" width="5.7109375" style="14" customWidth="1"/>
    <col min="8196" max="8196" width="44.85546875" style="14" customWidth="1"/>
    <col min="8197" max="8197" width="7" style="14" customWidth="1"/>
    <col min="8198" max="8198" width="0.28515625" style="14" customWidth="1"/>
    <col min="8199" max="8199" width="5" style="14" customWidth="1"/>
    <col min="8200" max="8200" width="8" style="14" customWidth="1"/>
    <col min="8201" max="8201" width="8.42578125" style="14" customWidth="1"/>
    <col min="8202" max="8202" width="12.42578125" style="14" bestFit="1" customWidth="1"/>
    <col min="8203" max="8203" width="8.42578125" style="14" bestFit="1" customWidth="1"/>
    <col min="8204" max="8204" width="7.85546875" style="14" bestFit="1" customWidth="1"/>
    <col min="8205" max="8205" width="3.5703125" style="14" bestFit="1" customWidth="1"/>
    <col min="8206" max="8448" width="9.140625" style="14"/>
    <col min="8449" max="8449" width="3.7109375" style="14" customWidth="1"/>
    <col min="8450" max="8450" width="0.28515625" style="14" customWidth="1"/>
    <col min="8451" max="8451" width="5.7109375" style="14" customWidth="1"/>
    <col min="8452" max="8452" width="44.85546875" style="14" customWidth="1"/>
    <col min="8453" max="8453" width="7" style="14" customWidth="1"/>
    <col min="8454" max="8454" width="0.28515625" style="14" customWidth="1"/>
    <col min="8455" max="8455" width="5" style="14" customWidth="1"/>
    <col min="8456" max="8456" width="8" style="14" customWidth="1"/>
    <col min="8457" max="8457" width="8.42578125" style="14" customWidth="1"/>
    <col min="8458" max="8458" width="12.42578125" style="14" bestFit="1" customWidth="1"/>
    <col min="8459" max="8459" width="8.42578125" style="14" bestFit="1" customWidth="1"/>
    <col min="8460" max="8460" width="7.85546875" style="14" bestFit="1" customWidth="1"/>
    <col min="8461" max="8461" width="3.5703125" style="14" bestFit="1" customWidth="1"/>
    <col min="8462" max="8704" width="9.140625" style="14"/>
    <col min="8705" max="8705" width="3.7109375" style="14" customWidth="1"/>
    <col min="8706" max="8706" width="0.28515625" style="14" customWidth="1"/>
    <col min="8707" max="8707" width="5.7109375" style="14" customWidth="1"/>
    <col min="8708" max="8708" width="44.85546875" style="14" customWidth="1"/>
    <col min="8709" max="8709" width="7" style="14" customWidth="1"/>
    <col min="8710" max="8710" width="0.28515625" style="14" customWidth="1"/>
    <col min="8711" max="8711" width="5" style="14" customWidth="1"/>
    <col min="8712" max="8712" width="8" style="14" customWidth="1"/>
    <col min="8713" max="8713" width="8.42578125" style="14" customWidth="1"/>
    <col min="8714" max="8714" width="12.42578125" style="14" bestFit="1" customWidth="1"/>
    <col min="8715" max="8715" width="8.42578125" style="14" bestFit="1" customWidth="1"/>
    <col min="8716" max="8716" width="7.85546875" style="14" bestFit="1" customWidth="1"/>
    <col min="8717" max="8717" width="3.5703125" style="14" bestFit="1" customWidth="1"/>
    <col min="8718" max="8960" width="9.140625" style="14"/>
    <col min="8961" max="8961" width="3.7109375" style="14" customWidth="1"/>
    <col min="8962" max="8962" width="0.28515625" style="14" customWidth="1"/>
    <col min="8963" max="8963" width="5.7109375" style="14" customWidth="1"/>
    <col min="8964" max="8964" width="44.85546875" style="14" customWidth="1"/>
    <col min="8965" max="8965" width="7" style="14" customWidth="1"/>
    <col min="8966" max="8966" width="0.28515625" style="14" customWidth="1"/>
    <col min="8967" max="8967" width="5" style="14" customWidth="1"/>
    <col min="8968" max="8968" width="8" style="14" customWidth="1"/>
    <col min="8969" max="8969" width="8.42578125" style="14" customWidth="1"/>
    <col min="8970" max="8970" width="12.42578125" style="14" bestFit="1" customWidth="1"/>
    <col min="8971" max="8971" width="8.42578125" style="14" bestFit="1" customWidth="1"/>
    <col min="8972" max="8972" width="7.85546875" style="14" bestFit="1" customWidth="1"/>
    <col min="8973" max="8973" width="3.5703125" style="14" bestFit="1" customWidth="1"/>
    <col min="8974" max="9216" width="9.140625" style="14"/>
    <col min="9217" max="9217" width="3.7109375" style="14" customWidth="1"/>
    <col min="9218" max="9218" width="0.28515625" style="14" customWidth="1"/>
    <col min="9219" max="9219" width="5.7109375" style="14" customWidth="1"/>
    <col min="9220" max="9220" width="44.85546875" style="14" customWidth="1"/>
    <col min="9221" max="9221" width="7" style="14" customWidth="1"/>
    <col min="9222" max="9222" width="0.28515625" style="14" customWidth="1"/>
    <col min="9223" max="9223" width="5" style="14" customWidth="1"/>
    <col min="9224" max="9224" width="8" style="14" customWidth="1"/>
    <col min="9225" max="9225" width="8.42578125" style="14" customWidth="1"/>
    <col min="9226" max="9226" width="12.42578125" style="14" bestFit="1" customWidth="1"/>
    <col min="9227" max="9227" width="8.42578125" style="14" bestFit="1" customWidth="1"/>
    <col min="9228" max="9228" width="7.85546875" style="14" bestFit="1" customWidth="1"/>
    <col min="9229" max="9229" width="3.5703125" style="14" bestFit="1" customWidth="1"/>
    <col min="9230" max="9472" width="9.140625" style="14"/>
    <col min="9473" max="9473" width="3.7109375" style="14" customWidth="1"/>
    <col min="9474" max="9474" width="0.28515625" style="14" customWidth="1"/>
    <col min="9475" max="9475" width="5.7109375" style="14" customWidth="1"/>
    <col min="9476" max="9476" width="44.85546875" style="14" customWidth="1"/>
    <col min="9477" max="9477" width="7" style="14" customWidth="1"/>
    <col min="9478" max="9478" width="0.28515625" style="14" customWidth="1"/>
    <col min="9479" max="9479" width="5" style="14" customWidth="1"/>
    <col min="9480" max="9480" width="8" style="14" customWidth="1"/>
    <col min="9481" max="9481" width="8.42578125" style="14" customWidth="1"/>
    <col min="9482" max="9482" width="12.42578125" style="14" bestFit="1" customWidth="1"/>
    <col min="9483" max="9483" width="8.42578125" style="14" bestFit="1" customWidth="1"/>
    <col min="9484" max="9484" width="7.85546875" style="14" bestFit="1" customWidth="1"/>
    <col min="9485" max="9485" width="3.5703125" style="14" bestFit="1" customWidth="1"/>
    <col min="9486" max="9728" width="9.140625" style="14"/>
    <col min="9729" max="9729" width="3.7109375" style="14" customWidth="1"/>
    <col min="9730" max="9730" width="0.28515625" style="14" customWidth="1"/>
    <col min="9731" max="9731" width="5.7109375" style="14" customWidth="1"/>
    <col min="9732" max="9732" width="44.85546875" style="14" customWidth="1"/>
    <col min="9733" max="9733" width="7" style="14" customWidth="1"/>
    <col min="9734" max="9734" width="0.28515625" style="14" customWidth="1"/>
    <col min="9735" max="9735" width="5" style="14" customWidth="1"/>
    <col min="9736" max="9736" width="8" style="14" customWidth="1"/>
    <col min="9737" max="9737" width="8.42578125" style="14" customWidth="1"/>
    <col min="9738" max="9738" width="12.42578125" style="14" bestFit="1" customWidth="1"/>
    <col min="9739" max="9739" width="8.42578125" style="14" bestFit="1" customWidth="1"/>
    <col min="9740" max="9740" width="7.85546875" style="14" bestFit="1" customWidth="1"/>
    <col min="9741" max="9741" width="3.5703125" style="14" bestFit="1" customWidth="1"/>
    <col min="9742" max="9984" width="9.140625" style="14"/>
    <col min="9985" max="9985" width="3.7109375" style="14" customWidth="1"/>
    <col min="9986" max="9986" width="0.28515625" style="14" customWidth="1"/>
    <col min="9987" max="9987" width="5.7109375" style="14" customWidth="1"/>
    <col min="9988" max="9988" width="44.85546875" style="14" customWidth="1"/>
    <col min="9989" max="9989" width="7" style="14" customWidth="1"/>
    <col min="9990" max="9990" width="0.28515625" style="14" customWidth="1"/>
    <col min="9991" max="9991" width="5" style="14" customWidth="1"/>
    <col min="9992" max="9992" width="8" style="14" customWidth="1"/>
    <col min="9993" max="9993" width="8.42578125" style="14" customWidth="1"/>
    <col min="9994" max="9994" width="12.42578125" style="14" bestFit="1" customWidth="1"/>
    <col min="9995" max="9995" width="8.42578125" style="14" bestFit="1" customWidth="1"/>
    <col min="9996" max="9996" width="7.85546875" style="14" bestFit="1" customWidth="1"/>
    <col min="9997" max="9997" width="3.5703125" style="14" bestFit="1" customWidth="1"/>
    <col min="9998" max="10240" width="9.140625" style="14"/>
    <col min="10241" max="10241" width="3.7109375" style="14" customWidth="1"/>
    <col min="10242" max="10242" width="0.28515625" style="14" customWidth="1"/>
    <col min="10243" max="10243" width="5.7109375" style="14" customWidth="1"/>
    <col min="10244" max="10244" width="44.85546875" style="14" customWidth="1"/>
    <col min="10245" max="10245" width="7" style="14" customWidth="1"/>
    <col min="10246" max="10246" width="0.28515625" style="14" customWidth="1"/>
    <col min="10247" max="10247" width="5" style="14" customWidth="1"/>
    <col min="10248" max="10248" width="8" style="14" customWidth="1"/>
    <col min="10249" max="10249" width="8.42578125" style="14" customWidth="1"/>
    <col min="10250" max="10250" width="12.42578125" style="14" bestFit="1" customWidth="1"/>
    <col min="10251" max="10251" width="8.42578125" style="14" bestFit="1" customWidth="1"/>
    <col min="10252" max="10252" width="7.85546875" style="14" bestFit="1" customWidth="1"/>
    <col min="10253" max="10253" width="3.5703125" style="14" bestFit="1" customWidth="1"/>
    <col min="10254" max="10496" width="9.140625" style="14"/>
    <col min="10497" max="10497" width="3.7109375" style="14" customWidth="1"/>
    <col min="10498" max="10498" width="0.28515625" style="14" customWidth="1"/>
    <col min="10499" max="10499" width="5.7109375" style="14" customWidth="1"/>
    <col min="10500" max="10500" width="44.85546875" style="14" customWidth="1"/>
    <col min="10501" max="10501" width="7" style="14" customWidth="1"/>
    <col min="10502" max="10502" width="0.28515625" style="14" customWidth="1"/>
    <col min="10503" max="10503" width="5" style="14" customWidth="1"/>
    <col min="10504" max="10504" width="8" style="14" customWidth="1"/>
    <col min="10505" max="10505" width="8.42578125" style="14" customWidth="1"/>
    <col min="10506" max="10506" width="12.42578125" style="14" bestFit="1" customWidth="1"/>
    <col min="10507" max="10507" width="8.42578125" style="14" bestFit="1" customWidth="1"/>
    <col min="10508" max="10508" width="7.85546875" style="14" bestFit="1" customWidth="1"/>
    <col min="10509" max="10509" width="3.5703125" style="14" bestFit="1" customWidth="1"/>
    <col min="10510" max="10752" width="9.140625" style="14"/>
    <col min="10753" max="10753" width="3.7109375" style="14" customWidth="1"/>
    <col min="10754" max="10754" width="0.28515625" style="14" customWidth="1"/>
    <col min="10755" max="10755" width="5.7109375" style="14" customWidth="1"/>
    <col min="10756" max="10756" width="44.85546875" style="14" customWidth="1"/>
    <col min="10757" max="10757" width="7" style="14" customWidth="1"/>
    <col min="10758" max="10758" width="0.28515625" style="14" customWidth="1"/>
    <col min="10759" max="10759" width="5" style="14" customWidth="1"/>
    <col min="10760" max="10760" width="8" style="14" customWidth="1"/>
    <col min="10761" max="10761" width="8.42578125" style="14" customWidth="1"/>
    <col min="10762" max="10762" width="12.42578125" style="14" bestFit="1" customWidth="1"/>
    <col min="10763" max="10763" width="8.42578125" style="14" bestFit="1" customWidth="1"/>
    <col min="10764" max="10764" width="7.85546875" style="14" bestFit="1" customWidth="1"/>
    <col min="10765" max="10765" width="3.5703125" style="14" bestFit="1" customWidth="1"/>
    <col min="10766" max="11008" width="9.140625" style="14"/>
    <col min="11009" max="11009" width="3.7109375" style="14" customWidth="1"/>
    <col min="11010" max="11010" width="0.28515625" style="14" customWidth="1"/>
    <col min="11011" max="11011" width="5.7109375" style="14" customWidth="1"/>
    <col min="11012" max="11012" width="44.85546875" style="14" customWidth="1"/>
    <col min="11013" max="11013" width="7" style="14" customWidth="1"/>
    <col min="11014" max="11014" width="0.28515625" style="14" customWidth="1"/>
    <col min="11015" max="11015" width="5" style="14" customWidth="1"/>
    <col min="11016" max="11016" width="8" style="14" customWidth="1"/>
    <col min="11017" max="11017" width="8.42578125" style="14" customWidth="1"/>
    <col min="11018" max="11018" width="12.42578125" style="14" bestFit="1" customWidth="1"/>
    <col min="11019" max="11019" width="8.42578125" style="14" bestFit="1" customWidth="1"/>
    <col min="11020" max="11020" width="7.85546875" style="14" bestFit="1" customWidth="1"/>
    <col min="11021" max="11021" width="3.5703125" style="14" bestFit="1" customWidth="1"/>
    <col min="11022" max="11264" width="9.140625" style="14"/>
    <col min="11265" max="11265" width="3.7109375" style="14" customWidth="1"/>
    <col min="11266" max="11266" width="0.28515625" style="14" customWidth="1"/>
    <col min="11267" max="11267" width="5.7109375" style="14" customWidth="1"/>
    <col min="11268" max="11268" width="44.85546875" style="14" customWidth="1"/>
    <col min="11269" max="11269" width="7" style="14" customWidth="1"/>
    <col min="11270" max="11270" width="0.28515625" style="14" customWidth="1"/>
    <col min="11271" max="11271" width="5" style="14" customWidth="1"/>
    <col min="11272" max="11272" width="8" style="14" customWidth="1"/>
    <col min="11273" max="11273" width="8.42578125" style="14" customWidth="1"/>
    <col min="11274" max="11274" width="12.42578125" style="14" bestFit="1" customWidth="1"/>
    <col min="11275" max="11275" width="8.42578125" style="14" bestFit="1" customWidth="1"/>
    <col min="11276" max="11276" width="7.85546875" style="14" bestFit="1" customWidth="1"/>
    <col min="11277" max="11277" width="3.5703125" style="14" bestFit="1" customWidth="1"/>
    <col min="11278" max="11520" width="9.140625" style="14"/>
    <col min="11521" max="11521" width="3.7109375" style="14" customWidth="1"/>
    <col min="11522" max="11522" width="0.28515625" style="14" customWidth="1"/>
    <col min="11523" max="11523" width="5.7109375" style="14" customWidth="1"/>
    <col min="11524" max="11524" width="44.85546875" style="14" customWidth="1"/>
    <col min="11525" max="11525" width="7" style="14" customWidth="1"/>
    <col min="11526" max="11526" width="0.28515625" style="14" customWidth="1"/>
    <col min="11527" max="11527" width="5" style="14" customWidth="1"/>
    <col min="11528" max="11528" width="8" style="14" customWidth="1"/>
    <col min="11529" max="11529" width="8.42578125" style="14" customWidth="1"/>
    <col min="11530" max="11530" width="12.42578125" style="14" bestFit="1" customWidth="1"/>
    <col min="11531" max="11531" width="8.42578125" style="14" bestFit="1" customWidth="1"/>
    <col min="11532" max="11532" width="7.85546875" style="14" bestFit="1" customWidth="1"/>
    <col min="11533" max="11533" width="3.5703125" style="14" bestFit="1" customWidth="1"/>
    <col min="11534" max="11776" width="9.140625" style="14"/>
    <col min="11777" max="11777" width="3.7109375" style="14" customWidth="1"/>
    <col min="11778" max="11778" width="0.28515625" style="14" customWidth="1"/>
    <col min="11779" max="11779" width="5.7109375" style="14" customWidth="1"/>
    <col min="11780" max="11780" width="44.85546875" style="14" customWidth="1"/>
    <col min="11781" max="11781" width="7" style="14" customWidth="1"/>
    <col min="11782" max="11782" width="0.28515625" style="14" customWidth="1"/>
    <col min="11783" max="11783" width="5" style="14" customWidth="1"/>
    <col min="11784" max="11784" width="8" style="14" customWidth="1"/>
    <col min="11785" max="11785" width="8.42578125" style="14" customWidth="1"/>
    <col min="11786" max="11786" width="12.42578125" style="14" bestFit="1" customWidth="1"/>
    <col min="11787" max="11787" width="8.42578125" style="14" bestFit="1" customWidth="1"/>
    <col min="11788" max="11788" width="7.85546875" style="14" bestFit="1" customWidth="1"/>
    <col min="11789" max="11789" width="3.5703125" style="14" bestFit="1" customWidth="1"/>
    <col min="11790" max="12032" width="9.140625" style="14"/>
    <col min="12033" max="12033" width="3.7109375" style="14" customWidth="1"/>
    <col min="12034" max="12034" width="0.28515625" style="14" customWidth="1"/>
    <col min="12035" max="12035" width="5.7109375" style="14" customWidth="1"/>
    <col min="12036" max="12036" width="44.85546875" style="14" customWidth="1"/>
    <col min="12037" max="12037" width="7" style="14" customWidth="1"/>
    <col min="12038" max="12038" width="0.28515625" style="14" customWidth="1"/>
    <col min="12039" max="12039" width="5" style="14" customWidth="1"/>
    <col min="12040" max="12040" width="8" style="14" customWidth="1"/>
    <col min="12041" max="12041" width="8.42578125" style="14" customWidth="1"/>
    <col min="12042" max="12042" width="12.42578125" style="14" bestFit="1" customWidth="1"/>
    <col min="12043" max="12043" width="8.42578125" style="14" bestFit="1" customWidth="1"/>
    <col min="12044" max="12044" width="7.85546875" style="14" bestFit="1" customWidth="1"/>
    <col min="12045" max="12045" width="3.5703125" style="14" bestFit="1" customWidth="1"/>
    <col min="12046" max="12288" width="9.140625" style="14"/>
    <col min="12289" max="12289" width="3.7109375" style="14" customWidth="1"/>
    <col min="12290" max="12290" width="0.28515625" style="14" customWidth="1"/>
    <col min="12291" max="12291" width="5.7109375" style="14" customWidth="1"/>
    <col min="12292" max="12292" width="44.85546875" style="14" customWidth="1"/>
    <col min="12293" max="12293" width="7" style="14" customWidth="1"/>
    <col min="12294" max="12294" width="0.28515625" style="14" customWidth="1"/>
    <col min="12295" max="12295" width="5" style="14" customWidth="1"/>
    <col min="12296" max="12296" width="8" style="14" customWidth="1"/>
    <col min="12297" max="12297" width="8.42578125" style="14" customWidth="1"/>
    <col min="12298" max="12298" width="12.42578125" style="14" bestFit="1" customWidth="1"/>
    <col min="12299" max="12299" width="8.42578125" style="14" bestFit="1" customWidth="1"/>
    <col min="12300" max="12300" width="7.85546875" style="14" bestFit="1" customWidth="1"/>
    <col min="12301" max="12301" width="3.5703125" style="14" bestFit="1" customWidth="1"/>
    <col min="12302" max="12544" width="9.140625" style="14"/>
    <col min="12545" max="12545" width="3.7109375" style="14" customWidth="1"/>
    <col min="12546" max="12546" width="0.28515625" style="14" customWidth="1"/>
    <col min="12547" max="12547" width="5.7109375" style="14" customWidth="1"/>
    <col min="12548" max="12548" width="44.85546875" style="14" customWidth="1"/>
    <col min="12549" max="12549" width="7" style="14" customWidth="1"/>
    <col min="12550" max="12550" width="0.28515625" style="14" customWidth="1"/>
    <col min="12551" max="12551" width="5" style="14" customWidth="1"/>
    <col min="12552" max="12552" width="8" style="14" customWidth="1"/>
    <col min="12553" max="12553" width="8.42578125" style="14" customWidth="1"/>
    <col min="12554" max="12554" width="12.42578125" style="14" bestFit="1" customWidth="1"/>
    <col min="12555" max="12555" width="8.42578125" style="14" bestFit="1" customWidth="1"/>
    <col min="12556" max="12556" width="7.85546875" style="14" bestFit="1" customWidth="1"/>
    <col min="12557" max="12557" width="3.5703125" style="14" bestFit="1" customWidth="1"/>
    <col min="12558" max="12800" width="9.140625" style="14"/>
    <col min="12801" max="12801" width="3.7109375" style="14" customWidth="1"/>
    <col min="12802" max="12802" width="0.28515625" style="14" customWidth="1"/>
    <col min="12803" max="12803" width="5.7109375" style="14" customWidth="1"/>
    <col min="12804" max="12804" width="44.85546875" style="14" customWidth="1"/>
    <col min="12805" max="12805" width="7" style="14" customWidth="1"/>
    <col min="12806" max="12806" width="0.28515625" style="14" customWidth="1"/>
    <col min="12807" max="12807" width="5" style="14" customWidth="1"/>
    <col min="12808" max="12808" width="8" style="14" customWidth="1"/>
    <col min="12809" max="12809" width="8.42578125" style="14" customWidth="1"/>
    <col min="12810" max="12810" width="12.42578125" style="14" bestFit="1" customWidth="1"/>
    <col min="12811" max="12811" width="8.42578125" style="14" bestFit="1" customWidth="1"/>
    <col min="12812" max="12812" width="7.85546875" style="14" bestFit="1" customWidth="1"/>
    <col min="12813" max="12813" width="3.5703125" style="14" bestFit="1" customWidth="1"/>
    <col min="12814" max="13056" width="9.140625" style="14"/>
    <col min="13057" max="13057" width="3.7109375" style="14" customWidth="1"/>
    <col min="13058" max="13058" width="0.28515625" style="14" customWidth="1"/>
    <col min="13059" max="13059" width="5.7109375" style="14" customWidth="1"/>
    <col min="13060" max="13060" width="44.85546875" style="14" customWidth="1"/>
    <col min="13061" max="13061" width="7" style="14" customWidth="1"/>
    <col min="13062" max="13062" width="0.28515625" style="14" customWidth="1"/>
    <col min="13063" max="13063" width="5" style="14" customWidth="1"/>
    <col min="13064" max="13064" width="8" style="14" customWidth="1"/>
    <col min="13065" max="13065" width="8.42578125" style="14" customWidth="1"/>
    <col min="13066" max="13066" width="12.42578125" style="14" bestFit="1" customWidth="1"/>
    <col min="13067" max="13067" width="8.42578125" style="14" bestFit="1" customWidth="1"/>
    <col min="13068" max="13068" width="7.85546875" style="14" bestFit="1" customWidth="1"/>
    <col min="13069" max="13069" width="3.5703125" style="14" bestFit="1" customWidth="1"/>
    <col min="13070" max="13312" width="9.140625" style="14"/>
    <col min="13313" max="13313" width="3.7109375" style="14" customWidth="1"/>
    <col min="13314" max="13314" width="0.28515625" style="14" customWidth="1"/>
    <col min="13315" max="13315" width="5.7109375" style="14" customWidth="1"/>
    <col min="13316" max="13316" width="44.85546875" style="14" customWidth="1"/>
    <col min="13317" max="13317" width="7" style="14" customWidth="1"/>
    <col min="13318" max="13318" width="0.28515625" style="14" customWidth="1"/>
    <col min="13319" max="13319" width="5" style="14" customWidth="1"/>
    <col min="13320" max="13320" width="8" style="14" customWidth="1"/>
    <col min="13321" max="13321" width="8.42578125" style="14" customWidth="1"/>
    <col min="13322" max="13322" width="12.42578125" style="14" bestFit="1" customWidth="1"/>
    <col min="13323" max="13323" width="8.42578125" style="14" bestFit="1" customWidth="1"/>
    <col min="13324" max="13324" width="7.85546875" style="14" bestFit="1" customWidth="1"/>
    <col min="13325" max="13325" width="3.5703125" style="14" bestFit="1" customWidth="1"/>
    <col min="13326" max="13568" width="9.140625" style="14"/>
    <col min="13569" max="13569" width="3.7109375" style="14" customWidth="1"/>
    <col min="13570" max="13570" width="0.28515625" style="14" customWidth="1"/>
    <col min="13571" max="13571" width="5.7109375" style="14" customWidth="1"/>
    <col min="13572" max="13572" width="44.85546875" style="14" customWidth="1"/>
    <col min="13573" max="13573" width="7" style="14" customWidth="1"/>
    <col min="13574" max="13574" width="0.28515625" style="14" customWidth="1"/>
    <col min="13575" max="13575" width="5" style="14" customWidth="1"/>
    <col min="13576" max="13576" width="8" style="14" customWidth="1"/>
    <col min="13577" max="13577" width="8.42578125" style="14" customWidth="1"/>
    <col min="13578" max="13578" width="12.42578125" style="14" bestFit="1" customWidth="1"/>
    <col min="13579" max="13579" width="8.42578125" style="14" bestFit="1" customWidth="1"/>
    <col min="13580" max="13580" width="7.85546875" style="14" bestFit="1" customWidth="1"/>
    <col min="13581" max="13581" width="3.5703125" style="14" bestFit="1" customWidth="1"/>
    <col min="13582" max="13824" width="9.140625" style="14"/>
    <col min="13825" max="13825" width="3.7109375" style="14" customWidth="1"/>
    <col min="13826" max="13826" width="0.28515625" style="14" customWidth="1"/>
    <col min="13827" max="13827" width="5.7109375" style="14" customWidth="1"/>
    <col min="13828" max="13828" width="44.85546875" style="14" customWidth="1"/>
    <col min="13829" max="13829" width="7" style="14" customWidth="1"/>
    <col min="13830" max="13830" width="0.28515625" style="14" customWidth="1"/>
    <col min="13831" max="13831" width="5" style="14" customWidth="1"/>
    <col min="13832" max="13832" width="8" style="14" customWidth="1"/>
    <col min="13833" max="13833" width="8.42578125" style="14" customWidth="1"/>
    <col min="13834" max="13834" width="12.42578125" style="14" bestFit="1" customWidth="1"/>
    <col min="13835" max="13835" width="8.42578125" style="14" bestFit="1" customWidth="1"/>
    <col min="13836" max="13836" width="7.85546875" style="14" bestFit="1" customWidth="1"/>
    <col min="13837" max="13837" width="3.5703125" style="14" bestFit="1" customWidth="1"/>
    <col min="13838" max="14080" width="9.140625" style="14"/>
    <col min="14081" max="14081" width="3.7109375" style="14" customWidth="1"/>
    <col min="14082" max="14082" width="0.28515625" style="14" customWidth="1"/>
    <col min="14083" max="14083" width="5.7109375" style="14" customWidth="1"/>
    <col min="14084" max="14084" width="44.85546875" style="14" customWidth="1"/>
    <col min="14085" max="14085" width="7" style="14" customWidth="1"/>
    <col min="14086" max="14086" width="0.28515625" style="14" customWidth="1"/>
    <col min="14087" max="14087" width="5" style="14" customWidth="1"/>
    <col min="14088" max="14088" width="8" style="14" customWidth="1"/>
    <col min="14089" max="14089" width="8.42578125" style="14" customWidth="1"/>
    <col min="14090" max="14090" width="12.42578125" style="14" bestFit="1" customWidth="1"/>
    <col min="14091" max="14091" width="8.42578125" style="14" bestFit="1" customWidth="1"/>
    <col min="14092" max="14092" width="7.85546875" style="14" bestFit="1" customWidth="1"/>
    <col min="14093" max="14093" width="3.5703125" style="14" bestFit="1" customWidth="1"/>
    <col min="14094" max="14336" width="9.140625" style="14"/>
    <col min="14337" max="14337" width="3.7109375" style="14" customWidth="1"/>
    <col min="14338" max="14338" width="0.28515625" style="14" customWidth="1"/>
    <col min="14339" max="14339" width="5.7109375" style="14" customWidth="1"/>
    <col min="14340" max="14340" width="44.85546875" style="14" customWidth="1"/>
    <col min="14341" max="14341" width="7" style="14" customWidth="1"/>
    <col min="14342" max="14342" width="0.28515625" style="14" customWidth="1"/>
    <col min="14343" max="14343" width="5" style="14" customWidth="1"/>
    <col min="14344" max="14344" width="8" style="14" customWidth="1"/>
    <col min="14345" max="14345" width="8.42578125" style="14" customWidth="1"/>
    <col min="14346" max="14346" width="12.42578125" style="14" bestFit="1" customWidth="1"/>
    <col min="14347" max="14347" width="8.42578125" style="14" bestFit="1" customWidth="1"/>
    <col min="14348" max="14348" width="7.85546875" style="14" bestFit="1" customWidth="1"/>
    <col min="14349" max="14349" width="3.5703125" style="14" bestFit="1" customWidth="1"/>
    <col min="14350" max="14592" width="9.140625" style="14"/>
    <col min="14593" max="14593" width="3.7109375" style="14" customWidth="1"/>
    <col min="14594" max="14594" width="0.28515625" style="14" customWidth="1"/>
    <col min="14595" max="14595" width="5.7109375" style="14" customWidth="1"/>
    <col min="14596" max="14596" width="44.85546875" style="14" customWidth="1"/>
    <col min="14597" max="14597" width="7" style="14" customWidth="1"/>
    <col min="14598" max="14598" width="0.28515625" style="14" customWidth="1"/>
    <col min="14599" max="14599" width="5" style="14" customWidth="1"/>
    <col min="14600" max="14600" width="8" style="14" customWidth="1"/>
    <col min="14601" max="14601" width="8.42578125" style="14" customWidth="1"/>
    <col min="14602" max="14602" width="12.42578125" style="14" bestFit="1" customWidth="1"/>
    <col min="14603" max="14603" width="8.42578125" style="14" bestFit="1" customWidth="1"/>
    <col min="14604" max="14604" width="7.85546875" style="14" bestFit="1" customWidth="1"/>
    <col min="14605" max="14605" width="3.5703125" style="14" bestFit="1" customWidth="1"/>
    <col min="14606" max="14848" width="9.140625" style="14"/>
    <col min="14849" max="14849" width="3.7109375" style="14" customWidth="1"/>
    <col min="14850" max="14850" width="0.28515625" style="14" customWidth="1"/>
    <col min="14851" max="14851" width="5.7109375" style="14" customWidth="1"/>
    <col min="14852" max="14852" width="44.85546875" style="14" customWidth="1"/>
    <col min="14853" max="14853" width="7" style="14" customWidth="1"/>
    <col min="14854" max="14854" width="0.28515625" style="14" customWidth="1"/>
    <col min="14855" max="14855" width="5" style="14" customWidth="1"/>
    <col min="14856" max="14856" width="8" style="14" customWidth="1"/>
    <col min="14857" max="14857" width="8.42578125" style="14" customWidth="1"/>
    <col min="14858" max="14858" width="12.42578125" style="14" bestFit="1" customWidth="1"/>
    <col min="14859" max="14859" width="8.42578125" style="14" bestFit="1" customWidth="1"/>
    <col min="14860" max="14860" width="7.85546875" style="14" bestFit="1" customWidth="1"/>
    <col min="14861" max="14861" width="3.5703125" style="14" bestFit="1" customWidth="1"/>
    <col min="14862" max="15104" width="9.140625" style="14"/>
    <col min="15105" max="15105" width="3.7109375" style="14" customWidth="1"/>
    <col min="15106" max="15106" width="0.28515625" style="14" customWidth="1"/>
    <col min="15107" max="15107" width="5.7109375" style="14" customWidth="1"/>
    <col min="15108" max="15108" width="44.85546875" style="14" customWidth="1"/>
    <col min="15109" max="15109" width="7" style="14" customWidth="1"/>
    <col min="15110" max="15110" width="0.28515625" style="14" customWidth="1"/>
    <col min="15111" max="15111" width="5" style="14" customWidth="1"/>
    <col min="15112" max="15112" width="8" style="14" customWidth="1"/>
    <col min="15113" max="15113" width="8.42578125" style="14" customWidth="1"/>
    <col min="15114" max="15114" width="12.42578125" style="14" bestFit="1" customWidth="1"/>
    <col min="15115" max="15115" width="8.42578125" style="14" bestFit="1" customWidth="1"/>
    <col min="15116" max="15116" width="7.85546875" style="14" bestFit="1" customWidth="1"/>
    <col min="15117" max="15117" width="3.5703125" style="14" bestFit="1" customWidth="1"/>
    <col min="15118" max="15360" width="9.140625" style="14"/>
    <col min="15361" max="15361" width="3.7109375" style="14" customWidth="1"/>
    <col min="15362" max="15362" width="0.28515625" style="14" customWidth="1"/>
    <col min="15363" max="15363" width="5.7109375" style="14" customWidth="1"/>
    <col min="15364" max="15364" width="44.85546875" style="14" customWidth="1"/>
    <col min="15365" max="15365" width="7" style="14" customWidth="1"/>
    <col min="15366" max="15366" width="0.28515625" style="14" customWidth="1"/>
    <col min="15367" max="15367" width="5" style="14" customWidth="1"/>
    <col min="15368" max="15368" width="8" style="14" customWidth="1"/>
    <col min="15369" max="15369" width="8.42578125" style="14" customWidth="1"/>
    <col min="15370" max="15370" width="12.42578125" style="14" bestFit="1" customWidth="1"/>
    <col min="15371" max="15371" width="8.42578125" style="14" bestFit="1" customWidth="1"/>
    <col min="15372" max="15372" width="7.85546875" style="14" bestFit="1" customWidth="1"/>
    <col min="15373" max="15373" width="3.5703125" style="14" bestFit="1" customWidth="1"/>
    <col min="15374" max="15616" width="9.140625" style="14"/>
    <col min="15617" max="15617" width="3.7109375" style="14" customWidth="1"/>
    <col min="15618" max="15618" width="0.28515625" style="14" customWidth="1"/>
    <col min="15619" max="15619" width="5.7109375" style="14" customWidth="1"/>
    <col min="15620" max="15620" width="44.85546875" style="14" customWidth="1"/>
    <col min="15621" max="15621" width="7" style="14" customWidth="1"/>
    <col min="15622" max="15622" width="0.28515625" style="14" customWidth="1"/>
    <col min="15623" max="15623" width="5" style="14" customWidth="1"/>
    <col min="15624" max="15624" width="8" style="14" customWidth="1"/>
    <col min="15625" max="15625" width="8.42578125" style="14" customWidth="1"/>
    <col min="15626" max="15626" width="12.42578125" style="14" bestFit="1" customWidth="1"/>
    <col min="15627" max="15627" width="8.42578125" style="14" bestFit="1" customWidth="1"/>
    <col min="15628" max="15628" width="7.85546875" style="14" bestFit="1" customWidth="1"/>
    <col min="15629" max="15629" width="3.5703125" style="14" bestFit="1" customWidth="1"/>
    <col min="15630" max="15872" width="9.140625" style="14"/>
    <col min="15873" max="15873" width="3.7109375" style="14" customWidth="1"/>
    <col min="15874" max="15874" width="0.28515625" style="14" customWidth="1"/>
    <col min="15875" max="15875" width="5.7109375" style="14" customWidth="1"/>
    <col min="15876" max="15876" width="44.85546875" style="14" customWidth="1"/>
    <col min="15877" max="15877" width="7" style="14" customWidth="1"/>
    <col min="15878" max="15878" width="0.28515625" style="14" customWidth="1"/>
    <col min="15879" max="15879" width="5" style="14" customWidth="1"/>
    <col min="15880" max="15880" width="8" style="14" customWidth="1"/>
    <col min="15881" max="15881" width="8.42578125" style="14" customWidth="1"/>
    <col min="15882" max="15882" width="12.42578125" style="14" bestFit="1" customWidth="1"/>
    <col min="15883" max="15883" width="8.42578125" style="14" bestFit="1" customWidth="1"/>
    <col min="15884" max="15884" width="7.85546875" style="14" bestFit="1" customWidth="1"/>
    <col min="15885" max="15885" width="3.5703125" style="14" bestFit="1" customWidth="1"/>
    <col min="15886" max="16128" width="9.140625" style="14"/>
    <col min="16129" max="16129" width="3.7109375" style="14" customWidth="1"/>
    <col min="16130" max="16130" width="0.28515625" style="14" customWidth="1"/>
    <col min="16131" max="16131" width="5.7109375" style="14" customWidth="1"/>
    <col min="16132" max="16132" width="44.85546875" style="14" customWidth="1"/>
    <col min="16133" max="16133" width="7" style="14" customWidth="1"/>
    <col min="16134" max="16134" width="0.28515625" style="14" customWidth="1"/>
    <col min="16135" max="16135" width="5" style="14" customWidth="1"/>
    <col min="16136" max="16136" width="8" style="14" customWidth="1"/>
    <col min="16137" max="16137" width="8.42578125" style="14" customWidth="1"/>
    <col min="16138" max="16138" width="12.42578125" style="14" bestFit="1" customWidth="1"/>
    <col min="16139" max="16139" width="8.42578125" style="14" bestFit="1" customWidth="1"/>
    <col min="16140" max="16140" width="7.85546875" style="14" bestFit="1" customWidth="1"/>
    <col min="16141" max="16141" width="3.5703125" style="14" bestFit="1" customWidth="1"/>
    <col min="16142" max="16384" width="9.140625" style="14"/>
  </cols>
  <sheetData>
    <row r="1" spans="1:14" s="67" customFormat="1" ht="20.25">
      <c r="A1" s="61" t="s">
        <v>96</v>
      </c>
      <c r="B1" s="62"/>
      <c r="C1" s="62"/>
      <c r="D1" s="63"/>
      <c r="E1" s="62"/>
      <c r="F1" s="62"/>
      <c r="G1" s="62"/>
      <c r="H1" s="62"/>
      <c r="I1" s="64"/>
      <c r="J1" s="65"/>
      <c r="K1" s="66"/>
      <c r="L1" s="66"/>
      <c r="M1" s="66"/>
      <c r="N1" s="66"/>
    </row>
    <row r="2" spans="1:14" s="7" customFormat="1" ht="15.75">
      <c r="A2" s="1" t="s">
        <v>0</v>
      </c>
      <c r="B2" s="2"/>
      <c r="C2" s="2"/>
      <c r="D2" s="2"/>
      <c r="E2" s="3"/>
      <c r="F2" s="3"/>
      <c r="G2" s="3"/>
      <c r="H2" s="3"/>
      <c r="I2" s="4"/>
      <c r="J2" s="5"/>
      <c r="K2" s="6"/>
      <c r="L2" s="6"/>
      <c r="M2" s="6"/>
      <c r="N2" s="6"/>
    </row>
    <row r="3" spans="1:14" s="13" customFormat="1" ht="18">
      <c r="A3" s="8" t="s">
        <v>1</v>
      </c>
      <c r="B3" s="9"/>
      <c r="C3" s="9"/>
      <c r="D3" s="9"/>
      <c r="E3" s="8"/>
      <c r="F3" s="8"/>
      <c r="G3" s="8"/>
      <c r="H3" s="8"/>
      <c r="I3" s="10"/>
      <c r="J3" s="11"/>
      <c r="K3" s="12"/>
      <c r="L3" s="12"/>
      <c r="M3" s="12"/>
      <c r="N3" s="12"/>
    </row>
    <row r="4" spans="1:14" ht="12" thickBot="1">
      <c r="G4" s="15"/>
      <c r="H4" s="15"/>
      <c r="I4" s="16"/>
    </row>
    <row r="5" spans="1:14" s="51" customFormat="1" ht="24" customHeight="1" thickBot="1">
      <c r="A5" s="18"/>
      <c r="B5" s="19"/>
      <c r="C5" s="19" t="s">
        <v>2</v>
      </c>
      <c r="D5" s="19"/>
      <c r="E5" s="20" t="s">
        <v>3</v>
      </c>
      <c r="F5" s="19"/>
      <c r="G5" s="20" t="s">
        <v>4</v>
      </c>
      <c r="H5" s="20" t="s">
        <v>5</v>
      </c>
      <c r="I5" s="21" t="s">
        <v>6</v>
      </c>
      <c r="J5" s="22" t="s">
        <v>7</v>
      </c>
      <c r="K5" s="68"/>
      <c r="L5" s="68"/>
      <c r="M5" s="68"/>
      <c r="N5" s="68"/>
    </row>
    <row r="7" spans="1:14">
      <c r="A7" s="14" t="s">
        <v>8</v>
      </c>
      <c r="C7" s="14" t="s">
        <v>9</v>
      </c>
      <c r="E7" s="24" t="s">
        <v>10</v>
      </c>
    </row>
    <row r="8" spans="1:14" s="25" customFormat="1" hidden="1">
      <c r="A8" s="25">
        <v>10</v>
      </c>
      <c r="D8" s="25" t="s">
        <v>11</v>
      </c>
      <c r="E8" s="26"/>
      <c r="G8" s="27" t="s">
        <v>10</v>
      </c>
      <c r="H8" s="28">
        <v>696</v>
      </c>
      <c r="I8" s="26"/>
      <c r="J8" s="29">
        <f t="shared" ref="J8:J14" si="0">H8*I8</f>
        <v>0</v>
      </c>
      <c r="K8" s="28"/>
      <c r="L8" s="28"/>
      <c r="M8" s="28"/>
      <c r="N8" s="28"/>
    </row>
    <row r="9" spans="1:14" s="25" customFormat="1" hidden="1">
      <c r="A9" s="25">
        <v>11</v>
      </c>
      <c r="D9" s="25" t="s">
        <v>12</v>
      </c>
      <c r="E9" s="26"/>
      <c r="G9" s="27" t="s">
        <v>10</v>
      </c>
      <c r="H9" s="28">
        <v>48</v>
      </c>
      <c r="I9" s="26"/>
      <c r="J9" s="29">
        <f t="shared" si="0"/>
        <v>0</v>
      </c>
      <c r="K9" s="28"/>
      <c r="L9" s="28"/>
      <c r="M9" s="28"/>
      <c r="N9" s="28"/>
    </row>
    <row r="10" spans="1:14" s="25" customFormat="1" hidden="1">
      <c r="A10" s="25">
        <v>12</v>
      </c>
      <c r="D10" s="25" t="s">
        <v>13</v>
      </c>
      <c r="E10" s="26"/>
      <c r="G10" s="27" t="s">
        <v>10</v>
      </c>
      <c r="H10" s="28">
        <v>2200</v>
      </c>
      <c r="I10" s="26"/>
      <c r="J10" s="29">
        <f t="shared" si="0"/>
        <v>0</v>
      </c>
      <c r="K10" s="28"/>
      <c r="L10" s="28"/>
      <c r="M10" s="28"/>
      <c r="N10" s="28"/>
    </row>
    <row r="11" spans="1:14" s="25" customFormat="1" hidden="1">
      <c r="A11" s="25">
        <v>13</v>
      </c>
      <c r="D11" s="25" t="s">
        <v>14</v>
      </c>
      <c r="E11" s="26"/>
      <c r="G11" s="27" t="s">
        <v>10</v>
      </c>
      <c r="H11" s="28">
        <v>455</v>
      </c>
      <c r="I11" s="26"/>
      <c r="J11" s="29">
        <f t="shared" si="0"/>
        <v>0</v>
      </c>
      <c r="K11" s="28"/>
      <c r="L11" s="28"/>
      <c r="M11" s="28"/>
      <c r="N11" s="28"/>
    </row>
    <row r="12" spans="1:14" s="25" customFormat="1" hidden="1">
      <c r="A12" s="25">
        <v>14</v>
      </c>
      <c r="D12" s="25" t="s">
        <v>15</v>
      </c>
      <c r="E12" s="26"/>
      <c r="G12" s="27" t="s">
        <v>10</v>
      </c>
      <c r="H12" s="28">
        <v>560</v>
      </c>
      <c r="I12" s="26"/>
      <c r="J12" s="29">
        <f t="shared" si="0"/>
        <v>0</v>
      </c>
      <c r="K12" s="28"/>
      <c r="L12" s="28"/>
      <c r="M12" s="28"/>
      <c r="N12" s="28"/>
    </row>
    <row r="13" spans="1:14" s="25" customFormat="1" hidden="1">
      <c r="A13" s="25">
        <v>17</v>
      </c>
      <c r="D13" s="25" t="s">
        <v>16</v>
      </c>
      <c r="E13" s="26"/>
      <c r="G13" s="27" t="s">
        <v>10</v>
      </c>
      <c r="H13" s="28">
        <v>60</v>
      </c>
      <c r="I13" s="26"/>
      <c r="J13" s="29">
        <f t="shared" si="0"/>
        <v>0</v>
      </c>
      <c r="K13" s="28"/>
      <c r="L13" s="28"/>
      <c r="M13" s="28"/>
      <c r="N13" s="28"/>
    </row>
    <row r="14" spans="1:14" s="25" customFormat="1" hidden="1">
      <c r="A14" s="25">
        <v>19</v>
      </c>
      <c r="D14" s="25" t="s">
        <v>17</v>
      </c>
      <c r="E14" s="26"/>
      <c r="G14" s="27" t="s">
        <v>18</v>
      </c>
      <c r="H14" s="28">
        <v>158</v>
      </c>
      <c r="I14" s="26"/>
      <c r="J14" s="29">
        <f t="shared" si="0"/>
        <v>0</v>
      </c>
      <c r="K14" s="28"/>
      <c r="L14" s="28"/>
      <c r="M14" s="28"/>
      <c r="N14" s="28"/>
    </row>
    <row r="15" spans="1:14" ht="12" thickBot="1">
      <c r="D15" s="30" t="s">
        <v>19</v>
      </c>
      <c r="E15" s="31">
        <f>SUM(E8:E14)</f>
        <v>0</v>
      </c>
      <c r="J15" s="32">
        <f>SUM(J8:J14)</f>
        <v>0</v>
      </c>
    </row>
    <row r="17" spans="1:13">
      <c r="A17" s="14" t="s">
        <v>20</v>
      </c>
      <c r="C17" s="14" t="s">
        <v>21</v>
      </c>
      <c r="E17" s="24" t="s">
        <v>22</v>
      </c>
    </row>
    <row r="18" spans="1:13" s="37" customFormat="1" ht="33.75" hidden="1">
      <c r="A18" s="33">
        <v>1</v>
      </c>
      <c r="B18" s="33"/>
      <c r="C18" s="33"/>
      <c r="D18" s="34" t="s">
        <v>23</v>
      </c>
      <c r="E18" s="35">
        <f>H18*31/1000</f>
        <v>238.20400000000001</v>
      </c>
      <c r="F18" s="33"/>
      <c r="G18" s="36" t="s">
        <v>24</v>
      </c>
      <c r="H18" s="37">
        <v>7684</v>
      </c>
      <c r="I18" s="35">
        <v>0</v>
      </c>
      <c r="J18" s="38">
        <f>H18*I18</f>
        <v>0</v>
      </c>
    </row>
    <row r="19" spans="1:13" ht="22.5">
      <c r="A19" s="14">
        <v>2</v>
      </c>
      <c r="D19" s="39" t="s">
        <v>25</v>
      </c>
      <c r="E19" s="40">
        <f>H19*25/1000</f>
        <v>192.1</v>
      </c>
      <c r="G19" s="24" t="s">
        <v>26</v>
      </c>
      <c r="H19" s="41">
        <f>H18</f>
        <v>7684</v>
      </c>
      <c r="I19" s="40">
        <v>0</v>
      </c>
      <c r="J19" s="17">
        <f>H19*I19</f>
        <v>0</v>
      </c>
    </row>
    <row r="20" spans="1:13" ht="12" thickBot="1">
      <c r="D20" s="30" t="s">
        <v>19</v>
      </c>
      <c r="E20" s="31">
        <f>SUM(E18:E19)</f>
        <v>430.30399999999997</v>
      </c>
      <c r="H20" s="41"/>
      <c r="J20" s="32">
        <f>SUM(J18:J19)</f>
        <v>0</v>
      </c>
      <c r="K20" s="69"/>
      <c r="L20" s="70"/>
      <c r="M20" s="70"/>
    </row>
    <row r="21" spans="1:13">
      <c r="H21" s="41"/>
      <c r="K21" s="69"/>
      <c r="L21" s="70"/>
      <c r="M21" s="70"/>
    </row>
    <row r="22" spans="1:13">
      <c r="A22" s="14" t="s">
        <v>27</v>
      </c>
      <c r="C22" s="14" t="s">
        <v>28</v>
      </c>
      <c r="E22" s="24" t="s">
        <v>22</v>
      </c>
      <c r="H22" s="41"/>
      <c r="K22" s="69"/>
      <c r="L22" s="70"/>
      <c r="M22" s="70"/>
    </row>
    <row r="23" spans="1:13" s="37" customFormat="1" hidden="1">
      <c r="A23" s="33">
        <v>3</v>
      </c>
      <c r="B23" s="33"/>
      <c r="C23" s="33"/>
      <c r="D23" s="34" t="s">
        <v>29</v>
      </c>
      <c r="E23" s="35">
        <f>H23*25/1000</f>
        <v>192.1</v>
      </c>
      <c r="F23" s="33"/>
      <c r="G23" s="36" t="s">
        <v>24</v>
      </c>
      <c r="H23" s="37">
        <f>H18</f>
        <v>7684</v>
      </c>
      <c r="I23" s="35">
        <v>380</v>
      </c>
      <c r="J23" s="38">
        <v>0</v>
      </c>
    </row>
    <row r="24" spans="1:13">
      <c r="A24" s="14">
        <v>11</v>
      </c>
      <c r="D24" s="39" t="s">
        <v>30</v>
      </c>
      <c r="E24" s="40">
        <f>H24</f>
        <v>115.26</v>
      </c>
      <c r="G24" s="24" t="s">
        <v>22</v>
      </c>
      <c r="H24" s="41">
        <f>H18*15/1000</f>
        <v>115.26</v>
      </c>
      <c r="I24" s="40">
        <v>0</v>
      </c>
      <c r="J24" s="17">
        <f>H24*I24</f>
        <v>0</v>
      </c>
    </row>
    <row r="25" spans="1:13" ht="12" thickBot="1">
      <c r="D25" s="30" t="s">
        <v>19</v>
      </c>
      <c r="E25" s="31">
        <f>SUM(E23:E24)</f>
        <v>307.36</v>
      </c>
      <c r="H25" s="41"/>
      <c r="J25" s="32">
        <f>SUM(J23:J24)</f>
        <v>0</v>
      </c>
    </row>
    <row r="26" spans="1:13">
      <c r="H26" s="41"/>
    </row>
    <row r="27" spans="1:13">
      <c r="A27" s="14" t="s">
        <v>31</v>
      </c>
      <c r="C27" s="14" t="s">
        <v>32</v>
      </c>
      <c r="E27" s="24"/>
      <c r="H27" s="41"/>
    </row>
    <row r="28" spans="1:13" ht="22.5">
      <c r="A28" s="14">
        <v>1</v>
      </c>
      <c r="D28" s="39" t="s">
        <v>33</v>
      </c>
      <c r="E28" s="42"/>
      <c r="G28" s="24" t="s">
        <v>24</v>
      </c>
      <c r="H28" s="41">
        <f>H18</f>
        <v>7684</v>
      </c>
      <c r="I28" s="40">
        <v>0</v>
      </c>
      <c r="J28" s="17">
        <f>H28*I28</f>
        <v>0</v>
      </c>
    </row>
    <row r="29" spans="1:13">
      <c r="A29" s="14">
        <v>6</v>
      </c>
      <c r="D29" s="39" t="s">
        <v>34</v>
      </c>
      <c r="E29" s="42"/>
      <c r="G29" s="24" t="s">
        <v>35</v>
      </c>
      <c r="H29" s="41">
        <f>H28*15</f>
        <v>115260</v>
      </c>
      <c r="I29" s="40">
        <v>0</v>
      </c>
      <c r="J29" s="17">
        <f>H29*I29</f>
        <v>0</v>
      </c>
    </row>
    <row r="30" spans="1:13" ht="12" thickBot="1">
      <c r="D30" s="30" t="s">
        <v>19</v>
      </c>
      <c r="E30" s="23"/>
      <c r="G30" s="24" t="s">
        <v>22</v>
      </c>
      <c r="H30" s="31">
        <f>H28*1.5/1000</f>
        <v>11.526</v>
      </c>
      <c r="J30" s="32">
        <f>SUM(J28:J29)</f>
        <v>0</v>
      </c>
    </row>
    <row r="32" spans="1:13" hidden="1">
      <c r="A32" s="14" t="s">
        <v>36</v>
      </c>
      <c r="C32" s="14" t="s">
        <v>37</v>
      </c>
      <c r="E32" s="24" t="s">
        <v>22</v>
      </c>
    </row>
    <row r="33" spans="1:14" s="25" customFormat="1" hidden="1">
      <c r="A33" s="25">
        <v>1</v>
      </c>
      <c r="D33" s="25" t="s">
        <v>38</v>
      </c>
      <c r="E33" s="26"/>
      <c r="G33" s="27" t="s">
        <v>10</v>
      </c>
      <c r="H33" s="28"/>
      <c r="I33" s="26"/>
      <c r="J33" s="29">
        <f>H33*I33</f>
        <v>0</v>
      </c>
      <c r="K33" s="28"/>
      <c r="L33" s="28"/>
      <c r="M33" s="28"/>
      <c r="N33" s="28"/>
    </row>
    <row r="34" spans="1:14" s="25" customFormat="1" hidden="1">
      <c r="A34" s="25">
        <v>2</v>
      </c>
      <c r="D34" s="25" t="s">
        <v>39</v>
      </c>
      <c r="E34" s="26"/>
      <c r="G34" s="27" t="s">
        <v>24</v>
      </c>
      <c r="H34" s="28"/>
      <c r="I34" s="26"/>
      <c r="J34" s="29">
        <f>H34*I34</f>
        <v>0</v>
      </c>
      <c r="K34" s="28"/>
      <c r="L34" s="28"/>
      <c r="M34" s="28"/>
      <c r="N34" s="28"/>
    </row>
    <row r="35" spans="1:14" s="25" customFormat="1" hidden="1">
      <c r="A35" s="25">
        <v>12</v>
      </c>
      <c r="D35" s="25" t="s">
        <v>40</v>
      </c>
      <c r="E35" s="26"/>
      <c r="G35" s="27" t="s">
        <v>35</v>
      </c>
      <c r="I35" s="26"/>
      <c r="J35" s="29">
        <f>H35*I35</f>
        <v>0</v>
      </c>
      <c r="K35" s="28"/>
      <c r="L35" s="28"/>
      <c r="M35" s="28"/>
      <c r="N35" s="28"/>
    </row>
    <row r="36" spans="1:14" ht="12" hidden="1" thickBot="1">
      <c r="D36" s="30" t="s">
        <v>19</v>
      </c>
      <c r="E36" s="31">
        <f>SUM(E33:E35)</f>
        <v>0</v>
      </c>
      <c r="J36" s="32">
        <f>SUM(J33:J35)</f>
        <v>0</v>
      </c>
    </row>
    <row r="37" spans="1:14" hidden="1">
      <c r="D37" s="43"/>
      <c r="E37" s="44"/>
      <c r="J37" s="45"/>
    </row>
    <row r="38" spans="1:14" hidden="1"/>
    <row r="39" spans="1:14">
      <c r="A39" s="14" t="s">
        <v>41</v>
      </c>
      <c r="C39" s="14" t="s">
        <v>42</v>
      </c>
      <c r="E39" s="24" t="s">
        <v>22</v>
      </c>
    </row>
    <row r="40" spans="1:14">
      <c r="A40" s="14">
        <v>14</v>
      </c>
      <c r="D40" s="14" t="s">
        <v>43</v>
      </c>
      <c r="E40" s="40">
        <v>1.4</v>
      </c>
      <c r="G40" s="24" t="s">
        <v>18</v>
      </c>
      <c r="H40" s="41">
        <v>2</v>
      </c>
      <c r="I40" s="40">
        <v>0</v>
      </c>
      <c r="J40" s="17">
        <f>H40*I40</f>
        <v>0</v>
      </c>
    </row>
    <row r="41" spans="1:14">
      <c r="A41" s="14">
        <v>15</v>
      </c>
      <c r="D41" s="14" t="s">
        <v>44</v>
      </c>
      <c r="E41" s="40">
        <v>0.1</v>
      </c>
      <c r="G41" s="24" t="s">
        <v>18</v>
      </c>
      <c r="H41" s="41">
        <v>4</v>
      </c>
      <c r="I41" s="40">
        <v>0</v>
      </c>
      <c r="J41" s="17">
        <f>H41*I41</f>
        <v>0</v>
      </c>
    </row>
    <row r="42" spans="1:14" ht="12" thickBot="1">
      <c r="D42" s="30" t="s">
        <v>19</v>
      </c>
      <c r="E42" s="31">
        <f>SUM(E40:E41)</f>
        <v>1.5</v>
      </c>
      <c r="J42" s="32">
        <f>SUM(J40:J41)</f>
        <v>0</v>
      </c>
    </row>
    <row r="44" spans="1:14" hidden="1">
      <c r="A44" s="14" t="s">
        <v>45</v>
      </c>
      <c r="C44" s="14" t="s">
        <v>46</v>
      </c>
      <c r="E44" s="24" t="s">
        <v>22</v>
      </c>
    </row>
    <row r="45" spans="1:14" s="25" customFormat="1" hidden="1">
      <c r="A45" s="25">
        <v>2</v>
      </c>
      <c r="D45" s="25" t="s">
        <v>47</v>
      </c>
      <c r="E45" s="26"/>
      <c r="G45" s="27" t="s">
        <v>18</v>
      </c>
      <c r="H45" s="28"/>
      <c r="I45" s="26"/>
      <c r="J45" s="29">
        <f>H45*I45</f>
        <v>0</v>
      </c>
      <c r="K45" s="28"/>
      <c r="L45" s="28"/>
      <c r="M45" s="28"/>
      <c r="N45" s="28"/>
    </row>
    <row r="46" spans="1:14" s="25" customFormat="1" hidden="1">
      <c r="A46" s="25">
        <v>6</v>
      </c>
      <c r="D46" s="25" t="s">
        <v>48</v>
      </c>
      <c r="E46" s="26"/>
      <c r="G46" s="27" t="s">
        <v>18</v>
      </c>
      <c r="H46" s="28"/>
      <c r="I46" s="26"/>
      <c r="J46" s="29">
        <f>H46*I46</f>
        <v>0</v>
      </c>
      <c r="K46" s="28"/>
      <c r="L46" s="28"/>
      <c r="M46" s="28"/>
      <c r="N46" s="28"/>
    </row>
    <row r="47" spans="1:14" s="25" customFormat="1" hidden="1">
      <c r="A47" s="25">
        <v>7</v>
      </c>
      <c r="D47" s="25" t="s">
        <v>49</v>
      </c>
      <c r="E47" s="26"/>
      <c r="G47" s="27" t="s">
        <v>50</v>
      </c>
      <c r="H47" s="28"/>
      <c r="I47" s="26"/>
      <c r="J47" s="29">
        <f>H47*I47</f>
        <v>0</v>
      </c>
      <c r="K47" s="28"/>
      <c r="L47" s="28"/>
      <c r="M47" s="28"/>
      <c r="N47" s="28"/>
    </row>
    <row r="48" spans="1:14" s="25" customFormat="1" hidden="1">
      <c r="A48" s="25">
        <v>8</v>
      </c>
      <c r="D48" s="25" t="s">
        <v>51</v>
      </c>
      <c r="E48" s="26"/>
      <c r="G48" s="27" t="s">
        <v>50</v>
      </c>
      <c r="H48" s="28"/>
      <c r="I48" s="26"/>
      <c r="J48" s="29">
        <f>H48*I48</f>
        <v>0</v>
      </c>
      <c r="K48" s="28"/>
      <c r="L48" s="28"/>
      <c r="M48" s="28"/>
      <c r="N48" s="28"/>
    </row>
    <row r="49" spans="1:14" s="25" customFormat="1" hidden="1">
      <c r="A49" s="25">
        <v>19</v>
      </c>
      <c r="D49" s="25" t="s">
        <v>52</v>
      </c>
      <c r="E49" s="26"/>
      <c r="G49" s="27" t="s">
        <v>24</v>
      </c>
      <c r="I49" s="26"/>
      <c r="J49" s="29">
        <f>H49*I49</f>
        <v>0</v>
      </c>
      <c r="K49" s="28"/>
      <c r="L49" s="28"/>
      <c r="M49" s="28"/>
      <c r="N49" s="28"/>
    </row>
    <row r="50" spans="1:14" ht="12" hidden="1" thickBot="1">
      <c r="D50" s="30" t="s">
        <v>19</v>
      </c>
      <c r="E50" s="31">
        <f>SUM(E45:E49)</f>
        <v>0</v>
      </c>
      <c r="J50" s="32">
        <f>SUM(J45:J49)</f>
        <v>0</v>
      </c>
    </row>
    <row r="51" spans="1:14" hidden="1">
      <c r="D51" s="43"/>
      <c r="E51" s="23"/>
      <c r="J51" s="45"/>
    </row>
    <row r="52" spans="1:14" hidden="1">
      <c r="A52" s="14" t="s">
        <v>53</v>
      </c>
      <c r="C52" s="14" t="s">
        <v>54</v>
      </c>
      <c r="E52" s="24" t="s">
        <v>22</v>
      </c>
    </row>
    <row r="53" spans="1:14" s="25" customFormat="1" hidden="1">
      <c r="A53" s="25">
        <v>1</v>
      </c>
      <c r="D53" s="25" t="s">
        <v>55</v>
      </c>
      <c r="E53" s="26"/>
      <c r="G53" s="27" t="s">
        <v>18</v>
      </c>
      <c r="H53" s="28"/>
      <c r="I53" s="26"/>
      <c r="J53" s="29">
        <f t="shared" ref="J53:J58" si="1">H53*I53</f>
        <v>0</v>
      </c>
      <c r="K53" s="28"/>
      <c r="L53" s="28"/>
      <c r="M53" s="28"/>
      <c r="N53" s="28"/>
    </row>
    <row r="54" spans="1:14" s="25" customFormat="1" hidden="1">
      <c r="A54" s="25">
        <v>2</v>
      </c>
      <c r="D54" s="25" t="s">
        <v>56</v>
      </c>
      <c r="E54" s="26"/>
      <c r="G54" s="27" t="s">
        <v>18</v>
      </c>
      <c r="H54" s="28"/>
      <c r="I54" s="26"/>
      <c r="J54" s="29">
        <f t="shared" si="1"/>
        <v>0</v>
      </c>
      <c r="K54" s="28"/>
      <c r="L54" s="28"/>
      <c r="M54" s="28"/>
      <c r="N54" s="28"/>
    </row>
    <row r="55" spans="1:14" s="25" customFormat="1" hidden="1">
      <c r="A55" s="25">
        <v>3</v>
      </c>
      <c r="D55" s="25" t="s">
        <v>57</v>
      </c>
      <c r="E55" s="26"/>
      <c r="G55" s="27" t="s">
        <v>18</v>
      </c>
      <c r="H55" s="28"/>
      <c r="I55" s="26"/>
      <c r="J55" s="29">
        <f t="shared" si="1"/>
        <v>0</v>
      </c>
      <c r="K55" s="28"/>
      <c r="L55" s="28"/>
      <c r="M55" s="28"/>
      <c r="N55" s="28"/>
    </row>
    <row r="56" spans="1:14" s="25" customFormat="1" hidden="1">
      <c r="A56" s="25">
        <v>4</v>
      </c>
      <c r="D56" s="25" t="s">
        <v>58</v>
      </c>
      <c r="E56" s="26"/>
      <c r="G56" s="27" t="s">
        <v>18</v>
      </c>
      <c r="H56" s="28"/>
      <c r="I56" s="26"/>
      <c r="J56" s="29">
        <f t="shared" si="1"/>
        <v>0</v>
      </c>
      <c r="K56" s="28"/>
      <c r="L56" s="28"/>
      <c r="M56" s="28"/>
      <c r="N56" s="28"/>
    </row>
    <row r="57" spans="1:14" s="25" customFormat="1" hidden="1">
      <c r="A57" s="25">
        <v>5</v>
      </c>
      <c r="D57" s="25" t="s">
        <v>59</v>
      </c>
      <c r="E57" s="26"/>
      <c r="G57" s="27" t="s">
        <v>18</v>
      </c>
      <c r="H57" s="28"/>
      <c r="I57" s="26"/>
      <c r="J57" s="29">
        <f t="shared" si="1"/>
        <v>0</v>
      </c>
      <c r="K57" s="28"/>
      <c r="L57" s="28"/>
      <c r="M57" s="28"/>
      <c r="N57" s="28"/>
    </row>
    <row r="58" spans="1:14" s="25" customFormat="1" hidden="1">
      <c r="A58" s="25">
        <v>6</v>
      </c>
      <c r="D58" s="25" t="s">
        <v>60</v>
      </c>
      <c r="E58" s="26"/>
      <c r="G58" s="27" t="s">
        <v>50</v>
      </c>
      <c r="H58" s="28"/>
      <c r="I58" s="26"/>
      <c r="J58" s="29">
        <f t="shared" si="1"/>
        <v>0</v>
      </c>
      <c r="K58" s="28"/>
      <c r="L58" s="28"/>
      <c r="M58" s="28"/>
      <c r="N58" s="28"/>
    </row>
    <row r="59" spans="1:14" ht="12" hidden="1" thickBot="1">
      <c r="D59" s="30" t="s">
        <v>19</v>
      </c>
      <c r="E59" s="31">
        <f>SUM(E53:E58)</f>
        <v>0</v>
      </c>
      <c r="J59" s="32">
        <f>SUM(J53:J58)</f>
        <v>0</v>
      </c>
    </row>
    <row r="60" spans="1:14">
      <c r="A60" s="14" t="s">
        <v>61</v>
      </c>
      <c r="C60" s="14" t="s">
        <v>62</v>
      </c>
    </row>
    <row r="61" spans="1:14">
      <c r="D61" s="24" t="s">
        <v>63</v>
      </c>
      <c r="E61" s="24" t="s">
        <v>64</v>
      </c>
    </row>
    <row r="62" spans="1:14">
      <c r="A62" s="14">
        <v>3</v>
      </c>
      <c r="D62" s="14" t="s">
        <v>65</v>
      </c>
      <c r="E62" s="41">
        <v>20</v>
      </c>
      <c r="G62" s="24" t="s">
        <v>22</v>
      </c>
      <c r="H62" s="40">
        <f>E20</f>
        <v>430.30399999999997</v>
      </c>
      <c r="I62" s="40">
        <v>0</v>
      </c>
      <c r="J62" s="17">
        <f>E62*H62*I62</f>
        <v>0</v>
      </c>
    </row>
    <row r="63" spans="1:14">
      <c r="A63" s="24" t="s">
        <v>66</v>
      </c>
      <c r="D63" s="14" t="s">
        <v>67</v>
      </c>
      <c r="E63" s="41">
        <v>20</v>
      </c>
      <c r="G63" s="24" t="s">
        <v>22</v>
      </c>
      <c r="H63" s="40">
        <f>E25</f>
        <v>307.36</v>
      </c>
      <c r="I63" s="40">
        <v>0</v>
      </c>
      <c r="J63" s="17">
        <f>E63*H63*I63</f>
        <v>0</v>
      </c>
    </row>
    <row r="64" spans="1:14">
      <c r="A64" s="24" t="s">
        <v>68</v>
      </c>
      <c r="D64" s="14" t="s">
        <v>69</v>
      </c>
      <c r="E64" s="41">
        <v>500</v>
      </c>
      <c r="G64" s="24" t="s">
        <v>22</v>
      </c>
      <c r="H64" s="40">
        <f>H30</f>
        <v>11.526</v>
      </c>
      <c r="I64" s="40">
        <v>0</v>
      </c>
      <c r="J64" s="17">
        <f>E64*H64*I64</f>
        <v>0</v>
      </c>
    </row>
    <row r="65" spans="1:14">
      <c r="A65" s="14">
        <v>6</v>
      </c>
      <c r="D65" s="14" t="s">
        <v>70</v>
      </c>
      <c r="E65" s="41">
        <v>60</v>
      </c>
      <c r="G65" s="24" t="s">
        <v>22</v>
      </c>
      <c r="H65" s="40">
        <f>E42</f>
        <v>1.5</v>
      </c>
      <c r="I65" s="40">
        <v>0</v>
      </c>
      <c r="J65" s="17">
        <f>E65*H65*I65</f>
        <v>0</v>
      </c>
    </row>
    <row r="66" spans="1:14" ht="12" thickBot="1">
      <c r="D66" s="30" t="s">
        <v>19</v>
      </c>
      <c r="J66" s="32">
        <f>SUM(J62:J65)</f>
        <v>0</v>
      </c>
    </row>
    <row r="68" spans="1:14">
      <c r="A68" s="14" t="s">
        <v>71</v>
      </c>
      <c r="C68" s="14" t="s">
        <v>72</v>
      </c>
      <c r="I68" s="24" t="s">
        <v>73</v>
      </c>
    </row>
    <row r="69" spans="1:14">
      <c r="I69" s="24" t="s">
        <v>74</v>
      </c>
    </row>
    <row r="70" spans="1:14" s="25" customFormat="1" hidden="1">
      <c r="A70" s="27" t="s">
        <v>8</v>
      </c>
      <c r="D70" s="25" t="s">
        <v>75</v>
      </c>
      <c r="I70" s="26" t="e">
        <f>J70/J79*100</f>
        <v>#DIV/0!</v>
      </c>
      <c r="J70" s="29">
        <f>J15</f>
        <v>0</v>
      </c>
      <c r="K70" s="28"/>
      <c r="L70" s="28"/>
      <c r="M70" s="28"/>
      <c r="N70" s="28"/>
    </row>
    <row r="71" spans="1:14">
      <c r="A71" s="24" t="s">
        <v>20</v>
      </c>
      <c r="D71" s="14" t="s">
        <v>65</v>
      </c>
      <c r="I71" s="40" t="e">
        <f>J71/J79*100</f>
        <v>#DIV/0!</v>
      </c>
      <c r="J71" s="17">
        <f>J20</f>
        <v>0</v>
      </c>
    </row>
    <row r="72" spans="1:14">
      <c r="A72" s="24" t="s">
        <v>27</v>
      </c>
      <c r="D72" s="14" t="s">
        <v>67</v>
      </c>
      <c r="I72" s="40" t="e">
        <f>J72/J79*100</f>
        <v>#DIV/0!</v>
      </c>
      <c r="J72" s="17">
        <f>J25</f>
        <v>0</v>
      </c>
    </row>
    <row r="73" spans="1:14">
      <c r="A73" s="24" t="s">
        <v>31</v>
      </c>
      <c r="D73" s="14" t="s">
        <v>69</v>
      </c>
      <c r="I73" s="40" t="e">
        <f>J73/J79*100</f>
        <v>#DIV/0!</v>
      </c>
      <c r="J73" s="17">
        <f>J30</f>
        <v>0</v>
      </c>
    </row>
    <row r="74" spans="1:14" s="25" customFormat="1" hidden="1">
      <c r="A74" s="27" t="s">
        <v>36</v>
      </c>
      <c r="D74" s="25" t="s">
        <v>76</v>
      </c>
      <c r="I74" s="26" t="e">
        <f>J74/J79*100</f>
        <v>#DIV/0!</v>
      </c>
      <c r="J74" s="29">
        <f>J36</f>
        <v>0</v>
      </c>
      <c r="K74" s="28"/>
      <c r="L74" s="28"/>
      <c r="M74" s="28"/>
      <c r="N74" s="28"/>
    </row>
    <row r="75" spans="1:14">
      <c r="A75" s="24" t="s">
        <v>41</v>
      </c>
      <c r="D75" s="14" t="s">
        <v>70</v>
      </c>
      <c r="I75" s="40" t="e">
        <f>J75/J79*100</f>
        <v>#DIV/0!</v>
      </c>
      <c r="J75" s="17">
        <f>J42</f>
        <v>0</v>
      </c>
    </row>
    <row r="76" spans="1:14" s="25" customFormat="1" hidden="1">
      <c r="A76" s="27" t="s">
        <v>45</v>
      </c>
      <c r="D76" s="25" t="s">
        <v>77</v>
      </c>
      <c r="I76" s="26" t="e">
        <f>J76/J79*100</f>
        <v>#DIV/0!</v>
      </c>
      <c r="J76" s="29">
        <f>J50</f>
        <v>0</v>
      </c>
      <c r="K76" s="28"/>
      <c r="L76" s="28"/>
      <c r="M76" s="28"/>
      <c r="N76" s="28"/>
    </row>
    <row r="77" spans="1:14" s="25" customFormat="1" hidden="1">
      <c r="A77" s="27" t="s">
        <v>53</v>
      </c>
      <c r="D77" s="25" t="s">
        <v>78</v>
      </c>
      <c r="I77" s="26" t="e">
        <f>J77/J79*100</f>
        <v>#DIV/0!</v>
      </c>
      <c r="J77" s="29">
        <f>J59</f>
        <v>0</v>
      </c>
      <c r="K77" s="28"/>
      <c r="L77" s="28"/>
      <c r="M77" s="28"/>
      <c r="N77" s="28"/>
    </row>
    <row r="78" spans="1:14">
      <c r="A78" s="24" t="s">
        <v>61</v>
      </c>
      <c r="D78" s="14" t="s">
        <v>79</v>
      </c>
      <c r="H78" s="23"/>
      <c r="I78" s="40" t="e">
        <f>J78/J79*100</f>
        <v>#DIV/0!</v>
      </c>
      <c r="J78" s="17">
        <f>J66</f>
        <v>0</v>
      </c>
    </row>
    <row r="79" spans="1:14" ht="11.25" customHeight="1" thickBot="1">
      <c r="D79" s="30" t="s">
        <v>80</v>
      </c>
      <c r="I79" s="46" t="e">
        <f>SUM(I70:I78)</f>
        <v>#DIV/0!</v>
      </c>
      <c r="J79" s="32">
        <f>SUM(J70:J78)</f>
        <v>0</v>
      </c>
    </row>
    <row r="80" spans="1:14">
      <c r="I80" s="14"/>
    </row>
    <row r="81" spans="1:14" hidden="1">
      <c r="A81" s="14" t="s">
        <v>81</v>
      </c>
      <c r="C81" s="14" t="s">
        <v>82</v>
      </c>
      <c r="E81" s="24"/>
      <c r="G81" s="24"/>
      <c r="H81" s="24"/>
      <c r="I81" s="47" t="s">
        <v>83</v>
      </c>
      <c r="J81" s="48" t="s">
        <v>7</v>
      </c>
    </row>
    <row r="82" spans="1:14" hidden="1">
      <c r="A82" s="14">
        <v>1</v>
      </c>
      <c r="D82" s="14" t="s">
        <v>84</v>
      </c>
      <c r="E82" s="23"/>
      <c r="G82" s="47" t="s">
        <v>22</v>
      </c>
      <c r="H82" s="40">
        <f>E18</f>
        <v>238.20400000000001</v>
      </c>
      <c r="I82" s="49">
        <v>0</v>
      </c>
      <c r="J82" s="17">
        <f>H82*I82</f>
        <v>0</v>
      </c>
    </row>
    <row r="83" spans="1:14" hidden="1">
      <c r="A83" s="14">
        <v>7</v>
      </c>
      <c r="D83" s="14" t="s">
        <v>85</v>
      </c>
      <c r="G83" s="50">
        <v>0</v>
      </c>
      <c r="I83" s="41">
        <f>J79</f>
        <v>0</v>
      </c>
      <c r="J83" s="17">
        <f>G83*I83</f>
        <v>0</v>
      </c>
    </row>
    <row r="84" spans="1:14" ht="12" hidden="1" thickBot="1">
      <c r="D84" s="30" t="s">
        <v>80</v>
      </c>
      <c r="G84" s="23"/>
      <c r="I84" s="14"/>
      <c r="J84" s="32">
        <f>SUM(J82:J83)</f>
        <v>0</v>
      </c>
    </row>
    <row r="85" spans="1:14" hidden="1"/>
    <row r="86" spans="1:14">
      <c r="C86" s="14" t="s">
        <v>86</v>
      </c>
      <c r="I86" s="24"/>
    </row>
    <row r="87" spans="1:14">
      <c r="A87" s="14" t="s">
        <v>71</v>
      </c>
      <c r="D87" s="14" t="s">
        <v>87</v>
      </c>
      <c r="I87" s="40"/>
      <c r="J87" s="17">
        <f>J79</f>
        <v>0</v>
      </c>
    </row>
    <row r="88" spans="1:14" hidden="1">
      <c r="A88" s="14" t="s">
        <v>81</v>
      </c>
      <c r="D88" s="14" t="s">
        <v>88</v>
      </c>
      <c r="I88" s="40"/>
      <c r="J88" s="17">
        <f>J84</f>
        <v>0</v>
      </c>
    </row>
    <row r="89" spans="1:14" s="51" customFormat="1" ht="12" thickBot="1">
      <c r="D89" s="52" t="s">
        <v>89</v>
      </c>
      <c r="E89" s="52"/>
      <c r="F89" s="52"/>
      <c r="G89" s="52"/>
      <c r="H89" s="52"/>
      <c r="I89" s="53"/>
      <c r="J89" s="32">
        <f>SUM(J87:J88)</f>
        <v>0</v>
      </c>
      <c r="K89" s="68"/>
      <c r="L89" s="68"/>
      <c r="M89" s="68"/>
      <c r="N89" s="68"/>
    </row>
    <row r="90" spans="1:14">
      <c r="I90" s="14"/>
    </row>
    <row r="91" spans="1:14">
      <c r="A91" s="14" t="s">
        <v>90</v>
      </c>
      <c r="C91" s="14" t="s">
        <v>91</v>
      </c>
      <c r="G91" s="24"/>
      <c r="I91" s="24" t="s">
        <v>92</v>
      </c>
      <c r="J91" s="48" t="s">
        <v>7</v>
      </c>
    </row>
    <row r="92" spans="1:14" ht="68.25" thickBot="1">
      <c r="C92" s="14" t="s">
        <v>93</v>
      </c>
      <c r="D92" s="54" t="s">
        <v>94</v>
      </c>
      <c r="G92" s="55">
        <v>0.21</v>
      </c>
      <c r="I92" s="41">
        <f>J89</f>
        <v>0</v>
      </c>
      <c r="J92" s="56">
        <f>I92*G92</f>
        <v>0</v>
      </c>
    </row>
    <row r="93" spans="1:14" ht="12" hidden="1" thickTop="1">
      <c r="I93" s="14"/>
    </row>
    <row r="94" spans="1:14" s="57" customFormat="1" ht="39" customHeight="1" thickTop="1" thickBot="1">
      <c r="D94" s="58" t="s">
        <v>95</v>
      </c>
      <c r="E94" s="59"/>
      <c r="F94" s="59"/>
      <c r="G94" s="59"/>
      <c r="H94" s="59"/>
      <c r="J94" s="60">
        <f>J92+J89</f>
        <v>0</v>
      </c>
      <c r="K94" s="71">
        <f>J94/H18</f>
        <v>0</v>
      </c>
      <c r="L94" s="41"/>
      <c r="M94" s="71"/>
      <c r="N94" s="71"/>
    </row>
    <row r="95" spans="1:14" ht="12" thickTop="1">
      <c r="I95" s="14"/>
      <c r="K95" s="41">
        <v>0</v>
      </c>
    </row>
    <row r="96" spans="1:14">
      <c r="K96" s="41">
        <f>K95-K94</f>
        <v>0</v>
      </c>
      <c r="L96" s="41">
        <f>K96*H18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Koňák Josef</dc:creator>
  <cp:lastModifiedBy>Koňák Josef</cp:lastModifiedBy>
  <dcterms:created xsi:type="dcterms:W3CDTF">2014-06-30T12:56:49Z</dcterms:created>
  <dcterms:modified xsi:type="dcterms:W3CDTF">2014-09-03T14:15:43Z</dcterms:modified>
</cp:coreProperties>
</file>