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01 PROC_POR\02_PROJEKTY\ENBRA_Brno\2021-ÚSPORY ENERGIÍ VI\40 Výběrové řízení\10 Výzva\ENBRA_DOKUMENTACE\ROZPOČET_ZADÁNÍ\"/>
    </mc:Choice>
  </mc:AlternateContent>
  <bookViews>
    <workbookView xWindow="0" yWindow="0" windowWidth="15345" windowHeight="4635" activeTab="1"/>
  </bookViews>
  <sheets>
    <sheet name="Rekapitulace stavby" sheetId="1" r:id="rId1"/>
    <sheet name="01 - Snížení energetické ..." sheetId="2" r:id="rId2"/>
  </sheets>
  <definedNames>
    <definedName name="_xlnm._FilterDatabase" localSheetId="1" hidden="1">'01 - Snížení energetické ...'!$C$150:$K$792</definedName>
    <definedName name="_xlnm.Print_Titles" localSheetId="1">'01 - Snížení energetické ...'!$150:$150</definedName>
    <definedName name="_xlnm.Print_Titles" localSheetId="0">'Rekapitulace stavby'!$92:$92</definedName>
    <definedName name="_xlnm.Print_Area" localSheetId="1">'01 - Snížení energetické ...'!$C$4:$J$76,'01 - Snížení energetické ...'!$C$82:$J$132,'01 - Snížení energetické ...'!$C$138:$J$792</definedName>
    <definedName name="_xlnm.Print_Area" localSheetId="0">'Rekapitulace stavby'!$D$4:$AO$76,'Rekapitulace stavby'!$C$82:$AQ$96</definedName>
  </definedNames>
  <calcPr calcId="152511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792" i="2"/>
  <c r="BH792" i="2"/>
  <c r="BG792" i="2"/>
  <c r="BF792" i="2"/>
  <c r="T792" i="2"/>
  <c r="T791" i="2"/>
  <c r="R792" i="2"/>
  <c r="R791" i="2"/>
  <c r="P792" i="2"/>
  <c r="P791" i="2"/>
  <c r="BI790" i="2"/>
  <c r="BH790" i="2"/>
  <c r="BG790" i="2"/>
  <c r="BF790" i="2"/>
  <c r="T790" i="2"/>
  <c r="R790" i="2"/>
  <c r="P790" i="2"/>
  <c r="BI789" i="2"/>
  <c r="BH789" i="2"/>
  <c r="BG789" i="2"/>
  <c r="BF789" i="2"/>
  <c r="T789" i="2"/>
  <c r="R789" i="2"/>
  <c r="P789" i="2"/>
  <c r="BI787" i="2"/>
  <c r="BH787" i="2"/>
  <c r="BG787" i="2"/>
  <c r="BF787" i="2"/>
  <c r="T787" i="2"/>
  <c r="R787" i="2"/>
  <c r="P787" i="2"/>
  <c r="BI786" i="2"/>
  <c r="BH786" i="2"/>
  <c r="BG786" i="2"/>
  <c r="BF786" i="2"/>
  <c r="T786" i="2"/>
  <c r="R786" i="2"/>
  <c r="P786" i="2"/>
  <c r="BI783" i="2"/>
  <c r="BH783" i="2"/>
  <c r="BG783" i="2"/>
  <c r="BF783" i="2"/>
  <c r="T783" i="2"/>
  <c r="T782" i="2"/>
  <c r="R783" i="2"/>
  <c r="R782" i="2"/>
  <c r="P783" i="2"/>
  <c r="P782" i="2"/>
  <c r="BI781" i="2"/>
  <c r="BH781" i="2"/>
  <c r="BG781" i="2"/>
  <c r="BF781" i="2"/>
  <c r="T781" i="2"/>
  <c r="T780" i="2"/>
  <c r="R781" i="2"/>
  <c r="R780" i="2"/>
  <c r="P781" i="2"/>
  <c r="P780" i="2"/>
  <c r="BI779" i="2"/>
  <c r="BH779" i="2"/>
  <c r="BG779" i="2"/>
  <c r="BF779" i="2"/>
  <c r="T779" i="2"/>
  <c r="R779" i="2"/>
  <c r="P779" i="2"/>
  <c r="BI778" i="2"/>
  <c r="BH778" i="2"/>
  <c r="BG778" i="2"/>
  <c r="BF778" i="2"/>
  <c r="T778" i="2"/>
  <c r="R778" i="2"/>
  <c r="P778" i="2"/>
  <c r="BI777" i="2"/>
  <c r="BH777" i="2"/>
  <c r="BG777" i="2"/>
  <c r="BF777" i="2"/>
  <c r="T777" i="2"/>
  <c r="R777" i="2"/>
  <c r="P777" i="2"/>
  <c r="BI776" i="2"/>
  <c r="BH776" i="2"/>
  <c r="BG776" i="2"/>
  <c r="BF776" i="2"/>
  <c r="T776" i="2"/>
  <c r="R776" i="2"/>
  <c r="P776" i="2"/>
  <c r="BI775" i="2"/>
  <c r="BH775" i="2"/>
  <c r="BG775" i="2"/>
  <c r="BF775" i="2"/>
  <c r="T775" i="2"/>
  <c r="R775" i="2"/>
  <c r="P775" i="2"/>
  <c r="BI774" i="2"/>
  <c r="BH774" i="2"/>
  <c r="BG774" i="2"/>
  <c r="BF774" i="2"/>
  <c r="T774" i="2"/>
  <c r="R774" i="2"/>
  <c r="P774" i="2"/>
  <c r="BI772" i="2"/>
  <c r="BH772" i="2"/>
  <c r="BG772" i="2"/>
  <c r="BF772" i="2"/>
  <c r="T772" i="2"/>
  <c r="R772" i="2"/>
  <c r="P772" i="2"/>
  <c r="BI771" i="2"/>
  <c r="BH771" i="2"/>
  <c r="BG771" i="2"/>
  <c r="BF771" i="2"/>
  <c r="T771" i="2"/>
  <c r="R771" i="2"/>
  <c r="P771" i="2"/>
  <c r="BI770" i="2"/>
  <c r="BH770" i="2"/>
  <c r="BG770" i="2"/>
  <c r="BF770" i="2"/>
  <c r="T770" i="2"/>
  <c r="R770" i="2"/>
  <c r="P770" i="2"/>
  <c r="BI769" i="2"/>
  <c r="BH769" i="2"/>
  <c r="BG769" i="2"/>
  <c r="BF769" i="2"/>
  <c r="T769" i="2"/>
  <c r="R769" i="2"/>
  <c r="P769" i="2"/>
  <c r="BI768" i="2"/>
  <c r="BH768" i="2"/>
  <c r="BG768" i="2"/>
  <c r="BF768" i="2"/>
  <c r="T768" i="2"/>
  <c r="R768" i="2"/>
  <c r="P768" i="2"/>
  <c r="BI767" i="2"/>
  <c r="BH767" i="2"/>
  <c r="BG767" i="2"/>
  <c r="BF767" i="2"/>
  <c r="T767" i="2"/>
  <c r="R767" i="2"/>
  <c r="P767" i="2"/>
  <c r="BI766" i="2"/>
  <c r="BH766" i="2"/>
  <c r="BG766" i="2"/>
  <c r="BF766" i="2"/>
  <c r="T766" i="2"/>
  <c r="R766" i="2"/>
  <c r="P766" i="2"/>
  <c r="BI765" i="2"/>
  <c r="BH765" i="2"/>
  <c r="BG765" i="2"/>
  <c r="BF765" i="2"/>
  <c r="T765" i="2"/>
  <c r="R765" i="2"/>
  <c r="P765" i="2"/>
  <c r="BI764" i="2"/>
  <c r="BH764" i="2"/>
  <c r="BG764" i="2"/>
  <c r="BF764" i="2"/>
  <c r="T764" i="2"/>
  <c r="R764" i="2"/>
  <c r="P764" i="2"/>
  <c r="BI763" i="2"/>
  <c r="BH763" i="2"/>
  <c r="BG763" i="2"/>
  <c r="BF763" i="2"/>
  <c r="T763" i="2"/>
  <c r="R763" i="2"/>
  <c r="P763" i="2"/>
  <c r="BI762" i="2"/>
  <c r="BH762" i="2"/>
  <c r="BG762" i="2"/>
  <c r="BF762" i="2"/>
  <c r="T762" i="2"/>
  <c r="R762" i="2"/>
  <c r="P762" i="2"/>
  <c r="BI761" i="2"/>
  <c r="BH761" i="2"/>
  <c r="BG761" i="2"/>
  <c r="BF761" i="2"/>
  <c r="T761" i="2"/>
  <c r="R761" i="2"/>
  <c r="P761" i="2"/>
  <c r="BI760" i="2"/>
  <c r="BH760" i="2"/>
  <c r="BG760" i="2"/>
  <c r="BF760" i="2"/>
  <c r="T760" i="2"/>
  <c r="R760" i="2"/>
  <c r="P760" i="2"/>
  <c r="BI759" i="2"/>
  <c r="BH759" i="2"/>
  <c r="BG759" i="2"/>
  <c r="BF759" i="2"/>
  <c r="T759" i="2"/>
  <c r="R759" i="2"/>
  <c r="P759" i="2"/>
  <c r="BI758" i="2"/>
  <c r="BH758" i="2"/>
  <c r="BG758" i="2"/>
  <c r="BF758" i="2"/>
  <c r="T758" i="2"/>
  <c r="R758" i="2"/>
  <c r="P758" i="2"/>
  <c r="BI757" i="2"/>
  <c r="BH757" i="2"/>
  <c r="BG757" i="2"/>
  <c r="BF757" i="2"/>
  <c r="T757" i="2"/>
  <c r="R757" i="2"/>
  <c r="P757" i="2"/>
  <c r="BI756" i="2"/>
  <c r="BH756" i="2"/>
  <c r="BG756" i="2"/>
  <c r="BF756" i="2"/>
  <c r="T756" i="2"/>
  <c r="R756" i="2"/>
  <c r="P756" i="2"/>
  <c r="BI755" i="2"/>
  <c r="BH755" i="2"/>
  <c r="BG755" i="2"/>
  <c r="BF755" i="2"/>
  <c r="T755" i="2"/>
  <c r="R755" i="2"/>
  <c r="P755" i="2"/>
  <c r="BI754" i="2"/>
  <c r="BH754" i="2"/>
  <c r="BG754" i="2"/>
  <c r="BF754" i="2"/>
  <c r="T754" i="2"/>
  <c r="R754" i="2"/>
  <c r="P754" i="2"/>
  <c r="BI753" i="2"/>
  <c r="BH753" i="2"/>
  <c r="BG753" i="2"/>
  <c r="BF753" i="2"/>
  <c r="T753" i="2"/>
  <c r="R753" i="2"/>
  <c r="P753" i="2"/>
  <c r="BI752" i="2"/>
  <c r="BH752" i="2"/>
  <c r="BG752" i="2"/>
  <c r="BF752" i="2"/>
  <c r="T752" i="2"/>
  <c r="R752" i="2"/>
  <c r="P752" i="2"/>
  <c r="BI751" i="2"/>
  <c r="BH751" i="2"/>
  <c r="BG751" i="2"/>
  <c r="BF751" i="2"/>
  <c r="T751" i="2"/>
  <c r="R751" i="2"/>
  <c r="P751" i="2"/>
  <c r="BI750" i="2"/>
  <c r="BH750" i="2"/>
  <c r="BG750" i="2"/>
  <c r="BF750" i="2"/>
  <c r="T750" i="2"/>
  <c r="R750" i="2"/>
  <c r="P750" i="2"/>
  <c r="BI749" i="2"/>
  <c r="BH749" i="2"/>
  <c r="BG749" i="2"/>
  <c r="BF749" i="2"/>
  <c r="T749" i="2"/>
  <c r="R749" i="2"/>
  <c r="P749" i="2"/>
  <c r="BI748" i="2"/>
  <c r="BH748" i="2"/>
  <c r="BG748" i="2"/>
  <c r="BF748" i="2"/>
  <c r="T748" i="2"/>
  <c r="R748" i="2"/>
  <c r="P748" i="2"/>
  <c r="BI747" i="2"/>
  <c r="BH747" i="2"/>
  <c r="BG747" i="2"/>
  <c r="BF747" i="2"/>
  <c r="T747" i="2"/>
  <c r="R747" i="2"/>
  <c r="P747" i="2"/>
  <c r="BI746" i="2"/>
  <c r="BH746" i="2"/>
  <c r="BG746" i="2"/>
  <c r="BF746" i="2"/>
  <c r="T746" i="2"/>
  <c r="R746" i="2"/>
  <c r="P746" i="2"/>
  <c r="BI745" i="2"/>
  <c r="BH745" i="2"/>
  <c r="BG745" i="2"/>
  <c r="BF745" i="2"/>
  <c r="T745" i="2"/>
  <c r="R745" i="2"/>
  <c r="P745" i="2"/>
  <c r="BI744" i="2"/>
  <c r="BH744" i="2"/>
  <c r="BG744" i="2"/>
  <c r="BF744" i="2"/>
  <c r="T744" i="2"/>
  <c r="R744" i="2"/>
  <c r="P744" i="2"/>
  <c r="BI743" i="2"/>
  <c r="BH743" i="2"/>
  <c r="BG743" i="2"/>
  <c r="BF743" i="2"/>
  <c r="T743" i="2"/>
  <c r="R743" i="2"/>
  <c r="P743" i="2"/>
  <c r="BI742" i="2"/>
  <c r="BH742" i="2"/>
  <c r="BG742" i="2"/>
  <c r="BF742" i="2"/>
  <c r="T742" i="2"/>
  <c r="R742" i="2"/>
  <c r="P742" i="2"/>
  <c r="BI741" i="2"/>
  <c r="BH741" i="2"/>
  <c r="BG741" i="2"/>
  <c r="BF741" i="2"/>
  <c r="T741" i="2"/>
  <c r="R741" i="2"/>
  <c r="P741" i="2"/>
  <c r="BI740" i="2"/>
  <c r="BH740" i="2"/>
  <c r="BG740" i="2"/>
  <c r="BF740" i="2"/>
  <c r="T740" i="2"/>
  <c r="R740" i="2"/>
  <c r="P740" i="2"/>
  <c r="BI739" i="2"/>
  <c r="BH739" i="2"/>
  <c r="BG739" i="2"/>
  <c r="BF739" i="2"/>
  <c r="T739" i="2"/>
  <c r="R739" i="2"/>
  <c r="P739" i="2"/>
  <c r="BI738" i="2"/>
  <c r="BH738" i="2"/>
  <c r="BG738" i="2"/>
  <c r="BF738" i="2"/>
  <c r="T738" i="2"/>
  <c r="R738" i="2"/>
  <c r="P738" i="2"/>
  <c r="BI737" i="2"/>
  <c r="BH737" i="2"/>
  <c r="BG737" i="2"/>
  <c r="BF737" i="2"/>
  <c r="T737" i="2"/>
  <c r="R737" i="2"/>
  <c r="P737" i="2"/>
  <c r="BI736" i="2"/>
  <c r="BH736" i="2"/>
  <c r="BG736" i="2"/>
  <c r="BF736" i="2"/>
  <c r="T736" i="2"/>
  <c r="R736" i="2"/>
  <c r="P736" i="2"/>
  <c r="BI735" i="2"/>
  <c r="BH735" i="2"/>
  <c r="BG735" i="2"/>
  <c r="BF735" i="2"/>
  <c r="T735" i="2"/>
  <c r="R735" i="2"/>
  <c r="P735" i="2"/>
  <c r="BI734" i="2"/>
  <c r="BH734" i="2"/>
  <c r="BG734" i="2"/>
  <c r="BF734" i="2"/>
  <c r="T734" i="2"/>
  <c r="R734" i="2"/>
  <c r="P734" i="2"/>
  <c r="BI733" i="2"/>
  <c r="BH733" i="2"/>
  <c r="BG733" i="2"/>
  <c r="BF733" i="2"/>
  <c r="T733" i="2"/>
  <c r="R733" i="2"/>
  <c r="P733" i="2"/>
  <c r="BI732" i="2"/>
  <c r="BH732" i="2"/>
  <c r="BG732" i="2"/>
  <c r="BF732" i="2"/>
  <c r="T732" i="2"/>
  <c r="R732" i="2"/>
  <c r="P732" i="2"/>
  <c r="BI731" i="2"/>
  <c r="BH731" i="2"/>
  <c r="BG731" i="2"/>
  <c r="BF731" i="2"/>
  <c r="T731" i="2"/>
  <c r="R731" i="2"/>
  <c r="P731" i="2"/>
  <c r="BI730" i="2"/>
  <c r="BH730" i="2"/>
  <c r="BG730" i="2"/>
  <c r="BF730" i="2"/>
  <c r="T730" i="2"/>
  <c r="R730" i="2"/>
  <c r="P730" i="2"/>
  <c r="BI729" i="2"/>
  <c r="BH729" i="2"/>
  <c r="BG729" i="2"/>
  <c r="BF729" i="2"/>
  <c r="T729" i="2"/>
  <c r="R729" i="2"/>
  <c r="P729" i="2"/>
  <c r="BI728" i="2"/>
  <c r="BH728" i="2"/>
  <c r="BG728" i="2"/>
  <c r="BF728" i="2"/>
  <c r="T728" i="2"/>
  <c r="R728" i="2"/>
  <c r="P728" i="2"/>
  <c r="BI727" i="2"/>
  <c r="BH727" i="2"/>
  <c r="BG727" i="2"/>
  <c r="BF727" i="2"/>
  <c r="T727" i="2"/>
  <c r="R727" i="2"/>
  <c r="P727" i="2"/>
  <c r="BI726" i="2"/>
  <c r="BH726" i="2"/>
  <c r="BG726" i="2"/>
  <c r="BF726" i="2"/>
  <c r="T726" i="2"/>
  <c r="R726" i="2"/>
  <c r="P726" i="2"/>
  <c r="BI725" i="2"/>
  <c r="BH725" i="2"/>
  <c r="BG725" i="2"/>
  <c r="BF725" i="2"/>
  <c r="T725" i="2"/>
  <c r="R725" i="2"/>
  <c r="P725" i="2"/>
  <c r="BI724" i="2"/>
  <c r="BH724" i="2"/>
  <c r="BG724" i="2"/>
  <c r="BF724" i="2"/>
  <c r="T724" i="2"/>
  <c r="R724" i="2"/>
  <c r="P724" i="2"/>
  <c r="BI723" i="2"/>
  <c r="BH723" i="2"/>
  <c r="BG723" i="2"/>
  <c r="BF723" i="2"/>
  <c r="T723" i="2"/>
  <c r="R723" i="2"/>
  <c r="P723" i="2"/>
  <c r="BI722" i="2"/>
  <c r="BH722" i="2"/>
  <c r="BG722" i="2"/>
  <c r="BF722" i="2"/>
  <c r="T722" i="2"/>
  <c r="R722" i="2"/>
  <c r="P722" i="2"/>
  <c r="BI721" i="2"/>
  <c r="BH721" i="2"/>
  <c r="BG721" i="2"/>
  <c r="BF721" i="2"/>
  <c r="T721" i="2"/>
  <c r="R721" i="2"/>
  <c r="P721" i="2"/>
  <c r="BI720" i="2"/>
  <c r="BH720" i="2"/>
  <c r="BG720" i="2"/>
  <c r="BF720" i="2"/>
  <c r="T720" i="2"/>
  <c r="R720" i="2"/>
  <c r="P720" i="2"/>
  <c r="BI718" i="2"/>
  <c r="BH718" i="2"/>
  <c r="BG718" i="2"/>
  <c r="BF718" i="2"/>
  <c r="T718" i="2"/>
  <c r="R718" i="2"/>
  <c r="P718" i="2"/>
  <c r="BI717" i="2"/>
  <c r="BH717" i="2"/>
  <c r="BG717" i="2"/>
  <c r="BF717" i="2"/>
  <c r="T717" i="2"/>
  <c r="R717" i="2"/>
  <c r="P717" i="2"/>
  <c r="BI716" i="2"/>
  <c r="BH716" i="2"/>
  <c r="BG716" i="2"/>
  <c r="BF716" i="2"/>
  <c r="T716" i="2"/>
  <c r="R716" i="2"/>
  <c r="P716" i="2"/>
  <c r="BI715" i="2"/>
  <c r="BH715" i="2"/>
  <c r="BG715" i="2"/>
  <c r="BF715" i="2"/>
  <c r="T715" i="2"/>
  <c r="R715" i="2"/>
  <c r="P715" i="2"/>
  <c r="BI714" i="2"/>
  <c r="BH714" i="2"/>
  <c r="BG714" i="2"/>
  <c r="BF714" i="2"/>
  <c r="T714" i="2"/>
  <c r="R714" i="2"/>
  <c r="P714" i="2"/>
  <c r="BI713" i="2"/>
  <c r="BH713" i="2"/>
  <c r="BG713" i="2"/>
  <c r="BF713" i="2"/>
  <c r="T713" i="2"/>
  <c r="R713" i="2"/>
  <c r="P713" i="2"/>
  <c r="BI712" i="2"/>
  <c r="BH712" i="2"/>
  <c r="BG712" i="2"/>
  <c r="BF712" i="2"/>
  <c r="T712" i="2"/>
  <c r="R712" i="2"/>
  <c r="P712" i="2"/>
  <c r="BI711" i="2"/>
  <c r="BH711" i="2"/>
  <c r="BG711" i="2"/>
  <c r="BF711" i="2"/>
  <c r="T711" i="2"/>
  <c r="R711" i="2"/>
  <c r="P711" i="2"/>
  <c r="BI710" i="2"/>
  <c r="BH710" i="2"/>
  <c r="BG710" i="2"/>
  <c r="BF710" i="2"/>
  <c r="T710" i="2"/>
  <c r="R710" i="2"/>
  <c r="P710" i="2"/>
  <c r="BI709" i="2"/>
  <c r="BH709" i="2"/>
  <c r="BG709" i="2"/>
  <c r="BF709" i="2"/>
  <c r="T709" i="2"/>
  <c r="R709" i="2"/>
  <c r="P709" i="2"/>
  <c r="BI708" i="2"/>
  <c r="BH708" i="2"/>
  <c r="BG708" i="2"/>
  <c r="BF708" i="2"/>
  <c r="T708" i="2"/>
  <c r="R708" i="2"/>
  <c r="P708" i="2"/>
  <c r="BI707" i="2"/>
  <c r="BH707" i="2"/>
  <c r="BG707" i="2"/>
  <c r="BF707" i="2"/>
  <c r="T707" i="2"/>
  <c r="R707" i="2"/>
  <c r="P707" i="2"/>
  <c r="BI704" i="2"/>
  <c r="BH704" i="2"/>
  <c r="BG704" i="2"/>
  <c r="BF704" i="2"/>
  <c r="T704" i="2"/>
  <c r="R704" i="2"/>
  <c r="P704" i="2"/>
  <c r="BI701" i="2"/>
  <c r="BH701" i="2"/>
  <c r="BG701" i="2"/>
  <c r="BF701" i="2"/>
  <c r="T701" i="2"/>
  <c r="R701" i="2"/>
  <c r="P701" i="2"/>
  <c r="BI699" i="2"/>
  <c r="BH699" i="2"/>
  <c r="BG699" i="2"/>
  <c r="BF699" i="2"/>
  <c r="T699" i="2"/>
  <c r="R699" i="2"/>
  <c r="P699" i="2"/>
  <c r="BI692" i="2"/>
  <c r="BH692" i="2"/>
  <c r="BG692" i="2"/>
  <c r="BF692" i="2"/>
  <c r="T692" i="2"/>
  <c r="R692" i="2"/>
  <c r="P692" i="2"/>
  <c r="BI689" i="2"/>
  <c r="BH689" i="2"/>
  <c r="BG689" i="2"/>
  <c r="BF689" i="2"/>
  <c r="T689" i="2"/>
  <c r="R689" i="2"/>
  <c r="P689" i="2"/>
  <c r="BI682" i="2"/>
  <c r="BH682" i="2"/>
  <c r="BG682" i="2"/>
  <c r="BF682" i="2"/>
  <c r="T682" i="2"/>
  <c r="R682" i="2"/>
  <c r="P682" i="2"/>
  <c r="BI679" i="2"/>
  <c r="BH679" i="2"/>
  <c r="BG679" i="2"/>
  <c r="BF679" i="2"/>
  <c r="T679" i="2"/>
  <c r="R679" i="2"/>
  <c r="P679" i="2"/>
  <c r="BI676" i="2"/>
  <c r="BH676" i="2"/>
  <c r="BG676" i="2"/>
  <c r="BF676" i="2"/>
  <c r="T676" i="2"/>
  <c r="R676" i="2"/>
  <c r="P676" i="2"/>
  <c r="BI673" i="2"/>
  <c r="BH673" i="2"/>
  <c r="BG673" i="2"/>
  <c r="BF673" i="2"/>
  <c r="T673" i="2"/>
  <c r="R673" i="2"/>
  <c r="P673" i="2"/>
  <c r="BI672" i="2"/>
  <c r="BH672" i="2"/>
  <c r="BG672" i="2"/>
  <c r="BF672" i="2"/>
  <c r="T672" i="2"/>
  <c r="R672" i="2"/>
  <c r="P672" i="2"/>
  <c r="BI669" i="2"/>
  <c r="BH669" i="2"/>
  <c r="BG669" i="2"/>
  <c r="BF669" i="2"/>
  <c r="T669" i="2"/>
  <c r="R669" i="2"/>
  <c r="P669" i="2"/>
  <c r="BI668" i="2"/>
  <c r="BH668" i="2"/>
  <c r="BG668" i="2"/>
  <c r="BF668" i="2"/>
  <c r="T668" i="2"/>
  <c r="R668" i="2"/>
  <c r="P668" i="2"/>
  <c r="BI667" i="2"/>
  <c r="BH667" i="2"/>
  <c r="BG667" i="2"/>
  <c r="BF667" i="2"/>
  <c r="T667" i="2"/>
  <c r="R667" i="2"/>
  <c r="P667" i="2"/>
  <c r="BI662" i="2"/>
  <c r="BH662" i="2"/>
  <c r="BG662" i="2"/>
  <c r="BF662" i="2"/>
  <c r="T662" i="2"/>
  <c r="R662" i="2"/>
  <c r="P662" i="2"/>
  <c r="BI654" i="2"/>
  <c r="BH654" i="2"/>
  <c r="BG654" i="2"/>
  <c r="BF654" i="2"/>
  <c r="T654" i="2"/>
  <c r="T653" i="2"/>
  <c r="R654" i="2"/>
  <c r="R653" i="2" s="1"/>
  <c r="P654" i="2"/>
  <c r="P653" i="2"/>
  <c r="BI652" i="2"/>
  <c r="BH652" i="2"/>
  <c r="BG652" i="2"/>
  <c r="BF652" i="2"/>
  <c r="T652" i="2"/>
  <c r="R652" i="2"/>
  <c r="P652" i="2"/>
  <c r="BI651" i="2"/>
  <c r="BH651" i="2"/>
  <c r="BG651" i="2"/>
  <c r="BF651" i="2"/>
  <c r="T651" i="2"/>
  <c r="R651" i="2"/>
  <c r="P651" i="2"/>
  <c r="BI650" i="2"/>
  <c r="BH650" i="2"/>
  <c r="BG650" i="2"/>
  <c r="BF650" i="2"/>
  <c r="T650" i="2"/>
  <c r="R650" i="2"/>
  <c r="P650" i="2"/>
  <c r="BI648" i="2"/>
  <c r="BH648" i="2"/>
  <c r="BG648" i="2"/>
  <c r="BF648" i="2"/>
  <c r="T648" i="2"/>
  <c r="R648" i="2"/>
  <c r="P648" i="2"/>
  <c r="BI647" i="2"/>
  <c r="BH647" i="2"/>
  <c r="BG647" i="2"/>
  <c r="BF647" i="2"/>
  <c r="T647" i="2"/>
  <c r="R647" i="2"/>
  <c r="P647" i="2"/>
  <c r="BI636" i="2"/>
  <c r="BH636" i="2"/>
  <c r="BG636" i="2"/>
  <c r="BF636" i="2"/>
  <c r="T636" i="2"/>
  <c r="R636" i="2"/>
  <c r="P636" i="2"/>
  <c r="BI635" i="2"/>
  <c r="BH635" i="2"/>
  <c r="BG635" i="2"/>
  <c r="BF635" i="2"/>
  <c r="T635" i="2"/>
  <c r="R635" i="2"/>
  <c r="P635" i="2"/>
  <c r="BI632" i="2"/>
  <c r="BH632" i="2"/>
  <c r="BG632" i="2"/>
  <c r="BF632" i="2"/>
  <c r="T632" i="2"/>
  <c r="R632" i="2"/>
  <c r="P632" i="2"/>
  <c r="BI630" i="2"/>
  <c r="BH630" i="2"/>
  <c r="BG630" i="2"/>
  <c r="BF630" i="2"/>
  <c r="T630" i="2"/>
  <c r="R630" i="2"/>
  <c r="P630" i="2"/>
  <c r="BI628" i="2"/>
  <c r="BH628" i="2"/>
  <c r="BG628" i="2"/>
  <c r="BF628" i="2"/>
  <c r="T628" i="2"/>
  <c r="R628" i="2"/>
  <c r="P628" i="2"/>
  <c r="BI615" i="2"/>
  <c r="BH615" i="2"/>
  <c r="BG615" i="2"/>
  <c r="BF615" i="2"/>
  <c r="T615" i="2"/>
  <c r="R615" i="2"/>
  <c r="P615" i="2"/>
  <c r="BI613" i="2"/>
  <c r="BH613" i="2"/>
  <c r="BG613" i="2"/>
  <c r="BF613" i="2"/>
  <c r="T613" i="2"/>
  <c r="R613" i="2"/>
  <c r="P613" i="2"/>
  <c r="BI612" i="2"/>
  <c r="BH612" i="2"/>
  <c r="BG612" i="2"/>
  <c r="BF612" i="2"/>
  <c r="T612" i="2"/>
  <c r="R612" i="2"/>
  <c r="P612" i="2"/>
  <c r="BI611" i="2"/>
  <c r="BH611" i="2"/>
  <c r="BG611" i="2"/>
  <c r="BF611" i="2"/>
  <c r="T611" i="2"/>
  <c r="R611" i="2"/>
  <c r="P611" i="2"/>
  <c r="BI610" i="2"/>
  <c r="BH610" i="2"/>
  <c r="BG610" i="2"/>
  <c r="BF610" i="2"/>
  <c r="T610" i="2"/>
  <c r="R610" i="2"/>
  <c r="P610" i="2"/>
  <c r="BI608" i="2"/>
  <c r="BH608" i="2"/>
  <c r="BG608" i="2"/>
  <c r="BF608" i="2"/>
  <c r="T608" i="2"/>
  <c r="R608" i="2"/>
  <c r="P608" i="2"/>
  <c r="BI606" i="2"/>
  <c r="BH606" i="2"/>
  <c r="BG606" i="2"/>
  <c r="BF606" i="2"/>
  <c r="T606" i="2"/>
  <c r="R606" i="2"/>
  <c r="P606" i="2"/>
  <c r="BI603" i="2"/>
  <c r="BH603" i="2"/>
  <c r="BG603" i="2"/>
  <c r="BF603" i="2"/>
  <c r="T603" i="2"/>
  <c r="R603" i="2"/>
  <c r="P603" i="2"/>
  <c r="BI601" i="2"/>
  <c r="BH601" i="2"/>
  <c r="BG601" i="2"/>
  <c r="BF601" i="2"/>
  <c r="T601" i="2"/>
  <c r="R601" i="2"/>
  <c r="P601" i="2"/>
  <c r="BI599" i="2"/>
  <c r="BH599" i="2"/>
  <c r="BG599" i="2"/>
  <c r="BF599" i="2"/>
  <c r="T599" i="2"/>
  <c r="R599" i="2"/>
  <c r="P599" i="2"/>
  <c r="BI597" i="2"/>
  <c r="BH597" i="2"/>
  <c r="BG597" i="2"/>
  <c r="BF597" i="2"/>
  <c r="T597" i="2"/>
  <c r="R597" i="2"/>
  <c r="P597" i="2"/>
  <c r="BI594" i="2"/>
  <c r="BH594" i="2"/>
  <c r="BG594" i="2"/>
  <c r="BF594" i="2"/>
  <c r="T594" i="2"/>
  <c r="R594" i="2"/>
  <c r="P594" i="2"/>
  <c r="BI591" i="2"/>
  <c r="BH591" i="2"/>
  <c r="BG591" i="2"/>
  <c r="BF591" i="2"/>
  <c r="T591" i="2"/>
  <c r="R591" i="2"/>
  <c r="P591" i="2"/>
  <c r="BI590" i="2"/>
  <c r="BH590" i="2"/>
  <c r="BG590" i="2"/>
  <c r="BF590" i="2"/>
  <c r="T590" i="2"/>
  <c r="R590" i="2"/>
  <c r="P590" i="2"/>
  <c r="BI587" i="2"/>
  <c r="BH587" i="2"/>
  <c r="BG587" i="2"/>
  <c r="BF587" i="2"/>
  <c r="T587" i="2"/>
  <c r="R587" i="2"/>
  <c r="P587" i="2"/>
  <c r="BI585" i="2"/>
  <c r="BH585" i="2"/>
  <c r="BG585" i="2"/>
  <c r="BF585" i="2"/>
  <c r="T585" i="2"/>
  <c r="R585" i="2"/>
  <c r="P585" i="2"/>
  <c r="BI582" i="2"/>
  <c r="BH582" i="2"/>
  <c r="BG582" i="2"/>
  <c r="BF582" i="2"/>
  <c r="T582" i="2"/>
  <c r="R582" i="2"/>
  <c r="P582" i="2"/>
  <c r="BI579" i="2"/>
  <c r="BH579" i="2"/>
  <c r="BG579" i="2"/>
  <c r="BF579" i="2"/>
  <c r="T579" i="2"/>
  <c r="R579" i="2"/>
  <c r="P579" i="2"/>
  <c r="BI576" i="2"/>
  <c r="BH576" i="2"/>
  <c r="BG576" i="2"/>
  <c r="BF576" i="2"/>
  <c r="T576" i="2"/>
  <c r="R576" i="2"/>
  <c r="P576" i="2"/>
  <c r="BI574" i="2"/>
  <c r="BH574" i="2"/>
  <c r="BG574" i="2"/>
  <c r="BF574" i="2"/>
  <c r="T574" i="2"/>
  <c r="R574" i="2"/>
  <c r="P574" i="2"/>
  <c r="BI572" i="2"/>
  <c r="BH572" i="2"/>
  <c r="BG572" i="2"/>
  <c r="BF572" i="2"/>
  <c r="T572" i="2"/>
  <c r="R572" i="2"/>
  <c r="P572" i="2"/>
  <c r="BI569" i="2"/>
  <c r="BH569" i="2"/>
  <c r="BG569" i="2"/>
  <c r="BF569" i="2"/>
  <c r="T569" i="2"/>
  <c r="R569" i="2"/>
  <c r="P569" i="2"/>
  <c r="BI567" i="2"/>
  <c r="BH567" i="2"/>
  <c r="BG567" i="2"/>
  <c r="BF567" i="2"/>
  <c r="T567" i="2"/>
  <c r="R567" i="2"/>
  <c r="P567" i="2"/>
  <c r="BI565" i="2"/>
  <c r="BH565" i="2"/>
  <c r="BG565" i="2"/>
  <c r="BF565" i="2"/>
  <c r="T565" i="2"/>
  <c r="R565" i="2"/>
  <c r="P565" i="2"/>
  <c r="BI563" i="2"/>
  <c r="BH563" i="2"/>
  <c r="BG563" i="2"/>
  <c r="BF563" i="2"/>
  <c r="T563" i="2"/>
  <c r="R563" i="2"/>
  <c r="P563" i="2"/>
  <c r="BI560" i="2"/>
  <c r="BH560" i="2"/>
  <c r="BG560" i="2"/>
  <c r="BF560" i="2"/>
  <c r="T560" i="2"/>
  <c r="R560" i="2"/>
  <c r="P560" i="2"/>
  <c r="BI558" i="2"/>
  <c r="BH558" i="2"/>
  <c r="BG558" i="2"/>
  <c r="BF558" i="2"/>
  <c r="T558" i="2"/>
  <c r="R558" i="2"/>
  <c r="P558" i="2"/>
  <c r="BI555" i="2"/>
  <c r="BH555" i="2"/>
  <c r="BG555" i="2"/>
  <c r="BF555" i="2"/>
  <c r="T555" i="2"/>
  <c r="R555" i="2"/>
  <c r="P555" i="2"/>
  <c r="BI553" i="2"/>
  <c r="BH553" i="2"/>
  <c r="BG553" i="2"/>
  <c r="BF553" i="2"/>
  <c r="T553" i="2"/>
  <c r="R553" i="2"/>
  <c r="P553" i="2"/>
  <c r="BI550" i="2"/>
  <c r="BH550" i="2"/>
  <c r="BG550" i="2"/>
  <c r="BF550" i="2"/>
  <c r="T550" i="2"/>
  <c r="R550" i="2"/>
  <c r="P550" i="2"/>
  <c r="BI548" i="2"/>
  <c r="BH548" i="2"/>
  <c r="BG548" i="2"/>
  <c r="BF548" i="2"/>
  <c r="T548" i="2"/>
  <c r="R548" i="2"/>
  <c r="P548" i="2"/>
  <c r="BI546" i="2"/>
  <c r="BH546" i="2"/>
  <c r="BG546" i="2"/>
  <c r="BF546" i="2"/>
  <c r="T546" i="2"/>
  <c r="R546" i="2"/>
  <c r="P546" i="2"/>
  <c r="BI544" i="2"/>
  <c r="BH544" i="2"/>
  <c r="BG544" i="2"/>
  <c r="BF544" i="2"/>
  <c r="T544" i="2"/>
  <c r="R544" i="2"/>
  <c r="P544" i="2"/>
  <c r="BI541" i="2"/>
  <c r="BH541" i="2"/>
  <c r="BG541" i="2"/>
  <c r="BF541" i="2"/>
  <c r="T541" i="2"/>
  <c r="R541" i="2"/>
  <c r="P541" i="2"/>
  <c r="BI539" i="2"/>
  <c r="BH539" i="2"/>
  <c r="BG539" i="2"/>
  <c r="BF539" i="2"/>
  <c r="T539" i="2"/>
  <c r="R539" i="2"/>
  <c r="P539" i="2"/>
  <c r="BI538" i="2"/>
  <c r="BH538" i="2"/>
  <c r="BG538" i="2"/>
  <c r="BF538" i="2"/>
  <c r="T538" i="2"/>
  <c r="R538" i="2"/>
  <c r="P538" i="2"/>
  <c r="BI537" i="2"/>
  <c r="BH537" i="2"/>
  <c r="BG537" i="2"/>
  <c r="BF537" i="2"/>
  <c r="T537" i="2"/>
  <c r="R537" i="2"/>
  <c r="P537" i="2"/>
  <c r="BI536" i="2"/>
  <c r="BH536" i="2"/>
  <c r="BG536" i="2"/>
  <c r="BF536" i="2"/>
  <c r="T536" i="2"/>
  <c r="R536" i="2"/>
  <c r="P536" i="2"/>
  <c r="BI535" i="2"/>
  <c r="BH535" i="2"/>
  <c r="BG535" i="2"/>
  <c r="BF535" i="2"/>
  <c r="T535" i="2"/>
  <c r="R535" i="2"/>
  <c r="P535" i="2"/>
  <c r="BI534" i="2"/>
  <c r="BH534" i="2"/>
  <c r="BG534" i="2"/>
  <c r="BF534" i="2"/>
  <c r="T534" i="2"/>
  <c r="R534" i="2"/>
  <c r="P534" i="2"/>
  <c r="BI533" i="2"/>
  <c r="BH533" i="2"/>
  <c r="BG533" i="2"/>
  <c r="BF533" i="2"/>
  <c r="T533" i="2"/>
  <c r="R533" i="2"/>
  <c r="P533" i="2"/>
  <c r="BI532" i="2"/>
  <c r="BH532" i="2"/>
  <c r="BG532" i="2"/>
  <c r="BF532" i="2"/>
  <c r="T532" i="2"/>
  <c r="R532" i="2"/>
  <c r="P532" i="2"/>
  <c r="BI531" i="2"/>
  <c r="BH531" i="2"/>
  <c r="BG531" i="2"/>
  <c r="BF531" i="2"/>
  <c r="T531" i="2"/>
  <c r="R531" i="2"/>
  <c r="P531" i="2"/>
  <c r="BI530" i="2"/>
  <c r="BH530" i="2"/>
  <c r="BG530" i="2"/>
  <c r="BF530" i="2"/>
  <c r="T530" i="2"/>
  <c r="R530" i="2"/>
  <c r="P530" i="2"/>
  <c r="BI529" i="2"/>
  <c r="BH529" i="2"/>
  <c r="BG529" i="2"/>
  <c r="BF529" i="2"/>
  <c r="T529" i="2"/>
  <c r="R529" i="2"/>
  <c r="P529" i="2"/>
  <c r="BI528" i="2"/>
  <c r="BH528" i="2"/>
  <c r="BG528" i="2"/>
  <c r="BF528" i="2"/>
  <c r="T528" i="2"/>
  <c r="R528" i="2"/>
  <c r="P528" i="2"/>
  <c r="BI527" i="2"/>
  <c r="BH527" i="2"/>
  <c r="BG527" i="2"/>
  <c r="BF527" i="2"/>
  <c r="T527" i="2"/>
  <c r="R527" i="2"/>
  <c r="P527" i="2"/>
  <c r="BI526" i="2"/>
  <c r="BH526" i="2"/>
  <c r="BG526" i="2"/>
  <c r="BF526" i="2"/>
  <c r="T526" i="2"/>
  <c r="R526" i="2"/>
  <c r="P526" i="2"/>
  <c r="BI525" i="2"/>
  <c r="BH525" i="2"/>
  <c r="BG525" i="2"/>
  <c r="BF525" i="2"/>
  <c r="T525" i="2"/>
  <c r="R525" i="2"/>
  <c r="P525" i="2"/>
  <c r="BI522" i="2"/>
  <c r="BH522" i="2"/>
  <c r="BG522" i="2"/>
  <c r="BF522" i="2"/>
  <c r="T522" i="2"/>
  <c r="R522" i="2"/>
  <c r="P522" i="2"/>
  <c r="BI521" i="2"/>
  <c r="BH521" i="2"/>
  <c r="BG521" i="2"/>
  <c r="BF521" i="2"/>
  <c r="T521" i="2"/>
  <c r="R521" i="2"/>
  <c r="P521" i="2"/>
  <c r="BI518" i="2"/>
  <c r="BH518" i="2"/>
  <c r="BG518" i="2"/>
  <c r="BF518" i="2"/>
  <c r="T518" i="2"/>
  <c r="R518" i="2"/>
  <c r="P518" i="2"/>
  <c r="BI517" i="2"/>
  <c r="BH517" i="2"/>
  <c r="BG517" i="2"/>
  <c r="BF517" i="2"/>
  <c r="T517" i="2"/>
  <c r="R517" i="2"/>
  <c r="P517" i="2"/>
  <c r="BI514" i="2"/>
  <c r="BH514" i="2"/>
  <c r="BG514" i="2"/>
  <c r="BF514" i="2"/>
  <c r="T514" i="2"/>
  <c r="R514" i="2"/>
  <c r="P514" i="2"/>
  <c r="BI513" i="2"/>
  <c r="BH513" i="2"/>
  <c r="BG513" i="2"/>
  <c r="BF513" i="2"/>
  <c r="T513" i="2"/>
  <c r="R513" i="2"/>
  <c r="P513" i="2"/>
  <c r="BI510" i="2"/>
  <c r="BH510" i="2"/>
  <c r="BG510" i="2"/>
  <c r="BF510" i="2"/>
  <c r="T510" i="2"/>
  <c r="R510" i="2"/>
  <c r="P510" i="2"/>
  <c r="BI509" i="2"/>
  <c r="BH509" i="2"/>
  <c r="BG509" i="2"/>
  <c r="BF509" i="2"/>
  <c r="T509" i="2"/>
  <c r="R509" i="2"/>
  <c r="P509" i="2"/>
  <c r="BI508" i="2"/>
  <c r="BH508" i="2"/>
  <c r="BG508" i="2"/>
  <c r="BF508" i="2"/>
  <c r="T508" i="2"/>
  <c r="R508" i="2"/>
  <c r="P508" i="2"/>
  <c r="BI507" i="2"/>
  <c r="BH507" i="2"/>
  <c r="BG507" i="2"/>
  <c r="BF507" i="2"/>
  <c r="T507" i="2"/>
  <c r="R507" i="2"/>
  <c r="P507" i="2"/>
  <c r="BI506" i="2"/>
  <c r="BH506" i="2"/>
  <c r="BG506" i="2"/>
  <c r="BF506" i="2"/>
  <c r="T506" i="2"/>
  <c r="R506" i="2"/>
  <c r="P506" i="2"/>
  <c r="BI505" i="2"/>
  <c r="BH505" i="2"/>
  <c r="BG505" i="2"/>
  <c r="BF505" i="2"/>
  <c r="T505" i="2"/>
  <c r="R505" i="2"/>
  <c r="P505" i="2"/>
  <c r="BI502" i="2"/>
  <c r="BH502" i="2"/>
  <c r="BG502" i="2"/>
  <c r="BF502" i="2"/>
  <c r="T502" i="2"/>
  <c r="R502" i="2"/>
  <c r="P502" i="2"/>
  <c r="BI501" i="2"/>
  <c r="BH501" i="2"/>
  <c r="BG501" i="2"/>
  <c r="BF501" i="2"/>
  <c r="T501" i="2"/>
  <c r="R501" i="2"/>
  <c r="P501" i="2"/>
  <c r="BI498" i="2"/>
  <c r="BH498" i="2"/>
  <c r="BG498" i="2"/>
  <c r="BF498" i="2"/>
  <c r="T498" i="2"/>
  <c r="R498" i="2"/>
  <c r="P498" i="2"/>
  <c r="BI497" i="2"/>
  <c r="BH497" i="2"/>
  <c r="BG497" i="2"/>
  <c r="BF497" i="2"/>
  <c r="T497" i="2"/>
  <c r="R497" i="2"/>
  <c r="P497" i="2"/>
  <c r="BI496" i="2"/>
  <c r="BH496" i="2"/>
  <c r="BG496" i="2"/>
  <c r="BF496" i="2"/>
  <c r="T496" i="2"/>
  <c r="R496" i="2"/>
  <c r="P496" i="2"/>
  <c r="BI495" i="2"/>
  <c r="BH495" i="2"/>
  <c r="BG495" i="2"/>
  <c r="BF495" i="2"/>
  <c r="T495" i="2"/>
  <c r="R495" i="2"/>
  <c r="P495" i="2"/>
  <c r="BI493" i="2"/>
  <c r="BH493" i="2"/>
  <c r="BG493" i="2"/>
  <c r="BF493" i="2"/>
  <c r="T493" i="2"/>
  <c r="R493" i="2"/>
  <c r="P493" i="2"/>
  <c r="BI492" i="2"/>
  <c r="BH492" i="2"/>
  <c r="BG492" i="2"/>
  <c r="BF492" i="2"/>
  <c r="T492" i="2"/>
  <c r="R492" i="2"/>
  <c r="P492" i="2"/>
  <c r="BI491" i="2"/>
  <c r="BH491" i="2"/>
  <c r="BG491" i="2"/>
  <c r="BF491" i="2"/>
  <c r="T491" i="2"/>
  <c r="R491" i="2"/>
  <c r="P491" i="2"/>
  <c r="BI490" i="2"/>
  <c r="BH490" i="2"/>
  <c r="BG490" i="2"/>
  <c r="BF490" i="2"/>
  <c r="T490" i="2"/>
  <c r="R490" i="2"/>
  <c r="P490" i="2"/>
  <c r="BI489" i="2"/>
  <c r="BH489" i="2"/>
  <c r="BG489" i="2"/>
  <c r="BF489" i="2"/>
  <c r="T489" i="2"/>
  <c r="R489" i="2"/>
  <c r="P489" i="2"/>
  <c r="BI488" i="2"/>
  <c r="BH488" i="2"/>
  <c r="BG488" i="2"/>
  <c r="BF488" i="2"/>
  <c r="T488" i="2"/>
  <c r="R488" i="2"/>
  <c r="P488" i="2"/>
  <c r="BI487" i="2"/>
  <c r="BH487" i="2"/>
  <c r="BG487" i="2"/>
  <c r="BF487" i="2"/>
  <c r="T487" i="2"/>
  <c r="R487" i="2"/>
  <c r="P487" i="2"/>
  <c r="BI486" i="2"/>
  <c r="BH486" i="2"/>
  <c r="BG486" i="2"/>
  <c r="BF486" i="2"/>
  <c r="T486" i="2"/>
  <c r="R486" i="2"/>
  <c r="P486" i="2"/>
  <c r="BI485" i="2"/>
  <c r="BH485" i="2"/>
  <c r="BG485" i="2"/>
  <c r="BF485" i="2"/>
  <c r="T485" i="2"/>
  <c r="R485" i="2"/>
  <c r="P485" i="2"/>
  <c r="BI484" i="2"/>
  <c r="BH484" i="2"/>
  <c r="BG484" i="2"/>
  <c r="BF484" i="2"/>
  <c r="T484" i="2"/>
  <c r="R484" i="2"/>
  <c r="P484" i="2"/>
  <c r="BI482" i="2"/>
  <c r="BH482" i="2"/>
  <c r="BG482" i="2"/>
  <c r="BF482" i="2"/>
  <c r="T482" i="2"/>
  <c r="R482" i="2"/>
  <c r="P482" i="2"/>
  <c r="BI480" i="2"/>
  <c r="BH480" i="2"/>
  <c r="BG480" i="2"/>
  <c r="BF480" i="2"/>
  <c r="T480" i="2"/>
  <c r="R480" i="2"/>
  <c r="P480" i="2"/>
  <c r="BI479" i="2"/>
  <c r="BH479" i="2"/>
  <c r="BG479" i="2"/>
  <c r="BF479" i="2"/>
  <c r="T479" i="2"/>
  <c r="R479" i="2"/>
  <c r="P479" i="2"/>
  <c r="BI477" i="2"/>
  <c r="BH477" i="2"/>
  <c r="BG477" i="2"/>
  <c r="BF477" i="2"/>
  <c r="T477" i="2"/>
  <c r="R477" i="2"/>
  <c r="P477" i="2"/>
  <c r="BI474" i="2"/>
  <c r="BH474" i="2"/>
  <c r="BG474" i="2"/>
  <c r="BF474" i="2"/>
  <c r="T474" i="2"/>
  <c r="R474" i="2"/>
  <c r="P474" i="2"/>
  <c r="BI467" i="2"/>
  <c r="BH467" i="2"/>
  <c r="BG467" i="2"/>
  <c r="BF467" i="2"/>
  <c r="T467" i="2"/>
  <c r="R467" i="2"/>
  <c r="P467" i="2"/>
  <c r="BI465" i="2"/>
  <c r="BH465" i="2"/>
  <c r="BG465" i="2"/>
  <c r="BF465" i="2"/>
  <c r="T465" i="2"/>
  <c r="R465" i="2"/>
  <c r="P465" i="2"/>
  <c r="BI458" i="2"/>
  <c r="BH458" i="2"/>
  <c r="BG458" i="2"/>
  <c r="BF458" i="2"/>
  <c r="T458" i="2"/>
  <c r="R458" i="2"/>
  <c r="P458" i="2"/>
  <c r="BI455" i="2"/>
  <c r="BH455" i="2"/>
  <c r="BG455" i="2"/>
  <c r="BF455" i="2"/>
  <c r="T455" i="2"/>
  <c r="R455" i="2"/>
  <c r="P455" i="2"/>
  <c r="BI452" i="2"/>
  <c r="BH452" i="2"/>
  <c r="BG452" i="2"/>
  <c r="BF452" i="2"/>
  <c r="T452" i="2"/>
  <c r="R452" i="2"/>
  <c r="P452" i="2"/>
  <c r="BI450" i="2"/>
  <c r="BH450" i="2"/>
  <c r="BG450" i="2"/>
  <c r="BF450" i="2"/>
  <c r="T450" i="2"/>
  <c r="R450" i="2"/>
  <c r="P450" i="2"/>
  <c r="BI448" i="2"/>
  <c r="BH448" i="2"/>
  <c r="BG448" i="2"/>
  <c r="BF448" i="2"/>
  <c r="T448" i="2"/>
  <c r="R448" i="2"/>
  <c r="P448" i="2"/>
  <c r="BI441" i="2"/>
  <c r="BH441" i="2"/>
  <c r="BG441" i="2"/>
  <c r="BF441" i="2"/>
  <c r="T441" i="2"/>
  <c r="R441" i="2"/>
  <c r="P441" i="2"/>
  <c r="BI439" i="2"/>
  <c r="BH439" i="2"/>
  <c r="BG439" i="2"/>
  <c r="BF439" i="2"/>
  <c r="T439" i="2"/>
  <c r="R439" i="2"/>
  <c r="P439" i="2"/>
  <c r="BI433" i="2"/>
  <c r="BH433" i="2"/>
  <c r="BG433" i="2"/>
  <c r="BF433" i="2"/>
  <c r="T433" i="2"/>
  <c r="R433" i="2"/>
  <c r="P433" i="2"/>
  <c r="BI423" i="2"/>
  <c r="BH423" i="2"/>
  <c r="BG423" i="2"/>
  <c r="BF423" i="2"/>
  <c r="T423" i="2"/>
  <c r="R423" i="2"/>
  <c r="P423" i="2"/>
  <c r="BI421" i="2"/>
  <c r="BH421" i="2"/>
  <c r="BG421" i="2"/>
  <c r="BF421" i="2"/>
  <c r="T421" i="2"/>
  <c r="R421" i="2"/>
  <c r="P421" i="2"/>
  <c r="BI414" i="2"/>
  <c r="BH414" i="2"/>
  <c r="BG414" i="2"/>
  <c r="BF414" i="2"/>
  <c r="T414" i="2"/>
  <c r="R414" i="2"/>
  <c r="P414" i="2"/>
  <c r="BI412" i="2"/>
  <c r="BH412" i="2"/>
  <c r="BG412" i="2"/>
  <c r="BF412" i="2"/>
  <c r="T412" i="2"/>
  <c r="R412" i="2"/>
  <c r="P412" i="2"/>
  <c r="BI406" i="2"/>
  <c r="BH406" i="2"/>
  <c r="BG406" i="2"/>
  <c r="BF406" i="2"/>
  <c r="T406" i="2"/>
  <c r="R406" i="2"/>
  <c r="P406" i="2"/>
  <c r="BI403" i="2"/>
  <c r="BH403" i="2"/>
  <c r="BG403" i="2"/>
  <c r="BF403" i="2"/>
  <c r="T403" i="2"/>
  <c r="T402" i="2" s="1"/>
  <c r="R403" i="2"/>
  <c r="R402" i="2"/>
  <c r="P403" i="2"/>
  <c r="P402" i="2" s="1"/>
  <c r="BI400" i="2"/>
  <c r="BH400" i="2"/>
  <c r="BG400" i="2"/>
  <c r="BF400" i="2"/>
  <c r="T400" i="2"/>
  <c r="R400" i="2"/>
  <c r="P400" i="2"/>
  <c r="BI398" i="2"/>
  <c r="BH398" i="2"/>
  <c r="BG398" i="2"/>
  <c r="BF398" i="2"/>
  <c r="T398" i="2"/>
  <c r="R398" i="2"/>
  <c r="P398" i="2"/>
  <c r="BI392" i="2"/>
  <c r="BH392" i="2"/>
  <c r="BG392" i="2"/>
  <c r="BF392" i="2"/>
  <c r="T392" i="2"/>
  <c r="R392" i="2"/>
  <c r="P392" i="2"/>
  <c r="BI390" i="2"/>
  <c r="BH390" i="2"/>
  <c r="BG390" i="2"/>
  <c r="BF390" i="2"/>
  <c r="T390" i="2"/>
  <c r="R390" i="2"/>
  <c r="P390" i="2"/>
  <c r="BI389" i="2"/>
  <c r="BH389" i="2"/>
  <c r="BG389" i="2"/>
  <c r="BF389" i="2"/>
  <c r="T389" i="2"/>
  <c r="R389" i="2"/>
  <c r="P389" i="2"/>
  <c r="BI388" i="2"/>
  <c r="BH388" i="2"/>
  <c r="BG388" i="2"/>
  <c r="BF388" i="2"/>
  <c r="T388" i="2"/>
  <c r="R388" i="2"/>
  <c r="P388" i="2"/>
  <c r="BI385" i="2"/>
  <c r="BH385" i="2"/>
  <c r="BG385" i="2"/>
  <c r="BF385" i="2"/>
  <c r="T385" i="2"/>
  <c r="R385" i="2"/>
  <c r="P385" i="2"/>
  <c r="BI383" i="2"/>
  <c r="BH383" i="2"/>
  <c r="BG383" i="2"/>
  <c r="BF383" i="2"/>
  <c r="T383" i="2"/>
  <c r="R383" i="2"/>
  <c r="P383" i="2"/>
  <c r="BI380" i="2"/>
  <c r="BH380" i="2"/>
  <c r="BG380" i="2"/>
  <c r="BF380" i="2"/>
  <c r="T380" i="2"/>
  <c r="R380" i="2"/>
  <c r="P380" i="2"/>
  <c r="BI377" i="2"/>
  <c r="BH377" i="2"/>
  <c r="BG377" i="2"/>
  <c r="BF377" i="2"/>
  <c r="T377" i="2"/>
  <c r="R377" i="2"/>
  <c r="P377" i="2"/>
  <c r="BI375" i="2"/>
  <c r="BH375" i="2"/>
  <c r="BG375" i="2"/>
  <c r="BF375" i="2"/>
  <c r="T375" i="2"/>
  <c r="R375" i="2"/>
  <c r="P375" i="2"/>
  <c r="BI372" i="2"/>
  <c r="BH372" i="2"/>
  <c r="BG372" i="2"/>
  <c r="BF372" i="2"/>
  <c r="T372" i="2"/>
  <c r="R372" i="2"/>
  <c r="P372" i="2"/>
  <c r="BI364" i="2"/>
  <c r="BH364" i="2"/>
  <c r="BG364" i="2"/>
  <c r="BF364" i="2"/>
  <c r="T364" i="2"/>
  <c r="R364" i="2"/>
  <c r="P364" i="2"/>
  <c r="BI361" i="2"/>
  <c r="BH361" i="2"/>
  <c r="BG361" i="2"/>
  <c r="BF361" i="2"/>
  <c r="T361" i="2"/>
  <c r="R361" i="2"/>
  <c r="P361" i="2"/>
  <c r="BI358" i="2"/>
  <c r="BH358" i="2"/>
  <c r="BG358" i="2"/>
  <c r="BF358" i="2"/>
  <c r="T358" i="2"/>
  <c r="R358" i="2"/>
  <c r="P358" i="2"/>
  <c r="BI355" i="2"/>
  <c r="BH355" i="2"/>
  <c r="BG355" i="2"/>
  <c r="BF355" i="2"/>
  <c r="T355" i="2"/>
  <c r="R355" i="2"/>
  <c r="P355" i="2"/>
  <c r="BI350" i="2"/>
  <c r="BH350" i="2"/>
  <c r="BG350" i="2"/>
  <c r="BF350" i="2"/>
  <c r="T350" i="2"/>
  <c r="R350" i="2"/>
  <c r="P350" i="2"/>
  <c r="BI349" i="2"/>
  <c r="BH349" i="2"/>
  <c r="BG349" i="2"/>
  <c r="BF349" i="2"/>
  <c r="T349" i="2"/>
  <c r="R349" i="2"/>
  <c r="P349" i="2"/>
  <c r="BI347" i="2"/>
  <c r="BH347" i="2"/>
  <c r="BG347" i="2"/>
  <c r="BF347" i="2"/>
  <c r="T347" i="2"/>
  <c r="R347" i="2"/>
  <c r="P347" i="2"/>
  <c r="BI343" i="2"/>
  <c r="BH343" i="2"/>
  <c r="BG343" i="2"/>
  <c r="BF343" i="2"/>
  <c r="T343" i="2"/>
  <c r="R343" i="2"/>
  <c r="P343" i="2"/>
  <c r="BI342" i="2"/>
  <c r="BH342" i="2"/>
  <c r="BG342" i="2"/>
  <c r="BF342" i="2"/>
  <c r="T342" i="2"/>
  <c r="R342" i="2"/>
  <c r="P342" i="2"/>
  <c r="BI340" i="2"/>
  <c r="BH340" i="2"/>
  <c r="BG340" i="2"/>
  <c r="BF340" i="2"/>
  <c r="T340" i="2"/>
  <c r="R340" i="2"/>
  <c r="P340" i="2"/>
  <c r="BI339" i="2"/>
  <c r="BH339" i="2"/>
  <c r="BG339" i="2"/>
  <c r="BF339" i="2"/>
  <c r="T339" i="2"/>
  <c r="R339" i="2"/>
  <c r="P339" i="2"/>
  <c r="BI338" i="2"/>
  <c r="BH338" i="2"/>
  <c r="BG338" i="2"/>
  <c r="BF338" i="2"/>
  <c r="T338" i="2"/>
  <c r="R338" i="2"/>
  <c r="P338" i="2"/>
  <c r="BI336" i="2"/>
  <c r="BH336" i="2"/>
  <c r="BG336" i="2"/>
  <c r="BF336" i="2"/>
  <c r="T336" i="2"/>
  <c r="R336" i="2"/>
  <c r="P336" i="2"/>
  <c r="BI332" i="2"/>
  <c r="BH332" i="2"/>
  <c r="BG332" i="2"/>
  <c r="BF332" i="2"/>
  <c r="T332" i="2"/>
  <c r="R332" i="2"/>
  <c r="P332" i="2"/>
  <c r="BI331" i="2"/>
  <c r="BH331" i="2"/>
  <c r="BG331" i="2"/>
  <c r="BF331" i="2"/>
  <c r="T331" i="2"/>
  <c r="R331" i="2"/>
  <c r="P331" i="2"/>
  <c r="BI329" i="2"/>
  <c r="BH329" i="2"/>
  <c r="BG329" i="2"/>
  <c r="BF329" i="2"/>
  <c r="T329" i="2"/>
  <c r="R329" i="2"/>
  <c r="P329" i="2"/>
  <c r="BI325" i="2"/>
  <c r="BH325" i="2"/>
  <c r="BG325" i="2"/>
  <c r="BF325" i="2"/>
  <c r="T325" i="2"/>
  <c r="R325" i="2"/>
  <c r="P325" i="2"/>
  <c r="BI322" i="2"/>
  <c r="BH322" i="2"/>
  <c r="BG322" i="2"/>
  <c r="BF322" i="2"/>
  <c r="T322" i="2"/>
  <c r="R322" i="2"/>
  <c r="P322" i="2"/>
  <c r="BI318" i="2"/>
  <c r="BH318" i="2"/>
  <c r="BG318" i="2"/>
  <c r="BF318" i="2"/>
  <c r="T318" i="2"/>
  <c r="R318" i="2"/>
  <c r="P318" i="2"/>
  <c r="BI315" i="2"/>
  <c r="BH315" i="2"/>
  <c r="BG315" i="2"/>
  <c r="BF315" i="2"/>
  <c r="T315" i="2"/>
  <c r="R315" i="2"/>
  <c r="P315" i="2"/>
  <c r="BI310" i="2"/>
  <c r="BH310" i="2"/>
  <c r="BG310" i="2"/>
  <c r="BF310" i="2"/>
  <c r="T310" i="2"/>
  <c r="R310" i="2"/>
  <c r="P310" i="2"/>
  <c r="BI309" i="2"/>
  <c r="BH309" i="2"/>
  <c r="BG309" i="2"/>
  <c r="BF309" i="2"/>
  <c r="T309" i="2"/>
  <c r="R309" i="2"/>
  <c r="P309" i="2"/>
  <c r="BI302" i="2"/>
  <c r="BH302" i="2"/>
  <c r="BG302" i="2"/>
  <c r="BF302" i="2"/>
  <c r="T302" i="2"/>
  <c r="R302" i="2"/>
  <c r="P302" i="2"/>
  <c r="BI295" i="2"/>
  <c r="BH295" i="2"/>
  <c r="BG295" i="2"/>
  <c r="BF295" i="2"/>
  <c r="T295" i="2"/>
  <c r="R295" i="2"/>
  <c r="P295" i="2"/>
  <c r="BI288" i="2"/>
  <c r="BH288" i="2"/>
  <c r="BG288" i="2"/>
  <c r="BF288" i="2"/>
  <c r="T288" i="2"/>
  <c r="R288" i="2"/>
  <c r="P288" i="2"/>
  <c r="BI281" i="2"/>
  <c r="BH281" i="2"/>
  <c r="BG281" i="2"/>
  <c r="BF281" i="2"/>
  <c r="T281" i="2"/>
  <c r="R281" i="2"/>
  <c r="P281" i="2"/>
  <c r="BI275" i="2"/>
  <c r="BH275" i="2"/>
  <c r="BG275" i="2"/>
  <c r="BF275" i="2"/>
  <c r="T275" i="2"/>
  <c r="R275" i="2"/>
  <c r="P275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57" i="2"/>
  <c r="BH257" i="2"/>
  <c r="BG257" i="2"/>
  <c r="BF257" i="2"/>
  <c r="T257" i="2"/>
  <c r="R257" i="2"/>
  <c r="P257" i="2"/>
  <c r="BI255" i="2"/>
  <c r="BH255" i="2"/>
  <c r="BG255" i="2"/>
  <c r="BF255" i="2"/>
  <c r="T255" i="2"/>
  <c r="R255" i="2"/>
  <c r="P255" i="2"/>
  <c r="BI253" i="2"/>
  <c r="BH253" i="2"/>
  <c r="BG253" i="2"/>
  <c r="BF253" i="2"/>
  <c r="T253" i="2"/>
  <c r="R253" i="2"/>
  <c r="P253" i="2"/>
  <c r="BI245" i="2"/>
  <c r="BH245" i="2"/>
  <c r="BG245" i="2"/>
  <c r="BF245" i="2"/>
  <c r="T245" i="2"/>
  <c r="R245" i="2"/>
  <c r="P245" i="2"/>
  <c r="BI238" i="2"/>
  <c r="BH238" i="2"/>
  <c r="BG238" i="2"/>
  <c r="BF238" i="2"/>
  <c r="T238" i="2"/>
  <c r="R238" i="2"/>
  <c r="P238" i="2"/>
  <c r="BI234" i="2"/>
  <c r="BH234" i="2"/>
  <c r="BG234" i="2"/>
  <c r="BF234" i="2"/>
  <c r="T234" i="2"/>
  <c r="R234" i="2"/>
  <c r="P234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3" i="2"/>
  <c r="BH223" i="2"/>
  <c r="BG223" i="2"/>
  <c r="BF223" i="2"/>
  <c r="T223" i="2"/>
  <c r="R223" i="2"/>
  <c r="P223" i="2"/>
  <c r="BI213" i="2"/>
  <c r="BH213" i="2"/>
  <c r="BG213" i="2"/>
  <c r="BF213" i="2"/>
  <c r="T213" i="2"/>
  <c r="R213" i="2"/>
  <c r="P213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R189" i="2"/>
  <c r="P189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F145" i="2"/>
  <c r="E143" i="2"/>
  <c r="F89" i="2"/>
  <c r="E87" i="2"/>
  <c r="J24" i="2"/>
  <c r="E24" i="2"/>
  <c r="J148" i="2"/>
  <c r="J23" i="2"/>
  <c r="J21" i="2"/>
  <c r="E21" i="2"/>
  <c r="J91" i="2"/>
  <c r="J20" i="2"/>
  <c r="J18" i="2"/>
  <c r="E18" i="2"/>
  <c r="F92" i="2"/>
  <c r="J17" i="2"/>
  <c r="J15" i="2"/>
  <c r="E15" i="2"/>
  <c r="F147" i="2"/>
  <c r="J14" i="2"/>
  <c r="J12" i="2"/>
  <c r="J145" i="2"/>
  <c r="E7" i="2"/>
  <c r="E85" i="2"/>
  <c r="L90" i="1"/>
  <c r="AM90" i="1"/>
  <c r="AM89" i="1"/>
  <c r="L89" i="1"/>
  <c r="AM87" i="1"/>
  <c r="L87" i="1"/>
  <c r="L85" i="1"/>
  <c r="L84" i="1"/>
  <c r="J786" i="2"/>
  <c r="BK769" i="2"/>
  <c r="J763" i="2"/>
  <c r="BK749" i="2"/>
  <c r="J736" i="2"/>
  <c r="J725" i="2"/>
  <c r="J720" i="2"/>
  <c r="J710" i="2"/>
  <c r="BK676" i="2"/>
  <c r="J662" i="2"/>
  <c r="BK650" i="2"/>
  <c r="J628" i="2"/>
  <c r="BK608" i="2"/>
  <c r="BK582" i="2"/>
  <c r="BK560" i="2"/>
  <c r="BK532" i="2"/>
  <c r="J528" i="2"/>
  <c r="BK518" i="2"/>
  <c r="J507" i="2"/>
  <c r="BK497" i="2"/>
  <c r="BK485" i="2"/>
  <c r="BK452" i="2"/>
  <c r="J423" i="2"/>
  <c r="BK403" i="2"/>
  <c r="J358" i="2"/>
  <c r="J332" i="2"/>
  <c r="BK310" i="2"/>
  <c r="J275" i="2"/>
  <c r="BK231" i="2"/>
  <c r="BK206" i="2"/>
  <c r="J192" i="2"/>
  <c r="BK169" i="2"/>
  <c r="J157" i="2"/>
  <c r="J779" i="2"/>
  <c r="J774" i="2"/>
  <c r="BK770" i="2"/>
  <c r="J765" i="2"/>
  <c r="BK758" i="2"/>
  <c r="BK744" i="2"/>
  <c r="BK731" i="2"/>
  <c r="J726" i="2"/>
  <c r="BK712" i="2"/>
  <c r="J689" i="2"/>
  <c r="BK673" i="2"/>
  <c r="BK606" i="2"/>
  <c r="BK591" i="2"/>
  <c r="J579" i="2"/>
  <c r="BK569" i="2"/>
  <c r="J560" i="2"/>
  <c r="BK550" i="2"/>
  <c r="BK536" i="2"/>
  <c r="BK526" i="2"/>
  <c r="J514" i="2"/>
  <c r="BK498" i="2"/>
  <c r="BK491" i="2"/>
  <c r="BK480" i="2"/>
  <c r="J450" i="2"/>
  <c r="J433" i="2"/>
  <c r="BK400" i="2"/>
  <c r="J388" i="2"/>
  <c r="J377" i="2"/>
  <c r="BK364" i="2"/>
  <c r="J350" i="2"/>
  <c r="J331" i="2"/>
  <c r="J315" i="2"/>
  <c r="J264" i="2"/>
  <c r="J201" i="2"/>
  <c r="J180" i="2"/>
  <c r="J169" i="2"/>
  <c r="BK778" i="2"/>
  <c r="BK762" i="2"/>
  <c r="BK756" i="2"/>
  <c r="J751" i="2"/>
  <c r="BK746" i="2"/>
  <c r="BK742" i="2"/>
  <c r="J738" i="2"/>
  <c r="J724" i="2"/>
  <c r="J718" i="2"/>
  <c r="BK709" i="2"/>
  <c r="BK689" i="2"/>
  <c r="J668" i="2"/>
  <c r="J632" i="2"/>
  <c r="J594" i="2"/>
  <c r="BK567" i="2"/>
  <c r="J550" i="2"/>
  <c r="J536" i="2"/>
  <c r="J522" i="2"/>
  <c r="J509" i="2"/>
  <c r="BK495" i="2"/>
  <c r="BK487" i="2"/>
  <c r="J482" i="2"/>
  <c r="J455" i="2"/>
  <c r="J403" i="2"/>
  <c r="BK390" i="2"/>
  <c r="BK375" i="2"/>
  <c r="BK339" i="2"/>
  <c r="BK325" i="2"/>
  <c r="BK281" i="2"/>
  <c r="BK238" i="2"/>
  <c r="J196" i="2"/>
  <c r="BK178" i="2"/>
  <c r="BK157" i="2"/>
  <c r="BK790" i="2"/>
  <c r="J781" i="2"/>
  <c r="J766" i="2"/>
  <c r="J759" i="2"/>
  <c r="BK751" i="2"/>
  <c r="J745" i="2"/>
  <c r="BK740" i="2"/>
  <c r="BK736" i="2"/>
  <c r="BK728" i="2"/>
  <c r="J723" i="2"/>
  <c r="BK711" i="2"/>
  <c r="BK707" i="2"/>
  <c r="J676" i="2"/>
  <c r="BK662" i="2"/>
  <c r="BK632" i="2"/>
  <c r="J615" i="2"/>
  <c r="BK610" i="2"/>
  <c r="BK601" i="2"/>
  <c r="J548" i="2"/>
  <c r="BK541" i="2"/>
  <c r="BK534" i="2"/>
  <c r="J526" i="2"/>
  <c r="BK510" i="2"/>
  <c r="BK492" i="2"/>
  <c r="J487" i="2"/>
  <c r="BK465" i="2"/>
  <c r="BK448" i="2"/>
  <c r="BK389" i="2"/>
  <c r="BK350" i="2"/>
  <c r="J339" i="2"/>
  <c r="BK302" i="2"/>
  <c r="BK266" i="2"/>
  <c r="BK234" i="2"/>
  <c r="BK223" i="2"/>
  <c r="BK189" i="2"/>
  <c r="J783" i="2"/>
  <c r="J778" i="2"/>
  <c r="J768" i="2"/>
  <c r="J757" i="2"/>
  <c r="J742" i="2"/>
  <c r="BK734" i="2"/>
  <c r="BK718" i="2"/>
  <c r="BK715" i="2"/>
  <c r="J704" i="2"/>
  <c r="J672" i="2"/>
  <c r="BK652" i="2"/>
  <c r="J648" i="2"/>
  <c r="J611" i="2"/>
  <c r="BK594" i="2"/>
  <c r="BK579" i="2"/>
  <c r="BK558" i="2"/>
  <c r="BK531" i="2"/>
  <c r="BK525" i="2"/>
  <c r="BK509" i="2"/>
  <c r="J498" i="2"/>
  <c r="J492" i="2"/>
  <c r="J474" i="2"/>
  <c r="BK433" i="2"/>
  <c r="BK406" i="2"/>
  <c r="BK355" i="2"/>
  <c r="BK331" i="2"/>
  <c r="J295" i="2"/>
  <c r="J255" i="2"/>
  <c r="BK229" i="2"/>
  <c r="J204" i="2"/>
  <c r="J171" i="2"/>
  <c r="BK167" i="2"/>
  <c r="BK783" i="2"/>
  <c r="J775" i="2"/>
  <c r="J769" i="2"/>
  <c r="BK763" i="2"/>
  <c r="J760" i="2"/>
  <c r="J747" i="2"/>
  <c r="J732" i="2"/>
  <c r="BK727" i="2"/>
  <c r="BK716" i="2"/>
  <c r="J711" i="2"/>
  <c r="J679" i="2"/>
  <c r="J652" i="2"/>
  <c r="J603" i="2"/>
  <c r="BK587" i="2"/>
  <c r="J574" i="2"/>
  <c r="J567" i="2"/>
  <c r="BK555" i="2"/>
  <c r="J544" i="2"/>
  <c r="BK528" i="2"/>
  <c r="BK522" i="2"/>
  <c r="BK502" i="2"/>
  <c r="J493" i="2"/>
  <c r="BK486" i="2"/>
  <c r="J465" i="2"/>
  <c r="J448" i="2"/>
  <c r="BK414" i="2"/>
  <c r="J398" i="2"/>
  <c r="J385" i="2"/>
  <c r="BK372" i="2"/>
  <c r="J355" i="2"/>
  <c r="BK343" i="2"/>
  <c r="BK322" i="2"/>
  <c r="BK275" i="2"/>
  <c r="J213" i="2"/>
  <c r="BK196" i="2"/>
  <c r="J178" i="2"/>
  <c r="BK781" i="2"/>
  <c r="BK768" i="2"/>
  <c r="J758" i="2"/>
  <c r="BK754" i="2"/>
  <c r="BK747" i="2"/>
  <c r="J743" i="2"/>
  <c r="J733" i="2"/>
  <c r="BK723" i="2"/>
  <c r="J715" i="2"/>
  <c r="J708" i="2"/>
  <c r="J682" i="2"/>
  <c r="BK636" i="2"/>
  <c r="J587" i="2"/>
  <c r="BK565" i="2"/>
  <c r="BK553" i="2"/>
  <c r="J538" i="2"/>
  <c r="BK527" i="2"/>
  <c r="BK514" i="2"/>
  <c r="BK505" i="2"/>
  <c r="J502" i="2"/>
  <c r="BK489" i="2"/>
  <c r="J485" i="2"/>
  <c r="BK474" i="2"/>
  <c r="BK458" i="2"/>
  <c r="BK398" i="2"/>
  <c r="BK388" i="2"/>
  <c r="BK340" i="2"/>
  <c r="J322" i="2"/>
  <c r="J266" i="2"/>
  <c r="J234" i="2"/>
  <c r="BK198" i="2"/>
  <c r="BK180" i="2"/>
  <c r="BK792" i="2"/>
  <c r="J789" i="2"/>
  <c r="BK777" i="2"/>
  <c r="J770" i="2"/>
  <c r="BK760" i="2"/>
  <c r="J753" i="2"/>
  <c r="J746" i="2"/>
  <c r="BK738" i="2"/>
  <c r="J735" i="2"/>
  <c r="BK732" i="2"/>
  <c r="BK726" i="2"/>
  <c r="BK714" i="2"/>
  <c r="J709" i="2"/>
  <c r="BK679" i="2"/>
  <c r="BK669" i="2"/>
  <c r="BK648" i="2"/>
  <c r="J635" i="2"/>
  <c r="J613" i="2"/>
  <c r="J608" i="2"/>
  <c r="J585" i="2"/>
  <c r="BK544" i="2"/>
  <c r="BK537" i="2"/>
  <c r="J531" i="2"/>
  <c r="J513" i="2"/>
  <c r="J505" i="2"/>
  <c r="J488" i="2"/>
  <c r="J480" i="2"/>
  <c r="J421" i="2"/>
  <c r="BK377" i="2"/>
  <c r="BK342" i="2"/>
  <c r="BK329" i="2"/>
  <c r="J281" i="2"/>
  <c r="BK245" i="2"/>
  <c r="J229" i="2"/>
  <c r="J209" i="2"/>
  <c r="J164" i="2"/>
  <c r="BK789" i="2"/>
  <c r="J777" i="2"/>
  <c r="J767" i="2"/>
  <c r="BK752" i="2"/>
  <c r="BK739" i="2"/>
  <c r="J729" i="2"/>
  <c r="BK721" i="2"/>
  <c r="J716" i="2"/>
  <c r="BK692" i="2"/>
  <c r="BK667" i="2"/>
  <c r="BK651" i="2"/>
  <c r="BK647" i="2"/>
  <c r="BK615" i="2"/>
  <c r="J597" i="2"/>
  <c r="J576" i="2"/>
  <c r="BK546" i="2"/>
  <c r="J530" i="2"/>
  <c r="BK521" i="2"/>
  <c r="J508" i="2"/>
  <c r="BK493" i="2"/>
  <c r="BK484" i="2"/>
  <c r="BK441" i="2"/>
  <c r="BK421" i="2"/>
  <c r="BK380" i="2"/>
  <c r="BK347" i="2"/>
  <c r="J336" i="2"/>
  <c r="J309" i="2"/>
  <c r="J288" i="2"/>
  <c r="BK253" i="2"/>
  <c r="J223" i="2"/>
  <c r="BK201" i="2"/>
  <c r="J175" i="2"/>
  <c r="BK164" i="2"/>
  <c r="AS94" i="1"/>
  <c r="J776" i="2"/>
  <c r="J771" i="2"/>
  <c r="BK766" i="2"/>
  <c r="J761" i="2"/>
  <c r="BK753" i="2"/>
  <c r="BK743" i="2"/>
  <c r="BK730" i="2"/>
  <c r="BK722" i="2"/>
  <c r="BK713" i="2"/>
  <c r="BK699" i="2"/>
  <c r="BK668" i="2"/>
  <c r="BK613" i="2"/>
  <c r="BK599" i="2"/>
  <c r="BK585" i="2"/>
  <c r="J572" i="2"/>
  <c r="J563" i="2"/>
  <c r="J553" i="2"/>
  <c r="J537" i="2"/>
  <c r="BK529" i="2"/>
  <c r="J525" i="2"/>
  <c r="BK513" i="2"/>
  <c r="J495" i="2"/>
  <c r="J490" i="2"/>
  <c r="J467" i="2"/>
  <c r="BK455" i="2"/>
  <c r="BK439" i="2"/>
  <c r="J406" i="2"/>
  <c r="J392" i="2"/>
  <c r="BK383" i="2"/>
  <c r="J361" i="2"/>
  <c r="J349" i="2"/>
  <c r="BK338" i="2"/>
  <c r="BK318" i="2"/>
  <c r="BK267" i="2"/>
  <c r="BK209" i="2"/>
  <c r="J195" i="2"/>
  <c r="J167" i="2"/>
  <c r="BK771" i="2"/>
  <c r="BK759" i="2"/>
  <c r="BK755" i="2"/>
  <c r="BK748" i="2"/>
  <c r="BK745" i="2"/>
  <c r="J740" i="2"/>
  <c r="BK729" i="2"/>
  <c r="BK720" i="2"/>
  <c r="J714" i="2"/>
  <c r="J699" i="2"/>
  <c r="J669" i="2"/>
  <c r="BK635" i="2"/>
  <c r="J599" i="2"/>
  <c r="BK574" i="2"/>
  <c r="BK563" i="2"/>
  <c r="J541" i="2"/>
  <c r="J535" i="2"/>
  <c r="J521" i="2"/>
  <c r="BK508" i="2"/>
  <c r="J497" i="2"/>
  <c r="BK488" i="2"/>
  <c r="J484" i="2"/>
  <c r="J477" i="2"/>
  <c r="J441" i="2"/>
  <c r="J400" i="2"/>
  <c r="J389" i="2"/>
  <c r="J372" i="2"/>
  <c r="J338" i="2"/>
  <c r="BK315" i="2"/>
  <c r="J257" i="2"/>
  <c r="J226" i="2"/>
  <c r="BK192" i="2"/>
  <c r="J176" i="2"/>
  <c r="J792" i="2"/>
  <c r="BK787" i="2"/>
  <c r="BK776" i="2"/>
  <c r="BK765" i="2"/>
  <c r="J754" i="2"/>
  <c r="J748" i="2"/>
  <c r="J741" i="2"/>
  <c r="J737" i="2"/>
  <c r="BK733" i="2"/>
  <c r="J727" i="2"/>
  <c r="J721" i="2"/>
  <c r="BK710" i="2"/>
  <c r="BK704" i="2"/>
  <c r="BK672" i="2"/>
  <c r="J650" i="2"/>
  <c r="J636" i="2"/>
  <c r="BK628" i="2"/>
  <c r="BK611" i="2"/>
  <c r="BK603" i="2"/>
  <c r="J582" i="2"/>
  <c r="J539" i="2"/>
  <c r="J532" i="2"/>
  <c r="J518" i="2"/>
  <c r="BK506" i="2"/>
  <c r="BK490" i="2"/>
  <c r="BK482" i="2"/>
  <c r="BK450" i="2"/>
  <c r="J383" i="2"/>
  <c r="J364" i="2"/>
  <c r="J340" i="2"/>
  <c r="J325" i="2"/>
  <c r="BK295" i="2"/>
  <c r="BK264" i="2"/>
  <c r="J231" i="2"/>
  <c r="BK213" i="2"/>
  <c r="BK173" i="2"/>
  <c r="J787" i="2"/>
  <c r="BK774" i="2"/>
  <c r="BK764" i="2"/>
  <c r="J750" i="2"/>
  <c r="J730" i="2"/>
  <c r="BK724" i="2"/>
  <c r="J717" i="2"/>
  <c r="J707" i="2"/>
  <c r="J673" i="2"/>
  <c r="J654" i="2"/>
  <c r="BK630" i="2"/>
  <c r="J610" i="2"/>
  <c r="J591" i="2"/>
  <c r="BK572" i="2"/>
  <c r="BK533" i="2"/>
  <c r="J529" i="2"/>
  <c r="J517" i="2"/>
  <c r="J501" i="2"/>
  <c r="J496" i="2"/>
  <c r="BK477" i="2"/>
  <c r="J439" i="2"/>
  <c r="J412" i="2"/>
  <c r="BK361" i="2"/>
  <c r="J342" i="2"/>
  <c r="J329" i="2"/>
  <c r="J302" i="2"/>
  <c r="BK257" i="2"/>
  <c r="J245" i="2"/>
  <c r="BK195" i="2"/>
  <c r="J173" i="2"/>
  <c r="J154" i="2"/>
  <c r="BK786" i="2"/>
  <c r="BK772" i="2"/>
  <c r="BK767" i="2"/>
  <c r="J762" i="2"/>
  <c r="J756" i="2"/>
  <c r="J752" i="2"/>
  <c r="BK735" i="2"/>
  <c r="J728" i="2"/>
  <c r="BK717" i="2"/>
  <c r="J701" i="2"/>
  <c r="BK682" i="2"/>
  <c r="J651" i="2"/>
  <c r="J601" i="2"/>
  <c r="J590" i="2"/>
  <c r="BK576" i="2"/>
  <c r="J565" i="2"/>
  <c r="J558" i="2"/>
  <c r="BK548" i="2"/>
  <c r="BK535" i="2"/>
  <c r="J527" i="2"/>
  <c r="BK517" i="2"/>
  <c r="BK501" i="2"/>
  <c r="J489" i="2"/>
  <c r="BK479" i="2"/>
  <c r="J452" i="2"/>
  <c r="BK412" i="2"/>
  <c r="J390" i="2"/>
  <c r="J375" i="2"/>
  <c r="BK358" i="2"/>
  <c r="J347" i="2"/>
  <c r="BK332" i="2"/>
  <c r="J310" i="2"/>
  <c r="J253" i="2"/>
  <c r="J198" i="2"/>
  <c r="BK176" i="2"/>
  <c r="BK154" i="2"/>
  <c r="BK775" i="2"/>
  <c r="J764" i="2"/>
  <c r="BK757" i="2"/>
  <c r="BK750" i="2"/>
  <c r="J744" i="2"/>
  <c r="BK741" i="2"/>
  <c r="BK737" i="2"/>
  <c r="J722" i="2"/>
  <c r="J713" i="2"/>
  <c r="J692" i="2"/>
  <c r="J667" i="2"/>
  <c r="BK612" i="2"/>
  <c r="BK597" i="2"/>
  <c r="J569" i="2"/>
  <c r="J555" i="2"/>
  <c r="BK539" i="2"/>
  <c r="J534" i="2"/>
  <c r="J510" i="2"/>
  <c r="J506" i="2"/>
  <c r="BK496" i="2"/>
  <c r="J486" i="2"/>
  <c r="J479" i="2"/>
  <c r="BK467" i="2"/>
  <c r="J414" i="2"/>
  <c r="BK392" i="2"/>
  <c r="BK385" i="2"/>
  <c r="BK349" i="2"/>
  <c r="J318" i="2"/>
  <c r="J267" i="2"/>
  <c r="BK255" i="2"/>
  <c r="BK204" i="2"/>
  <c r="J189" i="2"/>
  <c r="BK175" i="2"/>
  <c r="J790" i="2"/>
  <c r="BK779" i="2"/>
  <c r="J772" i="2"/>
  <c r="BK761" i="2"/>
  <c r="J755" i="2"/>
  <c r="J749" i="2"/>
  <c r="J739" i="2"/>
  <c r="J734" i="2"/>
  <c r="J731" i="2"/>
  <c r="BK725" i="2"/>
  <c r="J712" i="2"/>
  <c r="BK708" i="2"/>
  <c r="BK701" i="2"/>
  <c r="BK654" i="2"/>
  <c r="J647" i="2"/>
  <c r="J630" i="2"/>
  <c r="J612" i="2"/>
  <c r="J606" i="2"/>
  <c r="BK590" i="2"/>
  <c r="J546" i="2"/>
  <c r="BK538" i="2"/>
  <c r="J533" i="2"/>
  <c r="BK530" i="2"/>
  <c r="BK507" i="2"/>
  <c r="J491" i="2"/>
  <c r="J458" i="2"/>
  <c r="BK423" i="2"/>
  <c r="J380" i="2"/>
  <c r="J343" i="2"/>
  <c r="BK336" i="2"/>
  <c r="BK309" i="2"/>
  <c r="BK288" i="2"/>
  <c r="J238" i="2"/>
  <c r="BK226" i="2"/>
  <c r="J206" i="2"/>
  <c r="BK171" i="2"/>
  <c r="P153" i="2" l="1"/>
  <c r="R188" i="2"/>
  <c r="P205" i="2"/>
  <c r="T225" i="2"/>
  <c r="R230" i="2"/>
  <c r="R237" i="2"/>
  <c r="P274" i="2"/>
  <c r="P321" i="2"/>
  <c r="R387" i="2"/>
  <c r="T405" i="2"/>
  <c r="P451" i="2"/>
  <c r="P483" i="2"/>
  <c r="P494" i="2"/>
  <c r="P540" i="2"/>
  <c r="R549" i="2"/>
  <c r="P566" i="2"/>
  <c r="T602" i="2"/>
  <c r="R609" i="2"/>
  <c r="R649" i="2"/>
  <c r="T661" i="2"/>
  <c r="T700" i="2"/>
  <c r="P706" i="2"/>
  <c r="R719" i="2"/>
  <c r="R773" i="2"/>
  <c r="BK788" i="2"/>
  <c r="J788" i="2"/>
  <c r="J130" i="2"/>
  <c r="R153" i="2"/>
  <c r="P188" i="2"/>
  <c r="R205" i="2"/>
  <c r="P225" i="2"/>
  <c r="BK237" i="2"/>
  <c r="J237" i="2" s="1"/>
  <c r="J103" i="2" s="1"/>
  <c r="BK274" i="2"/>
  <c r="J274" i="2"/>
  <c r="J104" i="2" s="1"/>
  <c r="T321" i="2"/>
  <c r="T387" i="2"/>
  <c r="R405" i="2"/>
  <c r="R451" i="2"/>
  <c r="T483" i="2"/>
  <c r="T494" i="2"/>
  <c r="T540" i="2"/>
  <c r="T549" i="2"/>
  <c r="R566" i="2"/>
  <c r="P602" i="2"/>
  <c r="T609" i="2"/>
  <c r="BK661" i="2"/>
  <c r="J661" i="2"/>
  <c r="J120" i="2"/>
  <c r="BK700" i="2"/>
  <c r="J700" i="2" s="1"/>
  <c r="J121" i="2" s="1"/>
  <c r="R706" i="2"/>
  <c r="R705" i="2"/>
  <c r="T719" i="2"/>
  <c r="T773" i="2"/>
  <c r="BK785" i="2"/>
  <c r="J785" i="2"/>
  <c r="J129" i="2" s="1"/>
  <c r="R785" i="2"/>
  <c r="R788" i="2"/>
  <c r="T153" i="2"/>
  <c r="T188" i="2"/>
  <c r="T205" i="2"/>
  <c r="BK230" i="2"/>
  <c r="J230" i="2"/>
  <c r="J102" i="2" s="1"/>
  <c r="P237" i="2"/>
  <c r="R274" i="2"/>
  <c r="BK321" i="2"/>
  <c r="J321" i="2" s="1"/>
  <c r="J105" i="2" s="1"/>
  <c r="BK387" i="2"/>
  <c r="J387" i="2"/>
  <c r="J106" i="2" s="1"/>
  <c r="BK405" i="2"/>
  <c r="J405" i="2"/>
  <c r="J109" i="2"/>
  <c r="BK451" i="2"/>
  <c r="J451" i="2"/>
  <c r="J110" i="2"/>
  <c r="BK483" i="2"/>
  <c r="J483" i="2" s="1"/>
  <c r="J111" i="2" s="1"/>
  <c r="BK494" i="2"/>
  <c r="J494" i="2"/>
  <c r="J112" i="2" s="1"/>
  <c r="BK540" i="2"/>
  <c r="J540" i="2"/>
  <c r="J113" i="2"/>
  <c r="BK549" i="2"/>
  <c r="J549" i="2"/>
  <c r="J114" i="2"/>
  <c r="BK566" i="2"/>
  <c r="J566" i="2" s="1"/>
  <c r="J115" i="2" s="1"/>
  <c r="BK602" i="2"/>
  <c r="J602" i="2"/>
  <c r="J116" i="2" s="1"/>
  <c r="BK609" i="2"/>
  <c r="J609" i="2"/>
  <c r="J117" i="2"/>
  <c r="BK649" i="2"/>
  <c r="J649" i="2"/>
  <c r="J118" i="2"/>
  <c r="T649" i="2"/>
  <c r="R661" i="2"/>
  <c r="R700" i="2"/>
  <c r="BK706" i="2"/>
  <c r="J706" i="2"/>
  <c r="J123" i="2" s="1"/>
  <c r="P719" i="2"/>
  <c r="P773" i="2"/>
  <c r="P785" i="2"/>
  <c r="T788" i="2"/>
  <c r="BK153" i="2"/>
  <c r="J153" i="2"/>
  <c r="J98" i="2"/>
  <c r="BK188" i="2"/>
  <c r="J188" i="2"/>
  <c r="J99" i="2"/>
  <c r="BK205" i="2"/>
  <c r="J205" i="2" s="1"/>
  <c r="J100" i="2" s="1"/>
  <c r="BK225" i="2"/>
  <c r="J225" i="2"/>
  <c r="J101" i="2" s="1"/>
  <c r="R225" i="2"/>
  <c r="P230" i="2"/>
  <c r="T230" i="2"/>
  <c r="T237" i="2"/>
  <c r="T274" i="2"/>
  <c r="R321" i="2"/>
  <c r="P387" i="2"/>
  <c r="P405" i="2"/>
  <c r="T451" i="2"/>
  <c r="R483" i="2"/>
  <c r="R494" i="2"/>
  <c r="R540" i="2"/>
  <c r="P549" i="2"/>
  <c r="T566" i="2"/>
  <c r="R602" i="2"/>
  <c r="P609" i="2"/>
  <c r="P649" i="2"/>
  <c r="P661" i="2"/>
  <c r="P700" i="2"/>
  <c r="T706" i="2"/>
  <c r="T705" i="2"/>
  <c r="BK719" i="2"/>
  <c r="J719" i="2"/>
  <c r="J124" i="2" s="1"/>
  <c r="BK773" i="2"/>
  <c r="J773" i="2"/>
  <c r="J125" i="2"/>
  <c r="T785" i="2"/>
  <c r="T784" i="2"/>
  <c r="P788" i="2"/>
  <c r="BK402" i="2"/>
  <c r="J402" i="2" s="1"/>
  <c r="J107" i="2" s="1"/>
  <c r="BK653" i="2"/>
  <c r="J653" i="2"/>
  <c r="J119" i="2" s="1"/>
  <c r="BK791" i="2"/>
  <c r="J791" i="2"/>
  <c r="J131" i="2"/>
  <c r="BK780" i="2"/>
  <c r="J780" i="2"/>
  <c r="J126" i="2"/>
  <c r="BK782" i="2"/>
  <c r="J782" i="2" s="1"/>
  <c r="J127" i="2" s="1"/>
  <c r="J89" i="2"/>
  <c r="J92" i="2"/>
  <c r="J147" i="2"/>
  <c r="BE154" i="2"/>
  <c r="BE167" i="2"/>
  <c r="BE175" i="2"/>
  <c r="BE178" i="2"/>
  <c r="BE192" i="2"/>
  <c r="BE195" i="2"/>
  <c r="BE198" i="2"/>
  <c r="BE201" i="2"/>
  <c r="BE253" i="2"/>
  <c r="BE267" i="2"/>
  <c r="BE310" i="2"/>
  <c r="BE315" i="2"/>
  <c r="BE331" i="2"/>
  <c r="BE339" i="2"/>
  <c r="BE347" i="2"/>
  <c r="BE355" i="2"/>
  <c r="BE358" i="2"/>
  <c r="BE372" i="2"/>
  <c r="BE385" i="2"/>
  <c r="BE388" i="2"/>
  <c r="BE392" i="2"/>
  <c r="BE400" i="2"/>
  <c r="BE403" i="2"/>
  <c r="BE412" i="2"/>
  <c r="BE439" i="2"/>
  <c r="BE441" i="2"/>
  <c r="BE450" i="2"/>
  <c r="BE452" i="2"/>
  <c r="BE467" i="2"/>
  <c r="BE474" i="2"/>
  <c r="BE477" i="2"/>
  <c r="BE485" i="2"/>
  <c r="BE489" i="2"/>
  <c r="BE493" i="2"/>
  <c r="BE495" i="2"/>
  <c r="BE497" i="2"/>
  <c r="BE501" i="2"/>
  <c r="BE508" i="2"/>
  <c r="BE514" i="2"/>
  <c r="BE521" i="2"/>
  <c r="BE525" i="2"/>
  <c r="BE527" i="2"/>
  <c r="BE528" i="2"/>
  <c r="BE535" i="2"/>
  <c r="BE550" i="2"/>
  <c r="BE555" i="2"/>
  <c r="BE560" i="2"/>
  <c r="BE565" i="2"/>
  <c r="BE574" i="2"/>
  <c r="BE591" i="2"/>
  <c r="BE597" i="2"/>
  <c r="BE603" i="2"/>
  <c r="BE651" i="2"/>
  <c r="BE667" i="2"/>
  <c r="BE673" i="2"/>
  <c r="BE692" i="2"/>
  <c r="BE715" i="2"/>
  <c r="BE717" i="2"/>
  <c r="BE729" i="2"/>
  <c r="BE730" i="2"/>
  <c r="BE742" i="2"/>
  <c r="BE743" i="2"/>
  <c r="BE746" i="2"/>
  <c r="BE751" i="2"/>
  <c r="BE756" i="2"/>
  <c r="BE762" i="2"/>
  <c r="BE763" i="2"/>
  <c r="BE766" i="2"/>
  <c r="BE767" i="2"/>
  <c r="BE768" i="2"/>
  <c r="BE774" i="2"/>
  <c r="BE781" i="2"/>
  <c r="BE783" i="2"/>
  <c r="BE786" i="2"/>
  <c r="BE789" i="2"/>
  <c r="BE790" i="2"/>
  <c r="BE792" i="2"/>
  <c r="F91" i="2"/>
  <c r="BE164" i="2"/>
  <c r="BE169" i="2"/>
  <c r="BE171" i="2"/>
  <c r="BE206" i="2"/>
  <c r="BE213" i="2"/>
  <c r="BE226" i="2"/>
  <c r="BE245" i="2"/>
  <c r="BE257" i="2"/>
  <c r="BE288" i="2"/>
  <c r="BE302" i="2"/>
  <c r="BE309" i="2"/>
  <c r="BE329" i="2"/>
  <c r="BE332" i="2"/>
  <c r="BE336" i="2"/>
  <c r="BE342" i="2"/>
  <c r="BE343" i="2"/>
  <c r="BE350" i="2"/>
  <c r="BE361" i="2"/>
  <c r="BE377" i="2"/>
  <c r="BE380" i="2"/>
  <c r="BE406" i="2"/>
  <c r="BE423" i="2"/>
  <c r="BE433" i="2"/>
  <c r="BE491" i="2"/>
  <c r="BE492" i="2"/>
  <c r="BE517" i="2"/>
  <c r="BE522" i="2"/>
  <c r="BE526" i="2"/>
  <c r="BE529" i="2"/>
  <c r="BE532" i="2"/>
  <c r="BE544" i="2"/>
  <c r="BE546" i="2"/>
  <c r="BE558" i="2"/>
  <c r="BE569" i="2"/>
  <c r="BE576" i="2"/>
  <c r="BE579" i="2"/>
  <c r="BE582" i="2"/>
  <c r="BE590" i="2"/>
  <c r="BE601" i="2"/>
  <c r="BE606" i="2"/>
  <c r="BE610" i="2"/>
  <c r="BE613" i="2"/>
  <c r="BE615" i="2"/>
  <c r="BE647" i="2"/>
  <c r="BE650" i="2"/>
  <c r="BE672" i="2"/>
  <c r="BE676" i="2"/>
  <c r="BE704" i="2"/>
  <c r="BE716" i="2"/>
  <c r="BE721" i="2"/>
  <c r="BE725" i="2"/>
  <c r="BE727" i="2"/>
  <c r="BE728" i="2"/>
  <c r="BE734" i="2"/>
  <c r="BE735" i="2"/>
  <c r="BE749" i="2"/>
  <c r="BE752" i="2"/>
  <c r="BE753" i="2"/>
  <c r="BE757" i="2"/>
  <c r="BE760" i="2"/>
  <c r="BE765" i="2"/>
  <c r="BE769" i="2"/>
  <c r="BE772" i="2"/>
  <c r="BE776" i="2"/>
  <c r="BE779" i="2"/>
  <c r="E141" i="2"/>
  <c r="F148" i="2"/>
  <c r="BE157" i="2"/>
  <c r="BE173" i="2"/>
  <c r="BE189" i="2"/>
  <c r="BE204" i="2"/>
  <c r="BE223" i="2"/>
  <c r="BE229" i="2"/>
  <c r="BE231" i="2"/>
  <c r="BE234" i="2"/>
  <c r="BE238" i="2"/>
  <c r="BE255" i="2"/>
  <c r="BE281" i="2"/>
  <c r="BE295" i="2"/>
  <c r="BE325" i="2"/>
  <c r="BE340" i="2"/>
  <c r="BE421" i="2"/>
  <c r="BE482" i="2"/>
  <c r="BE484" i="2"/>
  <c r="BE487" i="2"/>
  <c r="BE496" i="2"/>
  <c r="BE506" i="2"/>
  <c r="BE507" i="2"/>
  <c r="BE509" i="2"/>
  <c r="BE518" i="2"/>
  <c r="BE530" i="2"/>
  <c r="BE531" i="2"/>
  <c r="BE533" i="2"/>
  <c r="BE539" i="2"/>
  <c r="BE594" i="2"/>
  <c r="BE608" i="2"/>
  <c r="BE611" i="2"/>
  <c r="BE628" i="2"/>
  <c r="BE630" i="2"/>
  <c r="BE635" i="2"/>
  <c r="BE636" i="2"/>
  <c r="BE648" i="2"/>
  <c r="BE652" i="2"/>
  <c r="BE654" i="2"/>
  <c r="BE662" i="2"/>
  <c r="BE669" i="2"/>
  <c r="BE689" i="2"/>
  <c r="BE701" i="2"/>
  <c r="BE707" i="2"/>
  <c r="BE709" i="2"/>
  <c r="BE710" i="2"/>
  <c r="BE714" i="2"/>
  <c r="BE718" i="2"/>
  <c r="BE720" i="2"/>
  <c r="BE723" i="2"/>
  <c r="BE724" i="2"/>
  <c r="BE733" i="2"/>
  <c r="BE738" i="2"/>
  <c r="BE739" i="2"/>
  <c r="BE741" i="2"/>
  <c r="BE745" i="2"/>
  <c r="BE748" i="2"/>
  <c r="BE750" i="2"/>
  <c r="BE754" i="2"/>
  <c r="BE764" i="2"/>
  <c r="BE770" i="2"/>
  <c r="BE777" i="2"/>
  <c r="BE787" i="2"/>
  <c r="BE176" i="2"/>
  <c r="BE180" i="2"/>
  <c r="BE196" i="2"/>
  <c r="BE209" i="2"/>
  <c r="BE264" i="2"/>
  <c r="BE266" i="2"/>
  <c r="BE275" i="2"/>
  <c r="BE318" i="2"/>
  <c r="BE322" i="2"/>
  <c r="BE338" i="2"/>
  <c r="BE349" i="2"/>
  <c r="BE364" i="2"/>
  <c r="BE375" i="2"/>
  <c r="BE383" i="2"/>
  <c r="BE389" i="2"/>
  <c r="BE390" i="2"/>
  <c r="BE398" i="2"/>
  <c r="BE414" i="2"/>
  <c r="BE448" i="2"/>
  <c r="BE455" i="2"/>
  <c r="BE458" i="2"/>
  <c r="BE465" i="2"/>
  <c r="BE479" i="2"/>
  <c r="BE480" i="2"/>
  <c r="BE486" i="2"/>
  <c r="BE488" i="2"/>
  <c r="BE490" i="2"/>
  <c r="BE498" i="2"/>
  <c r="BE502" i="2"/>
  <c r="BE505" i="2"/>
  <c r="BE510" i="2"/>
  <c r="BE513" i="2"/>
  <c r="BE534" i="2"/>
  <c r="BE536" i="2"/>
  <c r="BE537" i="2"/>
  <c r="BE538" i="2"/>
  <c r="BE541" i="2"/>
  <c r="BE548" i="2"/>
  <c r="BE553" i="2"/>
  <c r="BE563" i="2"/>
  <c r="BE567" i="2"/>
  <c r="BE572" i="2"/>
  <c r="BE585" i="2"/>
  <c r="BE587" i="2"/>
  <c r="BE599" i="2"/>
  <c r="BE612" i="2"/>
  <c r="BE632" i="2"/>
  <c r="BE668" i="2"/>
  <c r="BE679" i="2"/>
  <c r="BE682" i="2"/>
  <c r="BE699" i="2"/>
  <c r="BE708" i="2"/>
  <c r="BE711" i="2"/>
  <c r="BE712" i="2"/>
  <c r="BE713" i="2"/>
  <c r="BE722" i="2"/>
  <c r="BE726" i="2"/>
  <c r="BE731" i="2"/>
  <c r="BE732" i="2"/>
  <c r="BE736" i="2"/>
  <c r="BE737" i="2"/>
  <c r="BE740" i="2"/>
  <c r="BE744" i="2"/>
  <c r="BE747" i="2"/>
  <c r="BE755" i="2"/>
  <c r="BE758" i="2"/>
  <c r="BE759" i="2"/>
  <c r="BE761" i="2"/>
  <c r="BE771" i="2"/>
  <c r="BE775" i="2"/>
  <c r="BE778" i="2"/>
  <c r="F35" i="2"/>
  <c r="BB95" i="1"/>
  <c r="BB94" i="1" s="1"/>
  <c r="W31" i="1" s="1"/>
  <c r="F34" i="2"/>
  <c r="BA95" i="1"/>
  <c r="BA94" i="1" s="1"/>
  <c r="W30" i="1" s="1"/>
  <c r="F37" i="2"/>
  <c r="BD95" i="1"/>
  <c r="BD94" i="1" s="1"/>
  <c r="W33" i="1" s="1"/>
  <c r="J34" i="2"/>
  <c r="AW95" i="1"/>
  <c r="F36" i="2"/>
  <c r="BC95" i="1" s="1"/>
  <c r="BC94" i="1" s="1"/>
  <c r="AY94" i="1" s="1"/>
  <c r="P404" i="2" l="1"/>
  <c r="T152" i="2"/>
  <c r="R784" i="2"/>
  <c r="R152" i="2"/>
  <c r="R404" i="2"/>
  <c r="P705" i="2"/>
  <c r="P784" i="2"/>
  <c r="T404" i="2"/>
  <c r="P152" i="2"/>
  <c r="P151" i="2"/>
  <c r="AU95" i="1" s="1"/>
  <c r="AU94" i="1" s="1"/>
  <c r="BK152" i="2"/>
  <c r="J152" i="2" s="1"/>
  <c r="J97" i="2" s="1"/>
  <c r="BK404" i="2"/>
  <c r="J404" i="2"/>
  <c r="J108" i="2" s="1"/>
  <c r="BK784" i="2"/>
  <c r="J784" i="2" s="1"/>
  <c r="J128" i="2" s="1"/>
  <c r="BK705" i="2"/>
  <c r="J705" i="2"/>
  <c r="J122" i="2" s="1"/>
  <c r="F33" i="2"/>
  <c r="AZ95" i="1" s="1"/>
  <c r="AZ94" i="1" s="1"/>
  <c r="W29" i="1" s="1"/>
  <c r="W32" i="1"/>
  <c r="AW94" i="1"/>
  <c r="AK30" i="1" s="1"/>
  <c r="J33" i="2"/>
  <c r="AV95" i="1" s="1"/>
  <c r="AT95" i="1" s="1"/>
  <c r="AX94" i="1"/>
  <c r="T151" i="2" l="1"/>
  <c r="R151" i="2"/>
  <c r="BK151" i="2"/>
  <c r="J151" i="2"/>
  <c r="J30" i="2" s="1"/>
  <c r="AG95" i="1" s="1"/>
  <c r="AG94" i="1" s="1"/>
  <c r="AK26" i="1" s="1"/>
  <c r="AK35" i="1" s="1"/>
  <c r="AV94" i="1"/>
  <c r="AK29" i="1"/>
  <c r="J39" i="2" l="1"/>
  <c r="J96" i="2"/>
  <c r="AN95" i="1"/>
  <c r="AT94" i="1"/>
  <c r="AN94" i="1"/>
</calcChain>
</file>

<file path=xl/sharedStrings.xml><?xml version="1.0" encoding="utf-8"?>
<sst xmlns="http://schemas.openxmlformats.org/spreadsheetml/2006/main" count="7440" uniqueCount="1436">
  <si>
    <t>Export Komplet</t>
  </si>
  <si>
    <t/>
  </si>
  <si>
    <t>2.0</t>
  </si>
  <si>
    <t>ZAMOK</t>
  </si>
  <si>
    <t>False</t>
  </si>
  <si>
    <t>{d17a743d-1340-4394-9cee-8ab639a6ca61}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</si>
  <si>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</si>
  <si>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</si>
  <si>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</si>
  <si>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</si>
  <si>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</si>
  <si>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</si>
  <si>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</si>
  <si>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</si>
  <si>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Archstyl0021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</si>
  <si>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</si>
  <si>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</si>
  <si>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Energetické úspory v provozní hale spol. ENBRA a.s.</t>
  </si>
  <si>
    <t>KSO:</t>
  </si>
  <si>
    <t>CC-CZ:</t>
  </si>
  <si>
    <t>Místo:</t>
  </si>
  <si>
    <t xml:space="preserve"> </t>
  </si>
  <si>
    <t>Datum:</t>
  </si>
  <si>
    <t>20. 1. 2022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</si>
  <si>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</si>
  <si>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</si>
  <si>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</si>
  <si>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</si>
  <si>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</si>
  <si>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</si>
  <si>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</si>
  <si>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</si>
  <si>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</si>
  <si>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</si>
  <si>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</si>
  <si>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</si>
  <si>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</si>
  <si>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</si>
  <si>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</si>
  <si>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</si>
  <si>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</si>
  <si>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</si>
  <si>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</si>
  <si>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</si>
  <si>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</si>
  <si>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</si>
  <si>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</si>
  <si>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</si>
  <si>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</si>
  <si>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</si>
  <si>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</si>
  <si>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</si>
  <si>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</si>
  <si>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</si>
  <si>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</si>
  <si>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</si>
  <si>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</si>
  <si>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</si>
  <si>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</si>
  <si>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</si>
  <si>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</si>
  <si>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</si>
  <si>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</si>
  <si>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</si>
  <si>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</si>
  <si>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</si>
  <si>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</si>
  <si>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</si>
  <si>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</si>
  <si>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</si>
  <si>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</si>
  <si>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</si>
  <si>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</si>
  <si>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</si>
  <si>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</si>
  <si>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</si>
  <si>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</si>
  <si>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</si>
  <si>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</si>
  <si>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Snížení energetické náročnosti budovy skladu a haly</t>
  </si>
  <si>
    <t>STA</t>
  </si>
  <si>
    <t>1</t>
  </si>
  <si>
    <t>{88924cee-98f4-4d08-b1f9-73928bfdabf0}</t>
  </si>
  <si>
    <t>2</t>
  </si>
  <si>
    <t>KRYCÍ LIST SOUPISU PRACÍ</t>
  </si>
  <si>
    <t>Objekt:</t>
  </si>
  <si>
    <t>01 - Snížení energetické náročnosti budovy skladu a haly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</si>
  <si>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</si>
  <si>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</si>
  <si>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</si>
  <si>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</si>
  <si>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</si>
  <si>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</si>
  <si>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</si>
  <si>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</si>
  <si>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</si>
  <si>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</si>
  <si>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61 - Úprava povrchů vnitřních</t>
  </si>
  <si>
    <t xml:space="preserve">    62 - Úprava povrchů vnějších</t>
  </si>
  <si>
    <t xml:space="preserve">    63 - Podlahy a podlahové konstrukce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</si>
  <si>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</si>
  <si>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</si>
  <si>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</si>
  <si>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</si>
  <si>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</si>
  <si>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</si>
  <si>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741 - Elektroinstalace - silnoproud   </t>
  </si>
  <si>
    <t xml:space="preserve">    742 - Elektroinstalace - slaboproud   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</si>
  <si>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</si>
  <si>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</si>
  <si>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</si>
  <si>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</si>
  <si>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</si>
  <si>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769 - Výplně otvorů vnější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</si>
  <si>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</si>
  <si>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</si>
  <si>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</si>
  <si>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M - M</t>
  </si>
  <si>
    <t xml:space="preserve">    45784121 - Podružný rozváděč   </t>
  </si>
  <si>
    <t xml:space="preserve">    21-M - Elektromontáže - rozváděč   </t>
  </si>
  <si>
    <t xml:space="preserve">    M21 - Elektromontáže</t>
  </si>
  <si>
    <t xml:space="preserve">    M24 - Vzduchotechnika</t>
  </si>
  <si>
    <t xml:space="preserve">OST - Ostatní materiál   </t>
  </si>
  <si>
    <t>VRN - Vedlejší rozpočtové náklady</t>
  </si>
  <si>
    <t xml:space="preserve">    VRN3 - Zařízení staveniště   </t>
  </si>
  <si>
    <t xml:space="preserve">    VRN6 - Územní vlivy   </t>
  </si>
  <si>
    <t xml:space="preserve">    VRN8 - Přesun stavebních kapacit   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</si>
  <si>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</si>
  <si>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</si>
  <si>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</si>
  <si>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</si>
  <si>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</si>
  <si>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</si>
  <si>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</si>
  <si>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</si>
  <si>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</si>
  <si>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</si>
  <si>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</si>
  <si>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</si>
  <si>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</si>
  <si>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</si>
  <si>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</si>
  <si>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</si>
  <si>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</si>
  <si>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</si>
  <si>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113107142</t>
  </si>
  <si>
    <t>Odstranění podkladu živičného tl přes 50 do 100 mm ručně</t>
  </si>
  <si>
    <t>m2</t>
  </si>
  <si>
    <t>4</t>
  </si>
  <si>
    <t>-152965750</t>
  </si>
  <si>
    <t>VV</t>
  </si>
  <si>
    <t>"nový přístřešek"</t>
  </si>
  <si>
    <t>1,2*2,05</t>
  </si>
  <si>
    <t>122251105</t>
  </si>
  <si>
    <t>Odkopávky a prokopávky nezapažené v hornině třídy těžitelnosti I skupiny 3 objem do 1000 m3 strojně</t>
  </si>
  <si>
    <t>m3</t>
  </si>
  <si>
    <t>-1268154298</t>
  </si>
  <si>
    <t>"podlaha P1"</t>
  </si>
  <si>
    <t>12*57,9*0,371</t>
  </si>
  <si>
    <t>"podlaha P3"</t>
  </si>
  <si>
    <t>(71,668*24,1-8,45*3,8-5,1*3,2-2,55*2,75-12*57,9)*0,324</t>
  </si>
  <si>
    <t>(4,95*2,9+2,4*2,9+3,65*6,1+2,15*2+0,9*1,6+1,2*1,6)*0,324</t>
  </si>
  <si>
    <t>Součet</t>
  </si>
  <si>
    <t>3</t>
  </si>
  <si>
    <t>132212111</t>
  </si>
  <si>
    <t>Hloubení rýh š do 800 mm v soudržných horninách třídy těžitelnosti I skupiny 3 ručně</t>
  </si>
  <si>
    <t>-1727271368</t>
  </si>
  <si>
    <t>(0,6+2,05)*2*0,3*1,15</t>
  </si>
  <si>
    <t>162751117</t>
  </si>
  <si>
    <t>Vodorovné přemístění přes 9 000 do 10000 m výkopku/sypaniny z horniny třídy těžitelnosti I skupiny 1 až 3</t>
  </si>
  <si>
    <t>-1252319787</t>
  </si>
  <si>
    <t>590,907</t>
  </si>
  <si>
    <t>5</t>
  </si>
  <si>
    <t>320388812</t>
  </si>
  <si>
    <t>1,829</t>
  </si>
  <si>
    <t>6</t>
  </si>
  <si>
    <t>162751119</t>
  </si>
  <si>
    <t>Příplatek k vodorovnému přemístění výkopku/sypaniny z horniny třídy těžitelnosti I skupiny 1 až 3 ZKD 1000 m přes 10000 m</t>
  </si>
  <si>
    <t>1975066239</t>
  </si>
  <si>
    <t>590,907*10</t>
  </si>
  <si>
    <t>7</t>
  </si>
  <si>
    <t>-838322761</t>
  </si>
  <si>
    <t>1,829*10</t>
  </si>
  <si>
    <t>8</t>
  </si>
  <si>
    <t>167111101</t>
  </si>
  <si>
    <t>Nakládání výkopku z hornin třídy těžitelnosti I skupiny 1 až 3 ručně</t>
  </si>
  <si>
    <t>132666229</t>
  </si>
  <si>
    <t>9</t>
  </si>
  <si>
    <t>171201231</t>
  </si>
  <si>
    <t>Poplatek za uložení zeminy a kamení na recyklační skládce (skládkovné) kód odpadu 17 05 04</t>
  </si>
  <si>
    <t>t</t>
  </si>
  <si>
    <t>423256</t>
  </si>
  <si>
    <t>590,907*1,8</t>
  </si>
  <si>
    <t>10</t>
  </si>
  <si>
    <t>-329377284</t>
  </si>
  <si>
    <t>1,829*1,8</t>
  </si>
  <si>
    <t>11</t>
  </si>
  <si>
    <t>181951112</t>
  </si>
  <si>
    <t>Úprava pláně v hornině třídy těžitelnosti I skupiny 1 až 3 se zhutněním strojně</t>
  </si>
  <si>
    <t>-1387843709</t>
  </si>
  <si>
    <t>"Edef2=40MPa"</t>
  </si>
  <si>
    <t>12*57,9</t>
  </si>
  <si>
    <t>(71,668*24,1-8,45*3,8-5,1*3,2-2,55*2,75-12*57,9)</t>
  </si>
  <si>
    <t>(4,95*2,9+2,4*2,9+3,65*6,1+2,15*2+0,9*1,6+1,2*1,6)</t>
  </si>
  <si>
    <t>Zakládání</t>
  </si>
  <si>
    <t>12</t>
  </si>
  <si>
    <t>273323511</t>
  </si>
  <si>
    <t>Základové desky ze ŽB pro konstrukce bílých van tř. C 25/30</t>
  </si>
  <si>
    <t>-1054134183</t>
  </si>
  <si>
    <t>1,14*1,99*0,03+1,2*2,05*0,27</t>
  </si>
  <si>
    <t>13</t>
  </si>
  <si>
    <t>273351121</t>
  </si>
  <si>
    <t>Zřízení bednění základových desek</t>
  </si>
  <si>
    <t>343148198</t>
  </si>
  <si>
    <t>(1,2+2,05)*2*0,3+(1,2+2,05)*2*0,03</t>
  </si>
  <si>
    <t>14</t>
  </si>
  <si>
    <t>273351122</t>
  </si>
  <si>
    <t>Odstranění bednění základových desek</t>
  </si>
  <si>
    <t>748318724</t>
  </si>
  <si>
    <t>273361821</t>
  </si>
  <si>
    <t>Výztuž základových desek betonářskou ocelí 10 505 (R)</t>
  </si>
  <si>
    <t>-483061366</t>
  </si>
  <si>
    <t>0,732*0,15</t>
  </si>
  <si>
    <t>16</t>
  </si>
  <si>
    <t>274313611</t>
  </si>
  <si>
    <t>Základové pásy z betonu tř. C 16/20</t>
  </si>
  <si>
    <t>616029436</t>
  </si>
  <si>
    <t>(0,6+2,05)*2*0,3*1,2</t>
  </si>
  <si>
    <t>17</t>
  </si>
  <si>
    <t>274351121</t>
  </si>
  <si>
    <t>Zřízení bednění základových pasů rovného</t>
  </si>
  <si>
    <t>-1574139995</t>
  </si>
  <si>
    <t>(1,2+2,05+0,6+1,45)*2*0,05</t>
  </si>
  <si>
    <t>18</t>
  </si>
  <si>
    <t>274351122</t>
  </si>
  <si>
    <t>Odstranění bednění základových pasů rovného</t>
  </si>
  <si>
    <t>-964901881</t>
  </si>
  <si>
    <t>Svislé a kompletní konstrukce</t>
  </si>
  <si>
    <t>19</t>
  </si>
  <si>
    <t>311113144</t>
  </si>
  <si>
    <t>Nosná zeď tl přes 250 do 300 mm z hladkých tvárnic ztraceného bednění včetně výplně z betonu tř. C 20/25</t>
  </si>
  <si>
    <t>152635431</t>
  </si>
  <si>
    <t>"sokl"</t>
  </si>
  <si>
    <t>(72+24,5-0,6+24,5-0,6+50,417)*0,5</t>
  </si>
  <si>
    <t>20</t>
  </si>
  <si>
    <t>311361821</t>
  </si>
  <si>
    <t>Výztuž nosných zdí betonářskou ocelí 10 505</t>
  </si>
  <si>
    <t>-1235319813</t>
  </si>
  <si>
    <t>"d12"</t>
  </si>
  <si>
    <t>(141,417*2+1130*(0,15+0,5))*0,888*1,1/1000</t>
  </si>
  <si>
    <t>342151111</t>
  </si>
  <si>
    <t>Montáž opláštění stěn ocelových kcí ze sendvičových panelů šroubovaných budov v do 6 m</t>
  </si>
  <si>
    <t>513538112</t>
  </si>
  <si>
    <t>"hala"</t>
  </si>
  <si>
    <t>(72+51,1)*(5,6+0,25)+12,25*((5,6+1,3/2)+0,25)*4</t>
  </si>
  <si>
    <t>"odečet oken"</t>
  </si>
  <si>
    <t>-3,6*1,8*12-1,8*1,8*4-0,5*0,7*2</t>
  </si>
  <si>
    <t>"odečet vrat"</t>
  </si>
  <si>
    <t>-3,5*3,6*3-0,9*2</t>
  </si>
  <si>
    <t>"nad školící místností"</t>
  </si>
  <si>
    <t>20,9*0,35</t>
  </si>
  <si>
    <t>22</t>
  </si>
  <si>
    <t>M</t>
  </si>
  <si>
    <t>553247.R1</t>
  </si>
  <si>
    <t>panel sendvičový stěnový profilovaný tl.120mm, izolace PUR/PIR/IPN, U=0,22W/m2/K, EI 15DP3 z vnější strany, EW 15DP3 z vnitřní strany</t>
  </si>
  <si>
    <t>2015392573</t>
  </si>
  <si>
    <t>914,93*1,15</t>
  </si>
  <si>
    <t>Vodorovné konstrukce</t>
  </si>
  <si>
    <t>23</t>
  </si>
  <si>
    <t>411354311</t>
  </si>
  <si>
    <t>Zřízení podpěrné konstrukce stropů výšky do 4 m tl přes 5 do 15 cm</t>
  </si>
  <si>
    <t>-1339352002</t>
  </si>
  <si>
    <t>"zabezpečení stropu proti zřícení při montáži  zateplení stropu"</t>
  </si>
  <si>
    <t>1722,996</t>
  </si>
  <si>
    <t>24</t>
  </si>
  <si>
    <t>411354312</t>
  </si>
  <si>
    <t>Odstranění podpěrné konstrukce stropů výšky do 4 m tl přes 5 do 15 cm</t>
  </si>
  <si>
    <t>715417518</t>
  </si>
  <si>
    <t>61</t>
  </si>
  <si>
    <t>Úprava povrchů vnitřních</t>
  </si>
  <si>
    <t>25</t>
  </si>
  <si>
    <t>612131101</t>
  </si>
  <si>
    <t>Cementový postřik vnitřních stěn nanášený celoplošně ručně</t>
  </si>
  <si>
    <t>1910196573</t>
  </si>
  <si>
    <t>(72-0,6+24,5-0,6+24,5-0,6+50,417-0,6)*0,5</t>
  </si>
  <si>
    <t>26</t>
  </si>
  <si>
    <t>612321141</t>
  </si>
  <si>
    <t>Vápenocementová omítka štuková dvouvrstvá vnitřních stěn nanášená ručně</t>
  </si>
  <si>
    <t>2096495694</t>
  </si>
  <si>
    <t>62</t>
  </si>
  <si>
    <t>Úprava povrchů vnějších</t>
  </si>
  <si>
    <t>27</t>
  </si>
  <si>
    <t>622131111</t>
  </si>
  <si>
    <t>Polymercementový spojovací můstek vnějších stěn nanášený ručně</t>
  </si>
  <si>
    <t>704245546</t>
  </si>
  <si>
    <t>72*((0,6+0,7)/2-0,25)-3,6*(0,4-0,25)-0,9*(0,4-0,25)</t>
  </si>
  <si>
    <t>51,957*(0,6-0,25)-3,6*(0,5-0,25)*2</t>
  </si>
  <si>
    <t>24,5*(0,7-0,25)</t>
  </si>
  <si>
    <t>24,5*(0,6-0,25)</t>
  </si>
  <si>
    <t>28</t>
  </si>
  <si>
    <t>622131121</t>
  </si>
  <si>
    <t>Penetrační nátěr vnějších stěn nanášený ručně</t>
  </si>
  <si>
    <t>1422013740</t>
  </si>
  <si>
    <t>"pod omítku"</t>
  </si>
  <si>
    <t>29</t>
  </si>
  <si>
    <t>622143003</t>
  </si>
  <si>
    <t>Montáž omítkových plastových nebo pozinkovaných rohových profilů s tkaninou</t>
  </si>
  <si>
    <t>m</t>
  </si>
  <si>
    <t>-1932260162</t>
  </si>
  <si>
    <t>0,4*4+0,5*4+0,7*2+0,6*2</t>
  </si>
  <si>
    <t>30</t>
  </si>
  <si>
    <t>55343026</t>
  </si>
  <si>
    <t>profil rohový Pz+PVC pro vnější omítky tl 15mm</t>
  </si>
  <si>
    <t>-1018972061</t>
  </si>
  <si>
    <t>6,2*1,1</t>
  </si>
  <si>
    <t>31</t>
  </si>
  <si>
    <t>622211011</t>
  </si>
  <si>
    <t>Montáž kontaktního zateplení vnějších stěn lepením a mechanickým kotvením polystyrénových desek do betonu a zdiva tl přes 40 do 80 mm</t>
  </si>
  <si>
    <t>118407085</t>
  </si>
  <si>
    <t>32</t>
  </si>
  <si>
    <t>28376356</t>
  </si>
  <si>
    <t>deska perimetrická pro zateplení spodních staveb 200kPa λ=0,034 tl 80mm</t>
  </si>
  <si>
    <t>1791585771</t>
  </si>
  <si>
    <t>64,11*1,1</t>
  </si>
  <si>
    <t>33</t>
  </si>
  <si>
    <t>622251101</t>
  </si>
  <si>
    <t>Příplatek k cenám kontaktního zateplení vnějších stěn za zápustnou montáž a použití tepelněizolačních zátek z polystyrenu</t>
  </si>
  <si>
    <t>-1601674493</t>
  </si>
  <si>
    <t>34</t>
  </si>
  <si>
    <t>622531002.1</t>
  </si>
  <si>
    <t>Tenkovrstvá hydrofobní silikonová zrnitá omítka zrnitost 1,0 mm vnějších stěn</t>
  </si>
  <si>
    <t>-784355873</t>
  </si>
  <si>
    <t>63</t>
  </si>
  <si>
    <t>Podlahy a podlahové konstrukce</t>
  </si>
  <si>
    <t>35</t>
  </si>
  <si>
    <t>565211111</t>
  </si>
  <si>
    <t>Podklad ze štěrku částečně zpevněného cementovou maltou ŠCM tl 150 mm</t>
  </si>
  <si>
    <t>-520279269</t>
  </si>
  <si>
    <t>36</t>
  </si>
  <si>
    <t>631311114</t>
  </si>
  <si>
    <t>Mazanina tl přes 50 do 80 mm z betonu prostého bez zvýšených nároků na prostředí tř. C 16/20</t>
  </si>
  <si>
    <t>1757249336</t>
  </si>
  <si>
    <t>"ochranná mazanina"</t>
  </si>
  <si>
    <t>12*57,9*0,06</t>
  </si>
  <si>
    <t>(71,668*24,1-8,45*3,8-5,1*3,2-2,55*2,75-12*57,9)*0,06</t>
  </si>
  <si>
    <t>(4,95*2,9+2,4*2,9+3,65*6,1+2,15*2+0,9*1,6+1,2*1,6)*0,06</t>
  </si>
  <si>
    <t>37</t>
  </si>
  <si>
    <t>631311124</t>
  </si>
  <si>
    <t>Mazanina tl přes 80 do 120 mm z betonu prostého bez zvýšených nároků na prostředí tř. C 16/20</t>
  </si>
  <si>
    <t>-1840990193</t>
  </si>
  <si>
    <t>"podkladní beton"</t>
  </si>
  <si>
    <t>12*57,9*0,1</t>
  </si>
  <si>
    <t>(71,668*24,1-8,45*3,8-5,1*3,2-2,55*2,75-12*57,9)*0,1</t>
  </si>
  <si>
    <t>(4,95*2,9+2,4*2,9+3,65*6,1+2,15*2+0,9*1,6+1,2*1,6)*0,1</t>
  </si>
  <si>
    <t>38</t>
  </si>
  <si>
    <t>631311135</t>
  </si>
  <si>
    <t>Mazanina tl přes 120 do 240 mm z betonu prostého bez zvýšených nároků na prostředí tř. C 20/25</t>
  </si>
  <si>
    <t>-1768696164</t>
  </si>
  <si>
    <t>"drátkobeton"</t>
  </si>
  <si>
    <t>12*57,9*0,15</t>
  </si>
  <si>
    <t>(71,668*24,1-8,45*3,8-5,1*3,2-2,55*2,75-12*57,9)*0,15</t>
  </si>
  <si>
    <t>(4,95*2,9+2,4*2,9+3,65*6,1+2,15*2+0,9*1,6+1,2*1,6)*0,15</t>
  </si>
  <si>
    <t>39</t>
  </si>
  <si>
    <t>631319023.1</t>
  </si>
  <si>
    <t xml:space="preserve">Příplatek k mazanině tl přes 120 do 240 mm za strojní přehlazení </t>
  </si>
  <si>
    <t>122218191</t>
  </si>
  <si>
    <t>40</t>
  </si>
  <si>
    <t>631319202</t>
  </si>
  <si>
    <t>Příplatek k mazaninám za přidání ocelových vláken (drátkobeton) pro objemové vyztužení 20 kg/m3</t>
  </si>
  <si>
    <t>454679415</t>
  </si>
  <si>
    <t>41</t>
  </si>
  <si>
    <t>634112115</t>
  </si>
  <si>
    <t>Obvodová dilatace podlahovým páskem z pěnového PE mezi stěnou a mazaninou nebo potěrem v 150 mm</t>
  </si>
  <si>
    <t>-1534008035</t>
  </si>
  <si>
    <t>"kolem zdí"</t>
  </si>
  <si>
    <t>8,45+3,8+5,1+2,55+5,95+4,95*2+5,8*2+6,1*2+3,65*5+2,1*2</t>
  </si>
  <si>
    <t>0,5*2+2,05*2+1*2+0,9*2+1,6*4+1,9*2</t>
  </si>
  <si>
    <t>42</t>
  </si>
  <si>
    <t>634662111</t>
  </si>
  <si>
    <t>Výplň dilatačních spar šířky do 10 mm v mazaninách akrylátovým tmelem</t>
  </si>
  <si>
    <t>1443908805</t>
  </si>
  <si>
    <t>"dilatační spáry řezané"</t>
  </si>
  <si>
    <t>24,1*16+71,668*6-0,15*8</t>
  </si>
  <si>
    <t>43</t>
  </si>
  <si>
    <t>977312113.1</t>
  </si>
  <si>
    <t>Řezání betonových mazanin vyztužených hl do 150 mm</t>
  </si>
  <si>
    <t>-11890768</t>
  </si>
  <si>
    <t>Ostatní konstrukce a práce, bourání</t>
  </si>
  <si>
    <t>44</t>
  </si>
  <si>
    <t>919735112</t>
  </si>
  <si>
    <t>Řezání stávajícího živičného krytu hl přes 50 do 100 mm</t>
  </si>
  <si>
    <t>-572230584</t>
  </si>
  <si>
    <t>1,2*2+2,05</t>
  </si>
  <si>
    <t>45</t>
  </si>
  <si>
    <t>941311111</t>
  </si>
  <si>
    <t>Montáž lešení řadového modulového lehkého zatížení do 200 kg/m2 š přes 0,6 do 0,9 m v do 10 m</t>
  </si>
  <si>
    <t>-1748364696</t>
  </si>
  <si>
    <t>(1+73,6+1)*6,2+(51,957+1)*6,2</t>
  </si>
  <si>
    <t>(1+12,5)*(6,2+1,3/2)*4</t>
  </si>
  <si>
    <t>46</t>
  </si>
  <si>
    <t>941311211</t>
  </si>
  <si>
    <t>Příplatek k lešení řadovému modulovému lehkému š 0,9 m v přes 10 do 25 m za první a ZKD den použití</t>
  </si>
  <si>
    <t>1992298746</t>
  </si>
  <si>
    <t>1166,953*30</t>
  </si>
  <si>
    <t>47</t>
  </si>
  <si>
    <t>941311811</t>
  </si>
  <si>
    <t>Demontáž lešení řadového modulového lehkého zatížení do 200 kg/m2 š přes 0,6 do 0,9 m v do 10 m</t>
  </si>
  <si>
    <t>-1210409741</t>
  </si>
  <si>
    <t>48</t>
  </si>
  <si>
    <t>943111111</t>
  </si>
  <si>
    <t>Montáž lešení prostorového trubkového lehkého bez podlah zatížení do 200 kg/m2 v do 10 m</t>
  </si>
  <si>
    <t>666765993</t>
  </si>
  <si>
    <t>(71,668*24,1-8,45*3,8-5,1*3,2-2,55*2,75)*(5,52-1,5)</t>
  </si>
  <si>
    <t>(4,95*2,9+2,4*2,9+3,65*6,1+2,15*2+(0,9+1,2)*1,6)*(5,2-1,5)</t>
  </si>
  <si>
    <t>49</t>
  </si>
  <si>
    <t>943111211</t>
  </si>
  <si>
    <t>Příplatek k lešení prostorovému trubkovému lehkému bez podlah v do 10 m za první a ZKD den použití</t>
  </si>
  <si>
    <t>-2098334140</t>
  </si>
  <si>
    <t>6910,048*30</t>
  </si>
  <si>
    <t>50</t>
  </si>
  <si>
    <t>943111811</t>
  </si>
  <si>
    <t>Demontáž lešení prostorového trubkového lehkého bez podlah zatížení do 200 kg/m2 v do 10 m</t>
  </si>
  <si>
    <t>1448087423</t>
  </si>
  <si>
    <t>51</t>
  </si>
  <si>
    <t>944511111</t>
  </si>
  <si>
    <t>Montáž ochranné sítě z textilie z umělých vláken</t>
  </si>
  <si>
    <t>1533755441</t>
  </si>
  <si>
    <t>52</t>
  </si>
  <si>
    <t>944511211</t>
  </si>
  <si>
    <t>Příplatek k ochranné síti za první a ZKD den použití</t>
  </si>
  <si>
    <t>1150220957</t>
  </si>
  <si>
    <t>53</t>
  </si>
  <si>
    <t>944511811</t>
  </si>
  <si>
    <t>Demontáž ochranné sítě z textilie z umělých vláken</t>
  </si>
  <si>
    <t>1823624994</t>
  </si>
  <si>
    <t>54</t>
  </si>
  <si>
    <t>949211111</t>
  </si>
  <si>
    <t>Montáž lešeňové podlahy s příčníky pro trubková lešení v do 10 m</t>
  </si>
  <si>
    <t>680366594</t>
  </si>
  <si>
    <t>(71,668*24,1-8,45*3,8-5,1*3,2-2,55*2,75)</t>
  </si>
  <si>
    <t>(4,95*2,9+2,4*2,9+3,65*6,1+2,15*2+(0,9+1,2)*1,6)</t>
  </si>
  <si>
    <t>55</t>
  </si>
  <si>
    <t>949211211</t>
  </si>
  <si>
    <t>Příplatek k lešeňové podlaze s příčníky pro trubková lešení za první a ZKD den použití</t>
  </si>
  <si>
    <t>-2122275009</t>
  </si>
  <si>
    <t>1722,996*30</t>
  </si>
  <si>
    <t>56</t>
  </si>
  <si>
    <t>949211811</t>
  </si>
  <si>
    <t>Demontáž lešeňové podlahy s příčníky pro trubková lešení v do 10 m</t>
  </si>
  <si>
    <t>1650155295</t>
  </si>
  <si>
    <t>57</t>
  </si>
  <si>
    <t>113107242</t>
  </si>
  <si>
    <t>Odstranění podkladu živičného tl přes 50 do 100 mm strojně pl přes 200 m2</t>
  </si>
  <si>
    <t>367666258</t>
  </si>
  <si>
    <t>58</t>
  </si>
  <si>
    <t>953961213</t>
  </si>
  <si>
    <t>Kotvy chemickou patronou M 12 hl 110 mm do betonu, ŽB nebo kamene s vyvrtáním otvoru</t>
  </si>
  <si>
    <t>kus</t>
  </si>
  <si>
    <t>911832801</t>
  </si>
  <si>
    <t>1130</t>
  </si>
  <si>
    <t>59</t>
  </si>
  <si>
    <t>962032231</t>
  </si>
  <si>
    <t>Bourání zdiva z cihel pálených nebo vápenopískových na MV nebo MVC přes 1 m3</t>
  </si>
  <si>
    <t>-658843332</t>
  </si>
  <si>
    <t>(72+24,5-0,6+24,5-0,6+50,417)*0,3*0,75</t>
  </si>
  <si>
    <t>60</t>
  </si>
  <si>
    <t>965043341</t>
  </si>
  <si>
    <t>Bourání podkladů pod dlažby betonových s potěrem nebo teracem tl do 100 mm pl přes 4 m2</t>
  </si>
  <si>
    <t>142982377</t>
  </si>
  <si>
    <t>965043441</t>
  </si>
  <si>
    <t>Bourání podkladů pod dlažby betonových s potěrem nebo teracem tl do 150 mm pl přes 4 m2</t>
  </si>
  <si>
    <t>-1055541957</t>
  </si>
  <si>
    <t>12*57,9*0,13</t>
  </si>
  <si>
    <t>(71,668*24,1-8,45*3,8-5,1*3,2-2,55*2,75-12*57,9)*0,18</t>
  </si>
  <si>
    <t>(4,95*2,9+2,4*2,9+3,65*6,1+2,15*2+0,9*1,6+1,2*1,6)*0,18</t>
  </si>
  <si>
    <t>965049111</t>
  </si>
  <si>
    <t>Příplatek k bourání betonových mazanin za bourání mazanin se svařovanou sítí tl do 100 mm</t>
  </si>
  <si>
    <t>1313446535</t>
  </si>
  <si>
    <t>968072356</t>
  </si>
  <si>
    <t>Vybourání kovových rámů oken zdvojených včetně křídel pl do 4 m2</t>
  </si>
  <si>
    <t>1994102377</t>
  </si>
  <si>
    <t>1,8*1,8*4</t>
  </si>
  <si>
    <t>64</t>
  </si>
  <si>
    <t>968072357</t>
  </si>
  <si>
    <t>Vybourání kovových rámů oken zdvojených včetně křídel pl přes 4 m2</t>
  </si>
  <si>
    <t>-2090423275</t>
  </si>
  <si>
    <t>3,6*1,8*12</t>
  </si>
  <si>
    <t>65</t>
  </si>
  <si>
    <t>968072559</t>
  </si>
  <si>
    <t>Vybourání kovových vrat pl přes 5 m2</t>
  </si>
  <si>
    <t>-1604691831</t>
  </si>
  <si>
    <t>"garážová vrata"</t>
  </si>
  <si>
    <t>3,6*3,5</t>
  </si>
  <si>
    <t>66</t>
  </si>
  <si>
    <t>968082015</t>
  </si>
  <si>
    <t>Vybourání plastových rámů oken včetně křídel plochy do 1 m2</t>
  </si>
  <si>
    <t>-1044985316</t>
  </si>
  <si>
    <t>0,7*0,5*2</t>
  </si>
  <si>
    <t>67</t>
  </si>
  <si>
    <t>968082021</t>
  </si>
  <si>
    <t>Vybourání plastových zárubní dveří plochy do 2 m2</t>
  </si>
  <si>
    <t>-2078652187</t>
  </si>
  <si>
    <t>0,9*2*2</t>
  </si>
  <si>
    <t>997</t>
  </si>
  <si>
    <t>Přesun sutě</t>
  </si>
  <si>
    <t>68</t>
  </si>
  <si>
    <t>997013152</t>
  </si>
  <si>
    <t>Vnitrostaveništní doprava suti a vybouraných hmot pro budovy v přes 6 do 9 m s omezením mechanizace</t>
  </si>
  <si>
    <t>2090480348</t>
  </si>
  <si>
    <t>69</t>
  </si>
  <si>
    <t>997013501</t>
  </si>
  <si>
    <t>Odvoz suti a vybouraných hmot na skládku nebo meziskládku do 1 km se složením</t>
  </si>
  <si>
    <t>1423923074</t>
  </si>
  <si>
    <t>70</t>
  </si>
  <si>
    <t>997013509</t>
  </si>
  <si>
    <t>Příplatek k odvozu suti a vybouraných hmot na skládku ZKD 1 km přes 1 km</t>
  </si>
  <si>
    <t>-1231111574</t>
  </si>
  <si>
    <t>1125,208*19 'Přepočtené koeficientem množství</t>
  </si>
  <si>
    <t>71</t>
  </si>
  <si>
    <t>9970136.R1</t>
  </si>
  <si>
    <t>Výzisk z prodeje oceli</t>
  </si>
  <si>
    <t>-1769942768</t>
  </si>
  <si>
    <t>"stávající opláštění haly"</t>
  </si>
  <si>
    <t>1074,405*0,009</t>
  </si>
  <si>
    <t>"klempířské kce"</t>
  </si>
  <si>
    <t>0,69197</t>
  </si>
  <si>
    <t>72</t>
  </si>
  <si>
    <t>997013871</t>
  </si>
  <si>
    <t>Poplatek za uložení stavebního odpadu na recyklační skládce (skládkovné) směsného stavebního a demoličního kód odpadu  17 09 04</t>
  </si>
  <si>
    <t>138063371</t>
  </si>
  <si>
    <t>1124,667-10,362-226,203</t>
  </si>
  <si>
    <t>73</t>
  </si>
  <si>
    <t>997013875</t>
  </si>
  <si>
    <t>Poplatek za uložení stavebního odpadu na recyklační skládce (skládkovné) asfaltového bez obsahu dehtu zatříděného do Katalogu odpadů pod kódem 17 03 02</t>
  </si>
  <si>
    <t>543941078</t>
  </si>
  <si>
    <t>1028,196*0,22+0,541</t>
  </si>
  <si>
    <t>998</t>
  </si>
  <si>
    <t>Přesun hmot</t>
  </si>
  <si>
    <t>74</t>
  </si>
  <si>
    <t>998014011</t>
  </si>
  <si>
    <t>Přesun hmot pro budovy jednopodlažní z betonových dílců s nezděným pláštěm</t>
  </si>
  <si>
    <t>1047705456</t>
  </si>
  <si>
    <t>PSV</t>
  </si>
  <si>
    <t>Práce a dodávky PSV</t>
  </si>
  <si>
    <t>711</t>
  </si>
  <si>
    <t>Izolace proti vodě, vlhkosti a plynům</t>
  </si>
  <si>
    <t>75</t>
  </si>
  <si>
    <t>711111001</t>
  </si>
  <si>
    <t>Provedení izolace proti zemní vlhkosti vodorovné za studena nátěrem penetračním</t>
  </si>
  <si>
    <t>1679187406</t>
  </si>
  <si>
    <t>76</t>
  </si>
  <si>
    <t>11163150</t>
  </si>
  <si>
    <t>lak penetrační asfaltový</t>
  </si>
  <si>
    <t>-1923495339</t>
  </si>
  <si>
    <t>1722,996*0,0003</t>
  </si>
  <si>
    <t>77</t>
  </si>
  <si>
    <t>711112001</t>
  </si>
  <si>
    <t>Provedení izolace proti zemní vlhkosti svislé za studena nátěrem penetračním</t>
  </si>
  <si>
    <t>-1398638141</t>
  </si>
  <si>
    <t>"vytažení na zdi"</t>
  </si>
  <si>
    <t>(8,45+3,8+5,1+2,55+5,95+4,95*2+5,8*2+6,1*2+3,65*5+2,1*2)*0,15</t>
  </si>
  <si>
    <t>(0,5*2+2,05*2+1*2+0,9*2+1,6*4+1,9*2)*0,15</t>
  </si>
  <si>
    <t>"po obvodu+kolem patek sloupů"</t>
  </si>
  <si>
    <t>(71,668+24,1)*2*0,15+1,5*4*0,15*15</t>
  </si>
  <si>
    <t>78</t>
  </si>
  <si>
    <t>-661013498</t>
  </si>
  <si>
    <t>57,395*0,00035</t>
  </si>
  <si>
    <t>79</t>
  </si>
  <si>
    <t>711131811</t>
  </si>
  <si>
    <t>Odstranění izolace proti zemní vlhkosti vodorovné</t>
  </si>
  <si>
    <t>693484428</t>
  </si>
  <si>
    <t>"po obvodu+kolem sloupů+kolem zdí"</t>
  </si>
  <si>
    <t>(71,668+24,1)*2*0,15+0,3*4*0,15*15</t>
  </si>
  <si>
    <t>(1,2+1,6+0,9+1,6+2,15+2+3,65+6,1+4,95+5,8)*2*0,15</t>
  </si>
  <si>
    <t>80</t>
  </si>
  <si>
    <t>711141559</t>
  </si>
  <si>
    <t>Provedení izolace proti zemní vlhkosti pásy přitavením vodorovné NAIP</t>
  </si>
  <si>
    <t>1311410926</t>
  </si>
  <si>
    <t>81</t>
  </si>
  <si>
    <t>62853004</t>
  </si>
  <si>
    <t>pás asfaltový natavitelný modifikovaný SBS tl 4,0mm s vložkou ze skleněné tkaniny a spalitelnou PE fólií nebo jemnozrnným minerálním posypem na horním povrchu</t>
  </si>
  <si>
    <t>390207357</t>
  </si>
  <si>
    <t>1722,996*1,15</t>
  </si>
  <si>
    <t>82</t>
  </si>
  <si>
    <t>711142559</t>
  </si>
  <si>
    <t>Provedení izolace proti zemní vlhkosti pásy přitavením svislé NAIP</t>
  </si>
  <si>
    <t>1269065101</t>
  </si>
  <si>
    <t>83</t>
  </si>
  <si>
    <t>-825756428</t>
  </si>
  <si>
    <t>57,395*1,15</t>
  </si>
  <si>
    <t>84</t>
  </si>
  <si>
    <t>998711102</t>
  </si>
  <si>
    <t>Přesun hmot tonážní pro izolace proti vodě, vlhkosti a plynům v objektech v přes 6 do 12 m</t>
  </si>
  <si>
    <t>178424370</t>
  </si>
  <si>
    <t>713</t>
  </si>
  <si>
    <t>Izolace tepelné</t>
  </si>
  <si>
    <t>85</t>
  </si>
  <si>
    <t>713111111</t>
  </si>
  <si>
    <t>Montáž izolace tepelné vrchem stropů volně kladenými rohožemi, pásy, dílci, deskami</t>
  </si>
  <si>
    <t>992520374</t>
  </si>
  <si>
    <t>"zateplení stropu"</t>
  </si>
  <si>
    <t>71,668*24,102</t>
  </si>
  <si>
    <t>86</t>
  </si>
  <si>
    <t>63166763</t>
  </si>
  <si>
    <t>pás tepelně izolační univerzální λ=0,036-0,037 tl 100mm</t>
  </si>
  <si>
    <t>1772713783</t>
  </si>
  <si>
    <t>71,668*24,102*1,05</t>
  </si>
  <si>
    <t>87</t>
  </si>
  <si>
    <t>713121111</t>
  </si>
  <si>
    <t>Montáž izolace tepelné podlah volně kladenými rohožemi, pásy, dílci, deskami 1 vrstva</t>
  </si>
  <si>
    <t>-121682977</t>
  </si>
  <si>
    <t>88</t>
  </si>
  <si>
    <t>2837642.1</t>
  </si>
  <si>
    <t>deska z polystyrénu XPS tl. 160mm</t>
  </si>
  <si>
    <t>819472606</t>
  </si>
  <si>
    <t>1722,996*1,05</t>
  </si>
  <si>
    <t>89</t>
  </si>
  <si>
    <t>713130811</t>
  </si>
  <si>
    <t>Odstranění tepelné izolace stěn volně kladené z vláknitých materiálů tl do 100 mm</t>
  </si>
  <si>
    <t>397892003</t>
  </si>
  <si>
    <t>(72+51,1)*5,6+12,25*(5,6+1,3/2)*4</t>
  </si>
  <si>
    <t>-3,6*1,8*12-1,8*1,8*2-0,7*0,5*2-3,6*3,5*4-0,9*2</t>
  </si>
  <si>
    <t>90</t>
  </si>
  <si>
    <t>713131121</t>
  </si>
  <si>
    <t>Montáž izolace tepelné stěn přichycením dráty rohoží, pásů, dílců, desek</t>
  </si>
  <si>
    <t>399329634</t>
  </si>
  <si>
    <t>"kazety kolem sloupů vč. boku sloupů"</t>
  </si>
  <si>
    <t>(0,3-0,12+0,22-0,12)*5,52*39*2+0,9*5,52*39</t>
  </si>
  <si>
    <t>91</t>
  </si>
  <si>
    <t>63152134</t>
  </si>
  <si>
    <t>pás tepelně izolační univerzální λ=0,035 tl 120mm</t>
  </si>
  <si>
    <t>1018457232</t>
  </si>
  <si>
    <t>314,309*1,02</t>
  </si>
  <si>
    <t>92</t>
  </si>
  <si>
    <t>713191132</t>
  </si>
  <si>
    <t>Montáž izolace tepelné podlah, stropů vrchem nebo střech překrytí separační fólií z PE</t>
  </si>
  <si>
    <t>1543007368</t>
  </si>
  <si>
    <t>93</t>
  </si>
  <si>
    <t>28329042</t>
  </si>
  <si>
    <t>fólie PE separační či ochranná tl 0,2mm</t>
  </si>
  <si>
    <t>-534243887</t>
  </si>
  <si>
    <t>94</t>
  </si>
  <si>
    <t>998713102</t>
  </si>
  <si>
    <t>Přesun hmot tonážní pro izolace tepelné v objektech v přes 6 do 12 m</t>
  </si>
  <si>
    <t>485057119</t>
  </si>
  <si>
    <t>741</t>
  </si>
  <si>
    <t xml:space="preserve">Elektroinstalace - silnoproud   </t>
  </si>
  <si>
    <t>95</t>
  </si>
  <si>
    <t>210290601</t>
  </si>
  <si>
    <t>Demontáž topného tělesa - bojler, sálavý panel</t>
  </si>
  <si>
    <t>176589501</t>
  </si>
  <si>
    <t>96</t>
  </si>
  <si>
    <t>741120811</t>
  </si>
  <si>
    <t>Demontáž vodič Cu izolovaný plný a laněný žíla 0,35-16 mm2 pod omítkou</t>
  </si>
  <si>
    <t>1726611973</t>
  </si>
  <si>
    <t>97</t>
  </si>
  <si>
    <t>741211833</t>
  </si>
  <si>
    <t>Demontáž rozvodnic kovových na povrchu s krytím do IPx4 plochou do 0,8 m2</t>
  </si>
  <si>
    <t>1311937642</t>
  </si>
  <si>
    <t>98</t>
  </si>
  <si>
    <t>741211863</t>
  </si>
  <si>
    <t>Demontáž rozvodnic kovových volně stojících s krytím přes IPx4 plochou přes 1 m2</t>
  </si>
  <si>
    <t>434903968</t>
  </si>
  <si>
    <t>99</t>
  </si>
  <si>
    <t>741311835</t>
  </si>
  <si>
    <t>Demontáž spínačů nástěnných venkovních do 10 A šroubových bez zachování funkčnosti přes 2 do 4 svorek</t>
  </si>
  <si>
    <t>2095456956</t>
  </si>
  <si>
    <t>100</t>
  </si>
  <si>
    <t>741315853</t>
  </si>
  <si>
    <t>Demontáž zásuvek průmyslových nástěnných venkovních bezšroubových bez zachování funkčnosti 2P+PE</t>
  </si>
  <si>
    <t>-1449087456</t>
  </si>
  <si>
    <t>101</t>
  </si>
  <si>
    <t>741315857</t>
  </si>
  <si>
    <t>Demontáž zásuvek průmyslových nástěnných venkovních bezšroubových bez zachování funkčnosti 3P+PE</t>
  </si>
  <si>
    <t>2034108835</t>
  </si>
  <si>
    <t>102</t>
  </si>
  <si>
    <t>741335845</t>
  </si>
  <si>
    <t>Demontáž jednotka, hl. maxima, topení.</t>
  </si>
  <si>
    <t>1697385567</t>
  </si>
  <si>
    <t>103</t>
  </si>
  <si>
    <t>741914822</t>
  </si>
  <si>
    <t>Demontáž žlab kovový š do 250 mm</t>
  </si>
  <si>
    <t>263489904</t>
  </si>
  <si>
    <t>104</t>
  </si>
  <si>
    <t>741914823</t>
  </si>
  <si>
    <t>Demontáž žlab kovový š do 500 mm</t>
  </si>
  <si>
    <t>37953965</t>
  </si>
  <si>
    <t>742</t>
  </si>
  <si>
    <t xml:space="preserve">Elektroinstalace - slaboproud   </t>
  </si>
  <si>
    <t>105</t>
  </si>
  <si>
    <t>210021072</t>
  </si>
  <si>
    <t>Montáž příchytek plastových jednoduchých KHF průměru 24-38 mm, instalace - rozestup 60 cm</t>
  </si>
  <si>
    <t>-732996638</t>
  </si>
  <si>
    <t>106</t>
  </si>
  <si>
    <t>10.054.993</t>
  </si>
  <si>
    <t>Příchytka Clipfix 25</t>
  </si>
  <si>
    <t>-1135021526</t>
  </si>
  <si>
    <t>107</t>
  </si>
  <si>
    <t>210812011</t>
  </si>
  <si>
    <t>Montáž kabelu Cu plného nebo laněného do 1 kV žíly 3x1,5 až 6 mm2 (např. CYKY) bez ukončení uloženého volně nebo v liště</t>
  </si>
  <si>
    <t>-492712534</t>
  </si>
  <si>
    <t>108</t>
  </si>
  <si>
    <t>10.048.482</t>
  </si>
  <si>
    <t>CYKY 3J2,5 (3Cx 2,5) zásuvky samostatné, bojler ap.</t>
  </si>
  <si>
    <t>-1707060300</t>
  </si>
  <si>
    <t xml:space="preserve">547,826 * 1,3   </t>
  </si>
  <si>
    <t>109</t>
  </si>
  <si>
    <t>210812061</t>
  </si>
  <si>
    <t>Montáž kabel Cu plný kulatý do 1 kV 5x1,5 až 2,5 mm2 uložený volně nebo v liště (CYKY)</t>
  </si>
  <si>
    <t>-259775178</t>
  </si>
  <si>
    <t>110</t>
  </si>
  <si>
    <t>2000000354</t>
  </si>
  <si>
    <t>CYKY-J  5x2,5 RE - vrata</t>
  </si>
  <si>
    <t>503094600</t>
  </si>
  <si>
    <t xml:space="preserve">277 * 1,15   </t>
  </si>
  <si>
    <t>111</t>
  </si>
  <si>
    <t>256983</t>
  </si>
  <si>
    <t>Opětovná montáž topné těleso, bojler, sálavý panel</t>
  </si>
  <si>
    <t>-1911380601</t>
  </si>
  <si>
    <t>112</t>
  </si>
  <si>
    <t>4693719</t>
  </si>
  <si>
    <t>Opětovná montáž řídících jednotek - topení , hl. maxima</t>
  </si>
  <si>
    <t>kpl</t>
  </si>
  <si>
    <t>1806492055</t>
  </si>
  <si>
    <t>113</t>
  </si>
  <si>
    <t>741110002</t>
  </si>
  <si>
    <t>Montáž trubka plastová tuhá D přes 23 do 35 mm uložená pevně</t>
  </si>
  <si>
    <t>1662021856</t>
  </si>
  <si>
    <t>114</t>
  </si>
  <si>
    <t>10.075.154</t>
  </si>
  <si>
    <t>Trubka pevná pr.25 320N š.</t>
  </si>
  <si>
    <t>-412281590</t>
  </si>
  <si>
    <t>115</t>
  </si>
  <si>
    <t>741120201</t>
  </si>
  <si>
    <t>Montáž vodič Cu izolovaný plný a laněný s PVC pláštěm žíla 1,5-16 mm2 volně (CY, CHAH-R(V))</t>
  </si>
  <si>
    <t>606840882</t>
  </si>
  <si>
    <t>116</t>
  </si>
  <si>
    <t>10.049.942</t>
  </si>
  <si>
    <t>H07V-K 16 zž (CYA)</t>
  </si>
  <si>
    <t>1234306062</t>
  </si>
  <si>
    <t xml:space="preserve">45 * 1,15   </t>
  </si>
  <si>
    <t>117</t>
  </si>
  <si>
    <t>1998191637</t>
  </si>
  <si>
    <t>118</t>
  </si>
  <si>
    <t>10.048.422</t>
  </si>
  <si>
    <t>H07V-U 4 zž (CY)</t>
  </si>
  <si>
    <t>7968758</t>
  </si>
  <si>
    <t xml:space="preserve">60 * 1,15   </t>
  </si>
  <si>
    <t>119</t>
  </si>
  <si>
    <t>741122143</t>
  </si>
  <si>
    <t>Montáž kabel Cu plný kulatý žíla 5x4 až 6 mm2 zatažený v trubkách (CYKY)</t>
  </si>
  <si>
    <t>2041995143</t>
  </si>
  <si>
    <t>120</t>
  </si>
  <si>
    <t>10.048.403</t>
  </si>
  <si>
    <t>CYKY 5J4 (5Cx4) - zás. skříně</t>
  </si>
  <si>
    <t>1675777490</t>
  </si>
  <si>
    <t xml:space="preserve">480 * 1,15   </t>
  </si>
  <si>
    <t>121</t>
  </si>
  <si>
    <t>741122144</t>
  </si>
  <si>
    <t>Montáž kabel Cu plný kulatý žíla 5x10 mm2 zatažený v trubkách (např. CYKY)</t>
  </si>
  <si>
    <t>45148874</t>
  </si>
  <si>
    <t>122</t>
  </si>
  <si>
    <t>34113034</t>
  </si>
  <si>
    <t>kabel instalační jádro Cu plné izolace PVC plášť PVC 450/750V (CYKY) 5x10mm2</t>
  </si>
  <si>
    <t>1436060298</t>
  </si>
  <si>
    <t xml:space="preserve">48 * 1,15   </t>
  </si>
  <si>
    <t>123</t>
  </si>
  <si>
    <t>741130021</t>
  </si>
  <si>
    <t>Ukončení vodič izolovaný do 2,5 mm2 na svorkovnici</t>
  </si>
  <si>
    <t>-1411026834</t>
  </si>
  <si>
    <t>124</t>
  </si>
  <si>
    <t>741210001</t>
  </si>
  <si>
    <t>Montáž rozvodnice oceloplechová nebo plastová běžná do 20 kg</t>
  </si>
  <si>
    <t>-1919416379</t>
  </si>
  <si>
    <t>125</t>
  </si>
  <si>
    <t>10.699.157</t>
  </si>
  <si>
    <t>Skříň ZSF20001000.1/3957 zásuvková</t>
  </si>
  <si>
    <t>-1124348705</t>
  </si>
  <si>
    <t>126</t>
  </si>
  <si>
    <t>741313234</t>
  </si>
  <si>
    <t>Montáž zásuvek průmyslových nástěnných provedení IP 44 2P+PE 16 A dvojnásobná se zapojením vodičů</t>
  </si>
  <si>
    <t>-1104545246</t>
  </si>
  <si>
    <t>127</t>
  </si>
  <si>
    <t>10.079.440</t>
  </si>
  <si>
    <t>Dvojzásuvka  B IP44</t>
  </si>
  <si>
    <t>83985700</t>
  </si>
  <si>
    <t>128</t>
  </si>
  <si>
    <t>741313251</t>
  </si>
  <si>
    <t>Montáž zásuvek průmyslových nástěnných provedení IP 44 3P+N+PE 16 A se zapojením vodičů</t>
  </si>
  <si>
    <t>-1022671233</t>
  </si>
  <si>
    <t>129</t>
  </si>
  <si>
    <t>ABB.2CMA193115R1000</t>
  </si>
  <si>
    <t>Zásuvka nástěnná, 5p., 16 A, IP44, 6 h</t>
  </si>
  <si>
    <t>-1684278756</t>
  </si>
  <si>
    <t>130</t>
  </si>
  <si>
    <t>741410001</t>
  </si>
  <si>
    <t>Montáž vodič uzemňovací pásek 30x4  mm2 na povrchu včetně svorek</t>
  </si>
  <si>
    <t>-451623018</t>
  </si>
  <si>
    <t>131</t>
  </si>
  <si>
    <t>35442062</t>
  </si>
  <si>
    <t>pás zemnící 30x4mm FeZn</t>
  </si>
  <si>
    <t>kg</t>
  </si>
  <si>
    <t>292104016</t>
  </si>
  <si>
    <t>132</t>
  </si>
  <si>
    <t>10.046.659</t>
  </si>
  <si>
    <t>Svorka SK křížová</t>
  </si>
  <si>
    <t>398120555</t>
  </si>
  <si>
    <t>133</t>
  </si>
  <si>
    <t>742110104</t>
  </si>
  <si>
    <t>Montáž kabelového žlabu pro slaboproud drátěného 250/100 mm</t>
  </si>
  <si>
    <t>-2059423843</t>
  </si>
  <si>
    <t>134</t>
  </si>
  <si>
    <t>10.078.071</t>
  </si>
  <si>
    <t>Žlab 250/50 galv.zinek</t>
  </si>
  <si>
    <t>2124620524</t>
  </si>
  <si>
    <t>135</t>
  </si>
  <si>
    <t>10.077.794</t>
  </si>
  <si>
    <t>Nosník NZM 250 GZ</t>
  </si>
  <si>
    <t>-1955284985</t>
  </si>
  <si>
    <t>136</t>
  </si>
  <si>
    <t>10.622.927</t>
  </si>
  <si>
    <t>Spojka SZM 1 M2 GZ</t>
  </si>
  <si>
    <t>8881225</t>
  </si>
  <si>
    <t>137</t>
  </si>
  <si>
    <t>10.652.789</t>
  </si>
  <si>
    <t>Spojka SZM 1 M2 ŽZ</t>
  </si>
  <si>
    <t>-2041500228</t>
  </si>
  <si>
    <t>762</t>
  </si>
  <si>
    <t>Konstrukce tesařské</t>
  </si>
  <si>
    <t>138</t>
  </si>
  <si>
    <t>762341280</t>
  </si>
  <si>
    <t>Montáž bednění střech rovných a šikmých sklonu do 60° z desek cementotřískových na sraz</t>
  </si>
  <si>
    <t>1476387043</t>
  </si>
  <si>
    <t>139</t>
  </si>
  <si>
    <t>59590739</t>
  </si>
  <si>
    <t>deska cementotřísková bez povrchové úpravy tl 16mm</t>
  </si>
  <si>
    <t>-937245315</t>
  </si>
  <si>
    <t>2,46*1,1</t>
  </si>
  <si>
    <t>140</t>
  </si>
  <si>
    <t>762395000</t>
  </si>
  <si>
    <t>Spojovací prostředky krovů, bednění, laťování, nadstřešních konstrukcí</t>
  </si>
  <si>
    <t>-1579699793</t>
  </si>
  <si>
    <t>2,46*0,016</t>
  </si>
  <si>
    <t>141</t>
  </si>
  <si>
    <t>998762102</t>
  </si>
  <si>
    <t>Přesun hmot tonážní pro kce tesařské v objektech v přes 6 do 12 m</t>
  </si>
  <si>
    <t>-1127692567</t>
  </si>
  <si>
    <t>763</t>
  </si>
  <si>
    <t>Konstrukce suché výstavby</t>
  </si>
  <si>
    <t>142</t>
  </si>
  <si>
    <t>763111741</t>
  </si>
  <si>
    <t>Montáž parotěsné zábrany do SDK příčky</t>
  </si>
  <si>
    <t>1475612075</t>
  </si>
  <si>
    <t>"kazety kolem sloupů"</t>
  </si>
  <si>
    <t>(0,3+0,9+0,22)*5,52*39</t>
  </si>
  <si>
    <t>143</t>
  </si>
  <si>
    <t>28329276</t>
  </si>
  <si>
    <t>fólie PE vyztužená pro parotěsnou vrstvu 140g/m2</t>
  </si>
  <si>
    <t>871170141</t>
  </si>
  <si>
    <t>305,698*1,15</t>
  </si>
  <si>
    <t>144</t>
  </si>
  <si>
    <t>763121611</t>
  </si>
  <si>
    <t>Montáž nosné konstrukce z profilů UW a CW SDK stěna předsazená</t>
  </si>
  <si>
    <t>-578642393</t>
  </si>
  <si>
    <t>"ocelový rám kazet kolem sloupů"</t>
  </si>
  <si>
    <t>(0,9*4+0,3*8+5,52*4)*39</t>
  </si>
  <si>
    <t>145</t>
  </si>
  <si>
    <t>59030044.1</t>
  </si>
  <si>
    <t>profil vodící stěnový UW, CW 100</t>
  </si>
  <si>
    <t>-393925192</t>
  </si>
  <si>
    <t>1095,12*1,1</t>
  </si>
  <si>
    <t>146</t>
  </si>
  <si>
    <t>763121622</t>
  </si>
  <si>
    <t>Montáž desek tl 15 mm na nosnou kci SDK stěna předsazená</t>
  </si>
  <si>
    <t>-231898467</t>
  </si>
  <si>
    <t>147</t>
  </si>
  <si>
    <t>59030023</t>
  </si>
  <si>
    <t>deska SDK A tl 15mm</t>
  </si>
  <si>
    <t>1838318025</t>
  </si>
  <si>
    <t>305,698*1,1</t>
  </si>
  <si>
    <t>148</t>
  </si>
  <si>
    <t>998763302</t>
  </si>
  <si>
    <t>Přesun hmot tonážní pro sádrokartonové konstrukce v objektech v přes 6 do 12 m</t>
  </si>
  <si>
    <t>1415951426</t>
  </si>
  <si>
    <t>764</t>
  </si>
  <si>
    <t>Konstrukce klempířské</t>
  </si>
  <si>
    <t>149</t>
  </si>
  <si>
    <t>764002851</t>
  </si>
  <si>
    <t>Demontáž oplechování parapetů do suti</t>
  </si>
  <si>
    <t>1737608743</t>
  </si>
  <si>
    <t>3,6*12+1,8*4+0,7*2+1,8*4</t>
  </si>
  <si>
    <t>150</t>
  </si>
  <si>
    <t>764002871</t>
  </si>
  <si>
    <t>Demontáž lemování zdí do suti</t>
  </si>
  <si>
    <t>500250465</t>
  </si>
  <si>
    <t>20,9</t>
  </si>
  <si>
    <t>151</t>
  </si>
  <si>
    <t>764004801</t>
  </si>
  <si>
    <t>Demontáž podokapního žlabu do suti</t>
  </si>
  <si>
    <t>-772978253</t>
  </si>
  <si>
    <t>73,6*2</t>
  </si>
  <si>
    <t>152</t>
  </si>
  <si>
    <t>764004861</t>
  </si>
  <si>
    <t>Demontáž svodu do suti</t>
  </si>
  <si>
    <t>-131581094</t>
  </si>
  <si>
    <t>6,2*6+7</t>
  </si>
  <si>
    <t>153</t>
  </si>
  <si>
    <t>764111641.LND</t>
  </si>
  <si>
    <t>Krytina střechy rovné drážkováním ze svitků LINDAB SEAMLINE Elite rš 670 mm sklonu do 30°</t>
  </si>
  <si>
    <t>202096750</t>
  </si>
  <si>
    <t>(0,1+2,05+0,1)*(0,15+1,2+0,1)</t>
  </si>
  <si>
    <t>154</t>
  </si>
  <si>
    <t>7642244.R1</t>
  </si>
  <si>
    <t>Oplechování stěn z Al plechu tl.0,6mm</t>
  </si>
  <si>
    <t>891747718</t>
  </si>
  <si>
    <t>"horní část sloupů"</t>
  </si>
  <si>
    <t>0,5*2,35*40</t>
  </si>
  <si>
    <t>155</t>
  </si>
  <si>
    <t>764311605</t>
  </si>
  <si>
    <t>Lemování rovných zdí střech s krytinou prejzovou nebo vlnitou z Pz s povrchovou úpravou rš 400 mm</t>
  </si>
  <si>
    <t>1314340168</t>
  </si>
  <si>
    <t>156</t>
  </si>
  <si>
    <t>764511603</t>
  </si>
  <si>
    <t>Žlab podokapní půlkruhový z Pz s povrchovou úpravou rš 400 mm</t>
  </si>
  <si>
    <t>43730746</t>
  </si>
  <si>
    <t>157</t>
  </si>
  <si>
    <t>764511612.LND</t>
  </si>
  <si>
    <t>Žlab podokapní čtvercový  70x60mm</t>
  </si>
  <si>
    <t>-1542893235</t>
  </si>
  <si>
    <t>2,05</t>
  </si>
  <si>
    <t>158</t>
  </si>
  <si>
    <t>764511643</t>
  </si>
  <si>
    <t>Kotlík oválný (trychtýřový) pro podokapní žlaby z Pz s povrchovou úpravou 330/120 mm</t>
  </si>
  <si>
    <t>-671404350</t>
  </si>
  <si>
    <t>159</t>
  </si>
  <si>
    <t>764511661.LND</t>
  </si>
  <si>
    <t>Kotlík čtvercový pro podokapní žlaby 140/87 mm</t>
  </si>
  <si>
    <t>850369973</t>
  </si>
  <si>
    <t>160</t>
  </si>
  <si>
    <t>764518621.LND</t>
  </si>
  <si>
    <t>Svody kruhové včetně objímek, kolen, odskoků průměru 87 mm</t>
  </si>
  <si>
    <t>1258451149</t>
  </si>
  <si>
    <t>2,5</t>
  </si>
  <si>
    <t>161</t>
  </si>
  <si>
    <t>764518623</t>
  </si>
  <si>
    <t>Svody kruhové včetně objímek, kolen, odskoků z Pz s povrchovou úpravou průměru 120 mm</t>
  </si>
  <si>
    <t>1114304366</t>
  </si>
  <si>
    <t>6,2*6+7+0,5</t>
  </si>
  <si>
    <t>162</t>
  </si>
  <si>
    <t>76490-001</t>
  </si>
  <si>
    <t>Oplechování SDK obkladu pilřů Al plechem s povrchovou úpravou</t>
  </si>
  <si>
    <t>-807253195</t>
  </si>
  <si>
    <t>163</t>
  </si>
  <si>
    <t>998764102</t>
  </si>
  <si>
    <t>Přesun hmot tonážní pro konstrukce klempířské v objektech v přes 6 do 12 m</t>
  </si>
  <si>
    <t>-1769224457</t>
  </si>
  <si>
    <t>766</t>
  </si>
  <si>
    <t>Konstrukce truhlářské</t>
  </si>
  <si>
    <t>164</t>
  </si>
  <si>
    <t>766416242</t>
  </si>
  <si>
    <t>Montáž obložení stěn pl přes 5 m2 panely z aglomerovaných desek přes 0,60 do 1,50 m2</t>
  </si>
  <si>
    <t>128145284</t>
  </si>
  <si>
    <t>2,05*2,5*2+0,65*(2,5+2,6)/2*4+0,1*2,5*2</t>
  </si>
  <si>
    <t>165</t>
  </si>
  <si>
    <t>59590767</t>
  </si>
  <si>
    <t>deska cementotřísková fasádní hladká finální vrstva lasura tl 12mm</t>
  </si>
  <si>
    <t>1580696005</t>
  </si>
  <si>
    <t>17,38*1,1</t>
  </si>
  <si>
    <t>166</t>
  </si>
  <si>
    <t>998766102</t>
  </si>
  <si>
    <t>Přesun hmot tonážní pro kce truhlářské v objektech v přes 6 do 12 m</t>
  </si>
  <si>
    <t>1232055701</t>
  </si>
  <si>
    <t>767</t>
  </si>
  <si>
    <t>Konstrukce zámečnické</t>
  </si>
  <si>
    <t>167</t>
  </si>
  <si>
    <t>76700-1001</t>
  </si>
  <si>
    <t>M+D větrací pásek š.90mm se sítí proti hmyzu</t>
  </si>
  <si>
    <t>1407472853</t>
  </si>
  <si>
    <t>168</t>
  </si>
  <si>
    <t>76700-1002</t>
  </si>
  <si>
    <t>M+D větrací mřížka 1000x400mm s protidešťovou žaluzií a sítí proti hmyzu</t>
  </si>
  <si>
    <t>-1721700245</t>
  </si>
  <si>
    <t>169</t>
  </si>
  <si>
    <t>76700-1004</t>
  </si>
  <si>
    <t>Demontáž venkovního žebříku s ochr. košem, překotvení, nová povrchová úprava, zpětná montáž</t>
  </si>
  <si>
    <t>296282579</t>
  </si>
  <si>
    <t>170</t>
  </si>
  <si>
    <t>76700-1005</t>
  </si>
  <si>
    <t>M+D ocelové kotvy pro kotvení fasádních panelů</t>
  </si>
  <si>
    <t>1268402993</t>
  </si>
  <si>
    <t>671,385</t>
  </si>
  <si>
    <t>171</t>
  </si>
  <si>
    <t>76700-1006</t>
  </si>
  <si>
    <t>M+D ocelová konstrukce přístřešku vč. kotvení a povrchové úpravy</t>
  </si>
  <si>
    <t>1780913412</t>
  </si>
  <si>
    <t>"jakl 70x50x40"</t>
  </si>
  <si>
    <t>2,05*6,7*3</t>
  </si>
  <si>
    <t>"jakl 70x70x4"</t>
  </si>
  <si>
    <t>(2,05*3+2,5*8+0,65*4+1,2*3)*8,36</t>
  </si>
  <si>
    <t>"úhelník 40x80x4"</t>
  </si>
  <si>
    <t>(2,05+0,55*2)*4,75</t>
  </si>
  <si>
    <t>"ocelové výztuhy"</t>
  </si>
  <si>
    <t>Mezisoučet</t>
  </si>
  <si>
    <t>"prořez+spojovací materiál"</t>
  </si>
  <si>
    <t>376,614*0,1</t>
  </si>
  <si>
    <t>172</t>
  </si>
  <si>
    <t>76700-1007</t>
  </si>
  <si>
    <t>M+D krycí profil L 40/40mm kolem sloupů</t>
  </si>
  <si>
    <t>1127045471</t>
  </si>
  <si>
    <t>5,4*2*40</t>
  </si>
  <si>
    <t>173</t>
  </si>
  <si>
    <t>76700-1008</t>
  </si>
  <si>
    <t>Odřeznání vodorovného profilu Uč.160 na stávajícím soklu, jeho ošetření a zpětná montáž na nový sokl</t>
  </si>
  <si>
    <t>-854596298</t>
  </si>
  <si>
    <t>72-0,3+24,5-0,3+24,54-0,3+50,417-3,6*3-0,9</t>
  </si>
  <si>
    <t>174</t>
  </si>
  <si>
    <t>767122111</t>
  </si>
  <si>
    <t>Montáž stěn s výplní z drátěné sítě, šroubované</t>
  </si>
  <si>
    <t>-303990692</t>
  </si>
  <si>
    <t>(1,2+0,55+0,55)*2,5</t>
  </si>
  <si>
    <t>175</t>
  </si>
  <si>
    <t>5532801</t>
  </si>
  <si>
    <t>Stěna z pozink.pletiva v rámu vč. pletivových dvířek 700x2500mm, kotvení a povrchové úpravy</t>
  </si>
  <si>
    <t>1565424186</t>
  </si>
  <si>
    <t>176</t>
  </si>
  <si>
    <t>767134802</t>
  </si>
  <si>
    <t>Demontáž oplechování stěn šroubovaných</t>
  </si>
  <si>
    <t>-930483587</t>
  </si>
  <si>
    <t>"opláštění"</t>
  </si>
  <si>
    <t>-0,9*5,6*40-0,9*1,3/2*12</t>
  </si>
  <si>
    <t>"oboustrané oplechování kazet v obvod plášti"</t>
  </si>
  <si>
    <t>(0,9*5,6*40+0,9*1,3/2*12)*2</t>
  </si>
  <si>
    <t>"nad střechou školící místnosti"</t>
  </si>
  <si>
    <t>177</t>
  </si>
  <si>
    <t>998767102</t>
  </si>
  <si>
    <t>Přesun hmot tonážní pro zámečnické konstrukce v objektech v přes 6 do 12 m</t>
  </si>
  <si>
    <t>-1853760703</t>
  </si>
  <si>
    <t>178</t>
  </si>
  <si>
    <t>1031409862</t>
  </si>
  <si>
    <t>769</t>
  </si>
  <si>
    <t>Výplně otvorů vnější</t>
  </si>
  <si>
    <t>179</t>
  </si>
  <si>
    <t>76900-0001</t>
  </si>
  <si>
    <t>O 01  M+D okno 3600x1800mm v plastovém rámu, zasklení trojsklem, U=0,8 Wm-2K-1, vč. systémového oplechování s napojením na KZS</t>
  </si>
  <si>
    <t>-1056739161</t>
  </si>
  <si>
    <t>180</t>
  </si>
  <si>
    <t>76900-0002</t>
  </si>
  <si>
    <t>O 02  M+D okno 1800x1800mm v plastovém rámu, zasklení trojsklem, U=0,8 Wm-2K-1, vč. systémového oplechování s napojením na KZS</t>
  </si>
  <si>
    <t>-1932312426</t>
  </si>
  <si>
    <t>181</t>
  </si>
  <si>
    <t>76900-1002</t>
  </si>
  <si>
    <t>D 04  M+D garážová vrata 3600x3500mm kovová otevíravá, zateplená vč.kování, zámku, kotvení, rámu a veškerých doplňků, U=1,1 Wm-2K-1, vč. systémového oplechování s napojením na KZS</t>
  </si>
  <si>
    <t>-2005512453</t>
  </si>
  <si>
    <t>776</t>
  </si>
  <si>
    <t>Podlahy povlakové</t>
  </si>
  <si>
    <t>182</t>
  </si>
  <si>
    <t>7762018.R1</t>
  </si>
  <si>
    <t>Demontáž lepených gumových čtverců</t>
  </si>
  <si>
    <t>476605421</t>
  </si>
  <si>
    <t>783</t>
  </si>
  <si>
    <t>Dokončovací práce - nátěry</t>
  </si>
  <si>
    <t>183</t>
  </si>
  <si>
    <t>783314101</t>
  </si>
  <si>
    <t>Základní jednonásobný syntetický nátěr zámečnických konstrukcí</t>
  </si>
  <si>
    <t>1304765881</t>
  </si>
  <si>
    <t>"ocelová kce v ovodovém plášti"</t>
  </si>
  <si>
    <t>(0,4+0,2)*2*5,6*(17+4)*2+(0,4+0,2)*2*1,3*4+0,2*4*5,6*2</t>
  </si>
  <si>
    <t>72*0,15*4*6*2+24,5*0,15*4*6*2+90</t>
  </si>
  <si>
    <t>184</t>
  </si>
  <si>
    <t>783315101</t>
  </si>
  <si>
    <t>Mezinátěr jednonásobný syntetický standardní zámečnických konstrukcí</t>
  </si>
  <si>
    <t>-2032053370</t>
  </si>
  <si>
    <t>185</t>
  </si>
  <si>
    <t>783317101</t>
  </si>
  <si>
    <t>Krycí jednonásobný syntetický standardní nátěr zámečnických konstrukcí</t>
  </si>
  <si>
    <t>-578542472</t>
  </si>
  <si>
    <t>186</t>
  </si>
  <si>
    <t>783401303</t>
  </si>
  <si>
    <t>Bezoplachové odrezivění klempířských konstrukcí před provedením nátěru</t>
  </si>
  <si>
    <t>1494537835</t>
  </si>
  <si>
    <t>"střecha"</t>
  </si>
  <si>
    <t>0,6*25</t>
  </si>
  <si>
    <t>187</t>
  </si>
  <si>
    <t>783406809</t>
  </si>
  <si>
    <t>Odstranění nátěrů z klempířských konstrukcí okartáčováním</t>
  </si>
  <si>
    <t>-966198452</t>
  </si>
  <si>
    <t>188</t>
  </si>
  <si>
    <t>783414101</t>
  </si>
  <si>
    <t>Základní jednonásobný syntetický nátěr klempířských konstrukcí</t>
  </si>
  <si>
    <t>-170262224</t>
  </si>
  <si>
    <t>189</t>
  </si>
  <si>
    <t>783415101</t>
  </si>
  <si>
    <t>Mezinátěr syntetický jednonásobný mezinátěr klempířských konstrukcí</t>
  </si>
  <si>
    <t>-404512265</t>
  </si>
  <si>
    <t>190</t>
  </si>
  <si>
    <t>783417101</t>
  </si>
  <si>
    <t>Krycí jednonásobný syntetický nátěr klempířských konstrukcí</t>
  </si>
  <si>
    <t>-1700076355</t>
  </si>
  <si>
    <t>"střecha RAL 9006"</t>
  </si>
  <si>
    <t>191</t>
  </si>
  <si>
    <t>783817121.1</t>
  </si>
  <si>
    <t>Nátěr hladkých, zrnitých tenkovrstvých nebo štukových omítek proti ušpinění</t>
  </si>
  <si>
    <t>270867100</t>
  </si>
  <si>
    <t>72*(0,6+0,7)/2-3,6*0,4-0,9*0,4</t>
  </si>
  <si>
    <t>51,957*0,6-3,6*0,5*2</t>
  </si>
  <si>
    <t>24,5*0,7</t>
  </si>
  <si>
    <t>24,5*0,6</t>
  </si>
  <si>
    <t>192</t>
  </si>
  <si>
    <t>-405804193</t>
  </si>
  <si>
    <t>(2,05*2,5*2+0,65*(2,5+2,6)/2*4+0,1*2,5*2)</t>
  </si>
  <si>
    <t>193</t>
  </si>
  <si>
    <t>783817401</t>
  </si>
  <si>
    <t>Krycí dvojnásobný syntetický nátěr hladkých betonových povrchů</t>
  </si>
  <si>
    <t>109863960</t>
  </si>
  <si>
    <t>"protiprašný nátěr"</t>
  </si>
  <si>
    <t>194</t>
  </si>
  <si>
    <t>783901453</t>
  </si>
  <si>
    <t>Vysátí betonových podlah před provedením nátěru</t>
  </si>
  <si>
    <t>444947044</t>
  </si>
  <si>
    <t>784</t>
  </si>
  <si>
    <t>Dokončovací práce - malby a tapety</t>
  </si>
  <si>
    <t>195</t>
  </si>
  <si>
    <t>784181123</t>
  </si>
  <si>
    <t>Hloubková jednonásobná bezbarvá penetrace podkladu v místnostech v přes 3,80 do 5,00 m</t>
  </si>
  <si>
    <t>810442376</t>
  </si>
  <si>
    <t>196</t>
  </si>
  <si>
    <t>784221103</t>
  </si>
  <si>
    <t>Dvojnásobné bílé malby ze směsí za sucha dobře otěruvzdorných v místnostech přes 3,80 do 5,00 m</t>
  </si>
  <si>
    <t>519587709</t>
  </si>
  <si>
    <t>45784121</t>
  </si>
  <si>
    <t xml:space="preserve">Podružný rozváděč   </t>
  </si>
  <si>
    <t>197</t>
  </si>
  <si>
    <t>741210101</t>
  </si>
  <si>
    <t>Montáž rozváděčů litinových, hliníkových nebo plastových sestava do 50 kg</t>
  </si>
  <si>
    <t>-1969668365</t>
  </si>
  <si>
    <t>198</t>
  </si>
  <si>
    <t>10.512.828</t>
  </si>
  <si>
    <t>Skříň BPM-O-600/10 na omítku IP54</t>
  </si>
  <si>
    <t>256</t>
  </si>
  <si>
    <t>616926921</t>
  </si>
  <si>
    <t>199</t>
  </si>
  <si>
    <t>741210131</t>
  </si>
  <si>
    <t>Montáž rozváděčů litinových, hliníkových nebo plastových - těleso do 20 kg</t>
  </si>
  <si>
    <t>-1995893607</t>
  </si>
  <si>
    <t>200</t>
  </si>
  <si>
    <t>10.068.708</t>
  </si>
  <si>
    <t>Příruba F3A- 0</t>
  </si>
  <si>
    <t>913122524</t>
  </si>
  <si>
    <t>201</t>
  </si>
  <si>
    <t>274381540</t>
  </si>
  <si>
    <t>202</t>
  </si>
  <si>
    <t>10.054.931.1</t>
  </si>
  <si>
    <t>Příchytka BEL12 upevňovací izolační</t>
  </si>
  <si>
    <t>pár</t>
  </si>
  <si>
    <t>671319692</t>
  </si>
  <si>
    <t>203</t>
  </si>
  <si>
    <t>741210141</t>
  </si>
  <si>
    <t>Montáž rozváděčů litinových, hliníkových nebo plastových - víko do 10 kg</t>
  </si>
  <si>
    <t>-751620840</t>
  </si>
  <si>
    <t>204</t>
  </si>
  <si>
    <t>10.512.788</t>
  </si>
  <si>
    <t>Lišta BPZ-DINR24-600 přístrojová</t>
  </si>
  <si>
    <t>-1049765373</t>
  </si>
  <si>
    <t>205</t>
  </si>
  <si>
    <t>-522405962</t>
  </si>
  <si>
    <t>206</t>
  </si>
  <si>
    <t>10.096.004</t>
  </si>
  <si>
    <t>Deska BPZ-FP-600/150-45 krycí</t>
  </si>
  <si>
    <t>-558577069</t>
  </si>
  <si>
    <t>207</t>
  </si>
  <si>
    <t>741220001</t>
  </si>
  <si>
    <t>Montáž skříň přístrojová plastová nebo hliníková výbava - bočnice</t>
  </si>
  <si>
    <t>-379480465</t>
  </si>
  <si>
    <t>208</t>
  </si>
  <si>
    <t>11.059.460</t>
  </si>
  <si>
    <t>Bočnice BPZ-MSW-10/SNAP rámu (1KS=1PÁR)</t>
  </si>
  <si>
    <t>1203292483</t>
  </si>
  <si>
    <t>21-M</t>
  </si>
  <si>
    <t xml:space="preserve">Elektromontáže - rozváděč   </t>
  </si>
  <si>
    <t>209</t>
  </si>
  <si>
    <t>1.1.24</t>
  </si>
  <si>
    <t>Montáž schránky</t>
  </si>
  <si>
    <t>-1306348676</t>
  </si>
  <si>
    <t>210</t>
  </si>
  <si>
    <t>10.097.646</t>
  </si>
  <si>
    <t>Schránka XAB4 na dokumentaci</t>
  </si>
  <si>
    <t>726788447</t>
  </si>
  <si>
    <t>211</t>
  </si>
  <si>
    <t>1.1.25</t>
  </si>
  <si>
    <t>Montáž DIN lišty</t>
  </si>
  <si>
    <t>483351696</t>
  </si>
  <si>
    <t>212</t>
  </si>
  <si>
    <t>10.512.789</t>
  </si>
  <si>
    <t>Lišta BPZ-DINR35-800 přístrojová</t>
  </si>
  <si>
    <t>1434532463</t>
  </si>
  <si>
    <t>213</t>
  </si>
  <si>
    <t>210021032</t>
  </si>
  <si>
    <t>Zakrytí otvorů čtvercových plochy do 0,025 m2</t>
  </si>
  <si>
    <t>1375136203</t>
  </si>
  <si>
    <t>214</t>
  </si>
  <si>
    <t>10.512.643</t>
  </si>
  <si>
    <t>Deska BPZ-FP-800/300-BL krycí</t>
  </si>
  <si>
    <t>1418252389</t>
  </si>
  <si>
    <t>215</t>
  </si>
  <si>
    <t>2057569572</t>
  </si>
  <si>
    <t>216</t>
  </si>
  <si>
    <t>10.096.862</t>
  </si>
  <si>
    <t>Deska BPZ-FP-800/150-45 krycí</t>
  </si>
  <si>
    <t>-1851604052</t>
  </si>
  <si>
    <t>217</t>
  </si>
  <si>
    <t>210021051</t>
  </si>
  <si>
    <t>Montáž příchytek dřevěných nebo plastových do 4 otvorů</t>
  </si>
  <si>
    <t>-860101571</t>
  </si>
  <si>
    <t>218</t>
  </si>
  <si>
    <t>10.052.602</t>
  </si>
  <si>
    <t>Příchytka BEL01 upevňovací vodivá</t>
  </si>
  <si>
    <t>-1053849092</t>
  </si>
  <si>
    <t>219</t>
  </si>
  <si>
    <t>-1182079404</t>
  </si>
  <si>
    <t>220</t>
  </si>
  <si>
    <t>10.054.931</t>
  </si>
  <si>
    <t>869631204</t>
  </si>
  <si>
    <t>221</t>
  </si>
  <si>
    <t>741112103</t>
  </si>
  <si>
    <t>Montáž rozvodka zapuštěná čtyřhranná</t>
  </si>
  <si>
    <t>148367595</t>
  </si>
  <si>
    <t>222</t>
  </si>
  <si>
    <t>10.060.173</t>
  </si>
  <si>
    <t>Lišta G-3L-1000/16C propojovací 1m</t>
  </si>
  <si>
    <t>1383419460</t>
  </si>
  <si>
    <t>223</t>
  </si>
  <si>
    <t>556993312</t>
  </si>
  <si>
    <t>224</t>
  </si>
  <si>
    <t>10.028.667</t>
  </si>
  <si>
    <t>Svorka 2,5 A řadová černá</t>
  </si>
  <si>
    <t>-1705924791</t>
  </si>
  <si>
    <t>225</t>
  </si>
  <si>
    <t>10.028.665</t>
  </si>
  <si>
    <t>Svorka 2,5 A řadová tm.modrá</t>
  </si>
  <si>
    <t>-1161376398</t>
  </si>
  <si>
    <t>226</t>
  </si>
  <si>
    <t>10.074.775</t>
  </si>
  <si>
    <t>Svorka 6 A řadová černá</t>
  </si>
  <si>
    <t>499370242</t>
  </si>
  <si>
    <t>227</t>
  </si>
  <si>
    <t>973138267</t>
  </si>
  <si>
    <t>228</t>
  </si>
  <si>
    <t>11.066.899</t>
  </si>
  <si>
    <t>Můstek N 7-F2 rozbočovací</t>
  </si>
  <si>
    <t>664102183</t>
  </si>
  <si>
    <t>229</t>
  </si>
  <si>
    <t>741130025</t>
  </si>
  <si>
    <t>Ukončení vodič izolovaný do 16 mm2 na svorkovnici</t>
  </si>
  <si>
    <t>-1462443249</t>
  </si>
  <si>
    <t>230</t>
  </si>
  <si>
    <t>11.072.472</t>
  </si>
  <si>
    <t>WPD 501 2X25/2X16 1XGN/3XGY/1XBL</t>
  </si>
  <si>
    <t>648150947</t>
  </si>
  <si>
    <t>231</t>
  </si>
  <si>
    <t>990961880</t>
  </si>
  <si>
    <t>232</t>
  </si>
  <si>
    <t>10.513.411</t>
  </si>
  <si>
    <t>Adaptér XVTL-BP-W-8/18 přední</t>
  </si>
  <si>
    <t>1624710027</t>
  </si>
  <si>
    <t>233</t>
  </si>
  <si>
    <t>-1112394629</t>
  </si>
  <si>
    <t>234</t>
  </si>
  <si>
    <t>11.059.463</t>
  </si>
  <si>
    <t>Bočnice BPZ-MSW-17/SNAP rámu (1KS=1PÁR)</t>
  </si>
  <si>
    <t>1906298049</t>
  </si>
  <si>
    <t>235</t>
  </si>
  <si>
    <t>-1909009749</t>
  </si>
  <si>
    <t>236</t>
  </si>
  <si>
    <t>10.513.301</t>
  </si>
  <si>
    <t>Kryt XVTL-MP/T/EF-8/3</t>
  </si>
  <si>
    <t>213917733</t>
  </si>
  <si>
    <t>237</t>
  </si>
  <si>
    <t>-341505287</t>
  </si>
  <si>
    <t>238</t>
  </si>
  <si>
    <t>10.855.070</t>
  </si>
  <si>
    <t>Kryt XVTL-MP/S-3/18-PAIR boční</t>
  </si>
  <si>
    <t>661369663</t>
  </si>
  <si>
    <t>239</t>
  </si>
  <si>
    <t>51101529</t>
  </si>
  <si>
    <t>240</t>
  </si>
  <si>
    <t>10.512.596</t>
  </si>
  <si>
    <t>Čelo XVTL-SO100/F-8 podstavce</t>
  </si>
  <si>
    <t>-333019622</t>
  </si>
  <si>
    <t>241</t>
  </si>
  <si>
    <t>741210142</t>
  </si>
  <si>
    <t>Montáž rozváděčů litinových, hliníkových nebo plastových - víko do 20 kg</t>
  </si>
  <si>
    <t>-1295346167</t>
  </si>
  <si>
    <t>242</t>
  </si>
  <si>
    <t>10.734.263</t>
  </si>
  <si>
    <t>Bočnice XVTL-SO100/S-3 podst.(2ks)</t>
  </si>
  <si>
    <t>-2137942562</t>
  </si>
  <si>
    <t>243</t>
  </si>
  <si>
    <t>741210146</t>
  </si>
  <si>
    <t>Montáž rozváděčů litinových, hliníkových nebo plastových - příruba nebo nástavec</t>
  </si>
  <si>
    <t>-1098900262</t>
  </si>
  <si>
    <t>244</t>
  </si>
  <si>
    <t>10.059.481</t>
  </si>
  <si>
    <t>Příruba F3A- D propichovací</t>
  </si>
  <si>
    <t>-480945990</t>
  </si>
  <si>
    <t>245</t>
  </si>
  <si>
    <t>631422672</t>
  </si>
  <si>
    <t>246</t>
  </si>
  <si>
    <t>10.075.813</t>
  </si>
  <si>
    <t>Svorkovnice NSCH 10x10 100A max 25mm2</t>
  </si>
  <si>
    <t>5633628</t>
  </si>
  <si>
    <t>247</t>
  </si>
  <si>
    <t>1133061</t>
  </si>
  <si>
    <t>DRZAK (NOSNIK) NSCHT 4 SVORK. N/PE, DIN</t>
  </si>
  <si>
    <t>116428223</t>
  </si>
  <si>
    <t>248</t>
  </si>
  <si>
    <t>741210201</t>
  </si>
  <si>
    <t>Montáž rozváděč skříňový nebo panelový dělitelný pole do 200 kg</t>
  </si>
  <si>
    <t>116466410</t>
  </si>
  <si>
    <t>249</t>
  </si>
  <si>
    <t>10.513.206</t>
  </si>
  <si>
    <t>Skříň XVTL-MP/BF-8/3/18 IP55</t>
  </si>
  <si>
    <t>-1697630687</t>
  </si>
  <si>
    <t>250</t>
  </si>
  <si>
    <t>741310561</t>
  </si>
  <si>
    <t>Montáž vypínač tří/čtyřpól výkonový pojistkový do 63 A bez zapojení vodičů</t>
  </si>
  <si>
    <t>-1274274496</t>
  </si>
  <si>
    <t>251</t>
  </si>
  <si>
    <t>10.071.254</t>
  </si>
  <si>
    <t>Spínač IS-80/3 (Z-SE-80/3)  3TE</t>
  </si>
  <si>
    <t>162957096</t>
  </si>
  <si>
    <t>252</t>
  </si>
  <si>
    <t>741320105</t>
  </si>
  <si>
    <t>Montáž jistič jednopólový nn do 25 A ve skříni</t>
  </si>
  <si>
    <t>-570924887</t>
  </si>
  <si>
    <t>253</t>
  </si>
  <si>
    <t>10.060.768</t>
  </si>
  <si>
    <t>Jistič 16B/1 PL7</t>
  </si>
  <si>
    <t>-883019051</t>
  </si>
  <si>
    <t>254</t>
  </si>
  <si>
    <t>741320165</t>
  </si>
  <si>
    <t>Montáž jističů třípólových nn do 25 A ve skříni se zapojením vodičů</t>
  </si>
  <si>
    <t>1904204912</t>
  </si>
  <si>
    <t>255</t>
  </si>
  <si>
    <t>10.060.896</t>
  </si>
  <si>
    <t>Jistič 16B/3 PL7</t>
  </si>
  <si>
    <t>-1227106699</t>
  </si>
  <si>
    <t>741321043</t>
  </si>
  <si>
    <t>Montáž proudových chráničů čtyřpólových nn do 63 A ve skříni</t>
  </si>
  <si>
    <t>1199499016</t>
  </si>
  <si>
    <t>257</t>
  </si>
  <si>
    <t>10.060.047</t>
  </si>
  <si>
    <t>Chránič 40/4/0,03 PF6</t>
  </si>
  <si>
    <t>-1955569746</t>
  </si>
  <si>
    <t>258</t>
  </si>
  <si>
    <t>741322111</t>
  </si>
  <si>
    <t>Montáž svodiče přepětí nn typ 2 čtyřpólových jednodílných se zapojením vodičů</t>
  </si>
  <si>
    <t>-1054253721</t>
  </si>
  <si>
    <t>259</t>
  </si>
  <si>
    <t>10.877.444</t>
  </si>
  <si>
    <t>Svodič FLP-B+C MAXI V/3+1</t>
  </si>
  <si>
    <t>-732432974</t>
  </si>
  <si>
    <t>260</t>
  </si>
  <si>
    <t>741410042</t>
  </si>
  <si>
    <t>Montáž vodič uzemňovací drát nebo lano D do 10 mm v průmysl výstavbě</t>
  </si>
  <si>
    <t>-79302307</t>
  </si>
  <si>
    <t>261</t>
  </si>
  <si>
    <t>10.095.086</t>
  </si>
  <si>
    <t>Sada BFZ-DES pro uzemnění dveří</t>
  </si>
  <si>
    <t>-281075885</t>
  </si>
  <si>
    <t>M21</t>
  </si>
  <si>
    <t>Elektromontáže</t>
  </si>
  <si>
    <t>262</t>
  </si>
  <si>
    <t>210-001</t>
  </si>
  <si>
    <t xml:space="preserve">Demontáž hromosvodu vč.odvozu a ekologické likvidace </t>
  </si>
  <si>
    <t>soub</t>
  </si>
  <si>
    <t>1146327272</t>
  </si>
  <si>
    <t>263</t>
  </si>
  <si>
    <t>210-002</t>
  </si>
  <si>
    <t>M+D nový hromosvodu vč.nového kotvení</t>
  </si>
  <si>
    <t>2058733648</t>
  </si>
  <si>
    <t>264</t>
  </si>
  <si>
    <t>210-005</t>
  </si>
  <si>
    <t>Demontáž venkovní lampy na fasádě, uložení ve skladu, zpětná montáž</t>
  </si>
  <si>
    <t>605536988</t>
  </si>
  <si>
    <t>265</t>
  </si>
  <si>
    <t>210-006</t>
  </si>
  <si>
    <t>Demontáž venkovní bezpečnostní kamery na fasádě, uložení ve skladu, zpětná montáž</t>
  </si>
  <si>
    <t>-1745202127</t>
  </si>
  <si>
    <t>266</t>
  </si>
  <si>
    <t>210-007</t>
  </si>
  <si>
    <t>Demontáž satelitu, uložení ve skladu, zpětná montáž</t>
  </si>
  <si>
    <t>539078097</t>
  </si>
  <si>
    <t>267</t>
  </si>
  <si>
    <t>210-008</t>
  </si>
  <si>
    <t>Demontáž zářivek, uložení ve skladu, zpětná montáž</t>
  </si>
  <si>
    <t>1997769262</t>
  </si>
  <si>
    <t>M24</t>
  </si>
  <si>
    <t>Vzduchotechnika</t>
  </si>
  <si>
    <t>268</t>
  </si>
  <si>
    <t>241-01</t>
  </si>
  <si>
    <t>Demontáž klimatizační jednotky, uložení ve skladu, zpětná montáž</t>
  </si>
  <si>
    <t>1185236398</t>
  </si>
  <si>
    <t>OST</t>
  </si>
  <si>
    <t xml:space="preserve">Ostatní materiál   </t>
  </si>
  <si>
    <t>269</t>
  </si>
  <si>
    <t>Katalog a</t>
  </si>
  <si>
    <t>Nespecifikovaný materiál, popisky, šrouby, hmožděnky, pásky atd</t>
  </si>
  <si>
    <t>-2036069612</t>
  </si>
  <si>
    <t>VRN</t>
  </si>
  <si>
    <t>Vedlejší rozpočtové náklady</t>
  </si>
  <si>
    <t>VRN3</t>
  </si>
  <si>
    <t xml:space="preserve">Zařízení staveniště   </t>
  </si>
  <si>
    <t>270</t>
  </si>
  <si>
    <t>009-001</t>
  </si>
  <si>
    <t>Zařízení staveniště</t>
  </si>
  <si>
    <t>-1792240500</t>
  </si>
  <si>
    <t>271</t>
  </si>
  <si>
    <t>032803000</t>
  </si>
  <si>
    <t>Ostatní náklady,pronájem plošiny, lešení</t>
  </si>
  <si>
    <t>1971349441</t>
  </si>
  <si>
    <t>VRN6</t>
  </si>
  <si>
    <t xml:space="preserve">Územní vlivy   </t>
  </si>
  <si>
    <t>272</t>
  </si>
  <si>
    <t>044002000</t>
  </si>
  <si>
    <t>Revize</t>
  </si>
  <si>
    <t>366165732</t>
  </si>
  <si>
    <t>273</t>
  </si>
  <si>
    <t>045303000</t>
  </si>
  <si>
    <t>Koordinační činnost</t>
  </si>
  <si>
    <t>-1610226892</t>
  </si>
  <si>
    <t>VRN8</t>
  </si>
  <si>
    <t xml:space="preserve">Přesun stavebních kapacit   </t>
  </si>
  <si>
    <t>274</t>
  </si>
  <si>
    <t>081103000</t>
  </si>
  <si>
    <t>Denní doprava pracovníků na pracoviště 10 dny</t>
  </si>
  <si>
    <t>42954484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</si>
</sst>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0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88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298"/>
      <c r="AS2" s="298"/>
      <c r="AT2" s="298"/>
      <c r="AU2" s="298"/>
      <c r="AV2" s="298"/>
      <c r="AW2" s="298"/>
      <c r="AX2" s="298"/>
      <c r="AY2" s="298"/>
      <c r="AZ2" s="298"/>
      <c r="BA2" s="298"/>
      <c r="BB2" s="298"/>
      <c r="BC2" s="298"/>
      <c r="BD2" s="298"/>
      <c r="BE2" s="298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61" t="s">
        <v>14</v>
      </c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2"/>
      <c r="AP5" s="23"/>
      <c r="AQ5" s="23"/>
      <c r="AR5" s="21"/>
      <c r="BE5" s="258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263" t="s">
        <v>17</v>
      </c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3"/>
      <c r="AQ6" s="23"/>
      <c r="AR6" s="21"/>
      <c r="BE6" s="259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259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259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59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259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259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59"/>
      <c r="BS12" s="18" t="s">
        <v>6</v>
      </c>
    </row>
    <row r="13" spans="1:74" s="1" customFormat="1" ht="12" customHeight="1">
      <c r="B13" s="22"/>
      <c r="C13" s="23"/>
      <c r="D13" s="30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28</v>
      </c>
      <c r="AO13" s="23"/>
      <c r="AP13" s="23"/>
      <c r="AQ13" s="23"/>
      <c r="AR13" s="21"/>
      <c r="BE13" s="259"/>
      <c r="BS13" s="18" t="s">
        <v>6</v>
      </c>
    </row>
    <row r="14" spans="1:74" ht="12.75">
      <c r="B14" s="22"/>
      <c r="C14" s="23"/>
      <c r="D14" s="23"/>
      <c r="E14" s="264" t="s">
        <v>28</v>
      </c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30" t="s">
        <v>26</v>
      </c>
      <c r="AL14" s="23"/>
      <c r="AM14" s="23"/>
      <c r="AN14" s="32" t="s">
        <v>28</v>
      </c>
      <c r="AO14" s="23"/>
      <c r="AP14" s="23"/>
      <c r="AQ14" s="23"/>
      <c r="AR14" s="21"/>
      <c r="BE14" s="259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59"/>
      <c r="BS15" s="18" t="s">
        <v>4</v>
      </c>
    </row>
    <row r="16" spans="1:74" s="1" customFormat="1" ht="12" customHeight="1">
      <c r="B16" s="22"/>
      <c r="C16" s="23"/>
      <c r="D16" s="30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259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259"/>
      <c r="BS17" s="18" t="s">
        <v>30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59"/>
      <c r="BS18" s="18" t="s">
        <v>6</v>
      </c>
    </row>
    <row r="19" spans="1:71" s="1" customFormat="1" ht="12" customHeight="1">
      <c r="B19" s="22"/>
      <c r="C19" s="23"/>
      <c r="D19" s="30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259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259"/>
      <c r="BS20" s="18" t="s">
        <v>30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59"/>
    </row>
    <row r="22" spans="1:71" s="1" customFormat="1" ht="12" customHeight="1">
      <c r="B22" s="22"/>
      <c r="C22" s="23"/>
      <c r="D22" s="30" t="s">
        <v>32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59"/>
    </row>
    <row r="23" spans="1:71" s="1" customFormat="1" ht="16.5" customHeight="1">
      <c r="B23" s="22"/>
      <c r="C23" s="23"/>
      <c r="D23" s="23"/>
      <c r="E23" s="266" t="s">
        <v>1</v>
      </c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O23" s="23"/>
      <c r="AP23" s="23"/>
      <c r="AQ23" s="23"/>
      <c r="AR23" s="21"/>
      <c r="BE23" s="259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59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59"/>
    </row>
    <row r="26" spans="1:71" s="2" customFormat="1" ht="25.9" customHeight="1">
      <c r="A26" s="35"/>
      <c r="B26" s="36"/>
      <c r="C26" s="37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267">
        <f>ROUND(AG94,2)</f>
        <v>0</v>
      </c>
      <c r="AL26" s="268"/>
      <c r="AM26" s="268"/>
      <c r="AN26" s="268"/>
      <c r="AO26" s="268"/>
      <c r="AP26" s="37"/>
      <c r="AQ26" s="37"/>
      <c r="AR26" s="40"/>
      <c r="BE26" s="259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259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269" t="s">
        <v>34</v>
      </c>
      <c r="M28" s="269"/>
      <c r="N28" s="269"/>
      <c r="O28" s="269"/>
      <c r="P28" s="269"/>
      <c r="Q28" s="37"/>
      <c r="R28" s="37"/>
      <c r="S28" s="37"/>
      <c r="T28" s="37"/>
      <c r="U28" s="37"/>
      <c r="V28" s="37"/>
      <c r="W28" s="269" t="s">
        <v>35</v>
      </c>
      <c r="X28" s="269"/>
      <c r="Y28" s="269"/>
      <c r="Z28" s="269"/>
      <c r="AA28" s="269"/>
      <c r="AB28" s="269"/>
      <c r="AC28" s="269"/>
      <c r="AD28" s="269"/>
      <c r="AE28" s="269"/>
      <c r="AF28" s="37"/>
      <c r="AG28" s="37"/>
      <c r="AH28" s="37"/>
      <c r="AI28" s="37"/>
      <c r="AJ28" s="37"/>
      <c r="AK28" s="269" t="s">
        <v>36</v>
      </c>
      <c r="AL28" s="269"/>
      <c r="AM28" s="269"/>
      <c r="AN28" s="269"/>
      <c r="AO28" s="269"/>
      <c r="AP28" s="37"/>
      <c r="AQ28" s="37"/>
      <c r="AR28" s="40"/>
      <c r="BE28" s="259"/>
    </row>
    <row r="29" spans="1:71" s="3" customFormat="1" ht="14.45" customHeight="1">
      <c r="B29" s="41"/>
      <c r="C29" s="42"/>
      <c r="D29" s="30" t="s">
        <v>37</v>
      </c>
      <c r="E29" s="42"/>
      <c r="F29" s="30" t="s">
        <v>38</v>
      </c>
      <c r="G29" s="42"/>
      <c r="H29" s="42"/>
      <c r="I29" s="42"/>
      <c r="J29" s="42"/>
      <c r="K29" s="42"/>
      <c r="L29" s="272">
        <v>0.21</v>
      </c>
      <c r="M29" s="271"/>
      <c r="N29" s="271"/>
      <c r="O29" s="271"/>
      <c r="P29" s="271"/>
      <c r="Q29" s="42"/>
      <c r="R29" s="42"/>
      <c r="S29" s="42"/>
      <c r="T29" s="42"/>
      <c r="U29" s="42"/>
      <c r="V29" s="42"/>
      <c r="W29" s="270">
        <f>ROUND(AZ94, 2)</f>
        <v>0</v>
      </c>
      <c r="X29" s="271"/>
      <c r="Y29" s="271"/>
      <c r="Z29" s="271"/>
      <c r="AA29" s="271"/>
      <c r="AB29" s="271"/>
      <c r="AC29" s="271"/>
      <c r="AD29" s="271"/>
      <c r="AE29" s="271"/>
      <c r="AF29" s="42"/>
      <c r="AG29" s="42"/>
      <c r="AH29" s="42"/>
      <c r="AI29" s="42"/>
      <c r="AJ29" s="42"/>
      <c r="AK29" s="270">
        <f>ROUND(AV94, 2)</f>
        <v>0</v>
      </c>
      <c r="AL29" s="271"/>
      <c r="AM29" s="271"/>
      <c r="AN29" s="271"/>
      <c r="AO29" s="271"/>
      <c r="AP29" s="42"/>
      <c r="AQ29" s="42"/>
      <c r="AR29" s="43"/>
      <c r="BE29" s="260"/>
    </row>
    <row r="30" spans="1:71" s="3" customFormat="1" ht="14.45" customHeight="1">
      <c r="B30" s="41"/>
      <c r="C30" s="42"/>
      <c r="D30" s="42"/>
      <c r="E30" s="42"/>
      <c r="F30" s="30" t="s">
        <v>39</v>
      </c>
      <c r="G30" s="42"/>
      <c r="H30" s="42"/>
      <c r="I30" s="42"/>
      <c r="J30" s="42"/>
      <c r="K30" s="42"/>
      <c r="L30" s="272">
        <v>0.15</v>
      </c>
      <c r="M30" s="271"/>
      <c r="N30" s="271"/>
      <c r="O30" s="271"/>
      <c r="P30" s="271"/>
      <c r="Q30" s="42"/>
      <c r="R30" s="42"/>
      <c r="S30" s="42"/>
      <c r="T30" s="42"/>
      <c r="U30" s="42"/>
      <c r="V30" s="42"/>
      <c r="W30" s="270">
        <f>ROUND(BA94, 2)</f>
        <v>0</v>
      </c>
      <c r="X30" s="271"/>
      <c r="Y30" s="271"/>
      <c r="Z30" s="271"/>
      <c r="AA30" s="271"/>
      <c r="AB30" s="271"/>
      <c r="AC30" s="271"/>
      <c r="AD30" s="271"/>
      <c r="AE30" s="271"/>
      <c r="AF30" s="42"/>
      <c r="AG30" s="42"/>
      <c r="AH30" s="42"/>
      <c r="AI30" s="42"/>
      <c r="AJ30" s="42"/>
      <c r="AK30" s="270">
        <f>ROUND(AW94, 2)</f>
        <v>0</v>
      </c>
      <c r="AL30" s="271"/>
      <c r="AM30" s="271"/>
      <c r="AN30" s="271"/>
      <c r="AO30" s="271"/>
      <c r="AP30" s="42"/>
      <c r="AQ30" s="42"/>
      <c r="AR30" s="43"/>
      <c r="BE30" s="260"/>
    </row>
    <row r="31" spans="1:71" s="3" customFormat="1" ht="14.45" hidden="1" customHeight="1">
      <c r="B31" s="41"/>
      <c r="C31" s="42"/>
      <c r="D31" s="42"/>
      <c r="E31" s="42"/>
      <c r="F31" s="30" t="s">
        <v>40</v>
      </c>
      <c r="G31" s="42"/>
      <c r="H31" s="42"/>
      <c r="I31" s="42"/>
      <c r="J31" s="42"/>
      <c r="K31" s="42"/>
      <c r="L31" s="272">
        <v>0.21</v>
      </c>
      <c r="M31" s="271"/>
      <c r="N31" s="271"/>
      <c r="O31" s="271"/>
      <c r="P31" s="271"/>
      <c r="Q31" s="42"/>
      <c r="R31" s="42"/>
      <c r="S31" s="42"/>
      <c r="T31" s="42"/>
      <c r="U31" s="42"/>
      <c r="V31" s="42"/>
      <c r="W31" s="270">
        <f>ROUND(BB94, 2)</f>
        <v>0</v>
      </c>
      <c r="X31" s="271"/>
      <c r="Y31" s="271"/>
      <c r="Z31" s="271"/>
      <c r="AA31" s="271"/>
      <c r="AB31" s="271"/>
      <c r="AC31" s="271"/>
      <c r="AD31" s="271"/>
      <c r="AE31" s="271"/>
      <c r="AF31" s="42"/>
      <c r="AG31" s="42"/>
      <c r="AH31" s="42"/>
      <c r="AI31" s="42"/>
      <c r="AJ31" s="42"/>
      <c r="AK31" s="270">
        <v>0</v>
      </c>
      <c r="AL31" s="271"/>
      <c r="AM31" s="271"/>
      <c r="AN31" s="271"/>
      <c r="AO31" s="271"/>
      <c r="AP31" s="42"/>
      <c r="AQ31" s="42"/>
      <c r="AR31" s="43"/>
      <c r="BE31" s="260"/>
    </row>
    <row r="32" spans="1:71" s="3" customFormat="1" ht="14.45" hidden="1" customHeight="1">
      <c r="B32" s="41"/>
      <c r="C32" s="42"/>
      <c r="D32" s="42"/>
      <c r="E32" s="42"/>
      <c r="F32" s="30" t="s">
        <v>41</v>
      </c>
      <c r="G32" s="42"/>
      <c r="H32" s="42"/>
      <c r="I32" s="42"/>
      <c r="J32" s="42"/>
      <c r="K32" s="42"/>
      <c r="L32" s="272">
        <v>0.15</v>
      </c>
      <c r="M32" s="271"/>
      <c r="N32" s="271"/>
      <c r="O32" s="271"/>
      <c r="P32" s="271"/>
      <c r="Q32" s="42"/>
      <c r="R32" s="42"/>
      <c r="S32" s="42"/>
      <c r="T32" s="42"/>
      <c r="U32" s="42"/>
      <c r="V32" s="42"/>
      <c r="W32" s="270">
        <f>ROUND(BC94, 2)</f>
        <v>0</v>
      </c>
      <c r="X32" s="271"/>
      <c r="Y32" s="271"/>
      <c r="Z32" s="271"/>
      <c r="AA32" s="271"/>
      <c r="AB32" s="271"/>
      <c r="AC32" s="271"/>
      <c r="AD32" s="271"/>
      <c r="AE32" s="271"/>
      <c r="AF32" s="42"/>
      <c r="AG32" s="42"/>
      <c r="AH32" s="42"/>
      <c r="AI32" s="42"/>
      <c r="AJ32" s="42"/>
      <c r="AK32" s="270">
        <v>0</v>
      </c>
      <c r="AL32" s="271"/>
      <c r="AM32" s="271"/>
      <c r="AN32" s="271"/>
      <c r="AO32" s="271"/>
      <c r="AP32" s="42"/>
      <c r="AQ32" s="42"/>
      <c r="AR32" s="43"/>
      <c r="BE32" s="260"/>
    </row>
    <row r="33" spans="1:57" s="3" customFormat="1" ht="14.45" hidden="1" customHeight="1">
      <c r="B33" s="41"/>
      <c r="C33" s="42"/>
      <c r="D33" s="42"/>
      <c r="E33" s="42"/>
      <c r="F33" s="30" t="s">
        <v>42</v>
      </c>
      <c r="G33" s="42"/>
      <c r="H33" s="42"/>
      <c r="I33" s="42"/>
      <c r="J33" s="42"/>
      <c r="K33" s="42"/>
      <c r="L33" s="272">
        <v>0</v>
      </c>
      <c r="M33" s="271"/>
      <c r="N33" s="271"/>
      <c r="O33" s="271"/>
      <c r="P33" s="271"/>
      <c r="Q33" s="42"/>
      <c r="R33" s="42"/>
      <c r="S33" s="42"/>
      <c r="T33" s="42"/>
      <c r="U33" s="42"/>
      <c r="V33" s="42"/>
      <c r="W33" s="270">
        <f>ROUND(BD94, 2)</f>
        <v>0</v>
      </c>
      <c r="X33" s="271"/>
      <c r="Y33" s="271"/>
      <c r="Z33" s="271"/>
      <c r="AA33" s="271"/>
      <c r="AB33" s="271"/>
      <c r="AC33" s="271"/>
      <c r="AD33" s="271"/>
      <c r="AE33" s="271"/>
      <c r="AF33" s="42"/>
      <c r="AG33" s="42"/>
      <c r="AH33" s="42"/>
      <c r="AI33" s="42"/>
      <c r="AJ33" s="42"/>
      <c r="AK33" s="270">
        <v>0</v>
      </c>
      <c r="AL33" s="271"/>
      <c r="AM33" s="271"/>
      <c r="AN33" s="271"/>
      <c r="AO33" s="271"/>
      <c r="AP33" s="42"/>
      <c r="AQ33" s="42"/>
      <c r="AR33" s="43"/>
      <c r="BE33" s="260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259"/>
    </row>
    <row r="35" spans="1:57" s="2" customFormat="1" ht="25.9" customHeight="1">
      <c r="A35" s="35"/>
      <c r="B35" s="36"/>
      <c r="C35" s="44"/>
      <c r="D35" s="45" t="s">
        <v>43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44</v>
      </c>
      <c r="U35" s="46"/>
      <c r="V35" s="46"/>
      <c r="W35" s="46"/>
      <c r="X35" s="273" t="s">
        <v>45</v>
      </c>
      <c r="Y35" s="274"/>
      <c r="Z35" s="274"/>
      <c r="AA35" s="274"/>
      <c r="AB35" s="274"/>
      <c r="AC35" s="46"/>
      <c r="AD35" s="46"/>
      <c r="AE35" s="46"/>
      <c r="AF35" s="46"/>
      <c r="AG35" s="46"/>
      <c r="AH35" s="46"/>
      <c r="AI35" s="46"/>
      <c r="AJ35" s="46"/>
      <c r="AK35" s="275">
        <f>SUM(AK26:AK33)</f>
        <v>0</v>
      </c>
      <c r="AL35" s="274"/>
      <c r="AM35" s="274"/>
      <c r="AN35" s="274"/>
      <c r="AO35" s="276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8"/>
      <c r="C49" s="49"/>
      <c r="D49" s="50" t="s">
        <v>46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47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1.25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 ht="11.25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 ht="11.2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 ht="11.25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 ht="11.25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 ht="11.2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 ht="11.25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 ht="11.25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 ht="11.25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 ht="11.25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3" t="s">
        <v>48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49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48</v>
      </c>
      <c r="AI60" s="39"/>
      <c r="AJ60" s="39"/>
      <c r="AK60" s="39"/>
      <c r="AL60" s="39"/>
      <c r="AM60" s="53" t="s">
        <v>49</v>
      </c>
      <c r="AN60" s="39"/>
      <c r="AO60" s="39"/>
      <c r="AP60" s="37"/>
      <c r="AQ60" s="37"/>
      <c r="AR60" s="40"/>
      <c r="BE60" s="35"/>
    </row>
    <row r="61" spans="1:57" ht="11.25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 ht="11.25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 ht="11.25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0" t="s">
        <v>50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51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 ht="11.2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 ht="11.25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 ht="11.25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 ht="11.25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 ht="11.25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 ht="11.25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 ht="11.25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 ht="11.25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 ht="11.2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 ht="11.25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3" t="s">
        <v>48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49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48</v>
      </c>
      <c r="AI75" s="39"/>
      <c r="AJ75" s="39"/>
      <c r="AK75" s="39"/>
      <c r="AL75" s="39"/>
      <c r="AM75" s="53" t="s">
        <v>49</v>
      </c>
      <c r="AN75" s="39"/>
      <c r="AO75" s="39"/>
      <c r="AP75" s="37"/>
      <c r="AQ75" s="37"/>
      <c r="AR75" s="40"/>
      <c r="BE75" s="35"/>
    </row>
    <row r="76" spans="1:57" s="2" customFormat="1" ht="11.25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5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5" customHeight="1">
      <c r="A82" s="35"/>
      <c r="B82" s="36"/>
      <c r="C82" s="24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Archstyl0021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277" t="str">
        <f>K6</f>
        <v>Energetické úspory v provozní hale spol. ENBRA a.s.</v>
      </c>
      <c r="M85" s="278"/>
      <c r="N85" s="278"/>
      <c r="O85" s="278"/>
      <c r="P85" s="278"/>
      <c r="Q85" s="278"/>
      <c r="R85" s="278"/>
      <c r="S85" s="278"/>
      <c r="T85" s="278"/>
      <c r="U85" s="278"/>
      <c r="V85" s="278"/>
      <c r="W85" s="278"/>
      <c r="X85" s="278"/>
      <c r="Y85" s="278"/>
      <c r="Z85" s="278"/>
      <c r="AA85" s="278"/>
      <c r="AB85" s="278"/>
      <c r="AC85" s="278"/>
      <c r="AD85" s="278"/>
      <c r="AE85" s="278"/>
      <c r="AF85" s="278"/>
      <c r="AG85" s="278"/>
      <c r="AH85" s="278"/>
      <c r="AI85" s="278"/>
      <c r="AJ85" s="278"/>
      <c r="AK85" s="278"/>
      <c r="AL85" s="278"/>
      <c r="AM85" s="278"/>
      <c r="AN85" s="278"/>
      <c r="AO85" s="278"/>
      <c r="AP85" s="64"/>
      <c r="AQ85" s="64"/>
      <c r="AR85" s="65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279" t="str">
        <f>IF(AN8= "","",AN8)</f>
        <v>20. 1. 2022</v>
      </c>
      <c r="AN87" s="279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2" customHeight="1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29</v>
      </c>
      <c r="AJ89" s="37"/>
      <c r="AK89" s="37"/>
      <c r="AL89" s="37"/>
      <c r="AM89" s="280" t="str">
        <f>IF(E17="","",E17)</f>
        <v xml:space="preserve"> </v>
      </c>
      <c r="AN89" s="281"/>
      <c r="AO89" s="281"/>
      <c r="AP89" s="281"/>
      <c r="AQ89" s="37"/>
      <c r="AR89" s="40"/>
      <c r="AS89" s="282" t="s">
        <v>53</v>
      </c>
      <c r="AT89" s="283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2" customHeight="1">
      <c r="A90" s="35"/>
      <c r="B90" s="36"/>
      <c r="C90" s="30" t="s">
        <v>27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31</v>
      </c>
      <c r="AJ90" s="37"/>
      <c r="AK90" s="37"/>
      <c r="AL90" s="37"/>
      <c r="AM90" s="280" t="str">
        <f>IF(E20="","",E20)</f>
        <v xml:space="preserve"> </v>
      </c>
      <c r="AN90" s="281"/>
      <c r="AO90" s="281"/>
      <c r="AP90" s="281"/>
      <c r="AQ90" s="37"/>
      <c r="AR90" s="40"/>
      <c r="AS90" s="284"/>
      <c r="AT90" s="285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286"/>
      <c r="AT91" s="287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288" t="s">
        <v>54</v>
      </c>
      <c r="D92" s="289"/>
      <c r="E92" s="289"/>
      <c r="F92" s="289"/>
      <c r="G92" s="289"/>
      <c r="H92" s="74"/>
      <c r="I92" s="290" t="s">
        <v>55</v>
      </c>
      <c r="J92" s="289"/>
      <c r="K92" s="289"/>
      <c r="L92" s="289"/>
      <c r="M92" s="289"/>
      <c r="N92" s="289"/>
      <c r="O92" s="289"/>
      <c r="P92" s="289"/>
      <c r="Q92" s="289"/>
      <c r="R92" s="289"/>
      <c r="S92" s="289"/>
      <c r="T92" s="289"/>
      <c r="U92" s="289"/>
      <c r="V92" s="289"/>
      <c r="W92" s="289"/>
      <c r="X92" s="289"/>
      <c r="Y92" s="289"/>
      <c r="Z92" s="289"/>
      <c r="AA92" s="289"/>
      <c r="AB92" s="289"/>
      <c r="AC92" s="289"/>
      <c r="AD92" s="289"/>
      <c r="AE92" s="289"/>
      <c r="AF92" s="289"/>
      <c r="AG92" s="291" t="s">
        <v>56</v>
      </c>
      <c r="AH92" s="289"/>
      <c r="AI92" s="289"/>
      <c r="AJ92" s="289"/>
      <c r="AK92" s="289"/>
      <c r="AL92" s="289"/>
      <c r="AM92" s="289"/>
      <c r="AN92" s="290" t="s">
        <v>57</v>
      </c>
      <c r="AO92" s="289"/>
      <c r="AP92" s="292"/>
      <c r="AQ92" s="75" t="s">
        <v>58</v>
      </c>
      <c r="AR92" s="40"/>
      <c r="AS92" s="76" t="s">
        <v>59</v>
      </c>
      <c r="AT92" s="77" t="s">
        <v>60</v>
      </c>
      <c r="AU92" s="77" t="s">
        <v>61</v>
      </c>
      <c r="AV92" s="77" t="s">
        <v>62</v>
      </c>
      <c r="AW92" s="77" t="s">
        <v>63</v>
      </c>
      <c r="AX92" s="77" t="s">
        <v>64</v>
      </c>
      <c r="AY92" s="77" t="s">
        <v>65</v>
      </c>
      <c r="AZ92" s="77" t="s">
        <v>66</v>
      </c>
      <c r="BA92" s="77" t="s">
        <v>67</v>
      </c>
      <c r="BB92" s="77" t="s">
        <v>68</v>
      </c>
      <c r="BC92" s="77" t="s">
        <v>69</v>
      </c>
      <c r="BD92" s="78" t="s">
        <v>70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50000000000003" customHeight="1">
      <c r="B94" s="82"/>
      <c r="C94" s="83" t="s">
        <v>71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96">
        <f>ROUND(AG95,2)</f>
        <v>0</v>
      </c>
      <c r="AH94" s="296"/>
      <c r="AI94" s="296"/>
      <c r="AJ94" s="296"/>
      <c r="AK94" s="296"/>
      <c r="AL94" s="296"/>
      <c r="AM94" s="296"/>
      <c r="AN94" s="297">
        <f>SUM(AG94,AT94)</f>
        <v>0</v>
      </c>
      <c r="AO94" s="297"/>
      <c r="AP94" s="297"/>
      <c r="AQ94" s="86" t="s">
        <v>1</v>
      </c>
      <c r="AR94" s="87"/>
      <c r="AS94" s="88">
        <f>ROUND(AS95,2)</f>
        <v>0</v>
      </c>
      <c r="AT94" s="89">
        <f>ROUND(SUM(AV94:AW94),2)</f>
        <v>0</v>
      </c>
      <c r="AU94" s="90">
        <f>ROUND(AU95,5)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ROUND(AZ95,2)</f>
        <v>0</v>
      </c>
      <c r="BA94" s="89">
        <f>ROUND(BA95,2)</f>
        <v>0</v>
      </c>
      <c r="BB94" s="89">
        <f>ROUND(BB95,2)</f>
        <v>0</v>
      </c>
      <c r="BC94" s="89">
        <f>ROUND(BC95,2)</f>
        <v>0</v>
      </c>
      <c r="BD94" s="91">
        <f>ROUND(BD95,2)</f>
        <v>0</v>
      </c>
      <c r="BS94" s="92" t="s">
        <v>72</v>
      </c>
      <c r="BT94" s="92" t="s">
        <v>73</v>
      </c>
      <c r="BU94" s="93" t="s">
        <v>74</v>
      </c>
      <c r="BV94" s="92" t="s">
        <v>75</v>
      </c>
      <c r="BW94" s="92" t="s">
        <v>5</v>
      </c>
      <c r="BX94" s="92" t="s">
        <v>76</v>
      </c>
      <c r="CL94" s="92" t="s">
        <v>1</v>
      </c>
    </row>
    <row r="95" spans="1:91" s="7" customFormat="1" ht="24.75" customHeight="1">
      <c r="A95" s="94" t="s">
        <v>77</v>
      </c>
      <c r="B95" s="95"/>
      <c r="C95" s="96"/>
      <c r="D95" s="295" t="s">
        <v>78</v>
      </c>
      <c r="E95" s="295"/>
      <c r="F95" s="295"/>
      <c r="G95" s="295"/>
      <c r="H95" s="295"/>
      <c r="I95" s="97"/>
      <c r="J95" s="295" t="s">
        <v>79</v>
      </c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3">
        <f>'01 - Snížení energetické ...'!J30</f>
        <v>0</v>
      </c>
      <c r="AH95" s="294"/>
      <c r="AI95" s="294"/>
      <c r="AJ95" s="294"/>
      <c r="AK95" s="294"/>
      <c r="AL95" s="294"/>
      <c r="AM95" s="294"/>
      <c r="AN95" s="293">
        <f>SUM(AG95,AT95)</f>
        <v>0</v>
      </c>
      <c r="AO95" s="294"/>
      <c r="AP95" s="294"/>
      <c r="AQ95" s="98" t="s">
        <v>80</v>
      </c>
      <c r="AR95" s="99"/>
      <c r="AS95" s="100">
        <v>0</v>
      </c>
      <c r="AT95" s="101">
        <f>ROUND(SUM(AV95:AW95),2)</f>
        <v>0</v>
      </c>
      <c r="AU95" s="102">
        <f>'01 - Snížení energetické ...'!P151</f>
        <v>0</v>
      </c>
      <c r="AV95" s="101">
        <f>'01 - Snížení energetické ...'!J33</f>
        <v>0</v>
      </c>
      <c r="AW95" s="101">
        <f>'01 - Snížení energetické ...'!J34</f>
        <v>0</v>
      </c>
      <c r="AX95" s="101">
        <f>'01 - Snížení energetické ...'!J35</f>
        <v>0</v>
      </c>
      <c r="AY95" s="101">
        <f>'01 - Snížení energetické ...'!J36</f>
        <v>0</v>
      </c>
      <c r="AZ95" s="101">
        <f>'01 - Snížení energetické ...'!F33</f>
        <v>0</v>
      </c>
      <c r="BA95" s="101">
        <f>'01 - Snížení energetické ...'!F34</f>
        <v>0</v>
      </c>
      <c r="BB95" s="101">
        <f>'01 - Snížení energetické ...'!F35</f>
        <v>0</v>
      </c>
      <c r="BC95" s="101">
        <f>'01 - Snížení energetické ...'!F36</f>
        <v>0</v>
      </c>
      <c r="BD95" s="103">
        <f>'01 - Snížení energetické ...'!F37</f>
        <v>0</v>
      </c>
      <c r="BT95" s="104" t="s">
        <v>81</v>
      </c>
      <c r="BV95" s="104" t="s">
        <v>75</v>
      </c>
      <c r="BW95" s="104" t="s">
        <v>82</v>
      </c>
      <c r="BX95" s="104" t="s">
        <v>5</v>
      </c>
      <c r="CL95" s="104" t="s">
        <v>1</v>
      </c>
      <c r="CM95" s="104" t="s">
        <v>83</v>
      </c>
    </row>
    <row r="96" spans="1:91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0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s="2" customFormat="1" ht="6.95" customHeight="1">
      <c r="A97" s="35"/>
      <c r="B97" s="55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40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algorithmName="SHA-512" hashValue="+KPKJKusr6cvy4/YUejw9oB/VUqqDrKB9I07l5XuTMEk15EdyGGhg05sq/A5418RZiY4zIZPATg6qyYs5IktJQ==" saltValue="9vQI0GkQD7uffbbhr2sKtZdJBoujnSe1Kl5KGOL0eOC0yZwqf9y2Y3tnMdKt740w0JBzT9i/cWwt8bltuqDC2A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Snížení energetické ...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793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82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21"/>
      <c r="AT3" s="18" t="s">
        <v>83</v>
      </c>
    </row>
    <row r="4" spans="1:46" s="1" customFormat="1" ht="24.95" customHeight="1">
      <c r="B4" s="21"/>
      <c r="D4" s="107" t="s">
        <v>84</v>
      </c>
      <c r="L4" s="21"/>
      <c r="M4" s="108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9" t="s">
        <v>16</v>
      </c>
      <c r="L6" s="21"/>
    </row>
    <row r="7" spans="1:46" s="1" customFormat="1" ht="16.5" customHeight="1">
      <c r="B7" s="21"/>
      <c r="E7" s="299" t="str">
        <f>'Rekapitulace stavby'!K6</f>
        <v>Energetické úspory v provozní hale spol. ENBRA a.s.</v>
      </c>
      <c r="F7" s="300"/>
      <c r="G7" s="300"/>
      <c r="H7" s="300"/>
      <c r="L7" s="21"/>
    </row>
    <row r="8" spans="1:46" s="2" customFormat="1" ht="12" customHeight="1">
      <c r="A8" s="35"/>
      <c r="B8" s="40"/>
      <c r="C8" s="35"/>
      <c r="D8" s="109" t="s">
        <v>85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1" t="s">
        <v>86</v>
      </c>
      <c r="F9" s="302"/>
      <c r="G9" s="302"/>
      <c r="H9" s="302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9" t="s">
        <v>18</v>
      </c>
      <c r="E11" s="35"/>
      <c r="F11" s="110" t="s">
        <v>1</v>
      </c>
      <c r="G11" s="35"/>
      <c r="H11" s="35"/>
      <c r="I11" s="109" t="s">
        <v>19</v>
      </c>
      <c r="J11" s="110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9" t="s">
        <v>20</v>
      </c>
      <c r="E12" s="35"/>
      <c r="F12" s="110" t="s">
        <v>21</v>
      </c>
      <c r="G12" s="35"/>
      <c r="H12" s="35"/>
      <c r="I12" s="109" t="s">
        <v>22</v>
      </c>
      <c r="J12" s="111" t="str">
        <f>'Rekapitulace stavby'!AN8</f>
        <v>20. 1. 2022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9" t="s">
        <v>24</v>
      </c>
      <c r="E14" s="35"/>
      <c r="F14" s="35"/>
      <c r="G14" s="35"/>
      <c r="H14" s="35"/>
      <c r="I14" s="109" t="s">
        <v>25</v>
      </c>
      <c r="J14" s="110" t="str">
        <f>IF('Rekapitulace stavby'!AN10="","",'Rekapitulace stavby'!AN10)</f>
        <v/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0" t="str">
        <f>IF('Rekapitulace stavby'!E11="","",'Rekapitulace stavby'!E11)</f>
        <v xml:space="preserve"> </v>
      </c>
      <c r="F15" s="35"/>
      <c r="G15" s="35"/>
      <c r="H15" s="35"/>
      <c r="I15" s="109" t="s">
        <v>26</v>
      </c>
      <c r="J15" s="110" t="str">
        <f>IF('Rekapitulace stavby'!AN11="","",'Rekapitulace stavby'!AN11)</f>
        <v/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9" t="s">
        <v>27</v>
      </c>
      <c r="E17" s="35"/>
      <c r="F17" s="35"/>
      <c r="G17" s="35"/>
      <c r="H17" s="35"/>
      <c r="I17" s="109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03" t="str">
        <f>'Rekapitulace stavby'!E14</f>
        <v>Vyplň údaj</v>
      </c>
      <c r="F18" s="304"/>
      <c r="G18" s="304"/>
      <c r="H18" s="304"/>
      <c r="I18" s="109" t="s">
        <v>26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9" t="s">
        <v>29</v>
      </c>
      <c r="E20" s="35"/>
      <c r="F20" s="35"/>
      <c r="G20" s="35"/>
      <c r="H20" s="35"/>
      <c r="I20" s="109" t="s">
        <v>25</v>
      </c>
      <c r="J20" s="110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0" t="str">
        <f>IF('Rekapitulace stavby'!E17="","",'Rekapitulace stavby'!E17)</f>
        <v xml:space="preserve"> </v>
      </c>
      <c r="F21" s="35"/>
      <c r="G21" s="35"/>
      <c r="H21" s="35"/>
      <c r="I21" s="109" t="s">
        <v>26</v>
      </c>
      <c r="J21" s="110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9" t="s">
        <v>31</v>
      </c>
      <c r="E23" s="35"/>
      <c r="F23" s="35"/>
      <c r="G23" s="35"/>
      <c r="H23" s="35"/>
      <c r="I23" s="109" t="s">
        <v>25</v>
      </c>
      <c r="J23" s="110" t="str">
        <f>IF('Rekapitulace stavby'!AN19="","",'Rekapitulace stavby'!AN19)</f>
        <v/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0" t="str">
        <f>IF('Rekapitulace stavby'!E20="","",'Rekapitulace stavby'!E20)</f>
        <v xml:space="preserve"> </v>
      </c>
      <c r="F24" s="35"/>
      <c r="G24" s="35"/>
      <c r="H24" s="35"/>
      <c r="I24" s="109" t="s">
        <v>26</v>
      </c>
      <c r="J24" s="110" t="str">
        <f>IF('Rekapitulace stavby'!AN20="","",'Rekapitulace stavby'!AN20)</f>
        <v/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9" t="s">
        <v>32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2"/>
      <c r="B27" s="113"/>
      <c r="C27" s="112"/>
      <c r="D27" s="112"/>
      <c r="E27" s="305" t="s">
        <v>1</v>
      </c>
      <c r="F27" s="305"/>
      <c r="G27" s="305"/>
      <c r="H27" s="30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5"/>
      <c r="E29" s="115"/>
      <c r="F29" s="115"/>
      <c r="G29" s="115"/>
      <c r="H29" s="115"/>
      <c r="I29" s="115"/>
      <c r="J29" s="115"/>
      <c r="K29" s="11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6" t="s">
        <v>33</v>
      </c>
      <c r="E30" s="35"/>
      <c r="F30" s="35"/>
      <c r="G30" s="35"/>
      <c r="H30" s="35"/>
      <c r="I30" s="35"/>
      <c r="J30" s="117">
        <f>ROUND(J151,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5"/>
      <c r="E31" s="115"/>
      <c r="F31" s="115"/>
      <c r="G31" s="115"/>
      <c r="H31" s="115"/>
      <c r="I31" s="115"/>
      <c r="J31" s="115"/>
      <c r="K31" s="11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8" t="s">
        <v>35</v>
      </c>
      <c r="G32" s="35"/>
      <c r="H32" s="35"/>
      <c r="I32" s="118" t="s">
        <v>34</v>
      </c>
      <c r="J32" s="118" t="s">
        <v>36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9" t="s">
        <v>37</v>
      </c>
      <c r="E33" s="109" t="s">
        <v>38</v>
      </c>
      <c r="F33" s="120">
        <f>ROUND((SUM(BE151:BE792)),  2)</f>
        <v>0</v>
      </c>
      <c r="G33" s="35"/>
      <c r="H33" s="35"/>
      <c r="I33" s="121">
        <v>0.21</v>
      </c>
      <c r="J33" s="120">
        <f>ROUND(((SUM(BE151:BE792))*I33),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9" t="s">
        <v>39</v>
      </c>
      <c r="F34" s="120">
        <f>ROUND((SUM(BF151:BF792)),  2)</f>
        <v>0</v>
      </c>
      <c r="G34" s="35"/>
      <c r="H34" s="35"/>
      <c r="I34" s="121">
        <v>0.15</v>
      </c>
      <c r="J34" s="120">
        <f>ROUND(((SUM(BF151:BF792))*I34),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9" t="s">
        <v>40</v>
      </c>
      <c r="F35" s="120">
        <f>ROUND((SUM(BG151:BG792)),  2)</f>
        <v>0</v>
      </c>
      <c r="G35" s="35"/>
      <c r="H35" s="35"/>
      <c r="I35" s="121">
        <v>0.21</v>
      </c>
      <c r="J35" s="120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9" t="s">
        <v>41</v>
      </c>
      <c r="F36" s="120">
        <f>ROUND((SUM(BH151:BH792)),  2)</f>
        <v>0</v>
      </c>
      <c r="G36" s="35"/>
      <c r="H36" s="35"/>
      <c r="I36" s="121">
        <v>0.15</v>
      </c>
      <c r="J36" s="120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9" t="s">
        <v>42</v>
      </c>
      <c r="F37" s="120">
        <f>ROUND((SUM(BI151:BI792)),  2)</f>
        <v>0</v>
      </c>
      <c r="G37" s="35"/>
      <c r="H37" s="35"/>
      <c r="I37" s="121">
        <v>0</v>
      </c>
      <c r="J37" s="12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87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06" t="str">
        <f>E7</f>
        <v>Energetické úspory v provozní hale spol. ENBRA a.s.</v>
      </c>
      <c r="F85" s="307"/>
      <c r="G85" s="307"/>
      <c r="H85" s="307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85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77" t="str">
        <f>E9</f>
        <v>01 - Snížení energetické náročnosti budovy skladu a haly</v>
      </c>
      <c r="F87" s="308"/>
      <c r="G87" s="308"/>
      <c r="H87" s="308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 xml:space="preserve"> </v>
      </c>
      <c r="G89" s="37"/>
      <c r="H89" s="37"/>
      <c r="I89" s="30" t="s">
        <v>22</v>
      </c>
      <c r="J89" s="67" t="str">
        <f>IF(J12="","",J12)</f>
        <v>20. 1. 2022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 xml:space="preserve"> </v>
      </c>
      <c r="G91" s="37"/>
      <c r="H91" s="37"/>
      <c r="I91" s="30" t="s">
        <v>29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31</v>
      </c>
      <c r="J92" s="33" t="str">
        <f>E24</f>
        <v xml:space="preserve"> 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0" t="s">
        <v>88</v>
      </c>
      <c r="D94" s="141"/>
      <c r="E94" s="141"/>
      <c r="F94" s="141"/>
      <c r="G94" s="141"/>
      <c r="H94" s="141"/>
      <c r="I94" s="141"/>
      <c r="J94" s="142" t="s">
        <v>89</v>
      </c>
      <c r="K94" s="141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3" t="s">
        <v>90</v>
      </c>
      <c r="D96" s="37"/>
      <c r="E96" s="37"/>
      <c r="F96" s="37"/>
      <c r="G96" s="37"/>
      <c r="H96" s="37"/>
      <c r="I96" s="37"/>
      <c r="J96" s="85">
        <f>J151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91</v>
      </c>
    </row>
    <row r="97" spans="2:12" s="9" customFormat="1" ht="24.95" customHeight="1">
      <c r="B97" s="144"/>
      <c r="C97" s="145"/>
      <c r="D97" s="146" t="s">
        <v>92</v>
      </c>
      <c r="E97" s="147"/>
      <c r="F97" s="147"/>
      <c r="G97" s="147"/>
      <c r="H97" s="147"/>
      <c r="I97" s="147"/>
      <c r="J97" s="148">
        <f>J152</f>
        <v>0</v>
      </c>
      <c r="K97" s="145"/>
      <c r="L97" s="149"/>
    </row>
    <row r="98" spans="2:12" s="10" customFormat="1" ht="19.899999999999999" customHeight="1">
      <c r="B98" s="150"/>
      <c r="C98" s="151"/>
      <c r="D98" s="152" t="s">
        <v>93</v>
      </c>
      <c r="E98" s="153"/>
      <c r="F98" s="153"/>
      <c r="G98" s="153"/>
      <c r="H98" s="153"/>
      <c r="I98" s="153"/>
      <c r="J98" s="154">
        <f>J153</f>
        <v>0</v>
      </c>
      <c r="K98" s="151"/>
      <c r="L98" s="155"/>
    </row>
    <row r="99" spans="2:12" s="10" customFormat="1" ht="19.899999999999999" customHeight="1">
      <c r="B99" s="150"/>
      <c r="C99" s="151"/>
      <c r="D99" s="152" t="s">
        <v>94</v>
      </c>
      <c r="E99" s="153"/>
      <c r="F99" s="153"/>
      <c r="G99" s="153"/>
      <c r="H99" s="153"/>
      <c r="I99" s="153"/>
      <c r="J99" s="154">
        <f>J188</f>
        <v>0</v>
      </c>
      <c r="K99" s="151"/>
      <c r="L99" s="155"/>
    </row>
    <row r="100" spans="2:12" s="10" customFormat="1" ht="19.899999999999999" customHeight="1">
      <c r="B100" s="150"/>
      <c r="C100" s="151"/>
      <c r="D100" s="152" t="s">
        <v>95</v>
      </c>
      <c r="E100" s="153"/>
      <c r="F100" s="153"/>
      <c r="G100" s="153"/>
      <c r="H100" s="153"/>
      <c r="I100" s="153"/>
      <c r="J100" s="154">
        <f>J205</f>
        <v>0</v>
      </c>
      <c r="K100" s="151"/>
      <c r="L100" s="155"/>
    </row>
    <row r="101" spans="2:12" s="10" customFormat="1" ht="19.899999999999999" customHeight="1">
      <c r="B101" s="150"/>
      <c r="C101" s="151"/>
      <c r="D101" s="152" t="s">
        <v>96</v>
      </c>
      <c r="E101" s="153"/>
      <c r="F101" s="153"/>
      <c r="G101" s="153"/>
      <c r="H101" s="153"/>
      <c r="I101" s="153"/>
      <c r="J101" s="154">
        <f>J225</f>
        <v>0</v>
      </c>
      <c r="K101" s="151"/>
      <c r="L101" s="155"/>
    </row>
    <row r="102" spans="2:12" s="10" customFormat="1" ht="19.899999999999999" customHeight="1">
      <c r="B102" s="150"/>
      <c r="C102" s="151"/>
      <c r="D102" s="152" t="s">
        <v>97</v>
      </c>
      <c r="E102" s="153"/>
      <c r="F102" s="153"/>
      <c r="G102" s="153"/>
      <c r="H102" s="153"/>
      <c r="I102" s="153"/>
      <c r="J102" s="154">
        <f>J230</f>
        <v>0</v>
      </c>
      <c r="K102" s="151"/>
      <c r="L102" s="155"/>
    </row>
    <row r="103" spans="2:12" s="10" customFormat="1" ht="19.899999999999999" customHeight="1">
      <c r="B103" s="150"/>
      <c r="C103" s="151"/>
      <c r="D103" s="152" t="s">
        <v>98</v>
      </c>
      <c r="E103" s="153"/>
      <c r="F103" s="153"/>
      <c r="G103" s="153"/>
      <c r="H103" s="153"/>
      <c r="I103" s="153"/>
      <c r="J103" s="154">
        <f>J237</f>
        <v>0</v>
      </c>
      <c r="K103" s="151"/>
      <c r="L103" s="155"/>
    </row>
    <row r="104" spans="2:12" s="10" customFormat="1" ht="19.899999999999999" customHeight="1">
      <c r="B104" s="150"/>
      <c r="C104" s="151"/>
      <c r="D104" s="152" t="s">
        <v>99</v>
      </c>
      <c r="E104" s="153"/>
      <c r="F104" s="153"/>
      <c r="G104" s="153"/>
      <c r="H104" s="153"/>
      <c r="I104" s="153"/>
      <c r="J104" s="154">
        <f>J274</f>
        <v>0</v>
      </c>
      <c r="K104" s="151"/>
      <c r="L104" s="155"/>
    </row>
    <row r="105" spans="2:12" s="10" customFormat="1" ht="19.899999999999999" customHeight="1">
      <c r="B105" s="150"/>
      <c r="C105" s="151"/>
      <c r="D105" s="152" t="s">
        <v>100</v>
      </c>
      <c r="E105" s="153"/>
      <c r="F105" s="153"/>
      <c r="G105" s="153"/>
      <c r="H105" s="153"/>
      <c r="I105" s="153"/>
      <c r="J105" s="154">
        <f>J321</f>
        <v>0</v>
      </c>
      <c r="K105" s="151"/>
      <c r="L105" s="155"/>
    </row>
    <row r="106" spans="2:12" s="10" customFormat="1" ht="19.899999999999999" customHeight="1">
      <c r="B106" s="150"/>
      <c r="C106" s="151"/>
      <c r="D106" s="152" t="s">
        <v>101</v>
      </c>
      <c r="E106" s="153"/>
      <c r="F106" s="153"/>
      <c r="G106" s="153"/>
      <c r="H106" s="153"/>
      <c r="I106" s="153"/>
      <c r="J106" s="154">
        <f>J387</f>
        <v>0</v>
      </c>
      <c r="K106" s="151"/>
      <c r="L106" s="155"/>
    </row>
    <row r="107" spans="2:12" s="10" customFormat="1" ht="19.899999999999999" customHeight="1">
      <c r="B107" s="150"/>
      <c r="C107" s="151"/>
      <c r="D107" s="152" t="s">
        <v>102</v>
      </c>
      <c r="E107" s="153"/>
      <c r="F107" s="153"/>
      <c r="G107" s="153"/>
      <c r="H107" s="153"/>
      <c r="I107" s="153"/>
      <c r="J107" s="154">
        <f>J402</f>
        <v>0</v>
      </c>
      <c r="K107" s="151"/>
      <c r="L107" s="155"/>
    </row>
    <row r="108" spans="2:12" s="9" customFormat="1" ht="24.95" customHeight="1">
      <c r="B108" s="144"/>
      <c r="C108" s="145"/>
      <c r="D108" s="146" t="s">
        <v>103</v>
      </c>
      <c r="E108" s="147"/>
      <c r="F108" s="147"/>
      <c r="G108" s="147"/>
      <c r="H108" s="147"/>
      <c r="I108" s="147"/>
      <c r="J108" s="148">
        <f>J404</f>
        <v>0</v>
      </c>
      <c r="K108" s="145"/>
      <c r="L108" s="149"/>
    </row>
    <row r="109" spans="2:12" s="10" customFormat="1" ht="19.899999999999999" customHeight="1">
      <c r="B109" s="150"/>
      <c r="C109" s="151"/>
      <c r="D109" s="152" t="s">
        <v>104</v>
      </c>
      <c r="E109" s="153"/>
      <c r="F109" s="153"/>
      <c r="G109" s="153"/>
      <c r="H109" s="153"/>
      <c r="I109" s="153"/>
      <c r="J109" s="154">
        <f>J405</f>
        <v>0</v>
      </c>
      <c r="K109" s="151"/>
      <c r="L109" s="155"/>
    </row>
    <row r="110" spans="2:12" s="10" customFormat="1" ht="19.899999999999999" customHeight="1">
      <c r="B110" s="150"/>
      <c r="C110" s="151"/>
      <c r="D110" s="152" t="s">
        <v>105</v>
      </c>
      <c r="E110" s="153"/>
      <c r="F110" s="153"/>
      <c r="G110" s="153"/>
      <c r="H110" s="153"/>
      <c r="I110" s="153"/>
      <c r="J110" s="154">
        <f>J451</f>
        <v>0</v>
      </c>
      <c r="K110" s="151"/>
      <c r="L110" s="155"/>
    </row>
    <row r="111" spans="2:12" s="10" customFormat="1" ht="19.899999999999999" customHeight="1">
      <c r="B111" s="150"/>
      <c r="C111" s="151"/>
      <c r="D111" s="152" t="s">
        <v>106</v>
      </c>
      <c r="E111" s="153"/>
      <c r="F111" s="153"/>
      <c r="G111" s="153"/>
      <c r="H111" s="153"/>
      <c r="I111" s="153"/>
      <c r="J111" s="154">
        <f>J483</f>
        <v>0</v>
      </c>
      <c r="K111" s="151"/>
      <c r="L111" s="155"/>
    </row>
    <row r="112" spans="2:12" s="10" customFormat="1" ht="19.899999999999999" customHeight="1">
      <c r="B112" s="150"/>
      <c r="C112" s="151"/>
      <c r="D112" s="152" t="s">
        <v>107</v>
      </c>
      <c r="E112" s="153"/>
      <c r="F112" s="153"/>
      <c r="G112" s="153"/>
      <c r="H112" s="153"/>
      <c r="I112" s="153"/>
      <c r="J112" s="154">
        <f>J494</f>
        <v>0</v>
      </c>
      <c r="K112" s="151"/>
      <c r="L112" s="155"/>
    </row>
    <row r="113" spans="2:12" s="10" customFormat="1" ht="19.899999999999999" customHeight="1">
      <c r="B113" s="150"/>
      <c r="C113" s="151"/>
      <c r="D113" s="152" t="s">
        <v>108</v>
      </c>
      <c r="E113" s="153"/>
      <c r="F113" s="153"/>
      <c r="G113" s="153"/>
      <c r="H113" s="153"/>
      <c r="I113" s="153"/>
      <c r="J113" s="154">
        <f>J540</f>
        <v>0</v>
      </c>
      <c r="K113" s="151"/>
      <c r="L113" s="155"/>
    </row>
    <row r="114" spans="2:12" s="10" customFormat="1" ht="19.899999999999999" customHeight="1">
      <c r="B114" s="150"/>
      <c r="C114" s="151"/>
      <c r="D114" s="152" t="s">
        <v>109</v>
      </c>
      <c r="E114" s="153"/>
      <c r="F114" s="153"/>
      <c r="G114" s="153"/>
      <c r="H114" s="153"/>
      <c r="I114" s="153"/>
      <c r="J114" s="154">
        <f>J549</f>
        <v>0</v>
      </c>
      <c r="K114" s="151"/>
      <c r="L114" s="155"/>
    </row>
    <row r="115" spans="2:12" s="10" customFormat="1" ht="19.899999999999999" customHeight="1">
      <c r="B115" s="150"/>
      <c r="C115" s="151"/>
      <c r="D115" s="152" t="s">
        <v>110</v>
      </c>
      <c r="E115" s="153"/>
      <c r="F115" s="153"/>
      <c r="G115" s="153"/>
      <c r="H115" s="153"/>
      <c r="I115" s="153"/>
      <c r="J115" s="154">
        <f>J566</f>
        <v>0</v>
      </c>
      <c r="K115" s="151"/>
      <c r="L115" s="155"/>
    </row>
    <row r="116" spans="2:12" s="10" customFormat="1" ht="19.899999999999999" customHeight="1">
      <c r="B116" s="150"/>
      <c r="C116" s="151"/>
      <c r="D116" s="152" t="s">
        <v>111</v>
      </c>
      <c r="E116" s="153"/>
      <c r="F116" s="153"/>
      <c r="G116" s="153"/>
      <c r="H116" s="153"/>
      <c r="I116" s="153"/>
      <c r="J116" s="154">
        <f>J602</f>
        <v>0</v>
      </c>
      <c r="K116" s="151"/>
      <c r="L116" s="155"/>
    </row>
    <row r="117" spans="2:12" s="10" customFormat="1" ht="19.899999999999999" customHeight="1">
      <c r="B117" s="150"/>
      <c r="C117" s="151"/>
      <c r="D117" s="152" t="s">
        <v>112</v>
      </c>
      <c r="E117" s="153"/>
      <c r="F117" s="153"/>
      <c r="G117" s="153"/>
      <c r="H117" s="153"/>
      <c r="I117" s="153"/>
      <c r="J117" s="154">
        <f>J609</f>
        <v>0</v>
      </c>
      <c r="K117" s="151"/>
      <c r="L117" s="155"/>
    </row>
    <row r="118" spans="2:12" s="10" customFormat="1" ht="19.899999999999999" customHeight="1">
      <c r="B118" s="150"/>
      <c r="C118" s="151"/>
      <c r="D118" s="152" t="s">
        <v>113</v>
      </c>
      <c r="E118" s="153"/>
      <c r="F118" s="153"/>
      <c r="G118" s="153"/>
      <c r="H118" s="153"/>
      <c r="I118" s="153"/>
      <c r="J118" s="154">
        <f>J649</f>
        <v>0</v>
      </c>
      <c r="K118" s="151"/>
      <c r="L118" s="155"/>
    </row>
    <row r="119" spans="2:12" s="10" customFormat="1" ht="19.899999999999999" customHeight="1">
      <c r="B119" s="150"/>
      <c r="C119" s="151"/>
      <c r="D119" s="152" t="s">
        <v>114</v>
      </c>
      <c r="E119" s="153"/>
      <c r="F119" s="153"/>
      <c r="G119" s="153"/>
      <c r="H119" s="153"/>
      <c r="I119" s="153"/>
      <c r="J119" s="154">
        <f>J653</f>
        <v>0</v>
      </c>
      <c r="K119" s="151"/>
      <c r="L119" s="155"/>
    </row>
    <row r="120" spans="2:12" s="10" customFormat="1" ht="19.899999999999999" customHeight="1">
      <c r="B120" s="150"/>
      <c r="C120" s="151"/>
      <c r="D120" s="152" t="s">
        <v>115</v>
      </c>
      <c r="E120" s="153"/>
      <c r="F120" s="153"/>
      <c r="G120" s="153"/>
      <c r="H120" s="153"/>
      <c r="I120" s="153"/>
      <c r="J120" s="154">
        <f>J661</f>
        <v>0</v>
      </c>
      <c r="K120" s="151"/>
      <c r="L120" s="155"/>
    </row>
    <row r="121" spans="2:12" s="10" customFormat="1" ht="19.899999999999999" customHeight="1">
      <c r="B121" s="150"/>
      <c r="C121" s="151"/>
      <c r="D121" s="152" t="s">
        <v>116</v>
      </c>
      <c r="E121" s="153"/>
      <c r="F121" s="153"/>
      <c r="G121" s="153"/>
      <c r="H121" s="153"/>
      <c r="I121" s="153"/>
      <c r="J121" s="154">
        <f>J700</f>
        <v>0</v>
      </c>
      <c r="K121" s="151"/>
      <c r="L121" s="155"/>
    </row>
    <row r="122" spans="2:12" s="9" customFormat="1" ht="24.95" customHeight="1">
      <c r="B122" s="144"/>
      <c r="C122" s="145"/>
      <c r="D122" s="146" t="s">
        <v>117</v>
      </c>
      <c r="E122" s="147"/>
      <c r="F122" s="147"/>
      <c r="G122" s="147"/>
      <c r="H122" s="147"/>
      <c r="I122" s="147"/>
      <c r="J122" s="148">
        <f>J705</f>
        <v>0</v>
      </c>
      <c r="K122" s="145"/>
      <c r="L122" s="149"/>
    </row>
    <row r="123" spans="2:12" s="10" customFormat="1" ht="19.899999999999999" customHeight="1">
      <c r="B123" s="150"/>
      <c r="C123" s="151"/>
      <c r="D123" s="152" t="s">
        <v>118</v>
      </c>
      <c r="E123" s="153"/>
      <c r="F123" s="153"/>
      <c r="G123" s="153"/>
      <c r="H123" s="153"/>
      <c r="I123" s="153"/>
      <c r="J123" s="154">
        <f>J706</f>
        <v>0</v>
      </c>
      <c r="K123" s="151"/>
      <c r="L123" s="155"/>
    </row>
    <row r="124" spans="2:12" s="10" customFormat="1" ht="19.899999999999999" customHeight="1">
      <c r="B124" s="150"/>
      <c r="C124" s="151"/>
      <c r="D124" s="152" t="s">
        <v>119</v>
      </c>
      <c r="E124" s="153"/>
      <c r="F124" s="153"/>
      <c r="G124" s="153"/>
      <c r="H124" s="153"/>
      <c r="I124" s="153"/>
      <c r="J124" s="154">
        <f>J719</f>
        <v>0</v>
      </c>
      <c r="K124" s="151"/>
      <c r="L124" s="155"/>
    </row>
    <row r="125" spans="2:12" s="10" customFormat="1" ht="19.899999999999999" customHeight="1">
      <c r="B125" s="150"/>
      <c r="C125" s="151"/>
      <c r="D125" s="152" t="s">
        <v>120</v>
      </c>
      <c r="E125" s="153"/>
      <c r="F125" s="153"/>
      <c r="G125" s="153"/>
      <c r="H125" s="153"/>
      <c r="I125" s="153"/>
      <c r="J125" s="154">
        <f>J773</f>
        <v>0</v>
      </c>
      <c r="K125" s="151"/>
      <c r="L125" s="155"/>
    </row>
    <row r="126" spans="2:12" s="10" customFormat="1" ht="19.899999999999999" customHeight="1">
      <c r="B126" s="150"/>
      <c r="C126" s="151"/>
      <c r="D126" s="152" t="s">
        <v>121</v>
      </c>
      <c r="E126" s="153"/>
      <c r="F126" s="153"/>
      <c r="G126" s="153"/>
      <c r="H126" s="153"/>
      <c r="I126" s="153"/>
      <c r="J126" s="154">
        <f>J780</f>
        <v>0</v>
      </c>
      <c r="K126" s="151"/>
      <c r="L126" s="155"/>
    </row>
    <row r="127" spans="2:12" s="9" customFormat="1" ht="24.95" customHeight="1">
      <c r="B127" s="144"/>
      <c r="C127" s="145"/>
      <c r="D127" s="146" t="s">
        <v>122</v>
      </c>
      <c r="E127" s="147"/>
      <c r="F127" s="147"/>
      <c r="G127" s="147"/>
      <c r="H127" s="147"/>
      <c r="I127" s="147"/>
      <c r="J127" s="148">
        <f>J782</f>
        <v>0</v>
      </c>
      <c r="K127" s="145"/>
      <c r="L127" s="149"/>
    </row>
    <row r="128" spans="2:12" s="9" customFormat="1" ht="24.95" customHeight="1">
      <c r="B128" s="144"/>
      <c r="C128" s="145"/>
      <c r="D128" s="146" t="s">
        <v>123</v>
      </c>
      <c r="E128" s="147"/>
      <c r="F128" s="147"/>
      <c r="G128" s="147"/>
      <c r="H128" s="147"/>
      <c r="I128" s="147"/>
      <c r="J128" s="148">
        <f>J784</f>
        <v>0</v>
      </c>
      <c r="K128" s="145"/>
      <c r="L128" s="149"/>
    </row>
    <row r="129" spans="1:31" s="10" customFormat="1" ht="19.899999999999999" customHeight="1">
      <c r="B129" s="150"/>
      <c r="C129" s="151"/>
      <c r="D129" s="152" t="s">
        <v>124</v>
      </c>
      <c r="E129" s="153"/>
      <c r="F129" s="153"/>
      <c r="G129" s="153"/>
      <c r="H129" s="153"/>
      <c r="I129" s="153"/>
      <c r="J129" s="154">
        <f>J785</f>
        <v>0</v>
      </c>
      <c r="K129" s="151"/>
      <c r="L129" s="155"/>
    </row>
    <row r="130" spans="1:31" s="10" customFormat="1" ht="19.899999999999999" customHeight="1">
      <c r="B130" s="150"/>
      <c r="C130" s="151"/>
      <c r="D130" s="152" t="s">
        <v>125</v>
      </c>
      <c r="E130" s="153"/>
      <c r="F130" s="153"/>
      <c r="G130" s="153"/>
      <c r="H130" s="153"/>
      <c r="I130" s="153"/>
      <c r="J130" s="154">
        <f>J788</f>
        <v>0</v>
      </c>
      <c r="K130" s="151"/>
      <c r="L130" s="155"/>
    </row>
    <row r="131" spans="1:31" s="10" customFormat="1" ht="19.899999999999999" customHeight="1">
      <c r="B131" s="150"/>
      <c r="C131" s="151"/>
      <c r="D131" s="152" t="s">
        <v>126</v>
      </c>
      <c r="E131" s="153"/>
      <c r="F131" s="153"/>
      <c r="G131" s="153"/>
      <c r="H131" s="153"/>
      <c r="I131" s="153"/>
      <c r="J131" s="154">
        <f>J791</f>
        <v>0</v>
      </c>
      <c r="K131" s="151"/>
      <c r="L131" s="155"/>
    </row>
    <row r="132" spans="1:31" s="2" customFormat="1" ht="21.75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52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31" s="2" customFormat="1" ht="6.95" customHeight="1">
      <c r="A133" s="35"/>
      <c r="B133" s="55"/>
      <c r="C133" s="56"/>
      <c r="D133" s="56"/>
      <c r="E133" s="56"/>
      <c r="F133" s="56"/>
      <c r="G133" s="56"/>
      <c r="H133" s="56"/>
      <c r="I133" s="56"/>
      <c r="J133" s="56"/>
      <c r="K133" s="56"/>
      <c r="L133" s="52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7" spans="1:31" s="2" customFormat="1" ht="6.95" customHeight="1">
      <c r="A137" s="35"/>
      <c r="B137" s="57"/>
      <c r="C137" s="58"/>
      <c r="D137" s="58"/>
      <c r="E137" s="58"/>
      <c r="F137" s="58"/>
      <c r="G137" s="58"/>
      <c r="H137" s="58"/>
      <c r="I137" s="58"/>
      <c r="J137" s="58"/>
      <c r="K137" s="58"/>
      <c r="L137" s="52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pans="1:31" s="2" customFormat="1" ht="24.95" customHeight="1">
      <c r="A138" s="35"/>
      <c r="B138" s="36"/>
      <c r="C138" s="24" t="s">
        <v>127</v>
      </c>
      <c r="D138" s="37"/>
      <c r="E138" s="37"/>
      <c r="F138" s="37"/>
      <c r="G138" s="37"/>
      <c r="H138" s="37"/>
      <c r="I138" s="37"/>
      <c r="J138" s="37"/>
      <c r="K138" s="37"/>
      <c r="L138" s="52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pans="1:31" s="2" customFormat="1" ht="6.95" customHeight="1">
      <c r="A139" s="35"/>
      <c r="B139" s="36"/>
      <c r="C139" s="37"/>
      <c r="D139" s="37"/>
      <c r="E139" s="37"/>
      <c r="F139" s="37"/>
      <c r="G139" s="37"/>
      <c r="H139" s="37"/>
      <c r="I139" s="37"/>
      <c r="J139" s="37"/>
      <c r="K139" s="37"/>
      <c r="L139" s="52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pans="1:31" s="2" customFormat="1" ht="12" customHeight="1">
      <c r="A140" s="35"/>
      <c r="B140" s="36"/>
      <c r="C140" s="30" t="s">
        <v>16</v>
      </c>
      <c r="D140" s="37"/>
      <c r="E140" s="37"/>
      <c r="F140" s="37"/>
      <c r="G140" s="37"/>
      <c r="H140" s="37"/>
      <c r="I140" s="37"/>
      <c r="J140" s="37"/>
      <c r="K140" s="37"/>
      <c r="L140" s="52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pans="1:31" s="2" customFormat="1" ht="16.5" customHeight="1">
      <c r="A141" s="35"/>
      <c r="B141" s="36"/>
      <c r="C141" s="37"/>
      <c r="D141" s="37"/>
      <c r="E141" s="306" t="str">
        <f>E7</f>
        <v>Energetické úspory v provozní hale spol. ENBRA a.s.</v>
      </c>
      <c r="F141" s="307"/>
      <c r="G141" s="307"/>
      <c r="H141" s="307"/>
      <c r="I141" s="37"/>
      <c r="J141" s="37"/>
      <c r="K141" s="37"/>
      <c r="L141" s="52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  <row r="142" spans="1:31" s="2" customFormat="1" ht="12" customHeight="1">
      <c r="A142" s="35"/>
      <c r="B142" s="36"/>
      <c r="C142" s="30" t="s">
        <v>85</v>
      </c>
      <c r="D142" s="37"/>
      <c r="E142" s="37"/>
      <c r="F142" s="37"/>
      <c r="G142" s="37"/>
      <c r="H142" s="37"/>
      <c r="I142" s="37"/>
      <c r="J142" s="37"/>
      <c r="K142" s="37"/>
      <c r="L142" s="52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</row>
    <row r="143" spans="1:31" s="2" customFormat="1" ht="16.5" customHeight="1">
      <c r="A143" s="35"/>
      <c r="B143" s="36"/>
      <c r="C143" s="37"/>
      <c r="D143" s="37"/>
      <c r="E143" s="277" t="str">
        <f>E9</f>
        <v>01 - Snížení energetické náročnosti budovy skladu a haly</v>
      </c>
      <c r="F143" s="308"/>
      <c r="G143" s="308"/>
      <c r="H143" s="308"/>
      <c r="I143" s="37"/>
      <c r="J143" s="37"/>
      <c r="K143" s="37"/>
      <c r="L143" s="52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</row>
    <row r="144" spans="1:31" s="2" customFormat="1" ht="6.95" customHeight="1">
      <c r="A144" s="35"/>
      <c r="B144" s="36"/>
      <c r="C144" s="37"/>
      <c r="D144" s="37"/>
      <c r="E144" s="37"/>
      <c r="F144" s="37"/>
      <c r="G144" s="37"/>
      <c r="H144" s="37"/>
      <c r="I144" s="37"/>
      <c r="J144" s="37"/>
      <c r="K144" s="37"/>
      <c r="L144" s="52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</row>
    <row r="145" spans="1:65" s="2" customFormat="1" ht="12" customHeight="1">
      <c r="A145" s="35"/>
      <c r="B145" s="36"/>
      <c r="C145" s="30" t="s">
        <v>20</v>
      </c>
      <c r="D145" s="37"/>
      <c r="E145" s="37"/>
      <c r="F145" s="28" t="str">
        <f>F12</f>
        <v xml:space="preserve"> </v>
      </c>
      <c r="G145" s="37"/>
      <c r="H145" s="37"/>
      <c r="I145" s="30" t="s">
        <v>22</v>
      </c>
      <c r="J145" s="67" t="str">
        <f>IF(J12="","",J12)</f>
        <v>20. 1. 2022</v>
      </c>
      <c r="K145" s="37"/>
      <c r="L145" s="52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</row>
    <row r="146" spans="1:65" s="2" customFormat="1" ht="6.95" customHeight="1">
      <c r="A146" s="35"/>
      <c r="B146" s="36"/>
      <c r="C146" s="37"/>
      <c r="D146" s="37"/>
      <c r="E146" s="37"/>
      <c r="F146" s="37"/>
      <c r="G146" s="37"/>
      <c r="H146" s="37"/>
      <c r="I146" s="37"/>
      <c r="J146" s="37"/>
      <c r="K146" s="37"/>
      <c r="L146" s="52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</row>
    <row r="147" spans="1:65" s="2" customFormat="1" ht="15.2" customHeight="1">
      <c r="A147" s="35"/>
      <c r="B147" s="36"/>
      <c r="C147" s="30" t="s">
        <v>24</v>
      </c>
      <c r="D147" s="37"/>
      <c r="E147" s="37"/>
      <c r="F147" s="28" t="str">
        <f>E15</f>
        <v xml:space="preserve"> </v>
      </c>
      <c r="G147" s="37"/>
      <c r="H147" s="37"/>
      <c r="I147" s="30" t="s">
        <v>29</v>
      </c>
      <c r="J147" s="33" t="str">
        <f>E21</f>
        <v xml:space="preserve"> </v>
      </c>
      <c r="K147" s="37"/>
      <c r="L147" s="52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</row>
    <row r="148" spans="1:65" s="2" customFormat="1" ht="15.2" customHeight="1">
      <c r="A148" s="35"/>
      <c r="B148" s="36"/>
      <c r="C148" s="30" t="s">
        <v>27</v>
      </c>
      <c r="D148" s="37"/>
      <c r="E148" s="37"/>
      <c r="F148" s="28" t="str">
        <f>IF(E18="","",E18)</f>
        <v>Vyplň údaj</v>
      </c>
      <c r="G148" s="37"/>
      <c r="H148" s="37"/>
      <c r="I148" s="30" t="s">
        <v>31</v>
      </c>
      <c r="J148" s="33" t="str">
        <f>E24</f>
        <v xml:space="preserve"> </v>
      </c>
      <c r="K148" s="37"/>
      <c r="L148" s="52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</row>
    <row r="149" spans="1:65" s="2" customFormat="1" ht="10.35" customHeight="1">
      <c r="A149" s="35"/>
      <c r="B149" s="36"/>
      <c r="C149" s="37"/>
      <c r="D149" s="37"/>
      <c r="E149" s="37"/>
      <c r="F149" s="37"/>
      <c r="G149" s="37"/>
      <c r="H149" s="37"/>
      <c r="I149" s="37"/>
      <c r="J149" s="37"/>
      <c r="K149" s="37"/>
      <c r="L149" s="52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</row>
    <row r="150" spans="1:65" s="11" customFormat="1" ht="29.25" customHeight="1">
      <c r="A150" s="156"/>
      <c r="B150" s="157"/>
      <c r="C150" s="158" t="s">
        <v>128</v>
      </c>
      <c r="D150" s="159" t="s">
        <v>58</v>
      </c>
      <c r="E150" s="159" t="s">
        <v>54</v>
      </c>
      <c r="F150" s="159" t="s">
        <v>55</v>
      </c>
      <c r="G150" s="159" t="s">
        <v>129</v>
      </c>
      <c r="H150" s="159" t="s">
        <v>130</v>
      </c>
      <c r="I150" s="159" t="s">
        <v>131</v>
      </c>
      <c r="J150" s="160" t="s">
        <v>89</v>
      </c>
      <c r="K150" s="161" t="s">
        <v>132</v>
      </c>
      <c r="L150" s="162"/>
      <c r="M150" s="76" t="s">
        <v>1</v>
      </c>
      <c r="N150" s="77" t="s">
        <v>37</v>
      </c>
      <c r="O150" s="77" t="s">
        <v>133</v>
      </c>
      <c r="P150" s="77" t="s">
        <v>134</v>
      </c>
      <c r="Q150" s="77" t="s">
        <v>135</v>
      </c>
      <c r="R150" s="77" t="s">
        <v>136</v>
      </c>
      <c r="S150" s="77" t="s">
        <v>137</v>
      </c>
      <c r="T150" s="78" t="s">
        <v>138</v>
      </c>
      <c r="U150" s="156"/>
      <c r="V150" s="156"/>
      <c r="W150" s="156"/>
      <c r="X150" s="156"/>
      <c r="Y150" s="156"/>
      <c r="Z150" s="156"/>
      <c r="AA150" s="156"/>
      <c r="AB150" s="156"/>
      <c r="AC150" s="156"/>
      <c r="AD150" s="156"/>
      <c r="AE150" s="156"/>
    </row>
    <row r="151" spans="1:65" s="2" customFormat="1" ht="22.9" customHeight="1">
      <c r="A151" s="35"/>
      <c r="B151" s="36"/>
      <c r="C151" s="83" t="s">
        <v>139</v>
      </c>
      <c r="D151" s="37"/>
      <c r="E151" s="37"/>
      <c r="F151" s="37"/>
      <c r="G151" s="37"/>
      <c r="H151" s="37"/>
      <c r="I151" s="37"/>
      <c r="J151" s="163">
        <f>BK151</f>
        <v>0</v>
      </c>
      <c r="K151" s="37"/>
      <c r="L151" s="40"/>
      <c r="M151" s="79"/>
      <c r="N151" s="164"/>
      <c r="O151" s="80"/>
      <c r="P151" s="165">
        <f>P152+P404+P705+P782+P784</f>
        <v>0</v>
      </c>
      <c r="Q151" s="80"/>
      <c r="R151" s="165">
        <f>R152+R404+R705+R782+R784</f>
        <v>1395.6957500500002</v>
      </c>
      <c r="S151" s="80"/>
      <c r="T151" s="166">
        <f>T152+T404+T705+T782+T784</f>
        <v>1125.2077603599998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8" t="s">
        <v>72</v>
      </c>
      <c r="AU151" s="18" t="s">
        <v>91</v>
      </c>
      <c r="BK151" s="167">
        <f>BK152+BK404+BK705+BK782+BK784</f>
        <v>0</v>
      </c>
    </row>
    <row r="152" spans="1:65" s="12" customFormat="1" ht="25.9" customHeight="1">
      <c r="B152" s="168"/>
      <c r="C152" s="169"/>
      <c r="D152" s="170" t="s">
        <v>72</v>
      </c>
      <c r="E152" s="171" t="s">
        <v>140</v>
      </c>
      <c r="F152" s="171" t="s">
        <v>141</v>
      </c>
      <c r="G152" s="169"/>
      <c r="H152" s="169"/>
      <c r="I152" s="172"/>
      <c r="J152" s="173">
        <f>BK152</f>
        <v>0</v>
      </c>
      <c r="K152" s="169"/>
      <c r="L152" s="174"/>
      <c r="M152" s="175"/>
      <c r="N152" s="176"/>
      <c r="O152" s="176"/>
      <c r="P152" s="177">
        <f>P153+P188+P205+P225+P230+P237+P274+P321+P387+P402</f>
        <v>0</v>
      </c>
      <c r="Q152" s="176"/>
      <c r="R152" s="177">
        <f>R153+R188+R205+R225+R230+R237+R274+R321+R387+R402</f>
        <v>1358.9002446900001</v>
      </c>
      <c r="S152" s="176"/>
      <c r="T152" s="178">
        <f>T153+T188+T205+T225+T230+T237+T274+T321+T387+T402</f>
        <v>1063.2298199999998</v>
      </c>
      <c r="AR152" s="179" t="s">
        <v>81</v>
      </c>
      <c r="AT152" s="180" t="s">
        <v>72</v>
      </c>
      <c r="AU152" s="180" t="s">
        <v>73</v>
      </c>
      <c r="AY152" s="179" t="s">
        <v>142</v>
      </c>
      <c r="BK152" s="181">
        <f>BK153+BK188+BK205+BK225+BK230+BK237+BK274+BK321+BK387+BK402</f>
        <v>0</v>
      </c>
    </row>
    <row r="153" spans="1:65" s="12" customFormat="1" ht="22.9" customHeight="1">
      <c r="B153" s="168"/>
      <c r="C153" s="169"/>
      <c r="D153" s="170" t="s">
        <v>72</v>
      </c>
      <c r="E153" s="182" t="s">
        <v>81</v>
      </c>
      <c r="F153" s="182" t="s">
        <v>143</v>
      </c>
      <c r="G153" s="169"/>
      <c r="H153" s="169"/>
      <c r="I153" s="172"/>
      <c r="J153" s="183">
        <f>BK153</f>
        <v>0</v>
      </c>
      <c r="K153" s="169"/>
      <c r="L153" s="174"/>
      <c r="M153" s="175"/>
      <c r="N153" s="176"/>
      <c r="O153" s="176"/>
      <c r="P153" s="177">
        <f>SUM(P154:P187)</f>
        <v>0</v>
      </c>
      <c r="Q153" s="176"/>
      <c r="R153" s="177">
        <f>SUM(R154:R187)</f>
        <v>0</v>
      </c>
      <c r="S153" s="176"/>
      <c r="T153" s="178">
        <f>SUM(T154:T187)</f>
        <v>0.54120000000000001</v>
      </c>
      <c r="AR153" s="179" t="s">
        <v>81</v>
      </c>
      <c r="AT153" s="180" t="s">
        <v>72</v>
      </c>
      <c r="AU153" s="180" t="s">
        <v>81</v>
      </c>
      <c r="AY153" s="179" t="s">
        <v>142</v>
      </c>
      <c r="BK153" s="181">
        <f>SUM(BK154:BK187)</f>
        <v>0</v>
      </c>
    </row>
    <row r="154" spans="1:65" s="2" customFormat="1" ht="24.2" customHeight="1">
      <c r="A154" s="35"/>
      <c r="B154" s="36"/>
      <c r="C154" s="184" t="s">
        <v>81</v>
      </c>
      <c r="D154" s="184" t="s">
        <v>144</v>
      </c>
      <c r="E154" s="185" t="s">
        <v>145</v>
      </c>
      <c r="F154" s="186" t="s">
        <v>146</v>
      </c>
      <c r="G154" s="187" t="s">
        <v>147</v>
      </c>
      <c r="H154" s="188">
        <v>2.46</v>
      </c>
      <c r="I154" s="189"/>
      <c r="J154" s="190">
        <f>ROUND(I154*H154,2)</f>
        <v>0</v>
      </c>
      <c r="K154" s="191"/>
      <c r="L154" s="40"/>
      <c r="M154" s="192" t="s">
        <v>1</v>
      </c>
      <c r="N154" s="193" t="s">
        <v>38</v>
      </c>
      <c r="O154" s="72"/>
      <c r="P154" s="194">
        <f>O154*H154</f>
        <v>0</v>
      </c>
      <c r="Q154" s="194">
        <v>0</v>
      </c>
      <c r="R154" s="194">
        <f>Q154*H154</f>
        <v>0</v>
      </c>
      <c r="S154" s="194">
        <v>0.22</v>
      </c>
      <c r="T154" s="195">
        <f>S154*H154</f>
        <v>0.54120000000000001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6" t="s">
        <v>148</v>
      </c>
      <c r="AT154" s="196" t="s">
        <v>144</v>
      </c>
      <c r="AU154" s="196" t="s">
        <v>83</v>
      </c>
      <c r="AY154" s="18" t="s">
        <v>142</v>
      </c>
      <c r="BE154" s="197">
        <f>IF(N154="základní",J154,0)</f>
        <v>0</v>
      </c>
      <c r="BF154" s="197">
        <f>IF(N154="snížená",J154,0)</f>
        <v>0</v>
      </c>
      <c r="BG154" s="197">
        <f>IF(N154="zákl. přenesená",J154,0)</f>
        <v>0</v>
      </c>
      <c r="BH154" s="197">
        <f>IF(N154="sníž. přenesená",J154,0)</f>
        <v>0</v>
      </c>
      <c r="BI154" s="197">
        <f>IF(N154="nulová",J154,0)</f>
        <v>0</v>
      </c>
      <c r="BJ154" s="18" t="s">
        <v>81</v>
      </c>
      <c r="BK154" s="197">
        <f>ROUND(I154*H154,2)</f>
        <v>0</v>
      </c>
      <c r="BL154" s="18" t="s">
        <v>148</v>
      </c>
      <c r="BM154" s="196" t="s">
        <v>149</v>
      </c>
    </row>
    <row r="155" spans="1:65" s="13" customFormat="1" ht="11.25">
      <c r="B155" s="198"/>
      <c r="C155" s="199"/>
      <c r="D155" s="200" t="s">
        <v>150</v>
      </c>
      <c r="E155" s="201" t="s">
        <v>1</v>
      </c>
      <c r="F155" s="202" t="s">
        <v>151</v>
      </c>
      <c r="G155" s="199"/>
      <c r="H155" s="201" t="s">
        <v>1</v>
      </c>
      <c r="I155" s="203"/>
      <c r="J155" s="199"/>
      <c r="K155" s="199"/>
      <c r="L155" s="204"/>
      <c r="M155" s="205"/>
      <c r="N155" s="206"/>
      <c r="O155" s="206"/>
      <c r="P155" s="206"/>
      <c r="Q155" s="206"/>
      <c r="R155" s="206"/>
      <c r="S155" s="206"/>
      <c r="T155" s="207"/>
      <c r="AT155" s="208" t="s">
        <v>150</v>
      </c>
      <c r="AU155" s="208" t="s">
        <v>83</v>
      </c>
      <c r="AV155" s="13" t="s">
        <v>81</v>
      </c>
      <c r="AW155" s="13" t="s">
        <v>30</v>
      </c>
      <c r="AX155" s="13" t="s">
        <v>73</v>
      </c>
      <c r="AY155" s="208" t="s">
        <v>142</v>
      </c>
    </row>
    <row r="156" spans="1:65" s="14" customFormat="1" ht="11.25">
      <c r="B156" s="209"/>
      <c r="C156" s="210"/>
      <c r="D156" s="200" t="s">
        <v>150</v>
      </c>
      <c r="E156" s="211" t="s">
        <v>1</v>
      </c>
      <c r="F156" s="212" t="s">
        <v>152</v>
      </c>
      <c r="G156" s="210"/>
      <c r="H156" s="213">
        <v>2.46</v>
      </c>
      <c r="I156" s="214"/>
      <c r="J156" s="210"/>
      <c r="K156" s="210"/>
      <c r="L156" s="215"/>
      <c r="M156" s="216"/>
      <c r="N156" s="217"/>
      <c r="O156" s="217"/>
      <c r="P156" s="217"/>
      <c r="Q156" s="217"/>
      <c r="R156" s="217"/>
      <c r="S156" s="217"/>
      <c r="T156" s="218"/>
      <c r="AT156" s="219" t="s">
        <v>150</v>
      </c>
      <c r="AU156" s="219" t="s">
        <v>83</v>
      </c>
      <c r="AV156" s="14" t="s">
        <v>83</v>
      </c>
      <c r="AW156" s="14" t="s">
        <v>30</v>
      </c>
      <c r="AX156" s="14" t="s">
        <v>81</v>
      </c>
      <c r="AY156" s="219" t="s">
        <v>142</v>
      </c>
    </row>
    <row r="157" spans="1:65" s="2" customFormat="1" ht="33" customHeight="1">
      <c r="A157" s="35"/>
      <c r="B157" s="36"/>
      <c r="C157" s="184" t="s">
        <v>83</v>
      </c>
      <c r="D157" s="184" t="s">
        <v>144</v>
      </c>
      <c r="E157" s="185" t="s">
        <v>153</v>
      </c>
      <c r="F157" s="186" t="s">
        <v>154</v>
      </c>
      <c r="G157" s="187" t="s">
        <v>155</v>
      </c>
      <c r="H157" s="188">
        <v>590.90700000000004</v>
      </c>
      <c r="I157" s="189"/>
      <c r="J157" s="190">
        <f>ROUND(I157*H157,2)</f>
        <v>0</v>
      </c>
      <c r="K157" s="191"/>
      <c r="L157" s="40"/>
      <c r="M157" s="192" t="s">
        <v>1</v>
      </c>
      <c r="N157" s="193" t="s">
        <v>38</v>
      </c>
      <c r="O157" s="72"/>
      <c r="P157" s="194">
        <f>O157*H157</f>
        <v>0</v>
      </c>
      <c r="Q157" s="194">
        <v>0</v>
      </c>
      <c r="R157" s="194">
        <f>Q157*H157</f>
        <v>0</v>
      </c>
      <c r="S157" s="194">
        <v>0</v>
      </c>
      <c r="T157" s="19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6" t="s">
        <v>148</v>
      </c>
      <c r="AT157" s="196" t="s">
        <v>144</v>
      </c>
      <c r="AU157" s="196" t="s">
        <v>83</v>
      </c>
      <c r="AY157" s="18" t="s">
        <v>142</v>
      </c>
      <c r="BE157" s="197">
        <f>IF(N157="základní",J157,0)</f>
        <v>0</v>
      </c>
      <c r="BF157" s="197">
        <f>IF(N157="snížená",J157,0)</f>
        <v>0</v>
      </c>
      <c r="BG157" s="197">
        <f>IF(N157="zákl. přenesená",J157,0)</f>
        <v>0</v>
      </c>
      <c r="BH157" s="197">
        <f>IF(N157="sníž. přenesená",J157,0)</f>
        <v>0</v>
      </c>
      <c r="BI157" s="197">
        <f>IF(N157="nulová",J157,0)</f>
        <v>0</v>
      </c>
      <c r="BJ157" s="18" t="s">
        <v>81</v>
      </c>
      <c r="BK157" s="197">
        <f>ROUND(I157*H157,2)</f>
        <v>0</v>
      </c>
      <c r="BL157" s="18" t="s">
        <v>148</v>
      </c>
      <c r="BM157" s="196" t="s">
        <v>156</v>
      </c>
    </row>
    <row r="158" spans="1:65" s="13" customFormat="1" ht="11.25">
      <c r="B158" s="198"/>
      <c r="C158" s="199"/>
      <c r="D158" s="200" t="s">
        <v>150</v>
      </c>
      <c r="E158" s="201" t="s">
        <v>1</v>
      </c>
      <c r="F158" s="202" t="s">
        <v>157</v>
      </c>
      <c r="G158" s="199"/>
      <c r="H158" s="201" t="s">
        <v>1</v>
      </c>
      <c r="I158" s="203"/>
      <c r="J158" s="199"/>
      <c r="K158" s="199"/>
      <c r="L158" s="204"/>
      <c r="M158" s="205"/>
      <c r="N158" s="206"/>
      <c r="O158" s="206"/>
      <c r="P158" s="206"/>
      <c r="Q158" s="206"/>
      <c r="R158" s="206"/>
      <c r="S158" s="206"/>
      <c r="T158" s="207"/>
      <c r="AT158" s="208" t="s">
        <v>150</v>
      </c>
      <c r="AU158" s="208" t="s">
        <v>83</v>
      </c>
      <c r="AV158" s="13" t="s">
        <v>81</v>
      </c>
      <c r="AW158" s="13" t="s">
        <v>30</v>
      </c>
      <c r="AX158" s="13" t="s">
        <v>73</v>
      </c>
      <c r="AY158" s="208" t="s">
        <v>142</v>
      </c>
    </row>
    <row r="159" spans="1:65" s="14" customFormat="1" ht="11.25">
      <c r="B159" s="209"/>
      <c r="C159" s="210"/>
      <c r="D159" s="200" t="s">
        <v>150</v>
      </c>
      <c r="E159" s="211" t="s">
        <v>1</v>
      </c>
      <c r="F159" s="212" t="s">
        <v>158</v>
      </c>
      <c r="G159" s="210"/>
      <c r="H159" s="213">
        <v>257.77100000000002</v>
      </c>
      <c r="I159" s="214"/>
      <c r="J159" s="210"/>
      <c r="K159" s="210"/>
      <c r="L159" s="215"/>
      <c r="M159" s="216"/>
      <c r="N159" s="217"/>
      <c r="O159" s="217"/>
      <c r="P159" s="217"/>
      <c r="Q159" s="217"/>
      <c r="R159" s="217"/>
      <c r="S159" s="217"/>
      <c r="T159" s="218"/>
      <c r="AT159" s="219" t="s">
        <v>150</v>
      </c>
      <c r="AU159" s="219" t="s">
        <v>83</v>
      </c>
      <c r="AV159" s="14" t="s">
        <v>83</v>
      </c>
      <c r="AW159" s="14" t="s">
        <v>30</v>
      </c>
      <c r="AX159" s="14" t="s">
        <v>73</v>
      </c>
      <c r="AY159" s="219" t="s">
        <v>142</v>
      </c>
    </row>
    <row r="160" spans="1:65" s="13" customFormat="1" ht="11.25">
      <c r="B160" s="198"/>
      <c r="C160" s="199"/>
      <c r="D160" s="200" t="s">
        <v>150</v>
      </c>
      <c r="E160" s="201" t="s">
        <v>1</v>
      </c>
      <c r="F160" s="202" t="s">
        <v>159</v>
      </c>
      <c r="G160" s="199"/>
      <c r="H160" s="201" t="s">
        <v>1</v>
      </c>
      <c r="I160" s="203"/>
      <c r="J160" s="199"/>
      <c r="K160" s="199"/>
      <c r="L160" s="204"/>
      <c r="M160" s="205"/>
      <c r="N160" s="206"/>
      <c r="O160" s="206"/>
      <c r="P160" s="206"/>
      <c r="Q160" s="206"/>
      <c r="R160" s="206"/>
      <c r="S160" s="206"/>
      <c r="T160" s="207"/>
      <c r="AT160" s="208" t="s">
        <v>150</v>
      </c>
      <c r="AU160" s="208" t="s">
        <v>83</v>
      </c>
      <c r="AV160" s="13" t="s">
        <v>81</v>
      </c>
      <c r="AW160" s="13" t="s">
        <v>30</v>
      </c>
      <c r="AX160" s="13" t="s">
        <v>73</v>
      </c>
      <c r="AY160" s="208" t="s">
        <v>142</v>
      </c>
    </row>
    <row r="161" spans="1:65" s="14" customFormat="1" ht="11.25">
      <c r="B161" s="209"/>
      <c r="C161" s="210"/>
      <c r="D161" s="200" t="s">
        <v>150</v>
      </c>
      <c r="E161" s="211" t="s">
        <v>1</v>
      </c>
      <c r="F161" s="212" t="s">
        <v>160</v>
      </c>
      <c r="G161" s="210"/>
      <c r="H161" s="213">
        <v>316.53399999999999</v>
      </c>
      <c r="I161" s="214"/>
      <c r="J161" s="210"/>
      <c r="K161" s="210"/>
      <c r="L161" s="215"/>
      <c r="M161" s="216"/>
      <c r="N161" s="217"/>
      <c r="O161" s="217"/>
      <c r="P161" s="217"/>
      <c r="Q161" s="217"/>
      <c r="R161" s="217"/>
      <c r="S161" s="217"/>
      <c r="T161" s="218"/>
      <c r="AT161" s="219" t="s">
        <v>150</v>
      </c>
      <c r="AU161" s="219" t="s">
        <v>83</v>
      </c>
      <c r="AV161" s="14" t="s">
        <v>83</v>
      </c>
      <c r="AW161" s="14" t="s">
        <v>30</v>
      </c>
      <c r="AX161" s="14" t="s">
        <v>73</v>
      </c>
      <c r="AY161" s="219" t="s">
        <v>142</v>
      </c>
    </row>
    <row r="162" spans="1:65" s="14" customFormat="1" ht="11.25">
      <c r="B162" s="209"/>
      <c r="C162" s="210"/>
      <c r="D162" s="200" t="s">
        <v>150</v>
      </c>
      <c r="E162" s="211" t="s">
        <v>1</v>
      </c>
      <c r="F162" s="212" t="s">
        <v>161</v>
      </c>
      <c r="G162" s="210"/>
      <c r="H162" s="213">
        <v>16.602</v>
      </c>
      <c r="I162" s="214"/>
      <c r="J162" s="210"/>
      <c r="K162" s="210"/>
      <c r="L162" s="215"/>
      <c r="M162" s="216"/>
      <c r="N162" s="217"/>
      <c r="O162" s="217"/>
      <c r="P162" s="217"/>
      <c r="Q162" s="217"/>
      <c r="R162" s="217"/>
      <c r="S162" s="217"/>
      <c r="T162" s="218"/>
      <c r="AT162" s="219" t="s">
        <v>150</v>
      </c>
      <c r="AU162" s="219" t="s">
        <v>83</v>
      </c>
      <c r="AV162" s="14" t="s">
        <v>83</v>
      </c>
      <c r="AW162" s="14" t="s">
        <v>30</v>
      </c>
      <c r="AX162" s="14" t="s">
        <v>73</v>
      </c>
      <c r="AY162" s="219" t="s">
        <v>142</v>
      </c>
    </row>
    <row r="163" spans="1:65" s="15" customFormat="1" ht="11.25">
      <c r="B163" s="220"/>
      <c r="C163" s="221"/>
      <c r="D163" s="200" t="s">
        <v>150</v>
      </c>
      <c r="E163" s="222" t="s">
        <v>1</v>
      </c>
      <c r="F163" s="223" t="s">
        <v>162</v>
      </c>
      <c r="G163" s="221"/>
      <c r="H163" s="224">
        <v>590.90700000000004</v>
      </c>
      <c r="I163" s="225"/>
      <c r="J163" s="221"/>
      <c r="K163" s="221"/>
      <c r="L163" s="226"/>
      <c r="M163" s="227"/>
      <c r="N163" s="228"/>
      <c r="O163" s="228"/>
      <c r="P163" s="228"/>
      <c r="Q163" s="228"/>
      <c r="R163" s="228"/>
      <c r="S163" s="228"/>
      <c r="T163" s="229"/>
      <c r="AT163" s="230" t="s">
        <v>150</v>
      </c>
      <c r="AU163" s="230" t="s">
        <v>83</v>
      </c>
      <c r="AV163" s="15" t="s">
        <v>148</v>
      </c>
      <c r="AW163" s="15" t="s">
        <v>30</v>
      </c>
      <c r="AX163" s="15" t="s">
        <v>81</v>
      </c>
      <c r="AY163" s="230" t="s">
        <v>142</v>
      </c>
    </row>
    <row r="164" spans="1:65" s="2" customFormat="1" ht="24.2" customHeight="1">
      <c r="A164" s="35"/>
      <c r="B164" s="36"/>
      <c r="C164" s="184" t="s">
        <v>163</v>
      </c>
      <c r="D164" s="184" t="s">
        <v>144</v>
      </c>
      <c r="E164" s="185" t="s">
        <v>164</v>
      </c>
      <c r="F164" s="186" t="s">
        <v>165</v>
      </c>
      <c r="G164" s="187" t="s">
        <v>155</v>
      </c>
      <c r="H164" s="188">
        <v>1.829</v>
      </c>
      <c r="I164" s="189"/>
      <c r="J164" s="190">
        <f>ROUND(I164*H164,2)</f>
        <v>0</v>
      </c>
      <c r="K164" s="191"/>
      <c r="L164" s="40"/>
      <c r="M164" s="192" t="s">
        <v>1</v>
      </c>
      <c r="N164" s="193" t="s">
        <v>38</v>
      </c>
      <c r="O164" s="72"/>
      <c r="P164" s="194">
        <f>O164*H164</f>
        <v>0</v>
      </c>
      <c r="Q164" s="194">
        <v>0</v>
      </c>
      <c r="R164" s="194">
        <f>Q164*H164</f>
        <v>0</v>
      </c>
      <c r="S164" s="194">
        <v>0</v>
      </c>
      <c r="T164" s="19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6" t="s">
        <v>148</v>
      </c>
      <c r="AT164" s="196" t="s">
        <v>144</v>
      </c>
      <c r="AU164" s="196" t="s">
        <v>83</v>
      </c>
      <c r="AY164" s="18" t="s">
        <v>142</v>
      </c>
      <c r="BE164" s="197">
        <f>IF(N164="základní",J164,0)</f>
        <v>0</v>
      </c>
      <c r="BF164" s="197">
        <f>IF(N164="snížená",J164,0)</f>
        <v>0</v>
      </c>
      <c r="BG164" s="197">
        <f>IF(N164="zákl. přenesená",J164,0)</f>
        <v>0</v>
      </c>
      <c r="BH164" s="197">
        <f>IF(N164="sníž. přenesená",J164,0)</f>
        <v>0</v>
      </c>
      <c r="BI164" s="197">
        <f>IF(N164="nulová",J164,0)</f>
        <v>0</v>
      </c>
      <c r="BJ164" s="18" t="s">
        <v>81</v>
      </c>
      <c r="BK164" s="197">
        <f>ROUND(I164*H164,2)</f>
        <v>0</v>
      </c>
      <c r="BL164" s="18" t="s">
        <v>148</v>
      </c>
      <c r="BM164" s="196" t="s">
        <v>166</v>
      </c>
    </row>
    <row r="165" spans="1:65" s="13" customFormat="1" ht="11.25">
      <c r="B165" s="198"/>
      <c r="C165" s="199"/>
      <c r="D165" s="200" t="s">
        <v>150</v>
      </c>
      <c r="E165" s="201" t="s">
        <v>1</v>
      </c>
      <c r="F165" s="202" t="s">
        <v>151</v>
      </c>
      <c r="G165" s="199"/>
      <c r="H165" s="201" t="s">
        <v>1</v>
      </c>
      <c r="I165" s="203"/>
      <c r="J165" s="199"/>
      <c r="K165" s="199"/>
      <c r="L165" s="204"/>
      <c r="M165" s="205"/>
      <c r="N165" s="206"/>
      <c r="O165" s="206"/>
      <c r="P165" s="206"/>
      <c r="Q165" s="206"/>
      <c r="R165" s="206"/>
      <c r="S165" s="206"/>
      <c r="T165" s="207"/>
      <c r="AT165" s="208" t="s">
        <v>150</v>
      </c>
      <c r="AU165" s="208" t="s">
        <v>83</v>
      </c>
      <c r="AV165" s="13" t="s">
        <v>81</v>
      </c>
      <c r="AW165" s="13" t="s">
        <v>30</v>
      </c>
      <c r="AX165" s="13" t="s">
        <v>73</v>
      </c>
      <c r="AY165" s="208" t="s">
        <v>142</v>
      </c>
    </row>
    <row r="166" spans="1:65" s="14" customFormat="1" ht="11.25">
      <c r="B166" s="209"/>
      <c r="C166" s="210"/>
      <c r="D166" s="200" t="s">
        <v>150</v>
      </c>
      <c r="E166" s="211" t="s">
        <v>1</v>
      </c>
      <c r="F166" s="212" t="s">
        <v>167</v>
      </c>
      <c r="G166" s="210"/>
      <c r="H166" s="213">
        <v>1.829</v>
      </c>
      <c r="I166" s="214"/>
      <c r="J166" s="210"/>
      <c r="K166" s="210"/>
      <c r="L166" s="215"/>
      <c r="M166" s="216"/>
      <c r="N166" s="217"/>
      <c r="O166" s="217"/>
      <c r="P166" s="217"/>
      <c r="Q166" s="217"/>
      <c r="R166" s="217"/>
      <c r="S166" s="217"/>
      <c r="T166" s="218"/>
      <c r="AT166" s="219" t="s">
        <v>150</v>
      </c>
      <c r="AU166" s="219" t="s">
        <v>83</v>
      </c>
      <c r="AV166" s="14" t="s">
        <v>83</v>
      </c>
      <c r="AW166" s="14" t="s">
        <v>30</v>
      </c>
      <c r="AX166" s="14" t="s">
        <v>81</v>
      </c>
      <c r="AY166" s="219" t="s">
        <v>142</v>
      </c>
    </row>
    <row r="167" spans="1:65" s="2" customFormat="1" ht="37.9" customHeight="1">
      <c r="A167" s="35"/>
      <c r="B167" s="36"/>
      <c r="C167" s="184" t="s">
        <v>148</v>
      </c>
      <c r="D167" s="184" t="s">
        <v>144</v>
      </c>
      <c r="E167" s="185" t="s">
        <v>168</v>
      </c>
      <c r="F167" s="186" t="s">
        <v>169</v>
      </c>
      <c r="G167" s="187" t="s">
        <v>155</v>
      </c>
      <c r="H167" s="188">
        <v>590.90700000000004</v>
      </c>
      <c r="I167" s="189"/>
      <c r="J167" s="190">
        <f>ROUND(I167*H167,2)</f>
        <v>0</v>
      </c>
      <c r="K167" s="191"/>
      <c r="L167" s="40"/>
      <c r="M167" s="192" t="s">
        <v>1</v>
      </c>
      <c r="N167" s="193" t="s">
        <v>38</v>
      </c>
      <c r="O167" s="72"/>
      <c r="P167" s="194">
        <f>O167*H167</f>
        <v>0</v>
      </c>
      <c r="Q167" s="194">
        <v>0</v>
      </c>
      <c r="R167" s="194">
        <f>Q167*H167</f>
        <v>0</v>
      </c>
      <c r="S167" s="194">
        <v>0</v>
      </c>
      <c r="T167" s="19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6" t="s">
        <v>148</v>
      </c>
      <c r="AT167" s="196" t="s">
        <v>144</v>
      </c>
      <c r="AU167" s="196" t="s">
        <v>83</v>
      </c>
      <c r="AY167" s="18" t="s">
        <v>142</v>
      </c>
      <c r="BE167" s="197">
        <f>IF(N167="základní",J167,0)</f>
        <v>0</v>
      </c>
      <c r="BF167" s="197">
        <f>IF(N167="snížená",J167,0)</f>
        <v>0</v>
      </c>
      <c r="BG167" s="197">
        <f>IF(N167="zákl. přenesená",J167,0)</f>
        <v>0</v>
      </c>
      <c r="BH167" s="197">
        <f>IF(N167="sníž. přenesená",J167,0)</f>
        <v>0</v>
      </c>
      <c r="BI167" s="197">
        <f>IF(N167="nulová",J167,0)</f>
        <v>0</v>
      </c>
      <c r="BJ167" s="18" t="s">
        <v>81</v>
      </c>
      <c r="BK167" s="197">
        <f>ROUND(I167*H167,2)</f>
        <v>0</v>
      </c>
      <c r="BL167" s="18" t="s">
        <v>148</v>
      </c>
      <c r="BM167" s="196" t="s">
        <v>170</v>
      </c>
    </row>
    <row r="168" spans="1:65" s="14" customFormat="1" ht="11.25">
      <c r="B168" s="209"/>
      <c r="C168" s="210"/>
      <c r="D168" s="200" t="s">
        <v>150</v>
      </c>
      <c r="E168" s="211" t="s">
        <v>1</v>
      </c>
      <c r="F168" s="212" t="s">
        <v>171</v>
      </c>
      <c r="G168" s="210"/>
      <c r="H168" s="213">
        <v>590.90700000000004</v>
      </c>
      <c r="I168" s="214"/>
      <c r="J168" s="210"/>
      <c r="K168" s="210"/>
      <c r="L168" s="215"/>
      <c r="M168" s="216"/>
      <c r="N168" s="217"/>
      <c r="O168" s="217"/>
      <c r="P168" s="217"/>
      <c r="Q168" s="217"/>
      <c r="R168" s="217"/>
      <c r="S168" s="217"/>
      <c r="T168" s="218"/>
      <c r="AT168" s="219" t="s">
        <v>150</v>
      </c>
      <c r="AU168" s="219" t="s">
        <v>83</v>
      </c>
      <c r="AV168" s="14" t="s">
        <v>83</v>
      </c>
      <c r="AW168" s="14" t="s">
        <v>30</v>
      </c>
      <c r="AX168" s="14" t="s">
        <v>81</v>
      </c>
      <c r="AY168" s="219" t="s">
        <v>142</v>
      </c>
    </row>
    <row r="169" spans="1:65" s="2" customFormat="1" ht="37.9" customHeight="1">
      <c r="A169" s="35"/>
      <c r="B169" s="36"/>
      <c r="C169" s="184" t="s">
        <v>172</v>
      </c>
      <c r="D169" s="184" t="s">
        <v>144</v>
      </c>
      <c r="E169" s="185" t="s">
        <v>168</v>
      </c>
      <c r="F169" s="186" t="s">
        <v>169</v>
      </c>
      <c r="G169" s="187" t="s">
        <v>155</v>
      </c>
      <c r="H169" s="188">
        <v>1.829</v>
      </c>
      <c r="I169" s="189"/>
      <c r="J169" s="190">
        <f>ROUND(I169*H169,2)</f>
        <v>0</v>
      </c>
      <c r="K169" s="191"/>
      <c r="L169" s="40"/>
      <c r="M169" s="192" t="s">
        <v>1</v>
      </c>
      <c r="N169" s="193" t="s">
        <v>38</v>
      </c>
      <c r="O169" s="72"/>
      <c r="P169" s="194">
        <f>O169*H169</f>
        <v>0</v>
      </c>
      <c r="Q169" s="194">
        <v>0</v>
      </c>
      <c r="R169" s="194">
        <f>Q169*H169</f>
        <v>0</v>
      </c>
      <c r="S169" s="194">
        <v>0</v>
      </c>
      <c r="T169" s="19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6" t="s">
        <v>148</v>
      </c>
      <c r="AT169" s="196" t="s">
        <v>144</v>
      </c>
      <c r="AU169" s="196" t="s">
        <v>83</v>
      </c>
      <c r="AY169" s="18" t="s">
        <v>142</v>
      </c>
      <c r="BE169" s="197">
        <f>IF(N169="základní",J169,0)</f>
        <v>0</v>
      </c>
      <c r="BF169" s="197">
        <f>IF(N169="snížená",J169,0)</f>
        <v>0</v>
      </c>
      <c r="BG169" s="197">
        <f>IF(N169="zákl. přenesená",J169,0)</f>
        <v>0</v>
      </c>
      <c r="BH169" s="197">
        <f>IF(N169="sníž. přenesená",J169,0)</f>
        <v>0</v>
      </c>
      <c r="BI169" s="197">
        <f>IF(N169="nulová",J169,0)</f>
        <v>0</v>
      </c>
      <c r="BJ169" s="18" t="s">
        <v>81</v>
      </c>
      <c r="BK169" s="197">
        <f>ROUND(I169*H169,2)</f>
        <v>0</v>
      </c>
      <c r="BL169" s="18" t="s">
        <v>148</v>
      </c>
      <c r="BM169" s="196" t="s">
        <v>173</v>
      </c>
    </row>
    <row r="170" spans="1:65" s="14" customFormat="1" ht="11.25">
      <c r="B170" s="209"/>
      <c r="C170" s="210"/>
      <c r="D170" s="200" t="s">
        <v>150</v>
      </c>
      <c r="E170" s="211" t="s">
        <v>1</v>
      </c>
      <c r="F170" s="212" t="s">
        <v>174</v>
      </c>
      <c r="G170" s="210"/>
      <c r="H170" s="213">
        <v>1.829</v>
      </c>
      <c r="I170" s="214"/>
      <c r="J170" s="210"/>
      <c r="K170" s="210"/>
      <c r="L170" s="215"/>
      <c r="M170" s="216"/>
      <c r="N170" s="217"/>
      <c r="O170" s="217"/>
      <c r="P170" s="217"/>
      <c r="Q170" s="217"/>
      <c r="R170" s="217"/>
      <c r="S170" s="217"/>
      <c r="T170" s="218"/>
      <c r="AT170" s="219" t="s">
        <v>150</v>
      </c>
      <c r="AU170" s="219" t="s">
        <v>83</v>
      </c>
      <c r="AV170" s="14" t="s">
        <v>83</v>
      </c>
      <c r="AW170" s="14" t="s">
        <v>30</v>
      </c>
      <c r="AX170" s="14" t="s">
        <v>81</v>
      </c>
      <c r="AY170" s="219" t="s">
        <v>142</v>
      </c>
    </row>
    <row r="171" spans="1:65" s="2" customFormat="1" ht="37.9" customHeight="1">
      <c r="A171" s="35"/>
      <c r="B171" s="36"/>
      <c r="C171" s="184" t="s">
        <v>175</v>
      </c>
      <c r="D171" s="184" t="s">
        <v>144</v>
      </c>
      <c r="E171" s="185" t="s">
        <v>176</v>
      </c>
      <c r="F171" s="186" t="s">
        <v>177</v>
      </c>
      <c r="G171" s="187" t="s">
        <v>155</v>
      </c>
      <c r="H171" s="188">
        <v>5909.07</v>
      </c>
      <c r="I171" s="189"/>
      <c r="J171" s="190">
        <f>ROUND(I171*H171,2)</f>
        <v>0</v>
      </c>
      <c r="K171" s="191"/>
      <c r="L171" s="40"/>
      <c r="M171" s="192" t="s">
        <v>1</v>
      </c>
      <c r="N171" s="193" t="s">
        <v>38</v>
      </c>
      <c r="O171" s="72"/>
      <c r="P171" s="194">
        <f>O171*H171</f>
        <v>0</v>
      </c>
      <c r="Q171" s="194">
        <v>0</v>
      </c>
      <c r="R171" s="194">
        <f>Q171*H171</f>
        <v>0</v>
      </c>
      <c r="S171" s="194">
        <v>0</v>
      </c>
      <c r="T171" s="19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6" t="s">
        <v>148</v>
      </c>
      <c r="AT171" s="196" t="s">
        <v>144</v>
      </c>
      <c r="AU171" s="196" t="s">
        <v>83</v>
      </c>
      <c r="AY171" s="18" t="s">
        <v>142</v>
      </c>
      <c r="BE171" s="197">
        <f>IF(N171="základní",J171,0)</f>
        <v>0</v>
      </c>
      <c r="BF171" s="197">
        <f>IF(N171="snížená",J171,0)</f>
        <v>0</v>
      </c>
      <c r="BG171" s="197">
        <f>IF(N171="zákl. přenesená",J171,0)</f>
        <v>0</v>
      </c>
      <c r="BH171" s="197">
        <f>IF(N171="sníž. přenesená",J171,0)</f>
        <v>0</v>
      </c>
      <c r="BI171" s="197">
        <f>IF(N171="nulová",J171,0)</f>
        <v>0</v>
      </c>
      <c r="BJ171" s="18" t="s">
        <v>81</v>
      </c>
      <c r="BK171" s="197">
        <f>ROUND(I171*H171,2)</f>
        <v>0</v>
      </c>
      <c r="BL171" s="18" t="s">
        <v>148</v>
      </c>
      <c r="BM171" s="196" t="s">
        <v>178</v>
      </c>
    </row>
    <row r="172" spans="1:65" s="14" customFormat="1" ht="11.25">
      <c r="B172" s="209"/>
      <c r="C172" s="210"/>
      <c r="D172" s="200" t="s">
        <v>150</v>
      </c>
      <c r="E172" s="211" t="s">
        <v>1</v>
      </c>
      <c r="F172" s="212" t="s">
        <v>179</v>
      </c>
      <c r="G172" s="210"/>
      <c r="H172" s="213">
        <v>5909.07</v>
      </c>
      <c r="I172" s="214"/>
      <c r="J172" s="210"/>
      <c r="K172" s="210"/>
      <c r="L172" s="215"/>
      <c r="M172" s="216"/>
      <c r="N172" s="217"/>
      <c r="O172" s="217"/>
      <c r="P172" s="217"/>
      <c r="Q172" s="217"/>
      <c r="R172" s="217"/>
      <c r="S172" s="217"/>
      <c r="T172" s="218"/>
      <c r="AT172" s="219" t="s">
        <v>150</v>
      </c>
      <c r="AU172" s="219" t="s">
        <v>83</v>
      </c>
      <c r="AV172" s="14" t="s">
        <v>83</v>
      </c>
      <c r="AW172" s="14" t="s">
        <v>30</v>
      </c>
      <c r="AX172" s="14" t="s">
        <v>81</v>
      </c>
      <c r="AY172" s="219" t="s">
        <v>142</v>
      </c>
    </row>
    <row r="173" spans="1:65" s="2" customFormat="1" ht="37.9" customHeight="1">
      <c r="A173" s="35"/>
      <c r="B173" s="36"/>
      <c r="C173" s="184" t="s">
        <v>180</v>
      </c>
      <c r="D173" s="184" t="s">
        <v>144</v>
      </c>
      <c r="E173" s="185" t="s">
        <v>176</v>
      </c>
      <c r="F173" s="186" t="s">
        <v>177</v>
      </c>
      <c r="G173" s="187" t="s">
        <v>155</v>
      </c>
      <c r="H173" s="188">
        <v>18.29</v>
      </c>
      <c r="I173" s="189"/>
      <c r="J173" s="190">
        <f>ROUND(I173*H173,2)</f>
        <v>0</v>
      </c>
      <c r="K173" s="191"/>
      <c r="L173" s="40"/>
      <c r="M173" s="192" t="s">
        <v>1</v>
      </c>
      <c r="N173" s="193" t="s">
        <v>38</v>
      </c>
      <c r="O173" s="72"/>
      <c r="P173" s="194">
        <f>O173*H173</f>
        <v>0</v>
      </c>
      <c r="Q173" s="194">
        <v>0</v>
      </c>
      <c r="R173" s="194">
        <f>Q173*H173</f>
        <v>0</v>
      </c>
      <c r="S173" s="194">
        <v>0</v>
      </c>
      <c r="T173" s="19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6" t="s">
        <v>148</v>
      </c>
      <c r="AT173" s="196" t="s">
        <v>144</v>
      </c>
      <c r="AU173" s="196" t="s">
        <v>83</v>
      </c>
      <c r="AY173" s="18" t="s">
        <v>142</v>
      </c>
      <c r="BE173" s="197">
        <f>IF(N173="základní",J173,0)</f>
        <v>0</v>
      </c>
      <c r="BF173" s="197">
        <f>IF(N173="snížená",J173,0)</f>
        <v>0</v>
      </c>
      <c r="BG173" s="197">
        <f>IF(N173="zákl. přenesená",J173,0)</f>
        <v>0</v>
      </c>
      <c r="BH173" s="197">
        <f>IF(N173="sníž. přenesená",J173,0)</f>
        <v>0</v>
      </c>
      <c r="BI173" s="197">
        <f>IF(N173="nulová",J173,0)</f>
        <v>0</v>
      </c>
      <c r="BJ173" s="18" t="s">
        <v>81</v>
      </c>
      <c r="BK173" s="197">
        <f>ROUND(I173*H173,2)</f>
        <v>0</v>
      </c>
      <c r="BL173" s="18" t="s">
        <v>148</v>
      </c>
      <c r="BM173" s="196" t="s">
        <v>181</v>
      </c>
    </row>
    <row r="174" spans="1:65" s="14" customFormat="1" ht="11.25">
      <c r="B174" s="209"/>
      <c r="C174" s="210"/>
      <c r="D174" s="200" t="s">
        <v>150</v>
      </c>
      <c r="E174" s="211" t="s">
        <v>1</v>
      </c>
      <c r="F174" s="212" t="s">
        <v>182</v>
      </c>
      <c r="G174" s="210"/>
      <c r="H174" s="213">
        <v>18.29</v>
      </c>
      <c r="I174" s="214"/>
      <c r="J174" s="210"/>
      <c r="K174" s="210"/>
      <c r="L174" s="215"/>
      <c r="M174" s="216"/>
      <c r="N174" s="217"/>
      <c r="O174" s="217"/>
      <c r="P174" s="217"/>
      <c r="Q174" s="217"/>
      <c r="R174" s="217"/>
      <c r="S174" s="217"/>
      <c r="T174" s="218"/>
      <c r="AT174" s="219" t="s">
        <v>150</v>
      </c>
      <c r="AU174" s="219" t="s">
        <v>83</v>
      </c>
      <c r="AV174" s="14" t="s">
        <v>83</v>
      </c>
      <c r="AW174" s="14" t="s">
        <v>30</v>
      </c>
      <c r="AX174" s="14" t="s">
        <v>81</v>
      </c>
      <c r="AY174" s="219" t="s">
        <v>142</v>
      </c>
    </row>
    <row r="175" spans="1:65" s="2" customFormat="1" ht="24.2" customHeight="1">
      <c r="A175" s="35"/>
      <c r="B175" s="36"/>
      <c r="C175" s="184" t="s">
        <v>183</v>
      </c>
      <c r="D175" s="184" t="s">
        <v>144</v>
      </c>
      <c r="E175" s="185" t="s">
        <v>184</v>
      </c>
      <c r="F175" s="186" t="s">
        <v>185</v>
      </c>
      <c r="G175" s="187" t="s">
        <v>155</v>
      </c>
      <c r="H175" s="188">
        <v>1.829</v>
      </c>
      <c r="I175" s="189"/>
      <c r="J175" s="190">
        <f>ROUND(I175*H175,2)</f>
        <v>0</v>
      </c>
      <c r="K175" s="191"/>
      <c r="L175" s="40"/>
      <c r="M175" s="192" t="s">
        <v>1</v>
      </c>
      <c r="N175" s="193" t="s">
        <v>38</v>
      </c>
      <c r="O175" s="72"/>
      <c r="P175" s="194">
        <f>O175*H175</f>
        <v>0</v>
      </c>
      <c r="Q175" s="194">
        <v>0</v>
      </c>
      <c r="R175" s="194">
        <f>Q175*H175</f>
        <v>0</v>
      </c>
      <c r="S175" s="194">
        <v>0</v>
      </c>
      <c r="T175" s="19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6" t="s">
        <v>148</v>
      </c>
      <c r="AT175" s="196" t="s">
        <v>144</v>
      </c>
      <c r="AU175" s="196" t="s">
        <v>83</v>
      </c>
      <c r="AY175" s="18" t="s">
        <v>142</v>
      </c>
      <c r="BE175" s="197">
        <f>IF(N175="základní",J175,0)</f>
        <v>0</v>
      </c>
      <c r="BF175" s="197">
        <f>IF(N175="snížená",J175,0)</f>
        <v>0</v>
      </c>
      <c r="BG175" s="197">
        <f>IF(N175="zákl. přenesená",J175,0)</f>
        <v>0</v>
      </c>
      <c r="BH175" s="197">
        <f>IF(N175="sníž. přenesená",J175,0)</f>
        <v>0</v>
      </c>
      <c r="BI175" s="197">
        <f>IF(N175="nulová",J175,0)</f>
        <v>0</v>
      </c>
      <c r="BJ175" s="18" t="s">
        <v>81</v>
      </c>
      <c r="BK175" s="197">
        <f>ROUND(I175*H175,2)</f>
        <v>0</v>
      </c>
      <c r="BL175" s="18" t="s">
        <v>148</v>
      </c>
      <c r="BM175" s="196" t="s">
        <v>186</v>
      </c>
    </row>
    <row r="176" spans="1:65" s="2" customFormat="1" ht="33" customHeight="1">
      <c r="A176" s="35"/>
      <c r="B176" s="36"/>
      <c r="C176" s="184" t="s">
        <v>187</v>
      </c>
      <c r="D176" s="184" t="s">
        <v>144</v>
      </c>
      <c r="E176" s="185" t="s">
        <v>188</v>
      </c>
      <c r="F176" s="186" t="s">
        <v>189</v>
      </c>
      <c r="G176" s="187" t="s">
        <v>190</v>
      </c>
      <c r="H176" s="188">
        <v>1063.633</v>
      </c>
      <c r="I176" s="189"/>
      <c r="J176" s="190">
        <f>ROUND(I176*H176,2)</f>
        <v>0</v>
      </c>
      <c r="K176" s="191"/>
      <c r="L176" s="40"/>
      <c r="M176" s="192" t="s">
        <v>1</v>
      </c>
      <c r="N176" s="193" t="s">
        <v>38</v>
      </c>
      <c r="O176" s="72"/>
      <c r="P176" s="194">
        <f>O176*H176</f>
        <v>0</v>
      </c>
      <c r="Q176" s="194">
        <v>0</v>
      </c>
      <c r="R176" s="194">
        <f>Q176*H176</f>
        <v>0</v>
      </c>
      <c r="S176" s="194">
        <v>0</v>
      </c>
      <c r="T176" s="19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6" t="s">
        <v>148</v>
      </c>
      <c r="AT176" s="196" t="s">
        <v>144</v>
      </c>
      <c r="AU176" s="196" t="s">
        <v>83</v>
      </c>
      <c r="AY176" s="18" t="s">
        <v>142</v>
      </c>
      <c r="BE176" s="197">
        <f>IF(N176="základní",J176,0)</f>
        <v>0</v>
      </c>
      <c r="BF176" s="197">
        <f>IF(N176="snížená",J176,0)</f>
        <v>0</v>
      </c>
      <c r="BG176" s="197">
        <f>IF(N176="zákl. přenesená",J176,0)</f>
        <v>0</v>
      </c>
      <c r="BH176" s="197">
        <f>IF(N176="sníž. přenesená",J176,0)</f>
        <v>0</v>
      </c>
      <c r="BI176" s="197">
        <f>IF(N176="nulová",J176,0)</f>
        <v>0</v>
      </c>
      <c r="BJ176" s="18" t="s">
        <v>81</v>
      </c>
      <c r="BK176" s="197">
        <f>ROUND(I176*H176,2)</f>
        <v>0</v>
      </c>
      <c r="BL176" s="18" t="s">
        <v>148</v>
      </c>
      <c r="BM176" s="196" t="s">
        <v>191</v>
      </c>
    </row>
    <row r="177" spans="1:65" s="14" customFormat="1" ht="11.25">
      <c r="B177" s="209"/>
      <c r="C177" s="210"/>
      <c r="D177" s="200" t="s">
        <v>150</v>
      </c>
      <c r="E177" s="211" t="s">
        <v>1</v>
      </c>
      <c r="F177" s="212" t="s">
        <v>192</v>
      </c>
      <c r="G177" s="210"/>
      <c r="H177" s="213">
        <v>1063.633</v>
      </c>
      <c r="I177" s="214"/>
      <c r="J177" s="210"/>
      <c r="K177" s="210"/>
      <c r="L177" s="215"/>
      <c r="M177" s="216"/>
      <c r="N177" s="217"/>
      <c r="O177" s="217"/>
      <c r="P177" s="217"/>
      <c r="Q177" s="217"/>
      <c r="R177" s="217"/>
      <c r="S177" s="217"/>
      <c r="T177" s="218"/>
      <c r="AT177" s="219" t="s">
        <v>150</v>
      </c>
      <c r="AU177" s="219" t="s">
        <v>83</v>
      </c>
      <c r="AV177" s="14" t="s">
        <v>83</v>
      </c>
      <c r="AW177" s="14" t="s">
        <v>30</v>
      </c>
      <c r="AX177" s="14" t="s">
        <v>81</v>
      </c>
      <c r="AY177" s="219" t="s">
        <v>142</v>
      </c>
    </row>
    <row r="178" spans="1:65" s="2" customFormat="1" ht="33" customHeight="1">
      <c r="A178" s="35"/>
      <c r="B178" s="36"/>
      <c r="C178" s="184" t="s">
        <v>193</v>
      </c>
      <c r="D178" s="184" t="s">
        <v>144</v>
      </c>
      <c r="E178" s="185" t="s">
        <v>188</v>
      </c>
      <c r="F178" s="186" t="s">
        <v>189</v>
      </c>
      <c r="G178" s="187" t="s">
        <v>190</v>
      </c>
      <c r="H178" s="188">
        <v>3.2919999999999998</v>
      </c>
      <c r="I178" s="189"/>
      <c r="J178" s="190">
        <f>ROUND(I178*H178,2)</f>
        <v>0</v>
      </c>
      <c r="K178" s="191"/>
      <c r="L178" s="40"/>
      <c r="M178" s="192" t="s">
        <v>1</v>
      </c>
      <c r="N178" s="193" t="s">
        <v>38</v>
      </c>
      <c r="O178" s="72"/>
      <c r="P178" s="194">
        <f>O178*H178</f>
        <v>0</v>
      </c>
      <c r="Q178" s="194">
        <v>0</v>
      </c>
      <c r="R178" s="194">
        <f>Q178*H178</f>
        <v>0</v>
      </c>
      <c r="S178" s="194">
        <v>0</v>
      </c>
      <c r="T178" s="195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6" t="s">
        <v>148</v>
      </c>
      <c r="AT178" s="196" t="s">
        <v>144</v>
      </c>
      <c r="AU178" s="196" t="s">
        <v>83</v>
      </c>
      <c r="AY178" s="18" t="s">
        <v>142</v>
      </c>
      <c r="BE178" s="197">
        <f>IF(N178="základní",J178,0)</f>
        <v>0</v>
      </c>
      <c r="BF178" s="197">
        <f>IF(N178="snížená",J178,0)</f>
        <v>0</v>
      </c>
      <c r="BG178" s="197">
        <f>IF(N178="zákl. přenesená",J178,0)</f>
        <v>0</v>
      </c>
      <c r="BH178" s="197">
        <f>IF(N178="sníž. přenesená",J178,0)</f>
        <v>0</v>
      </c>
      <c r="BI178" s="197">
        <f>IF(N178="nulová",J178,0)</f>
        <v>0</v>
      </c>
      <c r="BJ178" s="18" t="s">
        <v>81</v>
      </c>
      <c r="BK178" s="197">
        <f>ROUND(I178*H178,2)</f>
        <v>0</v>
      </c>
      <c r="BL178" s="18" t="s">
        <v>148</v>
      </c>
      <c r="BM178" s="196" t="s">
        <v>194</v>
      </c>
    </row>
    <row r="179" spans="1:65" s="14" customFormat="1" ht="11.25">
      <c r="B179" s="209"/>
      <c r="C179" s="210"/>
      <c r="D179" s="200" t="s">
        <v>150</v>
      </c>
      <c r="E179" s="211" t="s">
        <v>1</v>
      </c>
      <c r="F179" s="212" t="s">
        <v>195</v>
      </c>
      <c r="G179" s="210"/>
      <c r="H179" s="213">
        <v>3.2919999999999998</v>
      </c>
      <c r="I179" s="214"/>
      <c r="J179" s="210"/>
      <c r="K179" s="210"/>
      <c r="L179" s="215"/>
      <c r="M179" s="216"/>
      <c r="N179" s="217"/>
      <c r="O179" s="217"/>
      <c r="P179" s="217"/>
      <c r="Q179" s="217"/>
      <c r="R179" s="217"/>
      <c r="S179" s="217"/>
      <c r="T179" s="218"/>
      <c r="AT179" s="219" t="s">
        <v>150</v>
      </c>
      <c r="AU179" s="219" t="s">
        <v>83</v>
      </c>
      <c r="AV179" s="14" t="s">
        <v>83</v>
      </c>
      <c r="AW179" s="14" t="s">
        <v>30</v>
      </c>
      <c r="AX179" s="14" t="s">
        <v>81</v>
      </c>
      <c r="AY179" s="219" t="s">
        <v>142</v>
      </c>
    </row>
    <row r="180" spans="1:65" s="2" customFormat="1" ht="24.2" customHeight="1">
      <c r="A180" s="35"/>
      <c r="B180" s="36"/>
      <c r="C180" s="184" t="s">
        <v>196</v>
      </c>
      <c r="D180" s="184" t="s">
        <v>144</v>
      </c>
      <c r="E180" s="185" t="s">
        <v>197</v>
      </c>
      <c r="F180" s="186" t="s">
        <v>198</v>
      </c>
      <c r="G180" s="187" t="s">
        <v>147</v>
      </c>
      <c r="H180" s="188">
        <v>1722.9960000000001</v>
      </c>
      <c r="I180" s="189"/>
      <c r="J180" s="190">
        <f>ROUND(I180*H180,2)</f>
        <v>0</v>
      </c>
      <c r="K180" s="191"/>
      <c r="L180" s="40"/>
      <c r="M180" s="192" t="s">
        <v>1</v>
      </c>
      <c r="N180" s="193" t="s">
        <v>38</v>
      </c>
      <c r="O180" s="72"/>
      <c r="P180" s="194">
        <f>O180*H180</f>
        <v>0</v>
      </c>
      <c r="Q180" s="194">
        <v>0</v>
      </c>
      <c r="R180" s="194">
        <f>Q180*H180</f>
        <v>0</v>
      </c>
      <c r="S180" s="194">
        <v>0</v>
      </c>
      <c r="T180" s="19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6" t="s">
        <v>148</v>
      </c>
      <c r="AT180" s="196" t="s">
        <v>144</v>
      </c>
      <c r="AU180" s="196" t="s">
        <v>83</v>
      </c>
      <c r="AY180" s="18" t="s">
        <v>142</v>
      </c>
      <c r="BE180" s="197">
        <f>IF(N180="základní",J180,0)</f>
        <v>0</v>
      </c>
      <c r="BF180" s="197">
        <f>IF(N180="snížená",J180,0)</f>
        <v>0</v>
      </c>
      <c r="BG180" s="197">
        <f>IF(N180="zákl. přenesená",J180,0)</f>
        <v>0</v>
      </c>
      <c r="BH180" s="197">
        <f>IF(N180="sníž. přenesená",J180,0)</f>
        <v>0</v>
      </c>
      <c r="BI180" s="197">
        <f>IF(N180="nulová",J180,0)</f>
        <v>0</v>
      </c>
      <c r="BJ180" s="18" t="s">
        <v>81</v>
      </c>
      <c r="BK180" s="197">
        <f>ROUND(I180*H180,2)</f>
        <v>0</v>
      </c>
      <c r="BL180" s="18" t="s">
        <v>148</v>
      </c>
      <c r="BM180" s="196" t="s">
        <v>199</v>
      </c>
    </row>
    <row r="181" spans="1:65" s="13" customFormat="1" ht="11.25">
      <c r="B181" s="198"/>
      <c r="C181" s="199"/>
      <c r="D181" s="200" t="s">
        <v>150</v>
      </c>
      <c r="E181" s="201" t="s">
        <v>1</v>
      </c>
      <c r="F181" s="202" t="s">
        <v>200</v>
      </c>
      <c r="G181" s="199"/>
      <c r="H181" s="201" t="s">
        <v>1</v>
      </c>
      <c r="I181" s="203"/>
      <c r="J181" s="199"/>
      <c r="K181" s="199"/>
      <c r="L181" s="204"/>
      <c r="M181" s="205"/>
      <c r="N181" s="206"/>
      <c r="O181" s="206"/>
      <c r="P181" s="206"/>
      <c r="Q181" s="206"/>
      <c r="R181" s="206"/>
      <c r="S181" s="206"/>
      <c r="T181" s="207"/>
      <c r="AT181" s="208" t="s">
        <v>150</v>
      </c>
      <c r="AU181" s="208" t="s">
        <v>83</v>
      </c>
      <c r="AV181" s="13" t="s">
        <v>81</v>
      </c>
      <c r="AW181" s="13" t="s">
        <v>30</v>
      </c>
      <c r="AX181" s="13" t="s">
        <v>73</v>
      </c>
      <c r="AY181" s="208" t="s">
        <v>142</v>
      </c>
    </row>
    <row r="182" spans="1:65" s="13" customFormat="1" ht="11.25">
      <c r="B182" s="198"/>
      <c r="C182" s="199"/>
      <c r="D182" s="200" t="s">
        <v>150</v>
      </c>
      <c r="E182" s="201" t="s">
        <v>1</v>
      </c>
      <c r="F182" s="202" t="s">
        <v>157</v>
      </c>
      <c r="G182" s="199"/>
      <c r="H182" s="201" t="s">
        <v>1</v>
      </c>
      <c r="I182" s="203"/>
      <c r="J182" s="199"/>
      <c r="K182" s="199"/>
      <c r="L182" s="204"/>
      <c r="M182" s="205"/>
      <c r="N182" s="206"/>
      <c r="O182" s="206"/>
      <c r="P182" s="206"/>
      <c r="Q182" s="206"/>
      <c r="R182" s="206"/>
      <c r="S182" s="206"/>
      <c r="T182" s="207"/>
      <c r="AT182" s="208" t="s">
        <v>150</v>
      </c>
      <c r="AU182" s="208" t="s">
        <v>83</v>
      </c>
      <c r="AV182" s="13" t="s">
        <v>81</v>
      </c>
      <c r="AW182" s="13" t="s">
        <v>30</v>
      </c>
      <c r="AX182" s="13" t="s">
        <v>73</v>
      </c>
      <c r="AY182" s="208" t="s">
        <v>142</v>
      </c>
    </row>
    <row r="183" spans="1:65" s="14" customFormat="1" ht="11.25">
      <c r="B183" s="209"/>
      <c r="C183" s="210"/>
      <c r="D183" s="200" t="s">
        <v>150</v>
      </c>
      <c r="E183" s="211" t="s">
        <v>1</v>
      </c>
      <c r="F183" s="212" t="s">
        <v>201</v>
      </c>
      <c r="G183" s="210"/>
      <c r="H183" s="213">
        <v>694.8</v>
      </c>
      <c r="I183" s="214"/>
      <c r="J183" s="210"/>
      <c r="K183" s="210"/>
      <c r="L183" s="215"/>
      <c r="M183" s="216"/>
      <c r="N183" s="217"/>
      <c r="O183" s="217"/>
      <c r="P183" s="217"/>
      <c r="Q183" s="217"/>
      <c r="R183" s="217"/>
      <c r="S183" s="217"/>
      <c r="T183" s="218"/>
      <c r="AT183" s="219" t="s">
        <v>150</v>
      </c>
      <c r="AU183" s="219" t="s">
        <v>83</v>
      </c>
      <c r="AV183" s="14" t="s">
        <v>83</v>
      </c>
      <c r="AW183" s="14" t="s">
        <v>30</v>
      </c>
      <c r="AX183" s="14" t="s">
        <v>73</v>
      </c>
      <c r="AY183" s="219" t="s">
        <v>142</v>
      </c>
    </row>
    <row r="184" spans="1:65" s="13" customFormat="1" ht="11.25">
      <c r="B184" s="198"/>
      <c r="C184" s="199"/>
      <c r="D184" s="200" t="s">
        <v>150</v>
      </c>
      <c r="E184" s="201" t="s">
        <v>1</v>
      </c>
      <c r="F184" s="202" t="s">
        <v>159</v>
      </c>
      <c r="G184" s="199"/>
      <c r="H184" s="201" t="s">
        <v>1</v>
      </c>
      <c r="I184" s="203"/>
      <c r="J184" s="199"/>
      <c r="K184" s="199"/>
      <c r="L184" s="204"/>
      <c r="M184" s="205"/>
      <c r="N184" s="206"/>
      <c r="O184" s="206"/>
      <c r="P184" s="206"/>
      <c r="Q184" s="206"/>
      <c r="R184" s="206"/>
      <c r="S184" s="206"/>
      <c r="T184" s="207"/>
      <c r="AT184" s="208" t="s">
        <v>150</v>
      </c>
      <c r="AU184" s="208" t="s">
        <v>83</v>
      </c>
      <c r="AV184" s="13" t="s">
        <v>81</v>
      </c>
      <c r="AW184" s="13" t="s">
        <v>30</v>
      </c>
      <c r="AX184" s="13" t="s">
        <v>73</v>
      </c>
      <c r="AY184" s="208" t="s">
        <v>142</v>
      </c>
    </row>
    <row r="185" spans="1:65" s="14" customFormat="1" ht="11.25">
      <c r="B185" s="209"/>
      <c r="C185" s="210"/>
      <c r="D185" s="200" t="s">
        <v>150</v>
      </c>
      <c r="E185" s="211" t="s">
        <v>1</v>
      </c>
      <c r="F185" s="212" t="s">
        <v>202</v>
      </c>
      <c r="G185" s="210"/>
      <c r="H185" s="213">
        <v>976.95600000000002</v>
      </c>
      <c r="I185" s="214"/>
      <c r="J185" s="210"/>
      <c r="K185" s="210"/>
      <c r="L185" s="215"/>
      <c r="M185" s="216"/>
      <c r="N185" s="217"/>
      <c r="O185" s="217"/>
      <c r="P185" s="217"/>
      <c r="Q185" s="217"/>
      <c r="R185" s="217"/>
      <c r="S185" s="217"/>
      <c r="T185" s="218"/>
      <c r="AT185" s="219" t="s">
        <v>150</v>
      </c>
      <c r="AU185" s="219" t="s">
        <v>83</v>
      </c>
      <c r="AV185" s="14" t="s">
        <v>83</v>
      </c>
      <c r="AW185" s="14" t="s">
        <v>30</v>
      </c>
      <c r="AX185" s="14" t="s">
        <v>73</v>
      </c>
      <c r="AY185" s="219" t="s">
        <v>142</v>
      </c>
    </row>
    <row r="186" spans="1:65" s="14" customFormat="1" ht="11.25">
      <c r="B186" s="209"/>
      <c r="C186" s="210"/>
      <c r="D186" s="200" t="s">
        <v>150</v>
      </c>
      <c r="E186" s="211" t="s">
        <v>1</v>
      </c>
      <c r="F186" s="212" t="s">
        <v>203</v>
      </c>
      <c r="G186" s="210"/>
      <c r="H186" s="213">
        <v>51.24</v>
      </c>
      <c r="I186" s="214"/>
      <c r="J186" s="210"/>
      <c r="K186" s="210"/>
      <c r="L186" s="215"/>
      <c r="M186" s="216"/>
      <c r="N186" s="217"/>
      <c r="O186" s="217"/>
      <c r="P186" s="217"/>
      <c r="Q186" s="217"/>
      <c r="R186" s="217"/>
      <c r="S186" s="217"/>
      <c r="T186" s="218"/>
      <c r="AT186" s="219" t="s">
        <v>150</v>
      </c>
      <c r="AU186" s="219" t="s">
        <v>83</v>
      </c>
      <c r="AV186" s="14" t="s">
        <v>83</v>
      </c>
      <c r="AW186" s="14" t="s">
        <v>30</v>
      </c>
      <c r="AX186" s="14" t="s">
        <v>73</v>
      </c>
      <c r="AY186" s="219" t="s">
        <v>142</v>
      </c>
    </row>
    <row r="187" spans="1:65" s="15" customFormat="1" ht="11.25">
      <c r="B187" s="220"/>
      <c r="C187" s="221"/>
      <c r="D187" s="200" t="s">
        <v>150</v>
      </c>
      <c r="E187" s="222" t="s">
        <v>1</v>
      </c>
      <c r="F187" s="223" t="s">
        <v>162</v>
      </c>
      <c r="G187" s="221"/>
      <c r="H187" s="224">
        <v>1722.9960000000001</v>
      </c>
      <c r="I187" s="225"/>
      <c r="J187" s="221"/>
      <c r="K187" s="221"/>
      <c r="L187" s="226"/>
      <c r="M187" s="227"/>
      <c r="N187" s="228"/>
      <c r="O187" s="228"/>
      <c r="P187" s="228"/>
      <c r="Q187" s="228"/>
      <c r="R187" s="228"/>
      <c r="S187" s="228"/>
      <c r="T187" s="229"/>
      <c r="AT187" s="230" t="s">
        <v>150</v>
      </c>
      <c r="AU187" s="230" t="s">
        <v>83</v>
      </c>
      <c r="AV187" s="15" t="s">
        <v>148</v>
      </c>
      <c r="AW187" s="15" t="s">
        <v>30</v>
      </c>
      <c r="AX187" s="15" t="s">
        <v>81</v>
      </c>
      <c r="AY187" s="230" t="s">
        <v>142</v>
      </c>
    </row>
    <row r="188" spans="1:65" s="12" customFormat="1" ht="22.9" customHeight="1">
      <c r="B188" s="168"/>
      <c r="C188" s="169"/>
      <c r="D188" s="170" t="s">
        <v>72</v>
      </c>
      <c r="E188" s="182" t="s">
        <v>83</v>
      </c>
      <c r="F188" s="182" t="s">
        <v>204</v>
      </c>
      <c r="G188" s="169"/>
      <c r="H188" s="169"/>
      <c r="I188" s="172"/>
      <c r="J188" s="183">
        <f>BK188</f>
        <v>0</v>
      </c>
      <c r="K188" s="169"/>
      <c r="L188" s="174"/>
      <c r="M188" s="175"/>
      <c r="N188" s="176"/>
      <c r="O188" s="176"/>
      <c r="P188" s="177">
        <f>SUM(P189:P204)</f>
        <v>0</v>
      </c>
      <c r="Q188" s="176"/>
      <c r="R188" s="177">
        <f>SUM(R189:R204)</f>
        <v>6.2399032899999991</v>
      </c>
      <c r="S188" s="176"/>
      <c r="T188" s="178">
        <f>SUM(T189:T204)</f>
        <v>0</v>
      </c>
      <c r="AR188" s="179" t="s">
        <v>81</v>
      </c>
      <c r="AT188" s="180" t="s">
        <v>72</v>
      </c>
      <c r="AU188" s="180" t="s">
        <v>81</v>
      </c>
      <c r="AY188" s="179" t="s">
        <v>142</v>
      </c>
      <c r="BK188" s="181">
        <f>SUM(BK189:BK204)</f>
        <v>0</v>
      </c>
    </row>
    <row r="189" spans="1:65" s="2" customFormat="1" ht="24.2" customHeight="1">
      <c r="A189" s="35"/>
      <c r="B189" s="36"/>
      <c r="C189" s="184" t="s">
        <v>205</v>
      </c>
      <c r="D189" s="184" t="s">
        <v>144</v>
      </c>
      <c r="E189" s="185" t="s">
        <v>206</v>
      </c>
      <c r="F189" s="186" t="s">
        <v>207</v>
      </c>
      <c r="G189" s="187" t="s">
        <v>155</v>
      </c>
      <c r="H189" s="188">
        <v>0.73199999999999998</v>
      </c>
      <c r="I189" s="189"/>
      <c r="J189" s="190">
        <f>ROUND(I189*H189,2)</f>
        <v>0</v>
      </c>
      <c r="K189" s="191"/>
      <c r="L189" s="40"/>
      <c r="M189" s="192" t="s">
        <v>1</v>
      </c>
      <c r="N189" s="193" t="s">
        <v>38</v>
      </c>
      <c r="O189" s="72"/>
      <c r="P189" s="194">
        <f>O189*H189</f>
        <v>0</v>
      </c>
      <c r="Q189" s="194">
        <v>2.4746100000000002</v>
      </c>
      <c r="R189" s="194">
        <f>Q189*H189</f>
        <v>1.81141452</v>
      </c>
      <c r="S189" s="194">
        <v>0</v>
      </c>
      <c r="T189" s="195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6" t="s">
        <v>148</v>
      </c>
      <c r="AT189" s="196" t="s">
        <v>144</v>
      </c>
      <c r="AU189" s="196" t="s">
        <v>83</v>
      </c>
      <c r="AY189" s="18" t="s">
        <v>142</v>
      </c>
      <c r="BE189" s="197">
        <f>IF(N189="základní",J189,0)</f>
        <v>0</v>
      </c>
      <c r="BF189" s="197">
        <f>IF(N189="snížená",J189,0)</f>
        <v>0</v>
      </c>
      <c r="BG189" s="197">
        <f>IF(N189="zákl. přenesená",J189,0)</f>
        <v>0</v>
      </c>
      <c r="BH189" s="197">
        <f>IF(N189="sníž. přenesená",J189,0)</f>
        <v>0</v>
      </c>
      <c r="BI189" s="197">
        <f>IF(N189="nulová",J189,0)</f>
        <v>0</v>
      </c>
      <c r="BJ189" s="18" t="s">
        <v>81</v>
      </c>
      <c r="BK189" s="197">
        <f>ROUND(I189*H189,2)</f>
        <v>0</v>
      </c>
      <c r="BL189" s="18" t="s">
        <v>148</v>
      </c>
      <c r="BM189" s="196" t="s">
        <v>208</v>
      </c>
    </row>
    <row r="190" spans="1:65" s="13" customFormat="1" ht="11.25">
      <c r="B190" s="198"/>
      <c r="C190" s="199"/>
      <c r="D190" s="200" t="s">
        <v>150</v>
      </c>
      <c r="E190" s="201" t="s">
        <v>1</v>
      </c>
      <c r="F190" s="202" t="s">
        <v>151</v>
      </c>
      <c r="G190" s="199"/>
      <c r="H190" s="201" t="s">
        <v>1</v>
      </c>
      <c r="I190" s="203"/>
      <c r="J190" s="199"/>
      <c r="K190" s="199"/>
      <c r="L190" s="204"/>
      <c r="M190" s="205"/>
      <c r="N190" s="206"/>
      <c r="O190" s="206"/>
      <c r="P190" s="206"/>
      <c r="Q190" s="206"/>
      <c r="R190" s="206"/>
      <c r="S190" s="206"/>
      <c r="T190" s="207"/>
      <c r="AT190" s="208" t="s">
        <v>150</v>
      </c>
      <c r="AU190" s="208" t="s">
        <v>83</v>
      </c>
      <c r="AV190" s="13" t="s">
        <v>81</v>
      </c>
      <c r="AW190" s="13" t="s">
        <v>30</v>
      </c>
      <c r="AX190" s="13" t="s">
        <v>73</v>
      </c>
      <c r="AY190" s="208" t="s">
        <v>142</v>
      </c>
    </row>
    <row r="191" spans="1:65" s="14" customFormat="1" ht="11.25">
      <c r="B191" s="209"/>
      <c r="C191" s="210"/>
      <c r="D191" s="200" t="s">
        <v>150</v>
      </c>
      <c r="E191" s="211" t="s">
        <v>1</v>
      </c>
      <c r="F191" s="212" t="s">
        <v>209</v>
      </c>
      <c r="G191" s="210"/>
      <c r="H191" s="213">
        <v>0.73199999999999998</v>
      </c>
      <c r="I191" s="214"/>
      <c r="J191" s="210"/>
      <c r="K191" s="210"/>
      <c r="L191" s="215"/>
      <c r="M191" s="216"/>
      <c r="N191" s="217"/>
      <c r="O191" s="217"/>
      <c r="P191" s="217"/>
      <c r="Q191" s="217"/>
      <c r="R191" s="217"/>
      <c r="S191" s="217"/>
      <c r="T191" s="218"/>
      <c r="AT191" s="219" t="s">
        <v>150</v>
      </c>
      <c r="AU191" s="219" t="s">
        <v>83</v>
      </c>
      <c r="AV191" s="14" t="s">
        <v>83</v>
      </c>
      <c r="AW191" s="14" t="s">
        <v>30</v>
      </c>
      <c r="AX191" s="14" t="s">
        <v>81</v>
      </c>
      <c r="AY191" s="219" t="s">
        <v>142</v>
      </c>
    </row>
    <row r="192" spans="1:65" s="2" customFormat="1" ht="16.5" customHeight="1">
      <c r="A192" s="35"/>
      <c r="B192" s="36"/>
      <c r="C192" s="184" t="s">
        <v>210</v>
      </c>
      <c r="D192" s="184" t="s">
        <v>144</v>
      </c>
      <c r="E192" s="185" t="s">
        <v>211</v>
      </c>
      <c r="F192" s="186" t="s">
        <v>212</v>
      </c>
      <c r="G192" s="187" t="s">
        <v>147</v>
      </c>
      <c r="H192" s="188">
        <v>2.145</v>
      </c>
      <c r="I192" s="189"/>
      <c r="J192" s="190">
        <f>ROUND(I192*H192,2)</f>
        <v>0</v>
      </c>
      <c r="K192" s="191"/>
      <c r="L192" s="40"/>
      <c r="M192" s="192" t="s">
        <v>1</v>
      </c>
      <c r="N192" s="193" t="s">
        <v>38</v>
      </c>
      <c r="O192" s="72"/>
      <c r="P192" s="194">
        <f>O192*H192</f>
        <v>0</v>
      </c>
      <c r="Q192" s="194">
        <v>2.47E-3</v>
      </c>
      <c r="R192" s="194">
        <f>Q192*H192</f>
        <v>5.2981499999999997E-3</v>
      </c>
      <c r="S192" s="194">
        <v>0</v>
      </c>
      <c r="T192" s="195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6" t="s">
        <v>148</v>
      </c>
      <c r="AT192" s="196" t="s">
        <v>144</v>
      </c>
      <c r="AU192" s="196" t="s">
        <v>83</v>
      </c>
      <c r="AY192" s="18" t="s">
        <v>142</v>
      </c>
      <c r="BE192" s="197">
        <f>IF(N192="základní",J192,0)</f>
        <v>0</v>
      </c>
      <c r="BF192" s="197">
        <f>IF(N192="snížená",J192,0)</f>
        <v>0</v>
      </c>
      <c r="BG192" s="197">
        <f>IF(N192="zákl. přenesená",J192,0)</f>
        <v>0</v>
      </c>
      <c r="BH192" s="197">
        <f>IF(N192="sníž. přenesená",J192,0)</f>
        <v>0</v>
      </c>
      <c r="BI192" s="197">
        <f>IF(N192="nulová",J192,0)</f>
        <v>0</v>
      </c>
      <c r="BJ192" s="18" t="s">
        <v>81</v>
      </c>
      <c r="BK192" s="197">
        <f>ROUND(I192*H192,2)</f>
        <v>0</v>
      </c>
      <c r="BL192" s="18" t="s">
        <v>148</v>
      </c>
      <c r="BM192" s="196" t="s">
        <v>213</v>
      </c>
    </row>
    <row r="193" spans="1:65" s="13" customFormat="1" ht="11.25">
      <c r="B193" s="198"/>
      <c r="C193" s="199"/>
      <c r="D193" s="200" t="s">
        <v>150</v>
      </c>
      <c r="E193" s="201" t="s">
        <v>1</v>
      </c>
      <c r="F193" s="202" t="s">
        <v>151</v>
      </c>
      <c r="G193" s="199"/>
      <c r="H193" s="201" t="s">
        <v>1</v>
      </c>
      <c r="I193" s="203"/>
      <c r="J193" s="199"/>
      <c r="K193" s="199"/>
      <c r="L193" s="204"/>
      <c r="M193" s="205"/>
      <c r="N193" s="206"/>
      <c r="O193" s="206"/>
      <c r="P193" s="206"/>
      <c r="Q193" s="206"/>
      <c r="R193" s="206"/>
      <c r="S193" s="206"/>
      <c r="T193" s="207"/>
      <c r="AT193" s="208" t="s">
        <v>150</v>
      </c>
      <c r="AU193" s="208" t="s">
        <v>83</v>
      </c>
      <c r="AV193" s="13" t="s">
        <v>81</v>
      </c>
      <c r="AW193" s="13" t="s">
        <v>30</v>
      </c>
      <c r="AX193" s="13" t="s">
        <v>73</v>
      </c>
      <c r="AY193" s="208" t="s">
        <v>142</v>
      </c>
    </row>
    <row r="194" spans="1:65" s="14" customFormat="1" ht="11.25">
      <c r="B194" s="209"/>
      <c r="C194" s="210"/>
      <c r="D194" s="200" t="s">
        <v>150</v>
      </c>
      <c r="E194" s="211" t="s">
        <v>1</v>
      </c>
      <c r="F194" s="212" t="s">
        <v>214</v>
      </c>
      <c r="G194" s="210"/>
      <c r="H194" s="213">
        <v>2.145</v>
      </c>
      <c r="I194" s="214"/>
      <c r="J194" s="210"/>
      <c r="K194" s="210"/>
      <c r="L194" s="215"/>
      <c r="M194" s="216"/>
      <c r="N194" s="217"/>
      <c r="O194" s="217"/>
      <c r="P194" s="217"/>
      <c r="Q194" s="217"/>
      <c r="R194" s="217"/>
      <c r="S194" s="217"/>
      <c r="T194" s="218"/>
      <c r="AT194" s="219" t="s">
        <v>150</v>
      </c>
      <c r="AU194" s="219" t="s">
        <v>83</v>
      </c>
      <c r="AV194" s="14" t="s">
        <v>83</v>
      </c>
      <c r="AW194" s="14" t="s">
        <v>30</v>
      </c>
      <c r="AX194" s="14" t="s">
        <v>81</v>
      </c>
      <c r="AY194" s="219" t="s">
        <v>142</v>
      </c>
    </row>
    <row r="195" spans="1:65" s="2" customFormat="1" ht="16.5" customHeight="1">
      <c r="A195" s="35"/>
      <c r="B195" s="36"/>
      <c r="C195" s="184" t="s">
        <v>215</v>
      </c>
      <c r="D195" s="184" t="s">
        <v>144</v>
      </c>
      <c r="E195" s="185" t="s">
        <v>216</v>
      </c>
      <c r="F195" s="186" t="s">
        <v>217</v>
      </c>
      <c r="G195" s="187" t="s">
        <v>147</v>
      </c>
      <c r="H195" s="188">
        <v>2.145</v>
      </c>
      <c r="I195" s="189"/>
      <c r="J195" s="190">
        <f>ROUND(I195*H195,2)</f>
        <v>0</v>
      </c>
      <c r="K195" s="191"/>
      <c r="L195" s="40"/>
      <c r="M195" s="192" t="s">
        <v>1</v>
      </c>
      <c r="N195" s="193" t="s">
        <v>38</v>
      </c>
      <c r="O195" s="72"/>
      <c r="P195" s="194">
        <f>O195*H195</f>
        <v>0</v>
      </c>
      <c r="Q195" s="194">
        <v>0</v>
      </c>
      <c r="R195" s="194">
        <f>Q195*H195</f>
        <v>0</v>
      </c>
      <c r="S195" s="194">
        <v>0</v>
      </c>
      <c r="T195" s="195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6" t="s">
        <v>148</v>
      </c>
      <c r="AT195" s="196" t="s">
        <v>144</v>
      </c>
      <c r="AU195" s="196" t="s">
        <v>83</v>
      </c>
      <c r="AY195" s="18" t="s">
        <v>142</v>
      </c>
      <c r="BE195" s="197">
        <f>IF(N195="základní",J195,0)</f>
        <v>0</v>
      </c>
      <c r="BF195" s="197">
        <f>IF(N195="snížená",J195,0)</f>
        <v>0</v>
      </c>
      <c r="BG195" s="197">
        <f>IF(N195="zákl. přenesená",J195,0)</f>
        <v>0</v>
      </c>
      <c r="BH195" s="197">
        <f>IF(N195="sníž. přenesená",J195,0)</f>
        <v>0</v>
      </c>
      <c r="BI195" s="197">
        <f>IF(N195="nulová",J195,0)</f>
        <v>0</v>
      </c>
      <c r="BJ195" s="18" t="s">
        <v>81</v>
      </c>
      <c r="BK195" s="197">
        <f>ROUND(I195*H195,2)</f>
        <v>0</v>
      </c>
      <c r="BL195" s="18" t="s">
        <v>148</v>
      </c>
      <c r="BM195" s="196" t="s">
        <v>218</v>
      </c>
    </row>
    <row r="196" spans="1:65" s="2" customFormat="1" ht="21.75" customHeight="1">
      <c r="A196" s="35"/>
      <c r="B196" s="36"/>
      <c r="C196" s="184" t="s">
        <v>8</v>
      </c>
      <c r="D196" s="184" t="s">
        <v>144</v>
      </c>
      <c r="E196" s="185" t="s">
        <v>219</v>
      </c>
      <c r="F196" s="186" t="s">
        <v>220</v>
      </c>
      <c r="G196" s="187" t="s">
        <v>190</v>
      </c>
      <c r="H196" s="188">
        <v>0.11</v>
      </c>
      <c r="I196" s="189"/>
      <c r="J196" s="190">
        <f>ROUND(I196*H196,2)</f>
        <v>0</v>
      </c>
      <c r="K196" s="191"/>
      <c r="L196" s="40"/>
      <c r="M196" s="192" t="s">
        <v>1</v>
      </c>
      <c r="N196" s="193" t="s">
        <v>38</v>
      </c>
      <c r="O196" s="72"/>
      <c r="P196" s="194">
        <f>O196*H196</f>
        <v>0</v>
      </c>
      <c r="Q196" s="194">
        <v>1.0606199999999999</v>
      </c>
      <c r="R196" s="194">
        <f>Q196*H196</f>
        <v>0.11666819999999999</v>
      </c>
      <c r="S196" s="194">
        <v>0</v>
      </c>
      <c r="T196" s="195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6" t="s">
        <v>148</v>
      </c>
      <c r="AT196" s="196" t="s">
        <v>144</v>
      </c>
      <c r="AU196" s="196" t="s">
        <v>83</v>
      </c>
      <c r="AY196" s="18" t="s">
        <v>142</v>
      </c>
      <c r="BE196" s="197">
        <f>IF(N196="základní",J196,0)</f>
        <v>0</v>
      </c>
      <c r="BF196" s="197">
        <f>IF(N196="snížená",J196,0)</f>
        <v>0</v>
      </c>
      <c r="BG196" s="197">
        <f>IF(N196="zákl. přenesená",J196,0)</f>
        <v>0</v>
      </c>
      <c r="BH196" s="197">
        <f>IF(N196="sníž. přenesená",J196,0)</f>
        <v>0</v>
      </c>
      <c r="BI196" s="197">
        <f>IF(N196="nulová",J196,0)</f>
        <v>0</v>
      </c>
      <c r="BJ196" s="18" t="s">
        <v>81</v>
      </c>
      <c r="BK196" s="197">
        <f>ROUND(I196*H196,2)</f>
        <v>0</v>
      </c>
      <c r="BL196" s="18" t="s">
        <v>148</v>
      </c>
      <c r="BM196" s="196" t="s">
        <v>221</v>
      </c>
    </row>
    <row r="197" spans="1:65" s="14" customFormat="1" ht="11.25">
      <c r="B197" s="209"/>
      <c r="C197" s="210"/>
      <c r="D197" s="200" t="s">
        <v>150</v>
      </c>
      <c r="E197" s="211" t="s">
        <v>1</v>
      </c>
      <c r="F197" s="212" t="s">
        <v>222</v>
      </c>
      <c r="G197" s="210"/>
      <c r="H197" s="213">
        <v>0.11</v>
      </c>
      <c r="I197" s="214"/>
      <c r="J197" s="210"/>
      <c r="K197" s="210"/>
      <c r="L197" s="215"/>
      <c r="M197" s="216"/>
      <c r="N197" s="217"/>
      <c r="O197" s="217"/>
      <c r="P197" s="217"/>
      <c r="Q197" s="217"/>
      <c r="R197" s="217"/>
      <c r="S197" s="217"/>
      <c r="T197" s="218"/>
      <c r="AT197" s="219" t="s">
        <v>150</v>
      </c>
      <c r="AU197" s="219" t="s">
        <v>83</v>
      </c>
      <c r="AV197" s="14" t="s">
        <v>83</v>
      </c>
      <c r="AW197" s="14" t="s">
        <v>30</v>
      </c>
      <c r="AX197" s="14" t="s">
        <v>81</v>
      </c>
      <c r="AY197" s="219" t="s">
        <v>142</v>
      </c>
    </row>
    <row r="198" spans="1:65" s="2" customFormat="1" ht="16.5" customHeight="1">
      <c r="A198" s="35"/>
      <c r="B198" s="36"/>
      <c r="C198" s="184" t="s">
        <v>223</v>
      </c>
      <c r="D198" s="184" t="s">
        <v>144</v>
      </c>
      <c r="E198" s="185" t="s">
        <v>224</v>
      </c>
      <c r="F198" s="186" t="s">
        <v>225</v>
      </c>
      <c r="G198" s="187" t="s">
        <v>155</v>
      </c>
      <c r="H198" s="188">
        <v>1.9079999999999999</v>
      </c>
      <c r="I198" s="189"/>
      <c r="J198" s="190">
        <f>ROUND(I198*H198,2)</f>
        <v>0</v>
      </c>
      <c r="K198" s="191"/>
      <c r="L198" s="40"/>
      <c r="M198" s="192" t="s">
        <v>1</v>
      </c>
      <c r="N198" s="193" t="s">
        <v>38</v>
      </c>
      <c r="O198" s="72"/>
      <c r="P198" s="194">
        <f>O198*H198</f>
        <v>0</v>
      </c>
      <c r="Q198" s="194">
        <v>2.2563399999999998</v>
      </c>
      <c r="R198" s="194">
        <f>Q198*H198</f>
        <v>4.305096719999999</v>
      </c>
      <c r="S198" s="194">
        <v>0</v>
      </c>
      <c r="T198" s="195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6" t="s">
        <v>148</v>
      </c>
      <c r="AT198" s="196" t="s">
        <v>144</v>
      </c>
      <c r="AU198" s="196" t="s">
        <v>83</v>
      </c>
      <c r="AY198" s="18" t="s">
        <v>142</v>
      </c>
      <c r="BE198" s="197">
        <f>IF(N198="základní",J198,0)</f>
        <v>0</v>
      </c>
      <c r="BF198" s="197">
        <f>IF(N198="snížená",J198,0)</f>
        <v>0</v>
      </c>
      <c r="BG198" s="197">
        <f>IF(N198="zákl. přenesená",J198,0)</f>
        <v>0</v>
      </c>
      <c r="BH198" s="197">
        <f>IF(N198="sníž. přenesená",J198,0)</f>
        <v>0</v>
      </c>
      <c r="BI198" s="197">
        <f>IF(N198="nulová",J198,0)</f>
        <v>0</v>
      </c>
      <c r="BJ198" s="18" t="s">
        <v>81</v>
      </c>
      <c r="BK198" s="197">
        <f>ROUND(I198*H198,2)</f>
        <v>0</v>
      </c>
      <c r="BL198" s="18" t="s">
        <v>148</v>
      </c>
      <c r="BM198" s="196" t="s">
        <v>226</v>
      </c>
    </row>
    <row r="199" spans="1:65" s="13" customFormat="1" ht="11.25">
      <c r="B199" s="198"/>
      <c r="C199" s="199"/>
      <c r="D199" s="200" t="s">
        <v>150</v>
      </c>
      <c r="E199" s="201" t="s">
        <v>1</v>
      </c>
      <c r="F199" s="202" t="s">
        <v>151</v>
      </c>
      <c r="G199" s="199"/>
      <c r="H199" s="201" t="s">
        <v>1</v>
      </c>
      <c r="I199" s="203"/>
      <c r="J199" s="199"/>
      <c r="K199" s="199"/>
      <c r="L199" s="204"/>
      <c r="M199" s="205"/>
      <c r="N199" s="206"/>
      <c r="O199" s="206"/>
      <c r="P199" s="206"/>
      <c r="Q199" s="206"/>
      <c r="R199" s="206"/>
      <c r="S199" s="206"/>
      <c r="T199" s="207"/>
      <c r="AT199" s="208" t="s">
        <v>150</v>
      </c>
      <c r="AU199" s="208" t="s">
        <v>83</v>
      </c>
      <c r="AV199" s="13" t="s">
        <v>81</v>
      </c>
      <c r="AW199" s="13" t="s">
        <v>30</v>
      </c>
      <c r="AX199" s="13" t="s">
        <v>73</v>
      </c>
      <c r="AY199" s="208" t="s">
        <v>142</v>
      </c>
    </row>
    <row r="200" spans="1:65" s="14" customFormat="1" ht="11.25">
      <c r="B200" s="209"/>
      <c r="C200" s="210"/>
      <c r="D200" s="200" t="s">
        <v>150</v>
      </c>
      <c r="E200" s="211" t="s">
        <v>1</v>
      </c>
      <c r="F200" s="212" t="s">
        <v>227</v>
      </c>
      <c r="G200" s="210"/>
      <c r="H200" s="213">
        <v>1.9079999999999999</v>
      </c>
      <c r="I200" s="214"/>
      <c r="J200" s="210"/>
      <c r="K200" s="210"/>
      <c r="L200" s="215"/>
      <c r="M200" s="216"/>
      <c r="N200" s="217"/>
      <c r="O200" s="217"/>
      <c r="P200" s="217"/>
      <c r="Q200" s="217"/>
      <c r="R200" s="217"/>
      <c r="S200" s="217"/>
      <c r="T200" s="218"/>
      <c r="AT200" s="219" t="s">
        <v>150</v>
      </c>
      <c r="AU200" s="219" t="s">
        <v>83</v>
      </c>
      <c r="AV200" s="14" t="s">
        <v>83</v>
      </c>
      <c r="AW200" s="14" t="s">
        <v>30</v>
      </c>
      <c r="AX200" s="14" t="s">
        <v>81</v>
      </c>
      <c r="AY200" s="219" t="s">
        <v>142</v>
      </c>
    </row>
    <row r="201" spans="1:65" s="2" customFormat="1" ht="16.5" customHeight="1">
      <c r="A201" s="35"/>
      <c r="B201" s="36"/>
      <c r="C201" s="184" t="s">
        <v>228</v>
      </c>
      <c r="D201" s="184" t="s">
        <v>144</v>
      </c>
      <c r="E201" s="185" t="s">
        <v>229</v>
      </c>
      <c r="F201" s="186" t="s">
        <v>230</v>
      </c>
      <c r="G201" s="187" t="s">
        <v>147</v>
      </c>
      <c r="H201" s="188">
        <v>0.53</v>
      </c>
      <c r="I201" s="189"/>
      <c r="J201" s="190">
        <f>ROUND(I201*H201,2)</f>
        <v>0</v>
      </c>
      <c r="K201" s="191"/>
      <c r="L201" s="40"/>
      <c r="M201" s="192" t="s">
        <v>1</v>
      </c>
      <c r="N201" s="193" t="s">
        <v>38</v>
      </c>
      <c r="O201" s="72"/>
      <c r="P201" s="194">
        <f>O201*H201</f>
        <v>0</v>
      </c>
      <c r="Q201" s="194">
        <v>2.6900000000000001E-3</v>
      </c>
      <c r="R201" s="194">
        <f>Q201*H201</f>
        <v>1.4257000000000002E-3</v>
      </c>
      <c r="S201" s="194">
        <v>0</v>
      </c>
      <c r="T201" s="195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6" t="s">
        <v>148</v>
      </c>
      <c r="AT201" s="196" t="s">
        <v>144</v>
      </c>
      <c r="AU201" s="196" t="s">
        <v>83</v>
      </c>
      <c r="AY201" s="18" t="s">
        <v>142</v>
      </c>
      <c r="BE201" s="197">
        <f>IF(N201="základní",J201,0)</f>
        <v>0</v>
      </c>
      <c r="BF201" s="197">
        <f>IF(N201="snížená",J201,0)</f>
        <v>0</v>
      </c>
      <c r="BG201" s="197">
        <f>IF(N201="zákl. přenesená",J201,0)</f>
        <v>0</v>
      </c>
      <c r="BH201" s="197">
        <f>IF(N201="sníž. přenesená",J201,0)</f>
        <v>0</v>
      </c>
      <c r="BI201" s="197">
        <f>IF(N201="nulová",J201,0)</f>
        <v>0</v>
      </c>
      <c r="BJ201" s="18" t="s">
        <v>81</v>
      </c>
      <c r="BK201" s="197">
        <f>ROUND(I201*H201,2)</f>
        <v>0</v>
      </c>
      <c r="BL201" s="18" t="s">
        <v>148</v>
      </c>
      <c r="BM201" s="196" t="s">
        <v>231</v>
      </c>
    </row>
    <row r="202" spans="1:65" s="13" customFormat="1" ht="11.25">
      <c r="B202" s="198"/>
      <c r="C202" s="199"/>
      <c r="D202" s="200" t="s">
        <v>150</v>
      </c>
      <c r="E202" s="201" t="s">
        <v>1</v>
      </c>
      <c r="F202" s="202" t="s">
        <v>151</v>
      </c>
      <c r="G202" s="199"/>
      <c r="H202" s="201" t="s">
        <v>1</v>
      </c>
      <c r="I202" s="203"/>
      <c r="J202" s="199"/>
      <c r="K202" s="199"/>
      <c r="L202" s="204"/>
      <c r="M202" s="205"/>
      <c r="N202" s="206"/>
      <c r="O202" s="206"/>
      <c r="P202" s="206"/>
      <c r="Q202" s="206"/>
      <c r="R202" s="206"/>
      <c r="S202" s="206"/>
      <c r="T202" s="207"/>
      <c r="AT202" s="208" t="s">
        <v>150</v>
      </c>
      <c r="AU202" s="208" t="s">
        <v>83</v>
      </c>
      <c r="AV202" s="13" t="s">
        <v>81</v>
      </c>
      <c r="AW202" s="13" t="s">
        <v>30</v>
      </c>
      <c r="AX202" s="13" t="s">
        <v>73</v>
      </c>
      <c r="AY202" s="208" t="s">
        <v>142</v>
      </c>
    </row>
    <row r="203" spans="1:65" s="14" customFormat="1" ht="11.25">
      <c r="B203" s="209"/>
      <c r="C203" s="210"/>
      <c r="D203" s="200" t="s">
        <v>150</v>
      </c>
      <c r="E203" s="211" t="s">
        <v>1</v>
      </c>
      <c r="F203" s="212" t="s">
        <v>232</v>
      </c>
      <c r="G203" s="210"/>
      <c r="H203" s="213">
        <v>0.53</v>
      </c>
      <c r="I203" s="214"/>
      <c r="J203" s="210"/>
      <c r="K203" s="210"/>
      <c r="L203" s="215"/>
      <c r="M203" s="216"/>
      <c r="N203" s="217"/>
      <c r="O203" s="217"/>
      <c r="P203" s="217"/>
      <c r="Q203" s="217"/>
      <c r="R203" s="217"/>
      <c r="S203" s="217"/>
      <c r="T203" s="218"/>
      <c r="AT203" s="219" t="s">
        <v>150</v>
      </c>
      <c r="AU203" s="219" t="s">
        <v>83</v>
      </c>
      <c r="AV203" s="14" t="s">
        <v>83</v>
      </c>
      <c r="AW203" s="14" t="s">
        <v>30</v>
      </c>
      <c r="AX203" s="14" t="s">
        <v>81</v>
      </c>
      <c r="AY203" s="219" t="s">
        <v>142</v>
      </c>
    </row>
    <row r="204" spans="1:65" s="2" customFormat="1" ht="16.5" customHeight="1">
      <c r="A204" s="35"/>
      <c r="B204" s="36"/>
      <c r="C204" s="184" t="s">
        <v>233</v>
      </c>
      <c r="D204" s="184" t="s">
        <v>144</v>
      </c>
      <c r="E204" s="185" t="s">
        <v>234</v>
      </c>
      <c r="F204" s="186" t="s">
        <v>235</v>
      </c>
      <c r="G204" s="187" t="s">
        <v>147</v>
      </c>
      <c r="H204" s="188">
        <v>0.53</v>
      </c>
      <c r="I204" s="189"/>
      <c r="J204" s="190">
        <f>ROUND(I204*H204,2)</f>
        <v>0</v>
      </c>
      <c r="K204" s="191"/>
      <c r="L204" s="40"/>
      <c r="M204" s="192" t="s">
        <v>1</v>
      </c>
      <c r="N204" s="193" t="s">
        <v>38</v>
      </c>
      <c r="O204" s="72"/>
      <c r="P204" s="194">
        <f>O204*H204</f>
        <v>0</v>
      </c>
      <c r="Q204" s="194">
        <v>0</v>
      </c>
      <c r="R204" s="194">
        <f>Q204*H204</f>
        <v>0</v>
      </c>
      <c r="S204" s="194">
        <v>0</v>
      </c>
      <c r="T204" s="195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6" t="s">
        <v>148</v>
      </c>
      <c r="AT204" s="196" t="s">
        <v>144</v>
      </c>
      <c r="AU204" s="196" t="s">
        <v>83</v>
      </c>
      <c r="AY204" s="18" t="s">
        <v>142</v>
      </c>
      <c r="BE204" s="197">
        <f>IF(N204="základní",J204,0)</f>
        <v>0</v>
      </c>
      <c r="BF204" s="197">
        <f>IF(N204="snížená",J204,0)</f>
        <v>0</v>
      </c>
      <c r="BG204" s="197">
        <f>IF(N204="zákl. přenesená",J204,0)</f>
        <v>0</v>
      </c>
      <c r="BH204" s="197">
        <f>IF(N204="sníž. přenesená",J204,0)</f>
        <v>0</v>
      </c>
      <c r="BI204" s="197">
        <f>IF(N204="nulová",J204,0)</f>
        <v>0</v>
      </c>
      <c r="BJ204" s="18" t="s">
        <v>81</v>
      </c>
      <c r="BK204" s="197">
        <f>ROUND(I204*H204,2)</f>
        <v>0</v>
      </c>
      <c r="BL204" s="18" t="s">
        <v>148</v>
      </c>
      <c r="BM204" s="196" t="s">
        <v>236</v>
      </c>
    </row>
    <row r="205" spans="1:65" s="12" customFormat="1" ht="22.9" customHeight="1">
      <c r="B205" s="168"/>
      <c r="C205" s="169"/>
      <c r="D205" s="170" t="s">
        <v>72</v>
      </c>
      <c r="E205" s="182" t="s">
        <v>163</v>
      </c>
      <c r="F205" s="182" t="s">
        <v>237</v>
      </c>
      <c r="G205" s="169"/>
      <c r="H205" s="169"/>
      <c r="I205" s="172"/>
      <c r="J205" s="183">
        <f>BK205</f>
        <v>0</v>
      </c>
      <c r="K205" s="169"/>
      <c r="L205" s="174"/>
      <c r="M205" s="175"/>
      <c r="N205" s="176"/>
      <c r="O205" s="176"/>
      <c r="P205" s="177">
        <f>SUM(P206:P224)</f>
        <v>0</v>
      </c>
      <c r="Q205" s="176"/>
      <c r="R205" s="177">
        <f>SUM(R206:R224)</f>
        <v>84.030579819999986</v>
      </c>
      <c r="S205" s="176"/>
      <c r="T205" s="178">
        <f>SUM(T206:T224)</f>
        <v>0</v>
      </c>
      <c r="AR205" s="179" t="s">
        <v>81</v>
      </c>
      <c r="AT205" s="180" t="s">
        <v>72</v>
      </c>
      <c r="AU205" s="180" t="s">
        <v>81</v>
      </c>
      <c r="AY205" s="179" t="s">
        <v>142</v>
      </c>
      <c r="BK205" s="181">
        <f>SUM(BK206:BK224)</f>
        <v>0</v>
      </c>
    </row>
    <row r="206" spans="1:65" s="2" customFormat="1" ht="33" customHeight="1">
      <c r="A206" s="35"/>
      <c r="B206" s="36"/>
      <c r="C206" s="184" t="s">
        <v>238</v>
      </c>
      <c r="D206" s="184" t="s">
        <v>144</v>
      </c>
      <c r="E206" s="185" t="s">
        <v>239</v>
      </c>
      <c r="F206" s="186" t="s">
        <v>240</v>
      </c>
      <c r="G206" s="187" t="s">
        <v>147</v>
      </c>
      <c r="H206" s="188">
        <v>85.108999999999995</v>
      </c>
      <c r="I206" s="189"/>
      <c r="J206" s="190">
        <f>ROUND(I206*H206,2)</f>
        <v>0</v>
      </c>
      <c r="K206" s="191"/>
      <c r="L206" s="40"/>
      <c r="M206" s="192" t="s">
        <v>1</v>
      </c>
      <c r="N206" s="193" t="s">
        <v>38</v>
      </c>
      <c r="O206" s="72"/>
      <c r="P206" s="194">
        <f>O206*H206</f>
        <v>0</v>
      </c>
      <c r="Q206" s="194">
        <v>0.71545999999999998</v>
      </c>
      <c r="R206" s="194">
        <f>Q206*H206</f>
        <v>60.892085139999992</v>
      </c>
      <c r="S206" s="194">
        <v>0</v>
      </c>
      <c r="T206" s="195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6" t="s">
        <v>148</v>
      </c>
      <c r="AT206" s="196" t="s">
        <v>144</v>
      </c>
      <c r="AU206" s="196" t="s">
        <v>83</v>
      </c>
      <c r="AY206" s="18" t="s">
        <v>142</v>
      </c>
      <c r="BE206" s="197">
        <f>IF(N206="základní",J206,0)</f>
        <v>0</v>
      </c>
      <c r="BF206" s="197">
        <f>IF(N206="snížená",J206,0)</f>
        <v>0</v>
      </c>
      <c r="BG206" s="197">
        <f>IF(N206="zákl. přenesená",J206,0)</f>
        <v>0</v>
      </c>
      <c r="BH206" s="197">
        <f>IF(N206="sníž. přenesená",J206,0)</f>
        <v>0</v>
      </c>
      <c r="BI206" s="197">
        <f>IF(N206="nulová",J206,0)</f>
        <v>0</v>
      </c>
      <c r="BJ206" s="18" t="s">
        <v>81</v>
      </c>
      <c r="BK206" s="197">
        <f>ROUND(I206*H206,2)</f>
        <v>0</v>
      </c>
      <c r="BL206" s="18" t="s">
        <v>148</v>
      </c>
      <c r="BM206" s="196" t="s">
        <v>241</v>
      </c>
    </row>
    <row r="207" spans="1:65" s="13" customFormat="1" ht="11.25">
      <c r="B207" s="198"/>
      <c r="C207" s="199"/>
      <c r="D207" s="200" t="s">
        <v>150</v>
      </c>
      <c r="E207" s="201" t="s">
        <v>1</v>
      </c>
      <c r="F207" s="202" t="s">
        <v>242</v>
      </c>
      <c r="G207" s="199"/>
      <c r="H207" s="201" t="s">
        <v>1</v>
      </c>
      <c r="I207" s="203"/>
      <c r="J207" s="199"/>
      <c r="K207" s="199"/>
      <c r="L207" s="204"/>
      <c r="M207" s="205"/>
      <c r="N207" s="206"/>
      <c r="O207" s="206"/>
      <c r="P207" s="206"/>
      <c r="Q207" s="206"/>
      <c r="R207" s="206"/>
      <c r="S207" s="206"/>
      <c r="T207" s="207"/>
      <c r="AT207" s="208" t="s">
        <v>150</v>
      </c>
      <c r="AU207" s="208" t="s">
        <v>83</v>
      </c>
      <c r="AV207" s="13" t="s">
        <v>81</v>
      </c>
      <c r="AW207" s="13" t="s">
        <v>30</v>
      </c>
      <c r="AX207" s="13" t="s">
        <v>73</v>
      </c>
      <c r="AY207" s="208" t="s">
        <v>142</v>
      </c>
    </row>
    <row r="208" spans="1:65" s="14" customFormat="1" ht="11.25">
      <c r="B208" s="209"/>
      <c r="C208" s="210"/>
      <c r="D208" s="200" t="s">
        <v>150</v>
      </c>
      <c r="E208" s="211" t="s">
        <v>1</v>
      </c>
      <c r="F208" s="212" t="s">
        <v>243</v>
      </c>
      <c r="G208" s="210"/>
      <c r="H208" s="213">
        <v>85.108999999999995</v>
      </c>
      <c r="I208" s="214"/>
      <c r="J208" s="210"/>
      <c r="K208" s="210"/>
      <c r="L208" s="215"/>
      <c r="M208" s="216"/>
      <c r="N208" s="217"/>
      <c r="O208" s="217"/>
      <c r="P208" s="217"/>
      <c r="Q208" s="217"/>
      <c r="R208" s="217"/>
      <c r="S208" s="217"/>
      <c r="T208" s="218"/>
      <c r="AT208" s="219" t="s">
        <v>150</v>
      </c>
      <c r="AU208" s="219" t="s">
        <v>83</v>
      </c>
      <c r="AV208" s="14" t="s">
        <v>83</v>
      </c>
      <c r="AW208" s="14" t="s">
        <v>30</v>
      </c>
      <c r="AX208" s="14" t="s">
        <v>81</v>
      </c>
      <c r="AY208" s="219" t="s">
        <v>142</v>
      </c>
    </row>
    <row r="209" spans="1:65" s="2" customFormat="1" ht="16.5" customHeight="1">
      <c r="A209" s="35"/>
      <c r="B209" s="36"/>
      <c r="C209" s="184" t="s">
        <v>244</v>
      </c>
      <c r="D209" s="184" t="s">
        <v>144</v>
      </c>
      <c r="E209" s="185" t="s">
        <v>245</v>
      </c>
      <c r="F209" s="186" t="s">
        <v>246</v>
      </c>
      <c r="G209" s="187" t="s">
        <v>190</v>
      </c>
      <c r="H209" s="188">
        <v>0.99399999999999999</v>
      </c>
      <c r="I209" s="189"/>
      <c r="J209" s="190">
        <f>ROUND(I209*H209,2)</f>
        <v>0</v>
      </c>
      <c r="K209" s="191"/>
      <c r="L209" s="40"/>
      <c r="M209" s="192" t="s">
        <v>1</v>
      </c>
      <c r="N209" s="193" t="s">
        <v>38</v>
      </c>
      <c r="O209" s="72"/>
      <c r="P209" s="194">
        <f>O209*H209</f>
        <v>0</v>
      </c>
      <c r="Q209" s="194">
        <v>1.04922</v>
      </c>
      <c r="R209" s="194">
        <f>Q209*H209</f>
        <v>1.04292468</v>
      </c>
      <c r="S209" s="194">
        <v>0</v>
      </c>
      <c r="T209" s="195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96" t="s">
        <v>148</v>
      </c>
      <c r="AT209" s="196" t="s">
        <v>144</v>
      </c>
      <c r="AU209" s="196" t="s">
        <v>83</v>
      </c>
      <c r="AY209" s="18" t="s">
        <v>142</v>
      </c>
      <c r="BE209" s="197">
        <f>IF(N209="základní",J209,0)</f>
        <v>0</v>
      </c>
      <c r="BF209" s="197">
        <f>IF(N209="snížená",J209,0)</f>
        <v>0</v>
      </c>
      <c r="BG209" s="197">
        <f>IF(N209="zákl. přenesená",J209,0)</f>
        <v>0</v>
      </c>
      <c r="BH209" s="197">
        <f>IF(N209="sníž. přenesená",J209,0)</f>
        <v>0</v>
      </c>
      <c r="BI209" s="197">
        <f>IF(N209="nulová",J209,0)</f>
        <v>0</v>
      </c>
      <c r="BJ209" s="18" t="s">
        <v>81</v>
      </c>
      <c r="BK209" s="197">
        <f>ROUND(I209*H209,2)</f>
        <v>0</v>
      </c>
      <c r="BL209" s="18" t="s">
        <v>148</v>
      </c>
      <c r="BM209" s="196" t="s">
        <v>247</v>
      </c>
    </row>
    <row r="210" spans="1:65" s="13" customFormat="1" ht="11.25">
      <c r="B210" s="198"/>
      <c r="C210" s="199"/>
      <c r="D210" s="200" t="s">
        <v>150</v>
      </c>
      <c r="E210" s="201" t="s">
        <v>1</v>
      </c>
      <c r="F210" s="202" t="s">
        <v>248</v>
      </c>
      <c r="G210" s="199"/>
      <c r="H210" s="201" t="s">
        <v>1</v>
      </c>
      <c r="I210" s="203"/>
      <c r="J210" s="199"/>
      <c r="K210" s="199"/>
      <c r="L210" s="204"/>
      <c r="M210" s="205"/>
      <c r="N210" s="206"/>
      <c r="O210" s="206"/>
      <c r="P210" s="206"/>
      <c r="Q210" s="206"/>
      <c r="R210" s="206"/>
      <c r="S210" s="206"/>
      <c r="T210" s="207"/>
      <c r="AT210" s="208" t="s">
        <v>150</v>
      </c>
      <c r="AU210" s="208" t="s">
        <v>83</v>
      </c>
      <c r="AV210" s="13" t="s">
        <v>81</v>
      </c>
      <c r="AW210" s="13" t="s">
        <v>30</v>
      </c>
      <c r="AX210" s="13" t="s">
        <v>73</v>
      </c>
      <c r="AY210" s="208" t="s">
        <v>142</v>
      </c>
    </row>
    <row r="211" spans="1:65" s="13" customFormat="1" ht="11.25">
      <c r="B211" s="198"/>
      <c r="C211" s="199"/>
      <c r="D211" s="200" t="s">
        <v>150</v>
      </c>
      <c r="E211" s="201" t="s">
        <v>1</v>
      </c>
      <c r="F211" s="202" t="s">
        <v>242</v>
      </c>
      <c r="G211" s="199"/>
      <c r="H211" s="201" t="s">
        <v>1</v>
      </c>
      <c r="I211" s="203"/>
      <c r="J211" s="199"/>
      <c r="K211" s="199"/>
      <c r="L211" s="204"/>
      <c r="M211" s="205"/>
      <c r="N211" s="206"/>
      <c r="O211" s="206"/>
      <c r="P211" s="206"/>
      <c r="Q211" s="206"/>
      <c r="R211" s="206"/>
      <c r="S211" s="206"/>
      <c r="T211" s="207"/>
      <c r="AT211" s="208" t="s">
        <v>150</v>
      </c>
      <c r="AU211" s="208" t="s">
        <v>83</v>
      </c>
      <c r="AV211" s="13" t="s">
        <v>81</v>
      </c>
      <c r="AW211" s="13" t="s">
        <v>30</v>
      </c>
      <c r="AX211" s="13" t="s">
        <v>73</v>
      </c>
      <c r="AY211" s="208" t="s">
        <v>142</v>
      </c>
    </row>
    <row r="212" spans="1:65" s="14" customFormat="1" ht="11.25">
      <c r="B212" s="209"/>
      <c r="C212" s="210"/>
      <c r="D212" s="200" t="s">
        <v>150</v>
      </c>
      <c r="E212" s="211" t="s">
        <v>1</v>
      </c>
      <c r="F212" s="212" t="s">
        <v>249</v>
      </c>
      <c r="G212" s="210"/>
      <c r="H212" s="213">
        <v>0.99399999999999999</v>
      </c>
      <c r="I212" s="214"/>
      <c r="J212" s="210"/>
      <c r="K212" s="210"/>
      <c r="L212" s="215"/>
      <c r="M212" s="216"/>
      <c r="N212" s="217"/>
      <c r="O212" s="217"/>
      <c r="P212" s="217"/>
      <c r="Q212" s="217"/>
      <c r="R212" s="217"/>
      <c r="S212" s="217"/>
      <c r="T212" s="218"/>
      <c r="AT212" s="219" t="s">
        <v>150</v>
      </c>
      <c r="AU212" s="219" t="s">
        <v>83</v>
      </c>
      <c r="AV212" s="14" t="s">
        <v>83</v>
      </c>
      <c r="AW212" s="14" t="s">
        <v>30</v>
      </c>
      <c r="AX212" s="14" t="s">
        <v>81</v>
      </c>
      <c r="AY212" s="219" t="s">
        <v>142</v>
      </c>
    </row>
    <row r="213" spans="1:65" s="2" customFormat="1" ht="33" customHeight="1">
      <c r="A213" s="35"/>
      <c r="B213" s="36"/>
      <c r="C213" s="184" t="s">
        <v>7</v>
      </c>
      <c r="D213" s="184" t="s">
        <v>144</v>
      </c>
      <c r="E213" s="185" t="s">
        <v>250</v>
      </c>
      <c r="F213" s="186" t="s">
        <v>251</v>
      </c>
      <c r="G213" s="187" t="s">
        <v>147</v>
      </c>
      <c r="H213" s="188">
        <v>914.93</v>
      </c>
      <c r="I213" s="189"/>
      <c r="J213" s="190">
        <f>ROUND(I213*H213,2)</f>
        <v>0</v>
      </c>
      <c r="K213" s="191"/>
      <c r="L213" s="40"/>
      <c r="M213" s="192" t="s">
        <v>1</v>
      </c>
      <c r="N213" s="193" t="s">
        <v>38</v>
      </c>
      <c r="O213" s="72"/>
      <c r="P213" s="194">
        <f>O213*H213</f>
        <v>0</v>
      </c>
      <c r="Q213" s="194">
        <v>0</v>
      </c>
      <c r="R213" s="194">
        <f>Q213*H213</f>
        <v>0</v>
      </c>
      <c r="S213" s="194">
        <v>0</v>
      </c>
      <c r="T213" s="195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6" t="s">
        <v>148</v>
      </c>
      <c r="AT213" s="196" t="s">
        <v>144</v>
      </c>
      <c r="AU213" s="196" t="s">
        <v>83</v>
      </c>
      <c r="AY213" s="18" t="s">
        <v>142</v>
      </c>
      <c r="BE213" s="197">
        <f>IF(N213="základní",J213,0)</f>
        <v>0</v>
      </c>
      <c r="BF213" s="197">
        <f>IF(N213="snížená",J213,0)</f>
        <v>0</v>
      </c>
      <c r="BG213" s="197">
        <f>IF(N213="zákl. přenesená",J213,0)</f>
        <v>0</v>
      </c>
      <c r="BH213" s="197">
        <f>IF(N213="sníž. přenesená",J213,0)</f>
        <v>0</v>
      </c>
      <c r="BI213" s="197">
        <f>IF(N213="nulová",J213,0)</f>
        <v>0</v>
      </c>
      <c r="BJ213" s="18" t="s">
        <v>81</v>
      </c>
      <c r="BK213" s="197">
        <f>ROUND(I213*H213,2)</f>
        <v>0</v>
      </c>
      <c r="BL213" s="18" t="s">
        <v>148</v>
      </c>
      <c r="BM213" s="196" t="s">
        <v>252</v>
      </c>
    </row>
    <row r="214" spans="1:65" s="13" customFormat="1" ht="11.25">
      <c r="B214" s="198"/>
      <c r="C214" s="199"/>
      <c r="D214" s="200" t="s">
        <v>150</v>
      </c>
      <c r="E214" s="201" t="s">
        <v>1</v>
      </c>
      <c r="F214" s="202" t="s">
        <v>253</v>
      </c>
      <c r="G214" s="199"/>
      <c r="H214" s="201" t="s">
        <v>1</v>
      </c>
      <c r="I214" s="203"/>
      <c r="J214" s="199"/>
      <c r="K214" s="199"/>
      <c r="L214" s="204"/>
      <c r="M214" s="205"/>
      <c r="N214" s="206"/>
      <c r="O214" s="206"/>
      <c r="P214" s="206"/>
      <c r="Q214" s="206"/>
      <c r="R214" s="206"/>
      <c r="S214" s="206"/>
      <c r="T214" s="207"/>
      <c r="AT214" s="208" t="s">
        <v>150</v>
      </c>
      <c r="AU214" s="208" t="s">
        <v>83</v>
      </c>
      <c r="AV214" s="13" t="s">
        <v>81</v>
      </c>
      <c r="AW214" s="13" t="s">
        <v>30</v>
      </c>
      <c r="AX214" s="13" t="s">
        <v>73</v>
      </c>
      <c r="AY214" s="208" t="s">
        <v>142</v>
      </c>
    </row>
    <row r="215" spans="1:65" s="14" customFormat="1" ht="11.25">
      <c r="B215" s="209"/>
      <c r="C215" s="210"/>
      <c r="D215" s="200" t="s">
        <v>150</v>
      </c>
      <c r="E215" s="211" t="s">
        <v>1</v>
      </c>
      <c r="F215" s="212" t="s">
        <v>254</v>
      </c>
      <c r="G215" s="210"/>
      <c r="H215" s="213">
        <v>1038.635</v>
      </c>
      <c r="I215" s="214"/>
      <c r="J215" s="210"/>
      <c r="K215" s="210"/>
      <c r="L215" s="215"/>
      <c r="M215" s="216"/>
      <c r="N215" s="217"/>
      <c r="O215" s="217"/>
      <c r="P215" s="217"/>
      <c r="Q215" s="217"/>
      <c r="R215" s="217"/>
      <c r="S215" s="217"/>
      <c r="T215" s="218"/>
      <c r="AT215" s="219" t="s">
        <v>150</v>
      </c>
      <c r="AU215" s="219" t="s">
        <v>83</v>
      </c>
      <c r="AV215" s="14" t="s">
        <v>83</v>
      </c>
      <c r="AW215" s="14" t="s">
        <v>30</v>
      </c>
      <c r="AX215" s="14" t="s">
        <v>73</v>
      </c>
      <c r="AY215" s="219" t="s">
        <v>142</v>
      </c>
    </row>
    <row r="216" spans="1:65" s="13" customFormat="1" ht="11.25">
      <c r="B216" s="198"/>
      <c r="C216" s="199"/>
      <c r="D216" s="200" t="s">
        <v>150</v>
      </c>
      <c r="E216" s="201" t="s">
        <v>1</v>
      </c>
      <c r="F216" s="202" t="s">
        <v>255</v>
      </c>
      <c r="G216" s="199"/>
      <c r="H216" s="201" t="s">
        <v>1</v>
      </c>
      <c r="I216" s="203"/>
      <c r="J216" s="199"/>
      <c r="K216" s="199"/>
      <c r="L216" s="204"/>
      <c r="M216" s="205"/>
      <c r="N216" s="206"/>
      <c r="O216" s="206"/>
      <c r="P216" s="206"/>
      <c r="Q216" s="206"/>
      <c r="R216" s="206"/>
      <c r="S216" s="206"/>
      <c r="T216" s="207"/>
      <c r="AT216" s="208" t="s">
        <v>150</v>
      </c>
      <c r="AU216" s="208" t="s">
        <v>83</v>
      </c>
      <c r="AV216" s="13" t="s">
        <v>81</v>
      </c>
      <c r="AW216" s="13" t="s">
        <v>30</v>
      </c>
      <c r="AX216" s="13" t="s">
        <v>73</v>
      </c>
      <c r="AY216" s="208" t="s">
        <v>142</v>
      </c>
    </row>
    <row r="217" spans="1:65" s="14" customFormat="1" ht="11.25">
      <c r="B217" s="209"/>
      <c r="C217" s="210"/>
      <c r="D217" s="200" t="s">
        <v>150</v>
      </c>
      <c r="E217" s="211" t="s">
        <v>1</v>
      </c>
      <c r="F217" s="212" t="s">
        <v>256</v>
      </c>
      <c r="G217" s="210"/>
      <c r="H217" s="213">
        <v>-91.42</v>
      </c>
      <c r="I217" s="214"/>
      <c r="J217" s="210"/>
      <c r="K217" s="210"/>
      <c r="L217" s="215"/>
      <c r="M217" s="216"/>
      <c r="N217" s="217"/>
      <c r="O217" s="217"/>
      <c r="P217" s="217"/>
      <c r="Q217" s="217"/>
      <c r="R217" s="217"/>
      <c r="S217" s="217"/>
      <c r="T217" s="218"/>
      <c r="AT217" s="219" t="s">
        <v>150</v>
      </c>
      <c r="AU217" s="219" t="s">
        <v>83</v>
      </c>
      <c r="AV217" s="14" t="s">
        <v>83</v>
      </c>
      <c r="AW217" s="14" t="s">
        <v>30</v>
      </c>
      <c r="AX217" s="14" t="s">
        <v>73</v>
      </c>
      <c r="AY217" s="219" t="s">
        <v>142</v>
      </c>
    </row>
    <row r="218" spans="1:65" s="13" customFormat="1" ht="11.25">
      <c r="B218" s="198"/>
      <c r="C218" s="199"/>
      <c r="D218" s="200" t="s">
        <v>150</v>
      </c>
      <c r="E218" s="201" t="s">
        <v>1</v>
      </c>
      <c r="F218" s="202" t="s">
        <v>257</v>
      </c>
      <c r="G218" s="199"/>
      <c r="H218" s="201" t="s">
        <v>1</v>
      </c>
      <c r="I218" s="203"/>
      <c r="J218" s="199"/>
      <c r="K218" s="199"/>
      <c r="L218" s="204"/>
      <c r="M218" s="205"/>
      <c r="N218" s="206"/>
      <c r="O218" s="206"/>
      <c r="P218" s="206"/>
      <c r="Q218" s="206"/>
      <c r="R218" s="206"/>
      <c r="S218" s="206"/>
      <c r="T218" s="207"/>
      <c r="AT218" s="208" t="s">
        <v>150</v>
      </c>
      <c r="AU218" s="208" t="s">
        <v>83</v>
      </c>
      <c r="AV218" s="13" t="s">
        <v>81</v>
      </c>
      <c r="AW218" s="13" t="s">
        <v>30</v>
      </c>
      <c r="AX218" s="13" t="s">
        <v>73</v>
      </c>
      <c r="AY218" s="208" t="s">
        <v>142</v>
      </c>
    </row>
    <row r="219" spans="1:65" s="14" customFormat="1" ht="11.25">
      <c r="B219" s="209"/>
      <c r="C219" s="210"/>
      <c r="D219" s="200" t="s">
        <v>150</v>
      </c>
      <c r="E219" s="211" t="s">
        <v>1</v>
      </c>
      <c r="F219" s="212" t="s">
        <v>258</v>
      </c>
      <c r="G219" s="210"/>
      <c r="H219" s="213">
        <v>-39.6</v>
      </c>
      <c r="I219" s="214"/>
      <c r="J219" s="210"/>
      <c r="K219" s="210"/>
      <c r="L219" s="215"/>
      <c r="M219" s="216"/>
      <c r="N219" s="217"/>
      <c r="O219" s="217"/>
      <c r="P219" s="217"/>
      <c r="Q219" s="217"/>
      <c r="R219" s="217"/>
      <c r="S219" s="217"/>
      <c r="T219" s="218"/>
      <c r="AT219" s="219" t="s">
        <v>150</v>
      </c>
      <c r="AU219" s="219" t="s">
        <v>83</v>
      </c>
      <c r="AV219" s="14" t="s">
        <v>83</v>
      </c>
      <c r="AW219" s="14" t="s">
        <v>30</v>
      </c>
      <c r="AX219" s="14" t="s">
        <v>73</v>
      </c>
      <c r="AY219" s="219" t="s">
        <v>142</v>
      </c>
    </row>
    <row r="220" spans="1:65" s="13" customFormat="1" ht="11.25">
      <c r="B220" s="198"/>
      <c r="C220" s="199"/>
      <c r="D220" s="200" t="s">
        <v>150</v>
      </c>
      <c r="E220" s="201" t="s">
        <v>1</v>
      </c>
      <c r="F220" s="202" t="s">
        <v>259</v>
      </c>
      <c r="G220" s="199"/>
      <c r="H220" s="201" t="s">
        <v>1</v>
      </c>
      <c r="I220" s="203"/>
      <c r="J220" s="199"/>
      <c r="K220" s="199"/>
      <c r="L220" s="204"/>
      <c r="M220" s="205"/>
      <c r="N220" s="206"/>
      <c r="O220" s="206"/>
      <c r="P220" s="206"/>
      <c r="Q220" s="206"/>
      <c r="R220" s="206"/>
      <c r="S220" s="206"/>
      <c r="T220" s="207"/>
      <c r="AT220" s="208" t="s">
        <v>150</v>
      </c>
      <c r="AU220" s="208" t="s">
        <v>83</v>
      </c>
      <c r="AV220" s="13" t="s">
        <v>81</v>
      </c>
      <c r="AW220" s="13" t="s">
        <v>30</v>
      </c>
      <c r="AX220" s="13" t="s">
        <v>73</v>
      </c>
      <c r="AY220" s="208" t="s">
        <v>142</v>
      </c>
    </row>
    <row r="221" spans="1:65" s="14" customFormat="1" ht="11.25">
      <c r="B221" s="209"/>
      <c r="C221" s="210"/>
      <c r="D221" s="200" t="s">
        <v>150</v>
      </c>
      <c r="E221" s="211" t="s">
        <v>1</v>
      </c>
      <c r="F221" s="212" t="s">
        <v>260</v>
      </c>
      <c r="G221" s="210"/>
      <c r="H221" s="213">
        <v>7.3150000000000004</v>
      </c>
      <c r="I221" s="214"/>
      <c r="J221" s="210"/>
      <c r="K221" s="210"/>
      <c r="L221" s="215"/>
      <c r="M221" s="216"/>
      <c r="N221" s="217"/>
      <c r="O221" s="217"/>
      <c r="P221" s="217"/>
      <c r="Q221" s="217"/>
      <c r="R221" s="217"/>
      <c r="S221" s="217"/>
      <c r="T221" s="218"/>
      <c r="AT221" s="219" t="s">
        <v>150</v>
      </c>
      <c r="AU221" s="219" t="s">
        <v>83</v>
      </c>
      <c r="AV221" s="14" t="s">
        <v>83</v>
      </c>
      <c r="AW221" s="14" t="s">
        <v>30</v>
      </c>
      <c r="AX221" s="14" t="s">
        <v>73</v>
      </c>
      <c r="AY221" s="219" t="s">
        <v>142</v>
      </c>
    </row>
    <row r="222" spans="1:65" s="15" customFormat="1" ht="11.25">
      <c r="B222" s="220"/>
      <c r="C222" s="221"/>
      <c r="D222" s="200" t="s">
        <v>150</v>
      </c>
      <c r="E222" s="222" t="s">
        <v>1</v>
      </c>
      <c r="F222" s="223" t="s">
        <v>162</v>
      </c>
      <c r="G222" s="221"/>
      <c r="H222" s="224">
        <v>914.93000000000006</v>
      </c>
      <c r="I222" s="225"/>
      <c r="J222" s="221"/>
      <c r="K222" s="221"/>
      <c r="L222" s="226"/>
      <c r="M222" s="227"/>
      <c r="N222" s="228"/>
      <c r="O222" s="228"/>
      <c r="P222" s="228"/>
      <c r="Q222" s="228"/>
      <c r="R222" s="228"/>
      <c r="S222" s="228"/>
      <c r="T222" s="229"/>
      <c r="AT222" s="230" t="s">
        <v>150</v>
      </c>
      <c r="AU222" s="230" t="s">
        <v>83</v>
      </c>
      <c r="AV222" s="15" t="s">
        <v>148</v>
      </c>
      <c r="AW222" s="15" t="s">
        <v>30</v>
      </c>
      <c r="AX222" s="15" t="s">
        <v>81</v>
      </c>
      <c r="AY222" s="230" t="s">
        <v>142</v>
      </c>
    </row>
    <row r="223" spans="1:65" s="2" customFormat="1" ht="37.9" customHeight="1">
      <c r="A223" s="35"/>
      <c r="B223" s="36"/>
      <c r="C223" s="231" t="s">
        <v>261</v>
      </c>
      <c r="D223" s="231" t="s">
        <v>262</v>
      </c>
      <c r="E223" s="232" t="s">
        <v>263</v>
      </c>
      <c r="F223" s="233" t="s">
        <v>264</v>
      </c>
      <c r="G223" s="234" t="s">
        <v>147</v>
      </c>
      <c r="H223" s="235">
        <v>1052.17</v>
      </c>
      <c r="I223" s="236"/>
      <c r="J223" s="237">
        <f>ROUND(I223*H223,2)</f>
        <v>0</v>
      </c>
      <c r="K223" s="238"/>
      <c r="L223" s="239"/>
      <c r="M223" s="240" t="s">
        <v>1</v>
      </c>
      <c r="N223" s="241" t="s">
        <v>38</v>
      </c>
      <c r="O223" s="72"/>
      <c r="P223" s="194">
        <f>O223*H223</f>
        <v>0</v>
      </c>
      <c r="Q223" s="194">
        <v>2.1000000000000001E-2</v>
      </c>
      <c r="R223" s="194">
        <f>Q223*H223</f>
        <v>22.095570000000002</v>
      </c>
      <c r="S223" s="194">
        <v>0</v>
      </c>
      <c r="T223" s="195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6" t="s">
        <v>183</v>
      </c>
      <c r="AT223" s="196" t="s">
        <v>262</v>
      </c>
      <c r="AU223" s="196" t="s">
        <v>83</v>
      </c>
      <c r="AY223" s="18" t="s">
        <v>142</v>
      </c>
      <c r="BE223" s="197">
        <f>IF(N223="základní",J223,0)</f>
        <v>0</v>
      </c>
      <c r="BF223" s="197">
        <f>IF(N223="snížená",J223,0)</f>
        <v>0</v>
      </c>
      <c r="BG223" s="197">
        <f>IF(N223="zákl. přenesená",J223,0)</f>
        <v>0</v>
      </c>
      <c r="BH223" s="197">
        <f>IF(N223="sníž. přenesená",J223,0)</f>
        <v>0</v>
      </c>
      <c r="BI223" s="197">
        <f>IF(N223="nulová",J223,0)</f>
        <v>0</v>
      </c>
      <c r="BJ223" s="18" t="s">
        <v>81</v>
      </c>
      <c r="BK223" s="197">
        <f>ROUND(I223*H223,2)</f>
        <v>0</v>
      </c>
      <c r="BL223" s="18" t="s">
        <v>148</v>
      </c>
      <c r="BM223" s="196" t="s">
        <v>265</v>
      </c>
    </row>
    <row r="224" spans="1:65" s="14" customFormat="1" ht="11.25">
      <c r="B224" s="209"/>
      <c r="C224" s="210"/>
      <c r="D224" s="200" t="s">
        <v>150</v>
      </c>
      <c r="E224" s="211" t="s">
        <v>1</v>
      </c>
      <c r="F224" s="212" t="s">
        <v>266</v>
      </c>
      <c r="G224" s="210"/>
      <c r="H224" s="213">
        <v>1052.17</v>
      </c>
      <c r="I224" s="214"/>
      <c r="J224" s="210"/>
      <c r="K224" s="210"/>
      <c r="L224" s="215"/>
      <c r="M224" s="216"/>
      <c r="N224" s="217"/>
      <c r="O224" s="217"/>
      <c r="P224" s="217"/>
      <c r="Q224" s="217"/>
      <c r="R224" s="217"/>
      <c r="S224" s="217"/>
      <c r="T224" s="218"/>
      <c r="AT224" s="219" t="s">
        <v>150</v>
      </c>
      <c r="AU224" s="219" t="s">
        <v>83</v>
      </c>
      <c r="AV224" s="14" t="s">
        <v>83</v>
      </c>
      <c r="AW224" s="14" t="s">
        <v>30</v>
      </c>
      <c r="AX224" s="14" t="s">
        <v>81</v>
      </c>
      <c r="AY224" s="219" t="s">
        <v>142</v>
      </c>
    </row>
    <row r="225" spans="1:65" s="12" customFormat="1" ht="22.9" customHeight="1">
      <c r="B225" s="168"/>
      <c r="C225" s="169"/>
      <c r="D225" s="170" t="s">
        <v>72</v>
      </c>
      <c r="E225" s="182" t="s">
        <v>148</v>
      </c>
      <c r="F225" s="182" t="s">
        <v>267</v>
      </c>
      <c r="G225" s="169"/>
      <c r="H225" s="169"/>
      <c r="I225" s="172"/>
      <c r="J225" s="183">
        <f>BK225</f>
        <v>0</v>
      </c>
      <c r="K225" s="169"/>
      <c r="L225" s="174"/>
      <c r="M225" s="175"/>
      <c r="N225" s="176"/>
      <c r="O225" s="176"/>
      <c r="P225" s="177">
        <f>SUM(P226:P229)</f>
        <v>0</v>
      </c>
      <c r="Q225" s="176"/>
      <c r="R225" s="177">
        <f>SUM(R226:R229)</f>
        <v>1.3956267600000001</v>
      </c>
      <c r="S225" s="176"/>
      <c r="T225" s="178">
        <f>SUM(T226:T229)</f>
        <v>0</v>
      </c>
      <c r="AR225" s="179" t="s">
        <v>81</v>
      </c>
      <c r="AT225" s="180" t="s">
        <v>72</v>
      </c>
      <c r="AU225" s="180" t="s">
        <v>81</v>
      </c>
      <c r="AY225" s="179" t="s">
        <v>142</v>
      </c>
      <c r="BK225" s="181">
        <f>SUM(BK226:BK229)</f>
        <v>0</v>
      </c>
    </row>
    <row r="226" spans="1:65" s="2" customFormat="1" ht="24.2" customHeight="1">
      <c r="A226" s="35"/>
      <c r="B226" s="36"/>
      <c r="C226" s="184" t="s">
        <v>268</v>
      </c>
      <c r="D226" s="184" t="s">
        <v>144</v>
      </c>
      <c r="E226" s="185" t="s">
        <v>269</v>
      </c>
      <c r="F226" s="186" t="s">
        <v>270</v>
      </c>
      <c r="G226" s="187" t="s">
        <v>147</v>
      </c>
      <c r="H226" s="188">
        <v>1722.9960000000001</v>
      </c>
      <c r="I226" s="189"/>
      <c r="J226" s="190">
        <f>ROUND(I226*H226,2)</f>
        <v>0</v>
      </c>
      <c r="K226" s="191"/>
      <c r="L226" s="40"/>
      <c r="M226" s="192" t="s">
        <v>1</v>
      </c>
      <c r="N226" s="193" t="s">
        <v>38</v>
      </c>
      <c r="O226" s="72"/>
      <c r="P226" s="194">
        <f>O226*H226</f>
        <v>0</v>
      </c>
      <c r="Q226" s="194">
        <v>8.0999999999999996E-4</v>
      </c>
      <c r="R226" s="194">
        <f>Q226*H226</f>
        <v>1.3956267600000001</v>
      </c>
      <c r="S226" s="194">
        <v>0</v>
      </c>
      <c r="T226" s="195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96" t="s">
        <v>148</v>
      </c>
      <c r="AT226" s="196" t="s">
        <v>144</v>
      </c>
      <c r="AU226" s="196" t="s">
        <v>83</v>
      </c>
      <c r="AY226" s="18" t="s">
        <v>142</v>
      </c>
      <c r="BE226" s="197">
        <f>IF(N226="základní",J226,0)</f>
        <v>0</v>
      </c>
      <c r="BF226" s="197">
        <f>IF(N226="snížená",J226,0)</f>
        <v>0</v>
      </c>
      <c r="BG226" s="197">
        <f>IF(N226="zákl. přenesená",J226,0)</f>
        <v>0</v>
      </c>
      <c r="BH226" s="197">
        <f>IF(N226="sníž. přenesená",J226,0)</f>
        <v>0</v>
      </c>
      <c r="BI226" s="197">
        <f>IF(N226="nulová",J226,0)</f>
        <v>0</v>
      </c>
      <c r="BJ226" s="18" t="s">
        <v>81</v>
      </c>
      <c r="BK226" s="197">
        <f>ROUND(I226*H226,2)</f>
        <v>0</v>
      </c>
      <c r="BL226" s="18" t="s">
        <v>148</v>
      </c>
      <c r="BM226" s="196" t="s">
        <v>271</v>
      </c>
    </row>
    <row r="227" spans="1:65" s="13" customFormat="1" ht="22.5">
      <c r="B227" s="198"/>
      <c r="C227" s="199"/>
      <c r="D227" s="200" t="s">
        <v>150</v>
      </c>
      <c r="E227" s="201" t="s">
        <v>1</v>
      </c>
      <c r="F227" s="202" t="s">
        <v>272</v>
      </c>
      <c r="G227" s="199"/>
      <c r="H227" s="201" t="s">
        <v>1</v>
      </c>
      <c r="I227" s="203"/>
      <c r="J227" s="199"/>
      <c r="K227" s="199"/>
      <c r="L227" s="204"/>
      <c r="M227" s="205"/>
      <c r="N227" s="206"/>
      <c r="O227" s="206"/>
      <c r="P227" s="206"/>
      <c r="Q227" s="206"/>
      <c r="R227" s="206"/>
      <c r="S227" s="206"/>
      <c r="T227" s="207"/>
      <c r="AT227" s="208" t="s">
        <v>150</v>
      </c>
      <c r="AU227" s="208" t="s">
        <v>83</v>
      </c>
      <c r="AV227" s="13" t="s">
        <v>81</v>
      </c>
      <c r="AW227" s="13" t="s">
        <v>30</v>
      </c>
      <c r="AX227" s="13" t="s">
        <v>73</v>
      </c>
      <c r="AY227" s="208" t="s">
        <v>142</v>
      </c>
    </row>
    <row r="228" spans="1:65" s="14" customFormat="1" ht="11.25">
      <c r="B228" s="209"/>
      <c r="C228" s="210"/>
      <c r="D228" s="200" t="s">
        <v>150</v>
      </c>
      <c r="E228" s="211" t="s">
        <v>1</v>
      </c>
      <c r="F228" s="212" t="s">
        <v>273</v>
      </c>
      <c r="G228" s="210"/>
      <c r="H228" s="213">
        <v>1722.9960000000001</v>
      </c>
      <c r="I228" s="214"/>
      <c r="J228" s="210"/>
      <c r="K228" s="210"/>
      <c r="L228" s="215"/>
      <c r="M228" s="216"/>
      <c r="N228" s="217"/>
      <c r="O228" s="217"/>
      <c r="P228" s="217"/>
      <c r="Q228" s="217"/>
      <c r="R228" s="217"/>
      <c r="S228" s="217"/>
      <c r="T228" s="218"/>
      <c r="AT228" s="219" t="s">
        <v>150</v>
      </c>
      <c r="AU228" s="219" t="s">
        <v>83</v>
      </c>
      <c r="AV228" s="14" t="s">
        <v>83</v>
      </c>
      <c r="AW228" s="14" t="s">
        <v>30</v>
      </c>
      <c r="AX228" s="14" t="s">
        <v>81</v>
      </c>
      <c r="AY228" s="219" t="s">
        <v>142</v>
      </c>
    </row>
    <row r="229" spans="1:65" s="2" customFormat="1" ht="24.2" customHeight="1">
      <c r="A229" s="35"/>
      <c r="B229" s="36"/>
      <c r="C229" s="184" t="s">
        <v>274</v>
      </c>
      <c r="D229" s="184" t="s">
        <v>144</v>
      </c>
      <c r="E229" s="185" t="s">
        <v>275</v>
      </c>
      <c r="F229" s="186" t="s">
        <v>276</v>
      </c>
      <c r="G229" s="187" t="s">
        <v>147</v>
      </c>
      <c r="H229" s="188">
        <v>1722.9960000000001</v>
      </c>
      <c r="I229" s="189"/>
      <c r="J229" s="190">
        <f>ROUND(I229*H229,2)</f>
        <v>0</v>
      </c>
      <c r="K229" s="191"/>
      <c r="L229" s="40"/>
      <c r="M229" s="192" t="s">
        <v>1</v>
      </c>
      <c r="N229" s="193" t="s">
        <v>38</v>
      </c>
      <c r="O229" s="72"/>
      <c r="P229" s="194">
        <f>O229*H229</f>
        <v>0</v>
      </c>
      <c r="Q229" s="194">
        <v>0</v>
      </c>
      <c r="R229" s="194">
        <f>Q229*H229</f>
        <v>0</v>
      </c>
      <c r="S229" s="194">
        <v>0</v>
      </c>
      <c r="T229" s="195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96" t="s">
        <v>148</v>
      </c>
      <c r="AT229" s="196" t="s">
        <v>144</v>
      </c>
      <c r="AU229" s="196" t="s">
        <v>83</v>
      </c>
      <c r="AY229" s="18" t="s">
        <v>142</v>
      </c>
      <c r="BE229" s="197">
        <f>IF(N229="základní",J229,0)</f>
        <v>0</v>
      </c>
      <c r="BF229" s="197">
        <f>IF(N229="snížená",J229,0)</f>
        <v>0</v>
      </c>
      <c r="BG229" s="197">
        <f>IF(N229="zákl. přenesená",J229,0)</f>
        <v>0</v>
      </c>
      <c r="BH229" s="197">
        <f>IF(N229="sníž. přenesená",J229,0)</f>
        <v>0</v>
      </c>
      <c r="BI229" s="197">
        <f>IF(N229="nulová",J229,0)</f>
        <v>0</v>
      </c>
      <c r="BJ229" s="18" t="s">
        <v>81</v>
      </c>
      <c r="BK229" s="197">
        <f>ROUND(I229*H229,2)</f>
        <v>0</v>
      </c>
      <c r="BL229" s="18" t="s">
        <v>148</v>
      </c>
      <c r="BM229" s="196" t="s">
        <v>277</v>
      </c>
    </row>
    <row r="230" spans="1:65" s="12" customFormat="1" ht="22.9" customHeight="1">
      <c r="B230" s="168"/>
      <c r="C230" s="169"/>
      <c r="D230" s="170" t="s">
        <v>72</v>
      </c>
      <c r="E230" s="182" t="s">
        <v>278</v>
      </c>
      <c r="F230" s="182" t="s">
        <v>279</v>
      </c>
      <c r="G230" s="169"/>
      <c r="H230" s="169"/>
      <c r="I230" s="172"/>
      <c r="J230" s="183">
        <f>BK230</f>
        <v>0</v>
      </c>
      <c r="K230" s="169"/>
      <c r="L230" s="174"/>
      <c r="M230" s="175"/>
      <c r="N230" s="176"/>
      <c r="O230" s="176"/>
      <c r="P230" s="177">
        <f>SUM(P231:P236)</f>
        <v>0</v>
      </c>
      <c r="Q230" s="176"/>
      <c r="R230" s="177">
        <f>SUM(R231:R236)</f>
        <v>2.17441657</v>
      </c>
      <c r="S230" s="176"/>
      <c r="T230" s="178">
        <f>SUM(T231:T236)</f>
        <v>0</v>
      </c>
      <c r="AR230" s="179" t="s">
        <v>81</v>
      </c>
      <c r="AT230" s="180" t="s">
        <v>72</v>
      </c>
      <c r="AU230" s="180" t="s">
        <v>81</v>
      </c>
      <c r="AY230" s="179" t="s">
        <v>142</v>
      </c>
      <c r="BK230" s="181">
        <f>SUM(BK231:BK236)</f>
        <v>0</v>
      </c>
    </row>
    <row r="231" spans="1:65" s="2" customFormat="1" ht="24.2" customHeight="1">
      <c r="A231" s="35"/>
      <c r="B231" s="36"/>
      <c r="C231" s="184" t="s">
        <v>280</v>
      </c>
      <c r="D231" s="184" t="s">
        <v>144</v>
      </c>
      <c r="E231" s="185" t="s">
        <v>281</v>
      </c>
      <c r="F231" s="186" t="s">
        <v>282</v>
      </c>
      <c r="G231" s="187" t="s">
        <v>147</v>
      </c>
      <c r="H231" s="188">
        <v>84.509</v>
      </c>
      <c r="I231" s="189"/>
      <c r="J231" s="190">
        <f>ROUND(I231*H231,2)</f>
        <v>0</v>
      </c>
      <c r="K231" s="191"/>
      <c r="L231" s="40"/>
      <c r="M231" s="192" t="s">
        <v>1</v>
      </c>
      <c r="N231" s="193" t="s">
        <v>38</v>
      </c>
      <c r="O231" s="72"/>
      <c r="P231" s="194">
        <f>O231*H231</f>
        <v>0</v>
      </c>
      <c r="Q231" s="194">
        <v>7.3499999999999998E-3</v>
      </c>
      <c r="R231" s="194">
        <f>Q231*H231</f>
        <v>0.62114115000000003</v>
      </c>
      <c r="S231" s="194">
        <v>0</v>
      </c>
      <c r="T231" s="195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6" t="s">
        <v>148</v>
      </c>
      <c r="AT231" s="196" t="s">
        <v>144</v>
      </c>
      <c r="AU231" s="196" t="s">
        <v>83</v>
      </c>
      <c r="AY231" s="18" t="s">
        <v>142</v>
      </c>
      <c r="BE231" s="197">
        <f>IF(N231="základní",J231,0)</f>
        <v>0</v>
      </c>
      <c r="BF231" s="197">
        <f>IF(N231="snížená",J231,0)</f>
        <v>0</v>
      </c>
      <c r="BG231" s="197">
        <f>IF(N231="zákl. přenesená",J231,0)</f>
        <v>0</v>
      </c>
      <c r="BH231" s="197">
        <f>IF(N231="sníž. přenesená",J231,0)</f>
        <v>0</v>
      </c>
      <c r="BI231" s="197">
        <f>IF(N231="nulová",J231,0)</f>
        <v>0</v>
      </c>
      <c r="BJ231" s="18" t="s">
        <v>81</v>
      </c>
      <c r="BK231" s="197">
        <f>ROUND(I231*H231,2)</f>
        <v>0</v>
      </c>
      <c r="BL231" s="18" t="s">
        <v>148</v>
      </c>
      <c r="BM231" s="196" t="s">
        <v>283</v>
      </c>
    </row>
    <row r="232" spans="1:65" s="13" customFormat="1" ht="11.25">
      <c r="B232" s="198"/>
      <c r="C232" s="199"/>
      <c r="D232" s="200" t="s">
        <v>150</v>
      </c>
      <c r="E232" s="201" t="s">
        <v>1</v>
      </c>
      <c r="F232" s="202" t="s">
        <v>242</v>
      </c>
      <c r="G232" s="199"/>
      <c r="H232" s="201" t="s">
        <v>1</v>
      </c>
      <c r="I232" s="203"/>
      <c r="J232" s="199"/>
      <c r="K232" s="199"/>
      <c r="L232" s="204"/>
      <c r="M232" s="205"/>
      <c r="N232" s="206"/>
      <c r="O232" s="206"/>
      <c r="P232" s="206"/>
      <c r="Q232" s="206"/>
      <c r="R232" s="206"/>
      <c r="S232" s="206"/>
      <c r="T232" s="207"/>
      <c r="AT232" s="208" t="s">
        <v>150</v>
      </c>
      <c r="AU232" s="208" t="s">
        <v>83</v>
      </c>
      <c r="AV232" s="13" t="s">
        <v>81</v>
      </c>
      <c r="AW232" s="13" t="s">
        <v>30</v>
      </c>
      <c r="AX232" s="13" t="s">
        <v>73</v>
      </c>
      <c r="AY232" s="208" t="s">
        <v>142</v>
      </c>
    </row>
    <row r="233" spans="1:65" s="14" customFormat="1" ht="11.25">
      <c r="B233" s="209"/>
      <c r="C233" s="210"/>
      <c r="D233" s="200" t="s">
        <v>150</v>
      </c>
      <c r="E233" s="211" t="s">
        <v>1</v>
      </c>
      <c r="F233" s="212" t="s">
        <v>284</v>
      </c>
      <c r="G233" s="210"/>
      <c r="H233" s="213">
        <v>84.509</v>
      </c>
      <c r="I233" s="214"/>
      <c r="J233" s="210"/>
      <c r="K233" s="210"/>
      <c r="L233" s="215"/>
      <c r="M233" s="216"/>
      <c r="N233" s="217"/>
      <c r="O233" s="217"/>
      <c r="P233" s="217"/>
      <c r="Q233" s="217"/>
      <c r="R233" s="217"/>
      <c r="S233" s="217"/>
      <c r="T233" s="218"/>
      <c r="AT233" s="219" t="s">
        <v>150</v>
      </c>
      <c r="AU233" s="219" t="s">
        <v>83</v>
      </c>
      <c r="AV233" s="14" t="s">
        <v>83</v>
      </c>
      <c r="AW233" s="14" t="s">
        <v>30</v>
      </c>
      <c r="AX233" s="14" t="s">
        <v>81</v>
      </c>
      <c r="AY233" s="219" t="s">
        <v>142</v>
      </c>
    </row>
    <row r="234" spans="1:65" s="2" customFormat="1" ht="24.2" customHeight="1">
      <c r="A234" s="35"/>
      <c r="B234" s="36"/>
      <c r="C234" s="184" t="s">
        <v>285</v>
      </c>
      <c r="D234" s="184" t="s">
        <v>144</v>
      </c>
      <c r="E234" s="185" t="s">
        <v>286</v>
      </c>
      <c r="F234" s="186" t="s">
        <v>287</v>
      </c>
      <c r="G234" s="187" t="s">
        <v>147</v>
      </c>
      <c r="H234" s="188">
        <v>84.509</v>
      </c>
      <c r="I234" s="189"/>
      <c r="J234" s="190">
        <f>ROUND(I234*H234,2)</f>
        <v>0</v>
      </c>
      <c r="K234" s="191"/>
      <c r="L234" s="40"/>
      <c r="M234" s="192" t="s">
        <v>1</v>
      </c>
      <c r="N234" s="193" t="s">
        <v>38</v>
      </c>
      <c r="O234" s="72"/>
      <c r="P234" s="194">
        <f>O234*H234</f>
        <v>0</v>
      </c>
      <c r="Q234" s="194">
        <v>1.8380000000000001E-2</v>
      </c>
      <c r="R234" s="194">
        <f>Q234*H234</f>
        <v>1.5532754200000001</v>
      </c>
      <c r="S234" s="194">
        <v>0</v>
      </c>
      <c r="T234" s="195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96" t="s">
        <v>148</v>
      </c>
      <c r="AT234" s="196" t="s">
        <v>144</v>
      </c>
      <c r="AU234" s="196" t="s">
        <v>83</v>
      </c>
      <c r="AY234" s="18" t="s">
        <v>142</v>
      </c>
      <c r="BE234" s="197">
        <f>IF(N234="základní",J234,0)</f>
        <v>0</v>
      </c>
      <c r="BF234" s="197">
        <f>IF(N234="snížená",J234,0)</f>
        <v>0</v>
      </c>
      <c r="BG234" s="197">
        <f>IF(N234="zákl. přenesená",J234,0)</f>
        <v>0</v>
      </c>
      <c r="BH234" s="197">
        <f>IF(N234="sníž. přenesená",J234,0)</f>
        <v>0</v>
      </c>
      <c r="BI234" s="197">
        <f>IF(N234="nulová",J234,0)</f>
        <v>0</v>
      </c>
      <c r="BJ234" s="18" t="s">
        <v>81</v>
      </c>
      <c r="BK234" s="197">
        <f>ROUND(I234*H234,2)</f>
        <v>0</v>
      </c>
      <c r="BL234" s="18" t="s">
        <v>148</v>
      </c>
      <c r="BM234" s="196" t="s">
        <v>288</v>
      </c>
    </row>
    <row r="235" spans="1:65" s="13" customFormat="1" ht="11.25">
      <c r="B235" s="198"/>
      <c r="C235" s="199"/>
      <c r="D235" s="200" t="s">
        <v>150</v>
      </c>
      <c r="E235" s="201" t="s">
        <v>1</v>
      </c>
      <c r="F235" s="202" t="s">
        <v>242</v>
      </c>
      <c r="G235" s="199"/>
      <c r="H235" s="201" t="s">
        <v>1</v>
      </c>
      <c r="I235" s="203"/>
      <c r="J235" s="199"/>
      <c r="K235" s="199"/>
      <c r="L235" s="204"/>
      <c r="M235" s="205"/>
      <c r="N235" s="206"/>
      <c r="O235" s="206"/>
      <c r="P235" s="206"/>
      <c r="Q235" s="206"/>
      <c r="R235" s="206"/>
      <c r="S235" s="206"/>
      <c r="T235" s="207"/>
      <c r="AT235" s="208" t="s">
        <v>150</v>
      </c>
      <c r="AU235" s="208" t="s">
        <v>83</v>
      </c>
      <c r="AV235" s="13" t="s">
        <v>81</v>
      </c>
      <c r="AW235" s="13" t="s">
        <v>30</v>
      </c>
      <c r="AX235" s="13" t="s">
        <v>73</v>
      </c>
      <c r="AY235" s="208" t="s">
        <v>142</v>
      </c>
    </row>
    <row r="236" spans="1:65" s="14" customFormat="1" ht="11.25">
      <c r="B236" s="209"/>
      <c r="C236" s="210"/>
      <c r="D236" s="200" t="s">
        <v>150</v>
      </c>
      <c r="E236" s="211" t="s">
        <v>1</v>
      </c>
      <c r="F236" s="212" t="s">
        <v>284</v>
      </c>
      <c r="G236" s="210"/>
      <c r="H236" s="213">
        <v>84.509</v>
      </c>
      <c r="I236" s="214"/>
      <c r="J236" s="210"/>
      <c r="K236" s="210"/>
      <c r="L236" s="215"/>
      <c r="M236" s="216"/>
      <c r="N236" s="217"/>
      <c r="O236" s="217"/>
      <c r="P236" s="217"/>
      <c r="Q236" s="217"/>
      <c r="R236" s="217"/>
      <c r="S236" s="217"/>
      <c r="T236" s="218"/>
      <c r="AT236" s="219" t="s">
        <v>150</v>
      </c>
      <c r="AU236" s="219" t="s">
        <v>83</v>
      </c>
      <c r="AV236" s="14" t="s">
        <v>83</v>
      </c>
      <c r="AW236" s="14" t="s">
        <v>30</v>
      </c>
      <c r="AX236" s="14" t="s">
        <v>81</v>
      </c>
      <c r="AY236" s="219" t="s">
        <v>142</v>
      </c>
    </row>
    <row r="237" spans="1:65" s="12" customFormat="1" ht="22.9" customHeight="1">
      <c r="B237" s="168"/>
      <c r="C237" s="169"/>
      <c r="D237" s="170" t="s">
        <v>72</v>
      </c>
      <c r="E237" s="182" t="s">
        <v>289</v>
      </c>
      <c r="F237" s="182" t="s">
        <v>290</v>
      </c>
      <c r="G237" s="169"/>
      <c r="H237" s="169"/>
      <c r="I237" s="172"/>
      <c r="J237" s="183">
        <f>BK237</f>
        <v>0</v>
      </c>
      <c r="K237" s="169"/>
      <c r="L237" s="174"/>
      <c r="M237" s="175"/>
      <c r="N237" s="176"/>
      <c r="O237" s="176"/>
      <c r="P237" s="177">
        <f>SUM(P238:P273)</f>
        <v>0</v>
      </c>
      <c r="Q237" s="176"/>
      <c r="R237" s="177">
        <f>SUM(R238:R273)</f>
        <v>0.9604087</v>
      </c>
      <c r="S237" s="176"/>
      <c r="T237" s="178">
        <f>SUM(T238:T273)</f>
        <v>0</v>
      </c>
      <c r="AR237" s="179" t="s">
        <v>81</v>
      </c>
      <c r="AT237" s="180" t="s">
        <v>72</v>
      </c>
      <c r="AU237" s="180" t="s">
        <v>81</v>
      </c>
      <c r="AY237" s="179" t="s">
        <v>142</v>
      </c>
      <c r="BK237" s="181">
        <f>SUM(BK238:BK273)</f>
        <v>0</v>
      </c>
    </row>
    <row r="238" spans="1:65" s="2" customFormat="1" ht="24.2" customHeight="1">
      <c r="A238" s="35"/>
      <c r="B238" s="36"/>
      <c r="C238" s="184" t="s">
        <v>291</v>
      </c>
      <c r="D238" s="184" t="s">
        <v>144</v>
      </c>
      <c r="E238" s="185" t="s">
        <v>292</v>
      </c>
      <c r="F238" s="186" t="s">
        <v>293</v>
      </c>
      <c r="G238" s="187" t="s">
        <v>147</v>
      </c>
      <c r="H238" s="188">
        <v>64.11</v>
      </c>
      <c r="I238" s="189"/>
      <c r="J238" s="190">
        <f>ROUND(I238*H238,2)</f>
        <v>0</v>
      </c>
      <c r="K238" s="191"/>
      <c r="L238" s="40"/>
      <c r="M238" s="192" t="s">
        <v>1</v>
      </c>
      <c r="N238" s="193" t="s">
        <v>38</v>
      </c>
      <c r="O238" s="72"/>
      <c r="P238" s="194">
        <f>O238*H238</f>
        <v>0</v>
      </c>
      <c r="Q238" s="194">
        <v>1.4E-3</v>
      </c>
      <c r="R238" s="194">
        <f>Q238*H238</f>
        <v>8.9754E-2</v>
      </c>
      <c r="S238" s="194">
        <v>0</v>
      </c>
      <c r="T238" s="195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6" t="s">
        <v>148</v>
      </c>
      <c r="AT238" s="196" t="s">
        <v>144</v>
      </c>
      <c r="AU238" s="196" t="s">
        <v>83</v>
      </c>
      <c r="AY238" s="18" t="s">
        <v>142</v>
      </c>
      <c r="BE238" s="197">
        <f>IF(N238="základní",J238,0)</f>
        <v>0</v>
      </c>
      <c r="BF238" s="197">
        <f>IF(N238="snížená",J238,0)</f>
        <v>0</v>
      </c>
      <c r="BG238" s="197">
        <f>IF(N238="zákl. přenesená",J238,0)</f>
        <v>0</v>
      </c>
      <c r="BH238" s="197">
        <f>IF(N238="sníž. přenesená",J238,0)</f>
        <v>0</v>
      </c>
      <c r="BI238" s="197">
        <f>IF(N238="nulová",J238,0)</f>
        <v>0</v>
      </c>
      <c r="BJ238" s="18" t="s">
        <v>81</v>
      </c>
      <c r="BK238" s="197">
        <f>ROUND(I238*H238,2)</f>
        <v>0</v>
      </c>
      <c r="BL238" s="18" t="s">
        <v>148</v>
      </c>
      <c r="BM238" s="196" t="s">
        <v>294</v>
      </c>
    </row>
    <row r="239" spans="1:65" s="13" customFormat="1" ht="11.25">
      <c r="B239" s="198"/>
      <c r="C239" s="199"/>
      <c r="D239" s="200" t="s">
        <v>150</v>
      </c>
      <c r="E239" s="201" t="s">
        <v>1</v>
      </c>
      <c r="F239" s="202" t="s">
        <v>242</v>
      </c>
      <c r="G239" s="199"/>
      <c r="H239" s="201" t="s">
        <v>1</v>
      </c>
      <c r="I239" s="203"/>
      <c r="J239" s="199"/>
      <c r="K239" s="199"/>
      <c r="L239" s="204"/>
      <c r="M239" s="205"/>
      <c r="N239" s="206"/>
      <c r="O239" s="206"/>
      <c r="P239" s="206"/>
      <c r="Q239" s="206"/>
      <c r="R239" s="206"/>
      <c r="S239" s="206"/>
      <c r="T239" s="207"/>
      <c r="AT239" s="208" t="s">
        <v>150</v>
      </c>
      <c r="AU239" s="208" t="s">
        <v>83</v>
      </c>
      <c r="AV239" s="13" t="s">
        <v>81</v>
      </c>
      <c r="AW239" s="13" t="s">
        <v>30</v>
      </c>
      <c r="AX239" s="13" t="s">
        <v>73</v>
      </c>
      <c r="AY239" s="208" t="s">
        <v>142</v>
      </c>
    </row>
    <row r="240" spans="1:65" s="14" customFormat="1" ht="11.25">
      <c r="B240" s="209"/>
      <c r="C240" s="210"/>
      <c r="D240" s="200" t="s">
        <v>150</v>
      </c>
      <c r="E240" s="211" t="s">
        <v>1</v>
      </c>
      <c r="F240" s="212" t="s">
        <v>295</v>
      </c>
      <c r="G240" s="210"/>
      <c r="H240" s="213">
        <v>28.125</v>
      </c>
      <c r="I240" s="214"/>
      <c r="J240" s="210"/>
      <c r="K240" s="210"/>
      <c r="L240" s="215"/>
      <c r="M240" s="216"/>
      <c r="N240" s="217"/>
      <c r="O240" s="217"/>
      <c r="P240" s="217"/>
      <c r="Q240" s="217"/>
      <c r="R240" s="217"/>
      <c r="S240" s="217"/>
      <c r="T240" s="218"/>
      <c r="AT240" s="219" t="s">
        <v>150</v>
      </c>
      <c r="AU240" s="219" t="s">
        <v>83</v>
      </c>
      <c r="AV240" s="14" t="s">
        <v>83</v>
      </c>
      <c r="AW240" s="14" t="s">
        <v>30</v>
      </c>
      <c r="AX240" s="14" t="s">
        <v>73</v>
      </c>
      <c r="AY240" s="219" t="s">
        <v>142</v>
      </c>
    </row>
    <row r="241" spans="1:65" s="14" customFormat="1" ht="11.25">
      <c r="B241" s="209"/>
      <c r="C241" s="210"/>
      <c r="D241" s="200" t="s">
        <v>150</v>
      </c>
      <c r="E241" s="211" t="s">
        <v>1</v>
      </c>
      <c r="F241" s="212" t="s">
        <v>296</v>
      </c>
      <c r="G241" s="210"/>
      <c r="H241" s="213">
        <v>16.385000000000002</v>
      </c>
      <c r="I241" s="214"/>
      <c r="J241" s="210"/>
      <c r="K241" s="210"/>
      <c r="L241" s="215"/>
      <c r="M241" s="216"/>
      <c r="N241" s="217"/>
      <c r="O241" s="217"/>
      <c r="P241" s="217"/>
      <c r="Q241" s="217"/>
      <c r="R241" s="217"/>
      <c r="S241" s="217"/>
      <c r="T241" s="218"/>
      <c r="AT241" s="219" t="s">
        <v>150</v>
      </c>
      <c r="AU241" s="219" t="s">
        <v>83</v>
      </c>
      <c r="AV241" s="14" t="s">
        <v>83</v>
      </c>
      <c r="AW241" s="14" t="s">
        <v>30</v>
      </c>
      <c r="AX241" s="14" t="s">
        <v>73</v>
      </c>
      <c r="AY241" s="219" t="s">
        <v>142</v>
      </c>
    </row>
    <row r="242" spans="1:65" s="14" customFormat="1" ht="11.25">
      <c r="B242" s="209"/>
      <c r="C242" s="210"/>
      <c r="D242" s="200" t="s">
        <v>150</v>
      </c>
      <c r="E242" s="211" t="s">
        <v>1</v>
      </c>
      <c r="F242" s="212" t="s">
        <v>297</v>
      </c>
      <c r="G242" s="210"/>
      <c r="H242" s="213">
        <v>11.025</v>
      </c>
      <c r="I242" s="214"/>
      <c r="J242" s="210"/>
      <c r="K242" s="210"/>
      <c r="L242" s="215"/>
      <c r="M242" s="216"/>
      <c r="N242" s="217"/>
      <c r="O242" s="217"/>
      <c r="P242" s="217"/>
      <c r="Q242" s="217"/>
      <c r="R242" s="217"/>
      <c r="S242" s="217"/>
      <c r="T242" s="218"/>
      <c r="AT242" s="219" t="s">
        <v>150</v>
      </c>
      <c r="AU242" s="219" t="s">
        <v>83</v>
      </c>
      <c r="AV242" s="14" t="s">
        <v>83</v>
      </c>
      <c r="AW242" s="14" t="s">
        <v>30</v>
      </c>
      <c r="AX242" s="14" t="s">
        <v>73</v>
      </c>
      <c r="AY242" s="219" t="s">
        <v>142</v>
      </c>
    </row>
    <row r="243" spans="1:65" s="14" customFormat="1" ht="11.25">
      <c r="B243" s="209"/>
      <c r="C243" s="210"/>
      <c r="D243" s="200" t="s">
        <v>150</v>
      </c>
      <c r="E243" s="211" t="s">
        <v>1</v>
      </c>
      <c r="F243" s="212" t="s">
        <v>298</v>
      </c>
      <c r="G243" s="210"/>
      <c r="H243" s="213">
        <v>8.5749999999999993</v>
      </c>
      <c r="I243" s="214"/>
      <c r="J243" s="210"/>
      <c r="K243" s="210"/>
      <c r="L243" s="215"/>
      <c r="M243" s="216"/>
      <c r="N243" s="217"/>
      <c r="O243" s="217"/>
      <c r="P243" s="217"/>
      <c r="Q243" s="217"/>
      <c r="R243" s="217"/>
      <c r="S243" s="217"/>
      <c r="T243" s="218"/>
      <c r="AT243" s="219" t="s">
        <v>150</v>
      </c>
      <c r="AU243" s="219" t="s">
        <v>83</v>
      </c>
      <c r="AV243" s="14" t="s">
        <v>83</v>
      </c>
      <c r="AW243" s="14" t="s">
        <v>30</v>
      </c>
      <c r="AX243" s="14" t="s">
        <v>73</v>
      </c>
      <c r="AY243" s="219" t="s">
        <v>142</v>
      </c>
    </row>
    <row r="244" spans="1:65" s="15" customFormat="1" ht="11.25">
      <c r="B244" s="220"/>
      <c r="C244" s="221"/>
      <c r="D244" s="200" t="s">
        <v>150</v>
      </c>
      <c r="E244" s="222" t="s">
        <v>1</v>
      </c>
      <c r="F244" s="223" t="s">
        <v>162</v>
      </c>
      <c r="G244" s="221"/>
      <c r="H244" s="224">
        <v>64.11</v>
      </c>
      <c r="I244" s="225"/>
      <c r="J244" s="221"/>
      <c r="K244" s="221"/>
      <c r="L244" s="226"/>
      <c r="M244" s="227"/>
      <c r="N244" s="228"/>
      <c r="O244" s="228"/>
      <c r="P244" s="228"/>
      <c r="Q244" s="228"/>
      <c r="R244" s="228"/>
      <c r="S244" s="228"/>
      <c r="T244" s="229"/>
      <c r="AT244" s="230" t="s">
        <v>150</v>
      </c>
      <c r="AU244" s="230" t="s">
        <v>83</v>
      </c>
      <c r="AV244" s="15" t="s">
        <v>148</v>
      </c>
      <c r="AW244" s="15" t="s">
        <v>30</v>
      </c>
      <c r="AX244" s="15" t="s">
        <v>81</v>
      </c>
      <c r="AY244" s="230" t="s">
        <v>142</v>
      </c>
    </row>
    <row r="245" spans="1:65" s="2" customFormat="1" ht="16.5" customHeight="1">
      <c r="A245" s="35"/>
      <c r="B245" s="36"/>
      <c r="C245" s="184" t="s">
        <v>299</v>
      </c>
      <c r="D245" s="184" t="s">
        <v>144</v>
      </c>
      <c r="E245" s="185" t="s">
        <v>300</v>
      </c>
      <c r="F245" s="186" t="s">
        <v>301</v>
      </c>
      <c r="G245" s="187" t="s">
        <v>147</v>
      </c>
      <c r="H245" s="188">
        <v>64.11</v>
      </c>
      <c r="I245" s="189"/>
      <c r="J245" s="190">
        <f>ROUND(I245*H245,2)</f>
        <v>0</v>
      </c>
      <c r="K245" s="191"/>
      <c r="L245" s="40"/>
      <c r="M245" s="192" t="s">
        <v>1</v>
      </c>
      <c r="N245" s="193" t="s">
        <v>38</v>
      </c>
      <c r="O245" s="72"/>
      <c r="P245" s="194">
        <f>O245*H245</f>
        <v>0</v>
      </c>
      <c r="Q245" s="194">
        <v>2.5999999999999998E-4</v>
      </c>
      <c r="R245" s="194">
        <f>Q245*H245</f>
        <v>1.6668599999999999E-2</v>
      </c>
      <c r="S245" s="194">
        <v>0</v>
      </c>
      <c r="T245" s="195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96" t="s">
        <v>148</v>
      </c>
      <c r="AT245" s="196" t="s">
        <v>144</v>
      </c>
      <c r="AU245" s="196" t="s">
        <v>83</v>
      </c>
      <c r="AY245" s="18" t="s">
        <v>142</v>
      </c>
      <c r="BE245" s="197">
        <f>IF(N245="základní",J245,0)</f>
        <v>0</v>
      </c>
      <c r="BF245" s="197">
        <f>IF(N245="snížená",J245,0)</f>
        <v>0</v>
      </c>
      <c r="BG245" s="197">
        <f>IF(N245="zákl. přenesená",J245,0)</f>
        <v>0</v>
      </c>
      <c r="BH245" s="197">
        <f>IF(N245="sníž. přenesená",J245,0)</f>
        <v>0</v>
      </c>
      <c r="BI245" s="197">
        <f>IF(N245="nulová",J245,0)</f>
        <v>0</v>
      </c>
      <c r="BJ245" s="18" t="s">
        <v>81</v>
      </c>
      <c r="BK245" s="197">
        <f>ROUND(I245*H245,2)</f>
        <v>0</v>
      </c>
      <c r="BL245" s="18" t="s">
        <v>148</v>
      </c>
      <c r="BM245" s="196" t="s">
        <v>302</v>
      </c>
    </row>
    <row r="246" spans="1:65" s="13" customFormat="1" ht="11.25">
      <c r="B246" s="198"/>
      <c r="C246" s="199"/>
      <c r="D246" s="200" t="s">
        <v>150</v>
      </c>
      <c r="E246" s="201" t="s">
        <v>1</v>
      </c>
      <c r="F246" s="202" t="s">
        <v>303</v>
      </c>
      <c r="G246" s="199"/>
      <c r="H246" s="201" t="s">
        <v>1</v>
      </c>
      <c r="I246" s="203"/>
      <c r="J246" s="199"/>
      <c r="K246" s="199"/>
      <c r="L246" s="204"/>
      <c r="M246" s="205"/>
      <c r="N246" s="206"/>
      <c r="O246" s="206"/>
      <c r="P246" s="206"/>
      <c r="Q246" s="206"/>
      <c r="R246" s="206"/>
      <c r="S246" s="206"/>
      <c r="T246" s="207"/>
      <c r="AT246" s="208" t="s">
        <v>150</v>
      </c>
      <c r="AU246" s="208" t="s">
        <v>83</v>
      </c>
      <c r="AV246" s="13" t="s">
        <v>81</v>
      </c>
      <c r="AW246" s="13" t="s">
        <v>30</v>
      </c>
      <c r="AX246" s="13" t="s">
        <v>73</v>
      </c>
      <c r="AY246" s="208" t="s">
        <v>142</v>
      </c>
    </row>
    <row r="247" spans="1:65" s="13" customFormat="1" ht="11.25">
      <c r="B247" s="198"/>
      <c r="C247" s="199"/>
      <c r="D247" s="200" t="s">
        <v>150</v>
      </c>
      <c r="E247" s="201" t="s">
        <v>1</v>
      </c>
      <c r="F247" s="202" t="s">
        <v>242</v>
      </c>
      <c r="G247" s="199"/>
      <c r="H247" s="201" t="s">
        <v>1</v>
      </c>
      <c r="I247" s="203"/>
      <c r="J247" s="199"/>
      <c r="K247" s="199"/>
      <c r="L247" s="204"/>
      <c r="M247" s="205"/>
      <c r="N247" s="206"/>
      <c r="O247" s="206"/>
      <c r="P247" s="206"/>
      <c r="Q247" s="206"/>
      <c r="R247" s="206"/>
      <c r="S247" s="206"/>
      <c r="T247" s="207"/>
      <c r="AT247" s="208" t="s">
        <v>150</v>
      </c>
      <c r="AU247" s="208" t="s">
        <v>83</v>
      </c>
      <c r="AV247" s="13" t="s">
        <v>81</v>
      </c>
      <c r="AW247" s="13" t="s">
        <v>30</v>
      </c>
      <c r="AX247" s="13" t="s">
        <v>73</v>
      </c>
      <c r="AY247" s="208" t="s">
        <v>142</v>
      </c>
    </row>
    <row r="248" spans="1:65" s="14" customFormat="1" ht="11.25">
      <c r="B248" s="209"/>
      <c r="C248" s="210"/>
      <c r="D248" s="200" t="s">
        <v>150</v>
      </c>
      <c r="E248" s="211" t="s">
        <v>1</v>
      </c>
      <c r="F248" s="212" t="s">
        <v>295</v>
      </c>
      <c r="G248" s="210"/>
      <c r="H248" s="213">
        <v>28.125</v>
      </c>
      <c r="I248" s="214"/>
      <c r="J248" s="210"/>
      <c r="K248" s="210"/>
      <c r="L248" s="215"/>
      <c r="M248" s="216"/>
      <c r="N248" s="217"/>
      <c r="O248" s="217"/>
      <c r="P248" s="217"/>
      <c r="Q248" s="217"/>
      <c r="R248" s="217"/>
      <c r="S248" s="217"/>
      <c r="T248" s="218"/>
      <c r="AT248" s="219" t="s">
        <v>150</v>
      </c>
      <c r="AU248" s="219" t="s">
        <v>83</v>
      </c>
      <c r="AV248" s="14" t="s">
        <v>83</v>
      </c>
      <c r="AW248" s="14" t="s">
        <v>30</v>
      </c>
      <c r="AX248" s="14" t="s">
        <v>73</v>
      </c>
      <c r="AY248" s="219" t="s">
        <v>142</v>
      </c>
    </row>
    <row r="249" spans="1:65" s="14" customFormat="1" ht="11.25">
      <c r="B249" s="209"/>
      <c r="C249" s="210"/>
      <c r="D249" s="200" t="s">
        <v>150</v>
      </c>
      <c r="E249" s="211" t="s">
        <v>1</v>
      </c>
      <c r="F249" s="212" t="s">
        <v>296</v>
      </c>
      <c r="G249" s="210"/>
      <c r="H249" s="213">
        <v>16.385000000000002</v>
      </c>
      <c r="I249" s="214"/>
      <c r="J249" s="210"/>
      <c r="K249" s="210"/>
      <c r="L249" s="215"/>
      <c r="M249" s="216"/>
      <c r="N249" s="217"/>
      <c r="O249" s="217"/>
      <c r="P249" s="217"/>
      <c r="Q249" s="217"/>
      <c r="R249" s="217"/>
      <c r="S249" s="217"/>
      <c r="T249" s="218"/>
      <c r="AT249" s="219" t="s">
        <v>150</v>
      </c>
      <c r="AU249" s="219" t="s">
        <v>83</v>
      </c>
      <c r="AV249" s="14" t="s">
        <v>83</v>
      </c>
      <c r="AW249" s="14" t="s">
        <v>30</v>
      </c>
      <c r="AX249" s="14" t="s">
        <v>73</v>
      </c>
      <c r="AY249" s="219" t="s">
        <v>142</v>
      </c>
    </row>
    <row r="250" spans="1:65" s="14" customFormat="1" ht="11.25">
      <c r="B250" s="209"/>
      <c r="C250" s="210"/>
      <c r="D250" s="200" t="s">
        <v>150</v>
      </c>
      <c r="E250" s="211" t="s">
        <v>1</v>
      </c>
      <c r="F250" s="212" t="s">
        <v>297</v>
      </c>
      <c r="G250" s="210"/>
      <c r="H250" s="213">
        <v>11.025</v>
      </c>
      <c r="I250" s="214"/>
      <c r="J250" s="210"/>
      <c r="K250" s="210"/>
      <c r="L250" s="215"/>
      <c r="M250" s="216"/>
      <c r="N250" s="217"/>
      <c r="O250" s="217"/>
      <c r="P250" s="217"/>
      <c r="Q250" s="217"/>
      <c r="R250" s="217"/>
      <c r="S250" s="217"/>
      <c r="T250" s="218"/>
      <c r="AT250" s="219" t="s">
        <v>150</v>
      </c>
      <c r="AU250" s="219" t="s">
        <v>83</v>
      </c>
      <c r="AV250" s="14" t="s">
        <v>83</v>
      </c>
      <c r="AW250" s="14" t="s">
        <v>30</v>
      </c>
      <c r="AX250" s="14" t="s">
        <v>73</v>
      </c>
      <c r="AY250" s="219" t="s">
        <v>142</v>
      </c>
    </row>
    <row r="251" spans="1:65" s="14" customFormat="1" ht="11.25">
      <c r="B251" s="209"/>
      <c r="C251" s="210"/>
      <c r="D251" s="200" t="s">
        <v>150</v>
      </c>
      <c r="E251" s="211" t="s">
        <v>1</v>
      </c>
      <c r="F251" s="212" t="s">
        <v>298</v>
      </c>
      <c r="G251" s="210"/>
      <c r="H251" s="213">
        <v>8.5749999999999993</v>
      </c>
      <c r="I251" s="214"/>
      <c r="J251" s="210"/>
      <c r="K251" s="210"/>
      <c r="L251" s="215"/>
      <c r="M251" s="216"/>
      <c r="N251" s="217"/>
      <c r="O251" s="217"/>
      <c r="P251" s="217"/>
      <c r="Q251" s="217"/>
      <c r="R251" s="217"/>
      <c r="S251" s="217"/>
      <c r="T251" s="218"/>
      <c r="AT251" s="219" t="s">
        <v>150</v>
      </c>
      <c r="AU251" s="219" t="s">
        <v>83</v>
      </c>
      <c r="AV251" s="14" t="s">
        <v>83</v>
      </c>
      <c r="AW251" s="14" t="s">
        <v>30</v>
      </c>
      <c r="AX251" s="14" t="s">
        <v>73</v>
      </c>
      <c r="AY251" s="219" t="s">
        <v>142</v>
      </c>
    </row>
    <row r="252" spans="1:65" s="15" customFormat="1" ht="11.25">
      <c r="B252" s="220"/>
      <c r="C252" s="221"/>
      <c r="D252" s="200" t="s">
        <v>150</v>
      </c>
      <c r="E252" s="222" t="s">
        <v>1</v>
      </c>
      <c r="F252" s="223" t="s">
        <v>162</v>
      </c>
      <c r="G252" s="221"/>
      <c r="H252" s="224">
        <v>64.11</v>
      </c>
      <c r="I252" s="225"/>
      <c r="J252" s="221"/>
      <c r="K252" s="221"/>
      <c r="L252" s="226"/>
      <c r="M252" s="227"/>
      <c r="N252" s="228"/>
      <c r="O252" s="228"/>
      <c r="P252" s="228"/>
      <c r="Q252" s="228"/>
      <c r="R252" s="228"/>
      <c r="S252" s="228"/>
      <c r="T252" s="229"/>
      <c r="AT252" s="230" t="s">
        <v>150</v>
      </c>
      <c r="AU252" s="230" t="s">
        <v>83</v>
      </c>
      <c r="AV252" s="15" t="s">
        <v>148</v>
      </c>
      <c r="AW252" s="15" t="s">
        <v>30</v>
      </c>
      <c r="AX252" s="15" t="s">
        <v>81</v>
      </c>
      <c r="AY252" s="230" t="s">
        <v>142</v>
      </c>
    </row>
    <row r="253" spans="1:65" s="2" customFormat="1" ht="24.2" customHeight="1">
      <c r="A253" s="35"/>
      <c r="B253" s="36"/>
      <c r="C253" s="184" t="s">
        <v>304</v>
      </c>
      <c r="D253" s="184" t="s">
        <v>144</v>
      </c>
      <c r="E253" s="185" t="s">
        <v>305</v>
      </c>
      <c r="F253" s="186" t="s">
        <v>306</v>
      </c>
      <c r="G253" s="187" t="s">
        <v>307</v>
      </c>
      <c r="H253" s="188">
        <v>6.2</v>
      </c>
      <c r="I253" s="189"/>
      <c r="J253" s="190">
        <f>ROUND(I253*H253,2)</f>
        <v>0</v>
      </c>
      <c r="K253" s="191"/>
      <c r="L253" s="40"/>
      <c r="M253" s="192" t="s">
        <v>1</v>
      </c>
      <c r="N253" s="193" t="s">
        <v>38</v>
      </c>
      <c r="O253" s="72"/>
      <c r="P253" s="194">
        <f>O253*H253</f>
        <v>0</v>
      </c>
      <c r="Q253" s="194">
        <v>0</v>
      </c>
      <c r="R253" s="194">
        <f>Q253*H253</f>
        <v>0</v>
      </c>
      <c r="S253" s="194">
        <v>0</v>
      </c>
      <c r="T253" s="195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96" t="s">
        <v>148</v>
      </c>
      <c r="AT253" s="196" t="s">
        <v>144</v>
      </c>
      <c r="AU253" s="196" t="s">
        <v>83</v>
      </c>
      <c r="AY253" s="18" t="s">
        <v>142</v>
      </c>
      <c r="BE253" s="197">
        <f>IF(N253="základní",J253,0)</f>
        <v>0</v>
      </c>
      <c r="BF253" s="197">
        <f>IF(N253="snížená",J253,0)</f>
        <v>0</v>
      </c>
      <c r="BG253" s="197">
        <f>IF(N253="zákl. přenesená",J253,0)</f>
        <v>0</v>
      </c>
      <c r="BH253" s="197">
        <f>IF(N253="sníž. přenesená",J253,0)</f>
        <v>0</v>
      </c>
      <c r="BI253" s="197">
        <f>IF(N253="nulová",J253,0)</f>
        <v>0</v>
      </c>
      <c r="BJ253" s="18" t="s">
        <v>81</v>
      </c>
      <c r="BK253" s="197">
        <f>ROUND(I253*H253,2)</f>
        <v>0</v>
      </c>
      <c r="BL253" s="18" t="s">
        <v>148</v>
      </c>
      <c r="BM253" s="196" t="s">
        <v>308</v>
      </c>
    </row>
    <row r="254" spans="1:65" s="14" customFormat="1" ht="11.25">
      <c r="B254" s="209"/>
      <c r="C254" s="210"/>
      <c r="D254" s="200" t="s">
        <v>150</v>
      </c>
      <c r="E254" s="211" t="s">
        <v>1</v>
      </c>
      <c r="F254" s="212" t="s">
        <v>309</v>
      </c>
      <c r="G254" s="210"/>
      <c r="H254" s="213">
        <v>6.2</v>
      </c>
      <c r="I254" s="214"/>
      <c r="J254" s="210"/>
      <c r="K254" s="210"/>
      <c r="L254" s="215"/>
      <c r="M254" s="216"/>
      <c r="N254" s="217"/>
      <c r="O254" s="217"/>
      <c r="P254" s="217"/>
      <c r="Q254" s="217"/>
      <c r="R254" s="217"/>
      <c r="S254" s="217"/>
      <c r="T254" s="218"/>
      <c r="AT254" s="219" t="s">
        <v>150</v>
      </c>
      <c r="AU254" s="219" t="s">
        <v>83</v>
      </c>
      <c r="AV254" s="14" t="s">
        <v>83</v>
      </c>
      <c r="AW254" s="14" t="s">
        <v>30</v>
      </c>
      <c r="AX254" s="14" t="s">
        <v>81</v>
      </c>
      <c r="AY254" s="219" t="s">
        <v>142</v>
      </c>
    </row>
    <row r="255" spans="1:65" s="2" customFormat="1" ht="16.5" customHeight="1">
      <c r="A255" s="35"/>
      <c r="B255" s="36"/>
      <c r="C255" s="231" t="s">
        <v>310</v>
      </c>
      <c r="D255" s="231" t="s">
        <v>262</v>
      </c>
      <c r="E255" s="232" t="s">
        <v>311</v>
      </c>
      <c r="F255" s="233" t="s">
        <v>312</v>
      </c>
      <c r="G255" s="234" t="s">
        <v>307</v>
      </c>
      <c r="H255" s="235">
        <v>6.82</v>
      </c>
      <c r="I255" s="236"/>
      <c r="J255" s="237">
        <f>ROUND(I255*H255,2)</f>
        <v>0</v>
      </c>
      <c r="K255" s="238"/>
      <c r="L255" s="239"/>
      <c r="M255" s="240" t="s">
        <v>1</v>
      </c>
      <c r="N255" s="241" t="s">
        <v>38</v>
      </c>
      <c r="O255" s="72"/>
      <c r="P255" s="194">
        <f>O255*H255</f>
        <v>0</v>
      </c>
      <c r="Q255" s="194">
        <v>1E-4</v>
      </c>
      <c r="R255" s="194">
        <f>Q255*H255</f>
        <v>6.820000000000001E-4</v>
      </c>
      <c r="S255" s="194">
        <v>0</v>
      </c>
      <c r="T255" s="195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96" t="s">
        <v>183</v>
      </c>
      <c r="AT255" s="196" t="s">
        <v>262</v>
      </c>
      <c r="AU255" s="196" t="s">
        <v>83</v>
      </c>
      <c r="AY255" s="18" t="s">
        <v>142</v>
      </c>
      <c r="BE255" s="197">
        <f>IF(N255="základní",J255,0)</f>
        <v>0</v>
      </c>
      <c r="BF255" s="197">
        <f>IF(N255="snížená",J255,0)</f>
        <v>0</v>
      </c>
      <c r="BG255" s="197">
        <f>IF(N255="zákl. přenesená",J255,0)</f>
        <v>0</v>
      </c>
      <c r="BH255" s="197">
        <f>IF(N255="sníž. přenesená",J255,0)</f>
        <v>0</v>
      </c>
      <c r="BI255" s="197">
        <f>IF(N255="nulová",J255,0)</f>
        <v>0</v>
      </c>
      <c r="BJ255" s="18" t="s">
        <v>81</v>
      </c>
      <c r="BK255" s="197">
        <f>ROUND(I255*H255,2)</f>
        <v>0</v>
      </c>
      <c r="BL255" s="18" t="s">
        <v>148</v>
      </c>
      <c r="BM255" s="196" t="s">
        <v>313</v>
      </c>
    </row>
    <row r="256" spans="1:65" s="14" customFormat="1" ht="11.25">
      <c r="B256" s="209"/>
      <c r="C256" s="210"/>
      <c r="D256" s="200" t="s">
        <v>150</v>
      </c>
      <c r="E256" s="211" t="s">
        <v>1</v>
      </c>
      <c r="F256" s="212" t="s">
        <v>314</v>
      </c>
      <c r="G256" s="210"/>
      <c r="H256" s="213">
        <v>6.82</v>
      </c>
      <c r="I256" s="214"/>
      <c r="J256" s="210"/>
      <c r="K256" s="210"/>
      <c r="L256" s="215"/>
      <c r="M256" s="216"/>
      <c r="N256" s="217"/>
      <c r="O256" s="217"/>
      <c r="P256" s="217"/>
      <c r="Q256" s="217"/>
      <c r="R256" s="217"/>
      <c r="S256" s="217"/>
      <c r="T256" s="218"/>
      <c r="AT256" s="219" t="s">
        <v>150</v>
      </c>
      <c r="AU256" s="219" t="s">
        <v>83</v>
      </c>
      <c r="AV256" s="14" t="s">
        <v>83</v>
      </c>
      <c r="AW256" s="14" t="s">
        <v>30</v>
      </c>
      <c r="AX256" s="14" t="s">
        <v>81</v>
      </c>
      <c r="AY256" s="219" t="s">
        <v>142</v>
      </c>
    </row>
    <row r="257" spans="1:65" s="2" customFormat="1" ht="44.25" customHeight="1">
      <c r="A257" s="35"/>
      <c r="B257" s="36"/>
      <c r="C257" s="184" t="s">
        <v>315</v>
      </c>
      <c r="D257" s="184" t="s">
        <v>144</v>
      </c>
      <c r="E257" s="185" t="s">
        <v>316</v>
      </c>
      <c r="F257" s="186" t="s">
        <v>317</v>
      </c>
      <c r="G257" s="187" t="s">
        <v>147</v>
      </c>
      <c r="H257" s="188">
        <v>64.11</v>
      </c>
      <c r="I257" s="189"/>
      <c r="J257" s="190">
        <f>ROUND(I257*H257,2)</f>
        <v>0</v>
      </c>
      <c r="K257" s="191"/>
      <c r="L257" s="40"/>
      <c r="M257" s="192" t="s">
        <v>1</v>
      </c>
      <c r="N257" s="193" t="s">
        <v>38</v>
      </c>
      <c r="O257" s="72"/>
      <c r="P257" s="194">
        <f>O257*H257</f>
        <v>0</v>
      </c>
      <c r="Q257" s="194">
        <v>8.3499999999999998E-3</v>
      </c>
      <c r="R257" s="194">
        <f>Q257*H257</f>
        <v>0.53531850000000003</v>
      </c>
      <c r="S257" s="194">
        <v>0</v>
      </c>
      <c r="T257" s="195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96" t="s">
        <v>148</v>
      </c>
      <c r="AT257" s="196" t="s">
        <v>144</v>
      </c>
      <c r="AU257" s="196" t="s">
        <v>83</v>
      </c>
      <c r="AY257" s="18" t="s">
        <v>142</v>
      </c>
      <c r="BE257" s="197">
        <f>IF(N257="základní",J257,0)</f>
        <v>0</v>
      </c>
      <c r="BF257" s="197">
        <f>IF(N257="snížená",J257,0)</f>
        <v>0</v>
      </c>
      <c r="BG257" s="197">
        <f>IF(N257="zákl. přenesená",J257,0)</f>
        <v>0</v>
      </c>
      <c r="BH257" s="197">
        <f>IF(N257="sníž. přenesená",J257,0)</f>
        <v>0</v>
      </c>
      <c r="BI257" s="197">
        <f>IF(N257="nulová",J257,0)</f>
        <v>0</v>
      </c>
      <c r="BJ257" s="18" t="s">
        <v>81</v>
      </c>
      <c r="BK257" s="197">
        <f>ROUND(I257*H257,2)</f>
        <v>0</v>
      </c>
      <c r="BL257" s="18" t="s">
        <v>148</v>
      </c>
      <c r="BM257" s="196" t="s">
        <v>318</v>
      </c>
    </row>
    <row r="258" spans="1:65" s="13" customFormat="1" ht="11.25">
      <c r="B258" s="198"/>
      <c r="C258" s="199"/>
      <c r="D258" s="200" t="s">
        <v>150</v>
      </c>
      <c r="E258" s="201" t="s">
        <v>1</v>
      </c>
      <c r="F258" s="202" t="s">
        <v>242</v>
      </c>
      <c r="G258" s="199"/>
      <c r="H258" s="201" t="s">
        <v>1</v>
      </c>
      <c r="I258" s="203"/>
      <c r="J258" s="199"/>
      <c r="K258" s="199"/>
      <c r="L258" s="204"/>
      <c r="M258" s="205"/>
      <c r="N258" s="206"/>
      <c r="O258" s="206"/>
      <c r="P258" s="206"/>
      <c r="Q258" s="206"/>
      <c r="R258" s="206"/>
      <c r="S258" s="206"/>
      <c r="T258" s="207"/>
      <c r="AT258" s="208" t="s">
        <v>150</v>
      </c>
      <c r="AU258" s="208" t="s">
        <v>83</v>
      </c>
      <c r="AV258" s="13" t="s">
        <v>81</v>
      </c>
      <c r="AW258" s="13" t="s">
        <v>30</v>
      </c>
      <c r="AX258" s="13" t="s">
        <v>73</v>
      </c>
      <c r="AY258" s="208" t="s">
        <v>142</v>
      </c>
    </row>
    <row r="259" spans="1:65" s="14" customFormat="1" ht="11.25">
      <c r="B259" s="209"/>
      <c r="C259" s="210"/>
      <c r="D259" s="200" t="s">
        <v>150</v>
      </c>
      <c r="E259" s="211" t="s">
        <v>1</v>
      </c>
      <c r="F259" s="212" t="s">
        <v>295</v>
      </c>
      <c r="G259" s="210"/>
      <c r="H259" s="213">
        <v>28.125</v>
      </c>
      <c r="I259" s="214"/>
      <c r="J259" s="210"/>
      <c r="K259" s="210"/>
      <c r="L259" s="215"/>
      <c r="M259" s="216"/>
      <c r="N259" s="217"/>
      <c r="O259" s="217"/>
      <c r="P259" s="217"/>
      <c r="Q259" s="217"/>
      <c r="R259" s="217"/>
      <c r="S259" s="217"/>
      <c r="T259" s="218"/>
      <c r="AT259" s="219" t="s">
        <v>150</v>
      </c>
      <c r="AU259" s="219" t="s">
        <v>83</v>
      </c>
      <c r="AV259" s="14" t="s">
        <v>83</v>
      </c>
      <c r="AW259" s="14" t="s">
        <v>30</v>
      </c>
      <c r="AX259" s="14" t="s">
        <v>73</v>
      </c>
      <c r="AY259" s="219" t="s">
        <v>142</v>
      </c>
    </row>
    <row r="260" spans="1:65" s="14" customFormat="1" ht="11.25">
      <c r="B260" s="209"/>
      <c r="C260" s="210"/>
      <c r="D260" s="200" t="s">
        <v>150</v>
      </c>
      <c r="E260" s="211" t="s">
        <v>1</v>
      </c>
      <c r="F260" s="212" t="s">
        <v>296</v>
      </c>
      <c r="G260" s="210"/>
      <c r="H260" s="213">
        <v>16.385000000000002</v>
      </c>
      <c r="I260" s="214"/>
      <c r="J260" s="210"/>
      <c r="K260" s="210"/>
      <c r="L260" s="215"/>
      <c r="M260" s="216"/>
      <c r="N260" s="217"/>
      <c r="O260" s="217"/>
      <c r="P260" s="217"/>
      <c r="Q260" s="217"/>
      <c r="R260" s="217"/>
      <c r="S260" s="217"/>
      <c r="T260" s="218"/>
      <c r="AT260" s="219" t="s">
        <v>150</v>
      </c>
      <c r="AU260" s="219" t="s">
        <v>83</v>
      </c>
      <c r="AV260" s="14" t="s">
        <v>83</v>
      </c>
      <c r="AW260" s="14" t="s">
        <v>30</v>
      </c>
      <c r="AX260" s="14" t="s">
        <v>73</v>
      </c>
      <c r="AY260" s="219" t="s">
        <v>142</v>
      </c>
    </row>
    <row r="261" spans="1:65" s="14" customFormat="1" ht="11.25">
      <c r="B261" s="209"/>
      <c r="C261" s="210"/>
      <c r="D261" s="200" t="s">
        <v>150</v>
      </c>
      <c r="E261" s="211" t="s">
        <v>1</v>
      </c>
      <c r="F261" s="212" t="s">
        <v>297</v>
      </c>
      <c r="G261" s="210"/>
      <c r="H261" s="213">
        <v>11.025</v>
      </c>
      <c r="I261" s="214"/>
      <c r="J261" s="210"/>
      <c r="K261" s="210"/>
      <c r="L261" s="215"/>
      <c r="M261" s="216"/>
      <c r="N261" s="217"/>
      <c r="O261" s="217"/>
      <c r="P261" s="217"/>
      <c r="Q261" s="217"/>
      <c r="R261" s="217"/>
      <c r="S261" s="217"/>
      <c r="T261" s="218"/>
      <c r="AT261" s="219" t="s">
        <v>150</v>
      </c>
      <c r="AU261" s="219" t="s">
        <v>83</v>
      </c>
      <c r="AV261" s="14" t="s">
        <v>83</v>
      </c>
      <c r="AW261" s="14" t="s">
        <v>30</v>
      </c>
      <c r="AX261" s="14" t="s">
        <v>73</v>
      </c>
      <c r="AY261" s="219" t="s">
        <v>142</v>
      </c>
    </row>
    <row r="262" spans="1:65" s="14" customFormat="1" ht="11.25">
      <c r="B262" s="209"/>
      <c r="C262" s="210"/>
      <c r="D262" s="200" t="s">
        <v>150</v>
      </c>
      <c r="E262" s="211" t="s">
        <v>1</v>
      </c>
      <c r="F262" s="212" t="s">
        <v>298</v>
      </c>
      <c r="G262" s="210"/>
      <c r="H262" s="213">
        <v>8.5749999999999993</v>
      </c>
      <c r="I262" s="214"/>
      <c r="J262" s="210"/>
      <c r="K262" s="210"/>
      <c r="L262" s="215"/>
      <c r="M262" s="216"/>
      <c r="N262" s="217"/>
      <c r="O262" s="217"/>
      <c r="P262" s="217"/>
      <c r="Q262" s="217"/>
      <c r="R262" s="217"/>
      <c r="S262" s="217"/>
      <c r="T262" s="218"/>
      <c r="AT262" s="219" t="s">
        <v>150</v>
      </c>
      <c r="AU262" s="219" t="s">
        <v>83</v>
      </c>
      <c r="AV262" s="14" t="s">
        <v>83</v>
      </c>
      <c r="AW262" s="14" t="s">
        <v>30</v>
      </c>
      <c r="AX262" s="14" t="s">
        <v>73</v>
      </c>
      <c r="AY262" s="219" t="s">
        <v>142</v>
      </c>
    </row>
    <row r="263" spans="1:65" s="15" customFormat="1" ht="11.25">
      <c r="B263" s="220"/>
      <c r="C263" s="221"/>
      <c r="D263" s="200" t="s">
        <v>150</v>
      </c>
      <c r="E263" s="222" t="s">
        <v>1</v>
      </c>
      <c r="F263" s="223" t="s">
        <v>162</v>
      </c>
      <c r="G263" s="221"/>
      <c r="H263" s="224">
        <v>64.11</v>
      </c>
      <c r="I263" s="225"/>
      <c r="J263" s="221"/>
      <c r="K263" s="221"/>
      <c r="L263" s="226"/>
      <c r="M263" s="227"/>
      <c r="N263" s="228"/>
      <c r="O263" s="228"/>
      <c r="P263" s="228"/>
      <c r="Q263" s="228"/>
      <c r="R263" s="228"/>
      <c r="S263" s="228"/>
      <c r="T263" s="229"/>
      <c r="AT263" s="230" t="s">
        <v>150</v>
      </c>
      <c r="AU263" s="230" t="s">
        <v>83</v>
      </c>
      <c r="AV263" s="15" t="s">
        <v>148</v>
      </c>
      <c r="AW263" s="15" t="s">
        <v>30</v>
      </c>
      <c r="AX263" s="15" t="s">
        <v>81</v>
      </c>
      <c r="AY263" s="230" t="s">
        <v>142</v>
      </c>
    </row>
    <row r="264" spans="1:65" s="2" customFormat="1" ht="24.2" customHeight="1">
      <c r="A264" s="35"/>
      <c r="B264" s="36"/>
      <c r="C264" s="231" t="s">
        <v>319</v>
      </c>
      <c r="D264" s="231" t="s">
        <v>262</v>
      </c>
      <c r="E264" s="232" t="s">
        <v>320</v>
      </c>
      <c r="F264" s="233" t="s">
        <v>321</v>
      </c>
      <c r="G264" s="234" t="s">
        <v>147</v>
      </c>
      <c r="H264" s="235">
        <v>70.521000000000001</v>
      </c>
      <c r="I264" s="236"/>
      <c r="J264" s="237">
        <f>ROUND(I264*H264,2)</f>
        <v>0</v>
      </c>
      <c r="K264" s="238"/>
      <c r="L264" s="239"/>
      <c r="M264" s="240" t="s">
        <v>1</v>
      </c>
      <c r="N264" s="241" t="s">
        <v>38</v>
      </c>
      <c r="O264" s="72"/>
      <c r="P264" s="194">
        <f>O264*H264</f>
        <v>0</v>
      </c>
      <c r="Q264" s="194">
        <v>2.8E-3</v>
      </c>
      <c r="R264" s="194">
        <f>Q264*H264</f>
        <v>0.19745879999999999</v>
      </c>
      <c r="S264" s="194">
        <v>0</v>
      </c>
      <c r="T264" s="195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6" t="s">
        <v>183</v>
      </c>
      <c r="AT264" s="196" t="s">
        <v>262</v>
      </c>
      <c r="AU264" s="196" t="s">
        <v>83</v>
      </c>
      <c r="AY264" s="18" t="s">
        <v>142</v>
      </c>
      <c r="BE264" s="197">
        <f>IF(N264="základní",J264,0)</f>
        <v>0</v>
      </c>
      <c r="BF264" s="197">
        <f>IF(N264="snížená",J264,0)</f>
        <v>0</v>
      </c>
      <c r="BG264" s="197">
        <f>IF(N264="zákl. přenesená",J264,0)</f>
        <v>0</v>
      </c>
      <c r="BH264" s="197">
        <f>IF(N264="sníž. přenesená",J264,0)</f>
        <v>0</v>
      </c>
      <c r="BI264" s="197">
        <f>IF(N264="nulová",J264,0)</f>
        <v>0</v>
      </c>
      <c r="BJ264" s="18" t="s">
        <v>81</v>
      </c>
      <c r="BK264" s="197">
        <f>ROUND(I264*H264,2)</f>
        <v>0</v>
      </c>
      <c r="BL264" s="18" t="s">
        <v>148</v>
      </c>
      <c r="BM264" s="196" t="s">
        <v>322</v>
      </c>
    </row>
    <row r="265" spans="1:65" s="14" customFormat="1" ht="11.25">
      <c r="B265" s="209"/>
      <c r="C265" s="210"/>
      <c r="D265" s="200" t="s">
        <v>150</v>
      </c>
      <c r="E265" s="211" t="s">
        <v>1</v>
      </c>
      <c r="F265" s="212" t="s">
        <v>323</v>
      </c>
      <c r="G265" s="210"/>
      <c r="H265" s="213">
        <v>70.521000000000001</v>
      </c>
      <c r="I265" s="214"/>
      <c r="J265" s="210"/>
      <c r="K265" s="210"/>
      <c r="L265" s="215"/>
      <c r="M265" s="216"/>
      <c r="N265" s="217"/>
      <c r="O265" s="217"/>
      <c r="P265" s="217"/>
      <c r="Q265" s="217"/>
      <c r="R265" s="217"/>
      <c r="S265" s="217"/>
      <c r="T265" s="218"/>
      <c r="AT265" s="219" t="s">
        <v>150</v>
      </c>
      <c r="AU265" s="219" t="s">
        <v>83</v>
      </c>
      <c r="AV265" s="14" t="s">
        <v>83</v>
      </c>
      <c r="AW265" s="14" t="s">
        <v>30</v>
      </c>
      <c r="AX265" s="14" t="s">
        <v>81</v>
      </c>
      <c r="AY265" s="219" t="s">
        <v>142</v>
      </c>
    </row>
    <row r="266" spans="1:65" s="2" customFormat="1" ht="37.9" customHeight="1">
      <c r="A266" s="35"/>
      <c r="B266" s="36"/>
      <c r="C266" s="184" t="s">
        <v>324</v>
      </c>
      <c r="D266" s="184" t="s">
        <v>144</v>
      </c>
      <c r="E266" s="185" t="s">
        <v>325</v>
      </c>
      <c r="F266" s="186" t="s">
        <v>326</v>
      </c>
      <c r="G266" s="187" t="s">
        <v>147</v>
      </c>
      <c r="H266" s="188">
        <v>64.11</v>
      </c>
      <c r="I266" s="189"/>
      <c r="J266" s="190">
        <f>ROUND(I266*H266,2)</f>
        <v>0</v>
      </c>
      <c r="K266" s="191"/>
      <c r="L266" s="40"/>
      <c r="M266" s="192" t="s">
        <v>1</v>
      </c>
      <c r="N266" s="193" t="s">
        <v>38</v>
      </c>
      <c r="O266" s="72"/>
      <c r="P266" s="194">
        <f>O266*H266</f>
        <v>0</v>
      </c>
      <c r="Q266" s="194">
        <v>8.0000000000000007E-5</v>
      </c>
      <c r="R266" s="194">
        <f>Q266*H266</f>
        <v>5.1288000000000002E-3</v>
      </c>
      <c r="S266" s="194">
        <v>0</v>
      </c>
      <c r="T266" s="195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6" t="s">
        <v>148</v>
      </c>
      <c r="AT266" s="196" t="s">
        <v>144</v>
      </c>
      <c r="AU266" s="196" t="s">
        <v>83</v>
      </c>
      <c r="AY266" s="18" t="s">
        <v>142</v>
      </c>
      <c r="BE266" s="197">
        <f>IF(N266="základní",J266,0)</f>
        <v>0</v>
      </c>
      <c r="BF266" s="197">
        <f>IF(N266="snížená",J266,0)</f>
        <v>0</v>
      </c>
      <c r="BG266" s="197">
        <f>IF(N266="zákl. přenesená",J266,0)</f>
        <v>0</v>
      </c>
      <c r="BH266" s="197">
        <f>IF(N266="sníž. přenesená",J266,0)</f>
        <v>0</v>
      </c>
      <c r="BI266" s="197">
        <f>IF(N266="nulová",J266,0)</f>
        <v>0</v>
      </c>
      <c r="BJ266" s="18" t="s">
        <v>81</v>
      </c>
      <c r="BK266" s="197">
        <f>ROUND(I266*H266,2)</f>
        <v>0</v>
      </c>
      <c r="BL266" s="18" t="s">
        <v>148</v>
      </c>
      <c r="BM266" s="196" t="s">
        <v>327</v>
      </c>
    </row>
    <row r="267" spans="1:65" s="2" customFormat="1" ht="24.2" customHeight="1">
      <c r="A267" s="35"/>
      <c r="B267" s="36"/>
      <c r="C267" s="184" t="s">
        <v>328</v>
      </c>
      <c r="D267" s="184" t="s">
        <v>144</v>
      </c>
      <c r="E267" s="185" t="s">
        <v>329</v>
      </c>
      <c r="F267" s="186" t="s">
        <v>330</v>
      </c>
      <c r="G267" s="187" t="s">
        <v>147</v>
      </c>
      <c r="H267" s="188">
        <v>64.11</v>
      </c>
      <c r="I267" s="189"/>
      <c r="J267" s="190">
        <f>ROUND(I267*H267,2)</f>
        <v>0</v>
      </c>
      <c r="K267" s="191"/>
      <c r="L267" s="40"/>
      <c r="M267" s="192" t="s">
        <v>1</v>
      </c>
      <c r="N267" s="193" t="s">
        <v>38</v>
      </c>
      <c r="O267" s="72"/>
      <c r="P267" s="194">
        <f>O267*H267</f>
        <v>0</v>
      </c>
      <c r="Q267" s="194">
        <v>1.8E-3</v>
      </c>
      <c r="R267" s="194">
        <f>Q267*H267</f>
        <v>0.115398</v>
      </c>
      <c r="S267" s="194">
        <v>0</v>
      </c>
      <c r="T267" s="195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6" t="s">
        <v>148</v>
      </c>
      <c r="AT267" s="196" t="s">
        <v>144</v>
      </c>
      <c r="AU267" s="196" t="s">
        <v>83</v>
      </c>
      <c r="AY267" s="18" t="s">
        <v>142</v>
      </c>
      <c r="BE267" s="197">
        <f>IF(N267="základní",J267,0)</f>
        <v>0</v>
      </c>
      <c r="BF267" s="197">
        <f>IF(N267="snížená",J267,0)</f>
        <v>0</v>
      </c>
      <c r="BG267" s="197">
        <f>IF(N267="zákl. přenesená",J267,0)</f>
        <v>0</v>
      </c>
      <c r="BH267" s="197">
        <f>IF(N267="sníž. přenesená",J267,0)</f>
        <v>0</v>
      </c>
      <c r="BI267" s="197">
        <f>IF(N267="nulová",J267,0)</f>
        <v>0</v>
      </c>
      <c r="BJ267" s="18" t="s">
        <v>81</v>
      </c>
      <c r="BK267" s="197">
        <f>ROUND(I267*H267,2)</f>
        <v>0</v>
      </c>
      <c r="BL267" s="18" t="s">
        <v>148</v>
      </c>
      <c r="BM267" s="196" t="s">
        <v>331</v>
      </c>
    </row>
    <row r="268" spans="1:65" s="13" customFormat="1" ht="11.25">
      <c r="B268" s="198"/>
      <c r="C268" s="199"/>
      <c r="D268" s="200" t="s">
        <v>150</v>
      </c>
      <c r="E268" s="201" t="s">
        <v>1</v>
      </c>
      <c r="F268" s="202" t="s">
        <v>242</v>
      </c>
      <c r="G268" s="199"/>
      <c r="H268" s="201" t="s">
        <v>1</v>
      </c>
      <c r="I268" s="203"/>
      <c r="J268" s="199"/>
      <c r="K268" s="199"/>
      <c r="L268" s="204"/>
      <c r="M268" s="205"/>
      <c r="N268" s="206"/>
      <c r="O268" s="206"/>
      <c r="P268" s="206"/>
      <c r="Q268" s="206"/>
      <c r="R268" s="206"/>
      <c r="S268" s="206"/>
      <c r="T268" s="207"/>
      <c r="AT268" s="208" t="s">
        <v>150</v>
      </c>
      <c r="AU268" s="208" t="s">
        <v>83</v>
      </c>
      <c r="AV268" s="13" t="s">
        <v>81</v>
      </c>
      <c r="AW268" s="13" t="s">
        <v>30</v>
      </c>
      <c r="AX268" s="13" t="s">
        <v>73</v>
      </c>
      <c r="AY268" s="208" t="s">
        <v>142</v>
      </c>
    </row>
    <row r="269" spans="1:65" s="14" customFormat="1" ht="11.25">
      <c r="B269" s="209"/>
      <c r="C269" s="210"/>
      <c r="D269" s="200" t="s">
        <v>150</v>
      </c>
      <c r="E269" s="211" t="s">
        <v>1</v>
      </c>
      <c r="F269" s="212" t="s">
        <v>295</v>
      </c>
      <c r="G269" s="210"/>
      <c r="H269" s="213">
        <v>28.125</v>
      </c>
      <c r="I269" s="214"/>
      <c r="J269" s="210"/>
      <c r="K269" s="210"/>
      <c r="L269" s="215"/>
      <c r="M269" s="216"/>
      <c r="N269" s="217"/>
      <c r="O269" s="217"/>
      <c r="P269" s="217"/>
      <c r="Q269" s="217"/>
      <c r="R269" s="217"/>
      <c r="S269" s="217"/>
      <c r="T269" s="218"/>
      <c r="AT269" s="219" t="s">
        <v>150</v>
      </c>
      <c r="AU269" s="219" t="s">
        <v>83</v>
      </c>
      <c r="AV269" s="14" t="s">
        <v>83</v>
      </c>
      <c r="AW269" s="14" t="s">
        <v>30</v>
      </c>
      <c r="AX269" s="14" t="s">
        <v>73</v>
      </c>
      <c r="AY269" s="219" t="s">
        <v>142</v>
      </c>
    </row>
    <row r="270" spans="1:65" s="14" customFormat="1" ht="11.25">
      <c r="B270" s="209"/>
      <c r="C270" s="210"/>
      <c r="D270" s="200" t="s">
        <v>150</v>
      </c>
      <c r="E270" s="211" t="s">
        <v>1</v>
      </c>
      <c r="F270" s="212" t="s">
        <v>296</v>
      </c>
      <c r="G270" s="210"/>
      <c r="H270" s="213">
        <v>16.385000000000002</v>
      </c>
      <c r="I270" s="214"/>
      <c r="J270" s="210"/>
      <c r="K270" s="210"/>
      <c r="L270" s="215"/>
      <c r="M270" s="216"/>
      <c r="N270" s="217"/>
      <c r="O270" s="217"/>
      <c r="P270" s="217"/>
      <c r="Q270" s="217"/>
      <c r="R270" s="217"/>
      <c r="S270" s="217"/>
      <c r="T270" s="218"/>
      <c r="AT270" s="219" t="s">
        <v>150</v>
      </c>
      <c r="AU270" s="219" t="s">
        <v>83</v>
      </c>
      <c r="AV270" s="14" t="s">
        <v>83</v>
      </c>
      <c r="AW270" s="14" t="s">
        <v>30</v>
      </c>
      <c r="AX270" s="14" t="s">
        <v>73</v>
      </c>
      <c r="AY270" s="219" t="s">
        <v>142</v>
      </c>
    </row>
    <row r="271" spans="1:65" s="14" customFormat="1" ht="11.25">
      <c r="B271" s="209"/>
      <c r="C271" s="210"/>
      <c r="D271" s="200" t="s">
        <v>150</v>
      </c>
      <c r="E271" s="211" t="s">
        <v>1</v>
      </c>
      <c r="F271" s="212" t="s">
        <v>297</v>
      </c>
      <c r="G271" s="210"/>
      <c r="H271" s="213">
        <v>11.025</v>
      </c>
      <c r="I271" s="214"/>
      <c r="J271" s="210"/>
      <c r="K271" s="210"/>
      <c r="L271" s="215"/>
      <c r="M271" s="216"/>
      <c r="N271" s="217"/>
      <c r="O271" s="217"/>
      <c r="P271" s="217"/>
      <c r="Q271" s="217"/>
      <c r="R271" s="217"/>
      <c r="S271" s="217"/>
      <c r="T271" s="218"/>
      <c r="AT271" s="219" t="s">
        <v>150</v>
      </c>
      <c r="AU271" s="219" t="s">
        <v>83</v>
      </c>
      <c r="AV271" s="14" t="s">
        <v>83</v>
      </c>
      <c r="AW271" s="14" t="s">
        <v>30</v>
      </c>
      <c r="AX271" s="14" t="s">
        <v>73</v>
      </c>
      <c r="AY271" s="219" t="s">
        <v>142</v>
      </c>
    </row>
    <row r="272" spans="1:65" s="14" customFormat="1" ht="11.25">
      <c r="B272" s="209"/>
      <c r="C272" s="210"/>
      <c r="D272" s="200" t="s">
        <v>150</v>
      </c>
      <c r="E272" s="211" t="s">
        <v>1</v>
      </c>
      <c r="F272" s="212" t="s">
        <v>298</v>
      </c>
      <c r="G272" s="210"/>
      <c r="H272" s="213">
        <v>8.5749999999999993</v>
      </c>
      <c r="I272" s="214"/>
      <c r="J272" s="210"/>
      <c r="K272" s="210"/>
      <c r="L272" s="215"/>
      <c r="M272" s="216"/>
      <c r="N272" s="217"/>
      <c r="O272" s="217"/>
      <c r="P272" s="217"/>
      <c r="Q272" s="217"/>
      <c r="R272" s="217"/>
      <c r="S272" s="217"/>
      <c r="T272" s="218"/>
      <c r="AT272" s="219" t="s">
        <v>150</v>
      </c>
      <c r="AU272" s="219" t="s">
        <v>83</v>
      </c>
      <c r="AV272" s="14" t="s">
        <v>83</v>
      </c>
      <c r="AW272" s="14" t="s">
        <v>30</v>
      </c>
      <c r="AX272" s="14" t="s">
        <v>73</v>
      </c>
      <c r="AY272" s="219" t="s">
        <v>142</v>
      </c>
    </row>
    <row r="273" spans="1:65" s="15" customFormat="1" ht="11.25">
      <c r="B273" s="220"/>
      <c r="C273" s="221"/>
      <c r="D273" s="200" t="s">
        <v>150</v>
      </c>
      <c r="E273" s="222" t="s">
        <v>1</v>
      </c>
      <c r="F273" s="223" t="s">
        <v>162</v>
      </c>
      <c r="G273" s="221"/>
      <c r="H273" s="224">
        <v>64.11</v>
      </c>
      <c r="I273" s="225"/>
      <c r="J273" s="221"/>
      <c r="K273" s="221"/>
      <c r="L273" s="226"/>
      <c r="M273" s="227"/>
      <c r="N273" s="228"/>
      <c r="O273" s="228"/>
      <c r="P273" s="228"/>
      <c r="Q273" s="228"/>
      <c r="R273" s="228"/>
      <c r="S273" s="228"/>
      <c r="T273" s="229"/>
      <c r="AT273" s="230" t="s">
        <v>150</v>
      </c>
      <c r="AU273" s="230" t="s">
        <v>83</v>
      </c>
      <c r="AV273" s="15" t="s">
        <v>148</v>
      </c>
      <c r="AW273" s="15" t="s">
        <v>30</v>
      </c>
      <c r="AX273" s="15" t="s">
        <v>81</v>
      </c>
      <c r="AY273" s="230" t="s">
        <v>142</v>
      </c>
    </row>
    <row r="274" spans="1:65" s="12" customFormat="1" ht="22.9" customHeight="1">
      <c r="B274" s="168"/>
      <c r="C274" s="169"/>
      <c r="D274" s="170" t="s">
        <v>72</v>
      </c>
      <c r="E274" s="182" t="s">
        <v>332</v>
      </c>
      <c r="F274" s="182" t="s">
        <v>333</v>
      </c>
      <c r="G274" s="169"/>
      <c r="H274" s="169"/>
      <c r="I274" s="172"/>
      <c r="J274" s="183">
        <f>BK274</f>
        <v>0</v>
      </c>
      <c r="K274" s="169"/>
      <c r="L274" s="174"/>
      <c r="M274" s="175"/>
      <c r="N274" s="176"/>
      <c r="O274" s="176"/>
      <c r="P274" s="177">
        <f>SUM(P275:P320)</f>
        <v>0</v>
      </c>
      <c r="Q274" s="176"/>
      <c r="R274" s="177">
        <f>SUM(R275:R320)</f>
        <v>1264.05410955</v>
      </c>
      <c r="S274" s="176"/>
      <c r="T274" s="178">
        <f>SUM(T275:T320)</f>
        <v>0</v>
      </c>
      <c r="AR274" s="179" t="s">
        <v>81</v>
      </c>
      <c r="AT274" s="180" t="s">
        <v>72</v>
      </c>
      <c r="AU274" s="180" t="s">
        <v>81</v>
      </c>
      <c r="AY274" s="179" t="s">
        <v>142</v>
      </c>
      <c r="BK274" s="181">
        <f>SUM(BK275:BK320)</f>
        <v>0</v>
      </c>
    </row>
    <row r="275" spans="1:65" s="2" customFormat="1" ht="24.2" customHeight="1">
      <c r="A275" s="35"/>
      <c r="B275" s="36"/>
      <c r="C275" s="184" t="s">
        <v>334</v>
      </c>
      <c r="D275" s="184" t="s">
        <v>144</v>
      </c>
      <c r="E275" s="185" t="s">
        <v>335</v>
      </c>
      <c r="F275" s="186" t="s">
        <v>336</v>
      </c>
      <c r="G275" s="187" t="s">
        <v>147</v>
      </c>
      <c r="H275" s="188">
        <v>1722.9960000000001</v>
      </c>
      <c r="I275" s="189"/>
      <c r="J275" s="190">
        <f>ROUND(I275*H275,2)</f>
        <v>0</v>
      </c>
      <c r="K275" s="191"/>
      <c r="L275" s="40"/>
      <c r="M275" s="192" t="s">
        <v>1</v>
      </c>
      <c r="N275" s="193" t="s">
        <v>38</v>
      </c>
      <c r="O275" s="72"/>
      <c r="P275" s="194">
        <f>O275*H275</f>
        <v>0</v>
      </c>
      <c r="Q275" s="194">
        <v>0</v>
      </c>
      <c r="R275" s="194">
        <f>Q275*H275</f>
        <v>0</v>
      </c>
      <c r="S275" s="194">
        <v>0</v>
      </c>
      <c r="T275" s="195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96" t="s">
        <v>148</v>
      </c>
      <c r="AT275" s="196" t="s">
        <v>144</v>
      </c>
      <c r="AU275" s="196" t="s">
        <v>83</v>
      </c>
      <c r="AY275" s="18" t="s">
        <v>142</v>
      </c>
      <c r="BE275" s="197">
        <f>IF(N275="základní",J275,0)</f>
        <v>0</v>
      </c>
      <c r="BF275" s="197">
        <f>IF(N275="snížená",J275,0)</f>
        <v>0</v>
      </c>
      <c r="BG275" s="197">
        <f>IF(N275="zákl. přenesená",J275,0)</f>
        <v>0</v>
      </c>
      <c r="BH275" s="197">
        <f>IF(N275="sníž. přenesená",J275,0)</f>
        <v>0</v>
      </c>
      <c r="BI275" s="197">
        <f>IF(N275="nulová",J275,0)</f>
        <v>0</v>
      </c>
      <c r="BJ275" s="18" t="s">
        <v>81</v>
      </c>
      <c r="BK275" s="197">
        <f>ROUND(I275*H275,2)</f>
        <v>0</v>
      </c>
      <c r="BL275" s="18" t="s">
        <v>148</v>
      </c>
      <c r="BM275" s="196" t="s">
        <v>337</v>
      </c>
    </row>
    <row r="276" spans="1:65" s="13" customFormat="1" ht="11.25">
      <c r="B276" s="198"/>
      <c r="C276" s="199"/>
      <c r="D276" s="200" t="s">
        <v>150</v>
      </c>
      <c r="E276" s="201" t="s">
        <v>1</v>
      </c>
      <c r="F276" s="202" t="s">
        <v>157</v>
      </c>
      <c r="G276" s="199"/>
      <c r="H276" s="201" t="s">
        <v>1</v>
      </c>
      <c r="I276" s="203"/>
      <c r="J276" s="199"/>
      <c r="K276" s="199"/>
      <c r="L276" s="204"/>
      <c r="M276" s="205"/>
      <c r="N276" s="206"/>
      <c r="O276" s="206"/>
      <c r="P276" s="206"/>
      <c r="Q276" s="206"/>
      <c r="R276" s="206"/>
      <c r="S276" s="206"/>
      <c r="T276" s="207"/>
      <c r="AT276" s="208" t="s">
        <v>150</v>
      </c>
      <c r="AU276" s="208" t="s">
        <v>83</v>
      </c>
      <c r="AV276" s="13" t="s">
        <v>81</v>
      </c>
      <c r="AW276" s="13" t="s">
        <v>30</v>
      </c>
      <c r="AX276" s="13" t="s">
        <v>73</v>
      </c>
      <c r="AY276" s="208" t="s">
        <v>142</v>
      </c>
    </row>
    <row r="277" spans="1:65" s="14" customFormat="1" ht="11.25">
      <c r="B277" s="209"/>
      <c r="C277" s="210"/>
      <c r="D277" s="200" t="s">
        <v>150</v>
      </c>
      <c r="E277" s="211" t="s">
        <v>1</v>
      </c>
      <c r="F277" s="212" t="s">
        <v>201</v>
      </c>
      <c r="G277" s="210"/>
      <c r="H277" s="213">
        <v>694.8</v>
      </c>
      <c r="I277" s="214"/>
      <c r="J277" s="210"/>
      <c r="K277" s="210"/>
      <c r="L277" s="215"/>
      <c r="M277" s="216"/>
      <c r="N277" s="217"/>
      <c r="O277" s="217"/>
      <c r="P277" s="217"/>
      <c r="Q277" s="217"/>
      <c r="R277" s="217"/>
      <c r="S277" s="217"/>
      <c r="T277" s="218"/>
      <c r="AT277" s="219" t="s">
        <v>150</v>
      </c>
      <c r="AU277" s="219" t="s">
        <v>83</v>
      </c>
      <c r="AV277" s="14" t="s">
        <v>83</v>
      </c>
      <c r="AW277" s="14" t="s">
        <v>30</v>
      </c>
      <c r="AX277" s="14" t="s">
        <v>73</v>
      </c>
      <c r="AY277" s="219" t="s">
        <v>142</v>
      </c>
    </row>
    <row r="278" spans="1:65" s="14" customFormat="1" ht="11.25">
      <c r="B278" s="209"/>
      <c r="C278" s="210"/>
      <c r="D278" s="200" t="s">
        <v>150</v>
      </c>
      <c r="E278" s="211" t="s">
        <v>1</v>
      </c>
      <c r="F278" s="212" t="s">
        <v>202</v>
      </c>
      <c r="G278" s="210"/>
      <c r="H278" s="213">
        <v>976.95600000000002</v>
      </c>
      <c r="I278" s="214"/>
      <c r="J278" s="210"/>
      <c r="K278" s="210"/>
      <c r="L278" s="215"/>
      <c r="M278" s="216"/>
      <c r="N278" s="217"/>
      <c r="O278" s="217"/>
      <c r="P278" s="217"/>
      <c r="Q278" s="217"/>
      <c r="R278" s="217"/>
      <c r="S278" s="217"/>
      <c r="T278" s="218"/>
      <c r="AT278" s="219" t="s">
        <v>150</v>
      </c>
      <c r="AU278" s="219" t="s">
        <v>83</v>
      </c>
      <c r="AV278" s="14" t="s">
        <v>83</v>
      </c>
      <c r="AW278" s="14" t="s">
        <v>30</v>
      </c>
      <c r="AX278" s="14" t="s">
        <v>73</v>
      </c>
      <c r="AY278" s="219" t="s">
        <v>142</v>
      </c>
    </row>
    <row r="279" spans="1:65" s="14" customFormat="1" ht="11.25">
      <c r="B279" s="209"/>
      <c r="C279" s="210"/>
      <c r="D279" s="200" t="s">
        <v>150</v>
      </c>
      <c r="E279" s="211" t="s">
        <v>1</v>
      </c>
      <c r="F279" s="212" t="s">
        <v>203</v>
      </c>
      <c r="G279" s="210"/>
      <c r="H279" s="213">
        <v>51.24</v>
      </c>
      <c r="I279" s="214"/>
      <c r="J279" s="210"/>
      <c r="K279" s="210"/>
      <c r="L279" s="215"/>
      <c r="M279" s="216"/>
      <c r="N279" s="217"/>
      <c r="O279" s="217"/>
      <c r="P279" s="217"/>
      <c r="Q279" s="217"/>
      <c r="R279" s="217"/>
      <c r="S279" s="217"/>
      <c r="T279" s="218"/>
      <c r="AT279" s="219" t="s">
        <v>150</v>
      </c>
      <c r="AU279" s="219" t="s">
        <v>83</v>
      </c>
      <c r="AV279" s="14" t="s">
        <v>83</v>
      </c>
      <c r="AW279" s="14" t="s">
        <v>30</v>
      </c>
      <c r="AX279" s="14" t="s">
        <v>73</v>
      </c>
      <c r="AY279" s="219" t="s">
        <v>142</v>
      </c>
    </row>
    <row r="280" spans="1:65" s="15" customFormat="1" ht="11.25">
      <c r="B280" s="220"/>
      <c r="C280" s="221"/>
      <c r="D280" s="200" t="s">
        <v>150</v>
      </c>
      <c r="E280" s="222" t="s">
        <v>1</v>
      </c>
      <c r="F280" s="223" t="s">
        <v>162</v>
      </c>
      <c r="G280" s="221"/>
      <c r="H280" s="224">
        <v>1722.9960000000001</v>
      </c>
      <c r="I280" s="225"/>
      <c r="J280" s="221"/>
      <c r="K280" s="221"/>
      <c r="L280" s="226"/>
      <c r="M280" s="227"/>
      <c r="N280" s="228"/>
      <c r="O280" s="228"/>
      <c r="P280" s="228"/>
      <c r="Q280" s="228"/>
      <c r="R280" s="228"/>
      <c r="S280" s="228"/>
      <c r="T280" s="229"/>
      <c r="AT280" s="230" t="s">
        <v>150</v>
      </c>
      <c r="AU280" s="230" t="s">
        <v>83</v>
      </c>
      <c r="AV280" s="15" t="s">
        <v>148</v>
      </c>
      <c r="AW280" s="15" t="s">
        <v>30</v>
      </c>
      <c r="AX280" s="15" t="s">
        <v>81</v>
      </c>
      <c r="AY280" s="230" t="s">
        <v>142</v>
      </c>
    </row>
    <row r="281" spans="1:65" s="2" customFormat="1" ht="33" customHeight="1">
      <c r="A281" s="35"/>
      <c r="B281" s="36"/>
      <c r="C281" s="184" t="s">
        <v>338</v>
      </c>
      <c r="D281" s="184" t="s">
        <v>144</v>
      </c>
      <c r="E281" s="185" t="s">
        <v>339</v>
      </c>
      <c r="F281" s="186" t="s">
        <v>340</v>
      </c>
      <c r="G281" s="187" t="s">
        <v>155</v>
      </c>
      <c r="H281" s="188">
        <v>103.379</v>
      </c>
      <c r="I281" s="189"/>
      <c r="J281" s="190">
        <f>ROUND(I281*H281,2)</f>
        <v>0</v>
      </c>
      <c r="K281" s="191"/>
      <c r="L281" s="40"/>
      <c r="M281" s="192" t="s">
        <v>1</v>
      </c>
      <c r="N281" s="193" t="s">
        <v>38</v>
      </c>
      <c r="O281" s="72"/>
      <c r="P281" s="194">
        <f>O281*H281</f>
        <v>0</v>
      </c>
      <c r="Q281" s="194">
        <v>2.2563399999999998</v>
      </c>
      <c r="R281" s="194">
        <f>Q281*H281</f>
        <v>233.25817286</v>
      </c>
      <c r="S281" s="194">
        <v>0</v>
      </c>
      <c r="T281" s="195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96" t="s">
        <v>148</v>
      </c>
      <c r="AT281" s="196" t="s">
        <v>144</v>
      </c>
      <c r="AU281" s="196" t="s">
        <v>83</v>
      </c>
      <c r="AY281" s="18" t="s">
        <v>142</v>
      </c>
      <c r="BE281" s="197">
        <f>IF(N281="základní",J281,0)</f>
        <v>0</v>
      </c>
      <c r="BF281" s="197">
        <f>IF(N281="snížená",J281,0)</f>
        <v>0</v>
      </c>
      <c r="BG281" s="197">
        <f>IF(N281="zákl. přenesená",J281,0)</f>
        <v>0</v>
      </c>
      <c r="BH281" s="197">
        <f>IF(N281="sníž. přenesená",J281,0)</f>
        <v>0</v>
      </c>
      <c r="BI281" s="197">
        <f>IF(N281="nulová",J281,0)</f>
        <v>0</v>
      </c>
      <c r="BJ281" s="18" t="s">
        <v>81</v>
      </c>
      <c r="BK281" s="197">
        <f>ROUND(I281*H281,2)</f>
        <v>0</v>
      </c>
      <c r="BL281" s="18" t="s">
        <v>148</v>
      </c>
      <c r="BM281" s="196" t="s">
        <v>341</v>
      </c>
    </row>
    <row r="282" spans="1:65" s="13" customFormat="1" ht="11.25">
      <c r="B282" s="198"/>
      <c r="C282" s="199"/>
      <c r="D282" s="200" t="s">
        <v>150</v>
      </c>
      <c r="E282" s="201" t="s">
        <v>1</v>
      </c>
      <c r="F282" s="202" t="s">
        <v>342</v>
      </c>
      <c r="G282" s="199"/>
      <c r="H282" s="201" t="s">
        <v>1</v>
      </c>
      <c r="I282" s="203"/>
      <c r="J282" s="199"/>
      <c r="K282" s="199"/>
      <c r="L282" s="204"/>
      <c r="M282" s="205"/>
      <c r="N282" s="206"/>
      <c r="O282" s="206"/>
      <c r="P282" s="206"/>
      <c r="Q282" s="206"/>
      <c r="R282" s="206"/>
      <c r="S282" s="206"/>
      <c r="T282" s="207"/>
      <c r="AT282" s="208" t="s">
        <v>150</v>
      </c>
      <c r="AU282" s="208" t="s">
        <v>83</v>
      </c>
      <c r="AV282" s="13" t="s">
        <v>81</v>
      </c>
      <c r="AW282" s="13" t="s">
        <v>30</v>
      </c>
      <c r="AX282" s="13" t="s">
        <v>73</v>
      </c>
      <c r="AY282" s="208" t="s">
        <v>142</v>
      </c>
    </row>
    <row r="283" spans="1:65" s="13" customFormat="1" ht="11.25">
      <c r="B283" s="198"/>
      <c r="C283" s="199"/>
      <c r="D283" s="200" t="s">
        <v>150</v>
      </c>
      <c r="E283" s="201" t="s">
        <v>1</v>
      </c>
      <c r="F283" s="202" t="s">
        <v>157</v>
      </c>
      <c r="G283" s="199"/>
      <c r="H283" s="201" t="s">
        <v>1</v>
      </c>
      <c r="I283" s="203"/>
      <c r="J283" s="199"/>
      <c r="K283" s="199"/>
      <c r="L283" s="204"/>
      <c r="M283" s="205"/>
      <c r="N283" s="206"/>
      <c r="O283" s="206"/>
      <c r="P283" s="206"/>
      <c r="Q283" s="206"/>
      <c r="R283" s="206"/>
      <c r="S283" s="206"/>
      <c r="T283" s="207"/>
      <c r="AT283" s="208" t="s">
        <v>150</v>
      </c>
      <c r="AU283" s="208" t="s">
        <v>83</v>
      </c>
      <c r="AV283" s="13" t="s">
        <v>81</v>
      </c>
      <c r="AW283" s="13" t="s">
        <v>30</v>
      </c>
      <c r="AX283" s="13" t="s">
        <v>73</v>
      </c>
      <c r="AY283" s="208" t="s">
        <v>142</v>
      </c>
    </row>
    <row r="284" spans="1:65" s="14" customFormat="1" ht="11.25">
      <c r="B284" s="209"/>
      <c r="C284" s="210"/>
      <c r="D284" s="200" t="s">
        <v>150</v>
      </c>
      <c r="E284" s="211" t="s">
        <v>1</v>
      </c>
      <c r="F284" s="212" t="s">
        <v>343</v>
      </c>
      <c r="G284" s="210"/>
      <c r="H284" s="213">
        <v>41.688000000000002</v>
      </c>
      <c r="I284" s="214"/>
      <c r="J284" s="210"/>
      <c r="K284" s="210"/>
      <c r="L284" s="215"/>
      <c r="M284" s="216"/>
      <c r="N284" s="217"/>
      <c r="O284" s="217"/>
      <c r="P284" s="217"/>
      <c r="Q284" s="217"/>
      <c r="R284" s="217"/>
      <c r="S284" s="217"/>
      <c r="T284" s="218"/>
      <c r="AT284" s="219" t="s">
        <v>150</v>
      </c>
      <c r="AU284" s="219" t="s">
        <v>83</v>
      </c>
      <c r="AV284" s="14" t="s">
        <v>83</v>
      </c>
      <c r="AW284" s="14" t="s">
        <v>30</v>
      </c>
      <c r="AX284" s="14" t="s">
        <v>73</v>
      </c>
      <c r="AY284" s="219" t="s">
        <v>142</v>
      </c>
    </row>
    <row r="285" spans="1:65" s="14" customFormat="1" ht="11.25">
      <c r="B285" s="209"/>
      <c r="C285" s="210"/>
      <c r="D285" s="200" t="s">
        <v>150</v>
      </c>
      <c r="E285" s="211" t="s">
        <v>1</v>
      </c>
      <c r="F285" s="212" t="s">
        <v>344</v>
      </c>
      <c r="G285" s="210"/>
      <c r="H285" s="213">
        <v>58.616999999999997</v>
      </c>
      <c r="I285" s="214"/>
      <c r="J285" s="210"/>
      <c r="K285" s="210"/>
      <c r="L285" s="215"/>
      <c r="M285" s="216"/>
      <c r="N285" s="217"/>
      <c r="O285" s="217"/>
      <c r="P285" s="217"/>
      <c r="Q285" s="217"/>
      <c r="R285" s="217"/>
      <c r="S285" s="217"/>
      <c r="T285" s="218"/>
      <c r="AT285" s="219" t="s">
        <v>150</v>
      </c>
      <c r="AU285" s="219" t="s">
        <v>83</v>
      </c>
      <c r="AV285" s="14" t="s">
        <v>83</v>
      </c>
      <c r="AW285" s="14" t="s">
        <v>30</v>
      </c>
      <c r="AX285" s="14" t="s">
        <v>73</v>
      </c>
      <c r="AY285" s="219" t="s">
        <v>142</v>
      </c>
    </row>
    <row r="286" spans="1:65" s="14" customFormat="1" ht="11.25">
      <c r="B286" s="209"/>
      <c r="C286" s="210"/>
      <c r="D286" s="200" t="s">
        <v>150</v>
      </c>
      <c r="E286" s="211" t="s">
        <v>1</v>
      </c>
      <c r="F286" s="212" t="s">
        <v>345</v>
      </c>
      <c r="G286" s="210"/>
      <c r="H286" s="213">
        <v>3.0739999999999998</v>
      </c>
      <c r="I286" s="214"/>
      <c r="J286" s="210"/>
      <c r="K286" s="210"/>
      <c r="L286" s="215"/>
      <c r="M286" s="216"/>
      <c r="N286" s="217"/>
      <c r="O286" s="217"/>
      <c r="P286" s="217"/>
      <c r="Q286" s="217"/>
      <c r="R286" s="217"/>
      <c r="S286" s="217"/>
      <c r="T286" s="218"/>
      <c r="AT286" s="219" t="s">
        <v>150</v>
      </c>
      <c r="AU286" s="219" t="s">
        <v>83</v>
      </c>
      <c r="AV286" s="14" t="s">
        <v>83</v>
      </c>
      <c r="AW286" s="14" t="s">
        <v>30</v>
      </c>
      <c r="AX286" s="14" t="s">
        <v>73</v>
      </c>
      <c r="AY286" s="219" t="s">
        <v>142</v>
      </c>
    </row>
    <row r="287" spans="1:65" s="15" customFormat="1" ht="11.25">
      <c r="B287" s="220"/>
      <c r="C287" s="221"/>
      <c r="D287" s="200" t="s">
        <v>150</v>
      </c>
      <c r="E287" s="222" t="s">
        <v>1</v>
      </c>
      <c r="F287" s="223" t="s">
        <v>162</v>
      </c>
      <c r="G287" s="221"/>
      <c r="H287" s="224">
        <v>103.379</v>
      </c>
      <c r="I287" s="225"/>
      <c r="J287" s="221"/>
      <c r="K287" s="221"/>
      <c r="L287" s="226"/>
      <c r="M287" s="227"/>
      <c r="N287" s="228"/>
      <c r="O287" s="228"/>
      <c r="P287" s="228"/>
      <c r="Q287" s="228"/>
      <c r="R287" s="228"/>
      <c r="S287" s="228"/>
      <c r="T287" s="229"/>
      <c r="AT287" s="230" t="s">
        <v>150</v>
      </c>
      <c r="AU287" s="230" t="s">
        <v>83</v>
      </c>
      <c r="AV287" s="15" t="s">
        <v>148</v>
      </c>
      <c r="AW287" s="15" t="s">
        <v>30</v>
      </c>
      <c r="AX287" s="15" t="s">
        <v>81</v>
      </c>
      <c r="AY287" s="230" t="s">
        <v>142</v>
      </c>
    </row>
    <row r="288" spans="1:65" s="2" customFormat="1" ht="33" customHeight="1">
      <c r="A288" s="35"/>
      <c r="B288" s="36"/>
      <c r="C288" s="184" t="s">
        <v>346</v>
      </c>
      <c r="D288" s="184" t="s">
        <v>144</v>
      </c>
      <c r="E288" s="185" t="s">
        <v>347</v>
      </c>
      <c r="F288" s="186" t="s">
        <v>348</v>
      </c>
      <c r="G288" s="187" t="s">
        <v>155</v>
      </c>
      <c r="H288" s="188">
        <v>172.3</v>
      </c>
      <c r="I288" s="189"/>
      <c r="J288" s="190">
        <f>ROUND(I288*H288,2)</f>
        <v>0</v>
      </c>
      <c r="K288" s="191"/>
      <c r="L288" s="40"/>
      <c r="M288" s="192" t="s">
        <v>1</v>
      </c>
      <c r="N288" s="193" t="s">
        <v>38</v>
      </c>
      <c r="O288" s="72"/>
      <c r="P288" s="194">
        <f>O288*H288</f>
        <v>0</v>
      </c>
      <c r="Q288" s="194">
        <v>2.2563399999999998</v>
      </c>
      <c r="R288" s="194">
        <f>Q288*H288</f>
        <v>388.767382</v>
      </c>
      <c r="S288" s="194">
        <v>0</v>
      </c>
      <c r="T288" s="195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96" t="s">
        <v>148</v>
      </c>
      <c r="AT288" s="196" t="s">
        <v>144</v>
      </c>
      <c r="AU288" s="196" t="s">
        <v>83</v>
      </c>
      <c r="AY288" s="18" t="s">
        <v>142</v>
      </c>
      <c r="BE288" s="197">
        <f>IF(N288="základní",J288,0)</f>
        <v>0</v>
      </c>
      <c r="BF288" s="197">
        <f>IF(N288="snížená",J288,0)</f>
        <v>0</v>
      </c>
      <c r="BG288" s="197">
        <f>IF(N288="zákl. přenesená",J288,0)</f>
        <v>0</v>
      </c>
      <c r="BH288" s="197">
        <f>IF(N288="sníž. přenesená",J288,0)</f>
        <v>0</v>
      </c>
      <c r="BI288" s="197">
        <f>IF(N288="nulová",J288,0)</f>
        <v>0</v>
      </c>
      <c r="BJ288" s="18" t="s">
        <v>81</v>
      </c>
      <c r="BK288" s="197">
        <f>ROUND(I288*H288,2)</f>
        <v>0</v>
      </c>
      <c r="BL288" s="18" t="s">
        <v>148</v>
      </c>
      <c r="BM288" s="196" t="s">
        <v>349</v>
      </c>
    </row>
    <row r="289" spans="1:65" s="13" customFormat="1" ht="11.25">
      <c r="B289" s="198"/>
      <c r="C289" s="199"/>
      <c r="D289" s="200" t="s">
        <v>150</v>
      </c>
      <c r="E289" s="201" t="s">
        <v>1</v>
      </c>
      <c r="F289" s="202" t="s">
        <v>350</v>
      </c>
      <c r="G289" s="199"/>
      <c r="H289" s="201" t="s">
        <v>1</v>
      </c>
      <c r="I289" s="203"/>
      <c r="J289" s="199"/>
      <c r="K289" s="199"/>
      <c r="L289" s="204"/>
      <c r="M289" s="205"/>
      <c r="N289" s="206"/>
      <c r="O289" s="206"/>
      <c r="P289" s="206"/>
      <c r="Q289" s="206"/>
      <c r="R289" s="206"/>
      <c r="S289" s="206"/>
      <c r="T289" s="207"/>
      <c r="AT289" s="208" t="s">
        <v>150</v>
      </c>
      <c r="AU289" s="208" t="s">
        <v>83</v>
      </c>
      <c r="AV289" s="13" t="s">
        <v>81</v>
      </c>
      <c r="AW289" s="13" t="s">
        <v>30</v>
      </c>
      <c r="AX289" s="13" t="s">
        <v>73</v>
      </c>
      <c r="AY289" s="208" t="s">
        <v>142</v>
      </c>
    </row>
    <row r="290" spans="1:65" s="13" customFormat="1" ht="11.25">
      <c r="B290" s="198"/>
      <c r="C290" s="199"/>
      <c r="D290" s="200" t="s">
        <v>150</v>
      </c>
      <c r="E290" s="201" t="s">
        <v>1</v>
      </c>
      <c r="F290" s="202" t="s">
        <v>157</v>
      </c>
      <c r="G290" s="199"/>
      <c r="H290" s="201" t="s">
        <v>1</v>
      </c>
      <c r="I290" s="203"/>
      <c r="J290" s="199"/>
      <c r="K290" s="199"/>
      <c r="L290" s="204"/>
      <c r="M290" s="205"/>
      <c r="N290" s="206"/>
      <c r="O290" s="206"/>
      <c r="P290" s="206"/>
      <c r="Q290" s="206"/>
      <c r="R290" s="206"/>
      <c r="S290" s="206"/>
      <c r="T290" s="207"/>
      <c r="AT290" s="208" t="s">
        <v>150</v>
      </c>
      <c r="AU290" s="208" t="s">
        <v>83</v>
      </c>
      <c r="AV290" s="13" t="s">
        <v>81</v>
      </c>
      <c r="AW290" s="13" t="s">
        <v>30</v>
      </c>
      <c r="AX290" s="13" t="s">
        <v>73</v>
      </c>
      <c r="AY290" s="208" t="s">
        <v>142</v>
      </c>
    </row>
    <row r="291" spans="1:65" s="14" customFormat="1" ht="11.25">
      <c r="B291" s="209"/>
      <c r="C291" s="210"/>
      <c r="D291" s="200" t="s">
        <v>150</v>
      </c>
      <c r="E291" s="211" t="s">
        <v>1</v>
      </c>
      <c r="F291" s="212" t="s">
        <v>351</v>
      </c>
      <c r="G291" s="210"/>
      <c r="H291" s="213">
        <v>69.48</v>
      </c>
      <c r="I291" s="214"/>
      <c r="J291" s="210"/>
      <c r="K291" s="210"/>
      <c r="L291" s="215"/>
      <c r="M291" s="216"/>
      <c r="N291" s="217"/>
      <c r="O291" s="217"/>
      <c r="P291" s="217"/>
      <c r="Q291" s="217"/>
      <c r="R291" s="217"/>
      <c r="S291" s="217"/>
      <c r="T291" s="218"/>
      <c r="AT291" s="219" t="s">
        <v>150</v>
      </c>
      <c r="AU291" s="219" t="s">
        <v>83</v>
      </c>
      <c r="AV291" s="14" t="s">
        <v>83</v>
      </c>
      <c r="AW291" s="14" t="s">
        <v>30</v>
      </c>
      <c r="AX291" s="14" t="s">
        <v>73</v>
      </c>
      <c r="AY291" s="219" t="s">
        <v>142</v>
      </c>
    </row>
    <row r="292" spans="1:65" s="14" customFormat="1" ht="11.25">
      <c r="B292" s="209"/>
      <c r="C292" s="210"/>
      <c r="D292" s="200" t="s">
        <v>150</v>
      </c>
      <c r="E292" s="211" t="s">
        <v>1</v>
      </c>
      <c r="F292" s="212" t="s">
        <v>352</v>
      </c>
      <c r="G292" s="210"/>
      <c r="H292" s="213">
        <v>97.695999999999998</v>
      </c>
      <c r="I292" s="214"/>
      <c r="J292" s="210"/>
      <c r="K292" s="210"/>
      <c r="L292" s="215"/>
      <c r="M292" s="216"/>
      <c r="N292" s="217"/>
      <c r="O292" s="217"/>
      <c r="P292" s="217"/>
      <c r="Q292" s="217"/>
      <c r="R292" s="217"/>
      <c r="S292" s="217"/>
      <c r="T292" s="218"/>
      <c r="AT292" s="219" t="s">
        <v>150</v>
      </c>
      <c r="AU292" s="219" t="s">
        <v>83</v>
      </c>
      <c r="AV292" s="14" t="s">
        <v>83</v>
      </c>
      <c r="AW292" s="14" t="s">
        <v>30</v>
      </c>
      <c r="AX292" s="14" t="s">
        <v>73</v>
      </c>
      <c r="AY292" s="219" t="s">
        <v>142</v>
      </c>
    </row>
    <row r="293" spans="1:65" s="14" customFormat="1" ht="11.25">
      <c r="B293" s="209"/>
      <c r="C293" s="210"/>
      <c r="D293" s="200" t="s">
        <v>150</v>
      </c>
      <c r="E293" s="211" t="s">
        <v>1</v>
      </c>
      <c r="F293" s="212" t="s">
        <v>353</v>
      </c>
      <c r="G293" s="210"/>
      <c r="H293" s="213">
        <v>5.1239999999999997</v>
      </c>
      <c r="I293" s="214"/>
      <c r="J293" s="210"/>
      <c r="K293" s="210"/>
      <c r="L293" s="215"/>
      <c r="M293" s="216"/>
      <c r="N293" s="217"/>
      <c r="O293" s="217"/>
      <c r="P293" s="217"/>
      <c r="Q293" s="217"/>
      <c r="R293" s="217"/>
      <c r="S293" s="217"/>
      <c r="T293" s="218"/>
      <c r="AT293" s="219" t="s">
        <v>150</v>
      </c>
      <c r="AU293" s="219" t="s">
        <v>83</v>
      </c>
      <c r="AV293" s="14" t="s">
        <v>83</v>
      </c>
      <c r="AW293" s="14" t="s">
        <v>30</v>
      </c>
      <c r="AX293" s="14" t="s">
        <v>73</v>
      </c>
      <c r="AY293" s="219" t="s">
        <v>142</v>
      </c>
    </row>
    <row r="294" spans="1:65" s="15" customFormat="1" ht="11.25">
      <c r="B294" s="220"/>
      <c r="C294" s="221"/>
      <c r="D294" s="200" t="s">
        <v>150</v>
      </c>
      <c r="E294" s="222" t="s">
        <v>1</v>
      </c>
      <c r="F294" s="223" t="s">
        <v>162</v>
      </c>
      <c r="G294" s="221"/>
      <c r="H294" s="224">
        <v>172.3</v>
      </c>
      <c r="I294" s="225"/>
      <c r="J294" s="221"/>
      <c r="K294" s="221"/>
      <c r="L294" s="226"/>
      <c r="M294" s="227"/>
      <c r="N294" s="228"/>
      <c r="O294" s="228"/>
      <c r="P294" s="228"/>
      <c r="Q294" s="228"/>
      <c r="R294" s="228"/>
      <c r="S294" s="228"/>
      <c r="T294" s="229"/>
      <c r="AT294" s="230" t="s">
        <v>150</v>
      </c>
      <c r="AU294" s="230" t="s">
        <v>83</v>
      </c>
      <c r="AV294" s="15" t="s">
        <v>148</v>
      </c>
      <c r="AW294" s="15" t="s">
        <v>30</v>
      </c>
      <c r="AX294" s="15" t="s">
        <v>81</v>
      </c>
      <c r="AY294" s="230" t="s">
        <v>142</v>
      </c>
    </row>
    <row r="295" spans="1:65" s="2" customFormat="1" ht="33" customHeight="1">
      <c r="A295" s="35"/>
      <c r="B295" s="36"/>
      <c r="C295" s="184" t="s">
        <v>354</v>
      </c>
      <c r="D295" s="184" t="s">
        <v>144</v>
      </c>
      <c r="E295" s="185" t="s">
        <v>355</v>
      </c>
      <c r="F295" s="186" t="s">
        <v>356</v>
      </c>
      <c r="G295" s="187" t="s">
        <v>155</v>
      </c>
      <c r="H295" s="188">
        <v>258.44900000000001</v>
      </c>
      <c r="I295" s="189"/>
      <c r="J295" s="190">
        <f>ROUND(I295*H295,2)</f>
        <v>0</v>
      </c>
      <c r="K295" s="191"/>
      <c r="L295" s="40"/>
      <c r="M295" s="192" t="s">
        <v>1</v>
      </c>
      <c r="N295" s="193" t="s">
        <v>38</v>
      </c>
      <c r="O295" s="72"/>
      <c r="P295" s="194">
        <f>O295*H295</f>
        <v>0</v>
      </c>
      <c r="Q295" s="194">
        <v>2.45329</v>
      </c>
      <c r="R295" s="194">
        <f>Q295*H295</f>
        <v>634.05034721000004</v>
      </c>
      <c r="S295" s="194">
        <v>0</v>
      </c>
      <c r="T295" s="195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196" t="s">
        <v>148</v>
      </c>
      <c r="AT295" s="196" t="s">
        <v>144</v>
      </c>
      <c r="AU295" s="196" t="s">
        <v>83</v>
      </c>
      <c r="AY295" s="18" t="s">
        <v>142</v>
      </c>
      <c r="BE295" s="197">
        <f>IF(N295="základní",J295,0)</f>
        <v>0</v>
      </c>
      <c r="BF295" s="197">
        <f>IF(N295="snížená",J295,0)</f>
        <v>0</v>
      </c>
      <c r="BG295" s="197">
        <f>IF(N295="zákl. přenesená",J295,0)</f>
        <v>0</v>
      </c>
      <c r="BH295" s="197">
        <f>IF(N295="sníž. přenesená",J295,0)</f>
        <v>0</v>
      </c>
      <c r="BI295" s="197">
        <f>IF(N295="nulová",J295,0)</f>
        <v>0</v>
      </c>
      <c r="BJ295" s="18" t="s">
        <v>81</v>
      </c>
      <c r="BK295" s="197">
        <f>ROUND(I295*H295,2)</f>
        <v>0</v>
      </c>
      <c r="BL295" s="18" t="s">
        <v>148</v>
      </c>
      <c r="BM295" s="196" t="s">
        <v>357</v>
      </c>
    </row>
    <row r="296" spans="1:65" s="13" customFormat="1" ht="11.25">
      <c r="B296" s="198"/>
      <c r="C296" s="199"/>
      <c r="D296" s="200" t="s">
        <v>150</v>
      </c>
      <c r="E296" s="201" t="s">
        <v>1</v>
      </c>
      <c r="F296" s="202" t="s">
        <v>358</v>
      </c>
      <c r="G296" s="199"/>
      <c r="H296" s="201" t="s">
        <v>1</v>
      </c>
      <c r="I296" s="203"/>
      <c r="J296" s="199"/>
      <c r="K296" s="199"/>
      <c r="L296" s="204"/>
      <c r="M296" s="205"/>
      <c r="N296" s="206"/>
      <c r="O296" s="206"/>
      <c r="P296" s="206"/>
      <c r="Q296" s="206"/>
      <c r="R296" s="206"/>
      <c r="S296" s="206"/>
      <c r="T296" s="207"/>
      <c r="AT296" s="208" t="s">
        <v>150</v>
      </c>
      <c r="AU296" s="208" t="s">
        <v>83</v>
      </c>
      <c r="AV296" s="13" t="s">
        <v>81</v>
      </c>
      <c r="AW296" s="13" t="s">
        <v>30</v>
      </c>
      <c r="AX296" s="13" t="s">
        <v>73</v>
      </c>
      <c r="AY296" s="208" t="s">
        <v>142</v>
      </c>
    </row>
    <row r="297" spans="1:65" s="13" customFormat="1" ht="11.25">
      <c r="B297" s="198"/>
      <c r="C297" s="199"/>
      <c r="D297" s="200" t="s">
        <v>150</v>
      </c>
      <c r="E297" s="201" t="s">
        <v>1</v>
      </c>
      <c r="F297" s="202" t="s">
        <v>157</v>
      </c>
      <c r="G297" s="199"/>
      <c r="H297" s="201" t="s">
        <v>1</v>
      </c>
      <c r="I297" s="203"/>
      <c r="J297" s="199"/>
      <c r="K297" s="199"/>
      <c r="L297" s="204"/>
      <c r="M297" s="205"/>
      <c r="N297" s="206"/>
      <c r="O297" s="206"/>
      <c r="P297" s="206"/>
      <c r="Q297" s="206"/>
      <c r="R297" s="206"/>
      <c r="S297" s="206"/>
      <c r="T297" s="207"/>
      <c r="AT297" s="208" t="s">
        <v>150</v>
      </c>
      <c r="AU297" s="208" t="s">
        <v>83</v>
      </c>
      <c r="AV297" s="13" t="s">
        <v>81</v>
      </c>
      <c r="AW297" s="13" t="s">
        <v>30</v>
      </c>
      <c r="AX297" s="13" t="s">
        <v>73</v>
      </c>
      <c r="AY297" s="208" t="s">
        <v>142</v>
      </c>
    </row>
    <row r="298" spans="1:65" s="14" customFormat="1" ht="11.25">
      <c r="B298" s="209"/>
      <c r="C298" s="210"/>
      <c r="D298" s="200" t="s">
        <v>150</v>
      </c>
      <c r="E298" s="211" t="s">
        <v>1</v>
      </c>
      <c r="F298" s="212" t="s">
        <v>359</v>
      </c>
      <c r="G298" s="210"/>
      <c r="H298" s="213">
        <v>104.22</v>
      </c>
      <c r="I298" s="214"/>
      <c r="J298" s="210"/>
      <c r="K298" s="210"/>
      <c r="L298" s="215"/>
      <c r="M298" s="216"/>
      <c r="N298" s="217"/>
      <c r="O298" s="217"/>
      <c r="P298" s="217"/>
      <c r="Q298" s="217"/>
      <c r="R298" s="217"/>
      <c r="S298" s="217"/>
      <c r="T298" s="218"/>
      <c r="AT298" s="219" t="s">
        <v>150</v>
      </c>
      <c r="AU298" s="219" t="s">
        <v>83</v>
      </c>
      <c r="AV298" s="14" t="s">
        <v>83</v>
      </c>
      <c r="AW298" s="14" t="s">
        <v>30</v>
      </c>
      <c r="AX298" s="14" t="s">
        <v>73</v>
      </c>
      <c r="AY298" s="219" t="s">
        <v>142</v>
      </c>
    </row>
    <row r="299" spans="1:65" s="14" customFormat="1" ht="11.25">
      <c r="B299" s="209"/>
      <c r="C299" s="210"/>
      <c r="D299" s="200" t="s">
        <v>150</v>
      </c>
      <c r="E299" s="211" t="s">
        <v>1</v>
      </c>
      <c r="F299" s="212" t="s">
        <v>360</v>
      </c>
      <c r="G299" s="210"/>
      <c r="H299" s="213">
        <v>146.54300000000001</v>
      </c>
      <c r="I299" s="214"/>
      <c r="J299" s="210"/>
      <c r="K299" s="210"/>
      <c r="L299" s="215"/>
      <c r="M299" s="216"/>
      <c r="N299" s="217"/>
      <c r="O299" s="217"/>
      <c r="P299" s="217"/>
      <c r="Q299" s="217"/>
      <c r="R299" s="217"/>
      <c r="S299" s="217"/>
      <c r="T299" s="218"/>
      <c r="AT299" s="219" t="s">
        <v>150</v>
      </c>
      <c r="AU299" s="219" t="s">
        <v>83</v>
      </c>
      <c r="AV299" s="14" t="s">
        <v>83</v>
      </c>
      <c r="AW299" s="14" t="s">
        <v>30</v>
      </c>
      <c r="AX299" s="14" t="s">
        <v>73</v>
      </c>
      <c r="AY299" s="219" t="s">
        <v>142</v>
      </c>
    </row>
    <row r="300" spans="1:65" s="14" customFormat="1" ht="11.25">
      <c r="B300" s="209"/>
      <c r="C300" s="210"/>
      <c r="D300" s="200" t="s">
        <v>150</v>
      </c>
      <c r="E300" s="211" t="s">
        <v>1</v>
      </c>
      <c r="F300" s="212" t="s">
        <v>361</v>
      </c>
      <c r="G300" s="210"/>
      <c r="H300" s="213">
        <v>7.6859999999999999</v>
      </c>
      <c r="I300" s="214"/>
      <c r="J300" s="210"/>
      <c r="K300" s="210"/>
      <c r="L300" s="215"/>
      <c r="M300" s="216"/>
      <c r="N300" s="217"/>
      <c r="O300" s="217"/>
      <c r="P300" s="217"/>
      <c r="Q300" s="217"/>
      <c r="R300" s="217"/>
      <c r="S300" s="217"/>
      <c r="T300" s="218"/>
      <c r="AT300" s="219" t="s">
        <v>150</v>
      </c>
      <c r="AU300" s="219" t="s">
        <v>83</v>
      </c>
      <c r="AV300" s="14" t="s">
        <v>83</v>
      </c>
      <c r="AW300" s="14" t="s">
        <v>30</v>
      </c>
      <c r="AX300" s="14" t="s">
        <v>73</v>
      </c>
      <c r="AY300" s="219" t="s">
        <v>142</v>
      </c>
    </row>
    <row r="301" spans="1:65" s="15" customFormat="1" ht="11.25">
      <c r="B301" s="220"/>
      <c r="C301" s="221"/>
      <c r="D301" s="200" t="s">
        <v>150</v>
      </c>
      <c r="E301" s="222" t="s">
        <v>1</v>
      </c>
      <c r="F301" s="223" t="s">
        <v>162</v>
      </c>
      <c r="G301" s="221"/>
      <c r="H301" s="224">
        <v>258.44900000000001</v>
      </c>
      <c r="I301" s="225"/>
      <c r="J301" s="221"/>
      <c r="K301" s="221"/>
      <c r="L301" s="226"/>
      <c r="M301" s="227"/>
      <c r="N301" s="228"/>
      <c r="O301" s="228"/>
      <c r="P301" s="228"/>
      <c r="Q301" s="228"/>
      <c r="R301" s="228"/>
      <c r="S301" s="228"/>
      <c r="T301" s="229"/>
      <c r="AT301" s="230" t="s">
        <v>150</v>
      </c>
      <c r="AU301" s="230" t="s">
        <v>83</v>
      </c>
      <c r="AV301" s="15" t="s">
        <v>148</v>
      </c>
      <c r="AW301" s="15" t="s">
        <v>30</v>
      </c>
      <c r="AX301" s="15" t="s">
        <v>81</v>
      </c>
      <c r="AY301" s="230" t="s">
        <v>142</v>
      </c>
    </row>
    <row r="302" spans="1:65" s="2" customFormat="1" ht="24.2" customHeight="1">
      <c r="A302" s="35"/>
      <c r="B302" s="36"/>
      <c r="C302" s="184" t="s">
        <v>362</v>
      </c>
      <c r="D302" s="184" t="s">
        <v>144</v>
      </c>
      <c r="E302" s="185" t="s">
        <v>363</v>
      </c>
      <c r="F302" s="186" t="s">
        <v>364</v>
      </c>
      <c r="G302" s="187" t="s">
        <v>155</v>
      </c>
      <c r="H302" s="188">
        <v>258.44900000000001</v>
      </c>
      <c r="I302" s="189"/>
      <c r="J302" s="190">
        <f>ROUND(I302*H302,2)</f>
        <v>0</v>
      </c>
      <c r="K302" s="191"/>
      <c r="L302" s="40"/>
      <c r="M302" s="192" t="s">
        <v>1</v>
      </c>
      <c r="N302" s="193" t="s">
        <v>38</v>
      </c>
      <c r="O302" s="72"/>
      <c r="P302" s="194">
        <f>O302*H302</f>
        <v>0</v>
      </c>
      <c r="Q302" s="194">
        <v>0.01</v>
      </c>
      <c r="R302" s="194">
        <f>Q302*H302</f>
        <v>2.5844900000000002</v>
      </c>
      <c r="S302" s="194">
        <v>0</v>
      </c>
      <c r="T302" s="195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96" t="s">
        <v>148</v>
      </c>
      <c r="AT302" s="196" t="s">
        <v>144</v>
      </c>
      <c r="AU302" s="196" t="s">
        <v>83</v>
      </c>
      <c r="AY302" s="18" t="s">
        <v>142</v>
      </c>
      <c r="BE302" s="197">
        <f>IF(N302="základní",J302,0)</f>
        <v>0</v>
      </c>
      <c r="BF302" s="197">
        <f>IF(N302="snížená",J302,0)</f>
        <v>0</v>
      </c>
      <c r="BG302" s="197">
        <f>IF(N302="zákl. přenesená",J302,0)</f>
        <v>0</v>
      </c>
      <c r="BH302" s="197">
        <f>IF(N302="sníž. přenesená",J302,0)</f>
        <v>0</v>
      </c>
      <c r="BI302" s="197">
        <f>IF(N302="nulová",J302,0)</f>
        <v>0</v>
      </c>
      <c r="BJ302" s="18" t="s">
        <v>81</v>
      </c>
      <c r="BK302" s="197">
        <f>ROUND(I302*H302,2)</f>
        <v>0</v>
      </c>
      <c r="BL302" s="18" t="s">
        <v>148</v>
      </c>
      <c r="BM302" s="196" t="s">
        <v>365</v>
      </c>
    </row>
    <row r="303" spans="1:65" s="13" customFormat="1" ht="11.25">
      <c r="B303" s="198"/>
      <c r="C303" s="199"/>
      <c r="D303" s="200" t="s">
        <v>150</v>
      </c>
      <c r="E303" s="201" t="s">
        <v>1</v>
      </c>
      <c r="F303" s="202" t="s">
        <v>358</v>
      </c>
      <c r="G303" s="199"/>
      <c r="H303" s="201" t="s">
        <v>1</v>
      </c>
      <c r="I303" s="203"/>
      <c r="J303" s="199"/>
      <c r="K303" s="199"/>
      <c r="L303" s="204"/>
      <c r="M303" s="205"/>
      <c r="N303" s="206"/>
      <c r="O303" s="206"/>
      <c r="P303" s="206"/>
      <c r="Q303" s="206"/>
      <c r="R303" s="206"/>
      <c r="S303" s="206"/>
      <c r="T303" s="207"/>
      <c r="AT303" s="208" t="s">
        <v>150</v>
      </c>
      <c r="AU303" s="208" t="s">
        <v>83</v>
      </c>
      <c r="AV303" s="13" t="s">
        <v>81</v>
      </c>
      <c r="AW303" s="13" t="s">
        <v>30</v>
      </c>
      <c r="AX303" s="13" t="s">
        <v>73</v>
      </c>
      <c r="AY303" s="208" t="s">
        <v>142</v>
      </c>
    </row>
    <row r="304" spans="1:65" s="13" customFormat="1" ht="11.25">
      <c r="B304" s="198"/>
      <c r="C304" s="199"/>
      <c r="D304" s="200" t="s">
        <v>150</v>
      </c>
      <c r="E304" s="201" t="s">
        <v>1</v>
      </c>
      <c r="F304" s="202" t="s">
        <v>157</v>
      </c>
      <c r="G304" s="199"/>
      <c r="H304" s="201" t="s">
        <v>1</v>
      </c>
      <c r="I304" s="203"/>
      <c r="J304" s="199"/>
      <c r="K304" s="199"/>
      <c r="L304" s="204"/>
      <c r="M304" s="205"/>
      <c r="N304" s="206"/>
      <c r="O304" s="206"/>
      <c r="P304" s="206"/>
      <c r="Q304" s="206"/>
      <c r="R304" s="206"/>
      <c r="S304" s="206"/>
      <c r="T304" s="207"/>
      <c r="AT304" s="208" t="s">
        <v>150</v>
      </c>
      <c r="AU304" s="208" t="s">
        <v>83</v>
      </c>
      <c r="AV304" s="13" t="s">
        <v>81</v>
      </c>
      <c r="AW304" s="13" t="s">
        <v>30</v>
      </c>
      <c r="AX304" s="13" t="s">
        <v>73</v>
      </c>
      <c r="AY304" s="208" t="s">
        <v>142</v>
      </c>
    </row>
    <row r="305" spans="1:65" s="14" customFormat="1" ht="11.25">
      <c r="B305" s="209"/>
      <c r="C305" s="210"/>
      <c r="D305" s="200" t="s">
        <v>150</v>
      </c>
      <c r="E305" s="211" t="s">
        <v>1</v>
      </c>
      <c r="F305" s="212" t="s">
        <v>359</v>
      </c>
      <c r="G305" s="210"/>
      <c r="H305" s="213">
        <v>104.22</v>
      </c>
      <c r="I305" s="214"/>
      <c r="J305" s="210"/>
      <c r="K305" s="210"/>
      <c r="L305" s="215"/>
      <c r="M305" s="216"/>
      <c r="N305" s="217"/>
      <c r="O305" s="217"/>
      <c r="P305" s="217"/>
      <c r="Q305" s="217"/>
      <c r="R305" s="217"/>
      <c r="S305" s="217"/>
      <c r="T305" s="218"/>
      <c r="AT305" s="219" t="s">
        <v>150</v>
      </c>
      <c r="AU305" s="219" t="s">
        <v>83</v>
      </c>
      <c r="AV305" s="14" t="s">
        <v>83</v>
      </c>
      <c r="AW305" s="14" t="s">
        <v>30</v>
      </c>
      <c r="AX305" s="14" t="s">
        <v>73</v>
      </c>
      <c r="AY305" s="219" t="s">
        <v>142</v>
      </c>
    </row>
    <row r="306" spans="1:65" s="14" customFormat="1" ht="11.25">
      <c r="B306" s="209"/>
      <c r="C306" s="210"/>
      <c r="D306" s="200" t="s">
        <v>150</v>
      </c>
      <c r="E306" s="211" t="s">
        <v>1</v>
      </c>
      <c r="F306" s="212" t="s">
        <v>360</v>
      </c>
      <c r="G306" s="210"/>
      <c r="H306" s="213">
        <v>146.54300000000001</v>
      </c>
      <c r="I306" s="214"/>
      <c r="J306" s="210"/>
      <c r="K306" s="210"/>
      <c r="L306" s="215"/>
      <c r="M306" s="216"/>
      <c r="N306" s="217"/>
      <c r="O306" s="217"/>
      <c r="P306" s="217"/>
      <c r="Q306" s="217"/>
      <c r="R306" s="217"/>
      <c r="S306" s="217"/>
      <c r="T306" s="218"/>
      <c r="AT306" s="219" t="s">
        <v>150</v>
      </c>
      <c r="AU306" s="219" t="s">
        <v>83</v>
      </c>
      <c r="AV306" s="14" t="s">
        <v>83</v>
      </c>
      <c r="AW306" s="14" t="s">
        <v>30</v>
      </c>
      <c r="AX306" s="14" t="s">
        <v>73</v>
      </c>
      <c r="AY306" s="219" t="s">
        <v>142</v>
      </c>
    </row>
    <row r="307" spans="1:65" s="14" customFormat="1" ht="11.25">
      <c r="B307" s="209"/>
      <c r="C307" s="210"/>
      <c r="D307" s="200" t="s">
        <v>150</v>
      </c>
      <c r="E307" s="211" t="s">
        <v>1</v>
      </c>
      <c r="F307" s="212" t="s">
        <v>361</v>
      </c>
      <c r="G307" s="210"/>
      <c r="H307" s="213">
        <v>7.6859999999999999</v>
      </c>
      <c r="I307" s="214"/>
      <c r="J307" s="210"/>
      <c r="K307" s="210"/>
      <c r="L307" s="215"/>
      <c r="M307" s="216"/>
      <c r="N307" s="217"/>
      <c r="O307" s="217"/>
      <c r="P307" s="217"/>
      <c r="Q307" s="217"/>
      <c r="R307" s="217"/>
      <c r="S307" s="217"/>
      <c r="T307" s="218"/>
      <c r="AT307" s="219" t="s">
        <v>150</v>
      </c>
      <c r="AU307" s="219" t="s">
        <v>83</v>
      </c>
      <c r="AV307" s="14" t="s">
        <v>83</v>
      </c>
      <c r="AW307" s="14" t="s">
        <v>30</v>
      </c>
      <c r="AX307" s="14" t="s">
        <v>73</v>
      </c>
      <c r="AY307" s="219" t="s">
        <v>142</v>
      </c>
    </row>
    <row r="308" spans="1:65" s="15" customFormat="1" ht="11.25">
      <c r="B308" s="220"/>
      <c r="C308" s="221"/>
      <c r="D308" s="200" t="s">
        <v>150</v>
      </c>
      <c r="E308" s="222" t="s">
        <v>1</v>
      </c>
      <c r="F308" s="223" t="s">
        <v>162</v>
      </c>
      <c r="G308" s="221"/>
      <c r="H308" s="224">
        <v>258.44900000000001</v>
      </c>
      <c r="I308" s="225"/>
      <c r="J308" s="221"/>
      <c r="K308" s="221"/>
      <c r="L308" s="226"/>
      <c r="M308" s="227"/>
      <c r="N308" s="228"/>
      <c r="O308" s="228"/>
      <c r="P308" s="228"/>
      <c r="Q308" s="228"/>
      <c r="R308" s="228"/>
      <c r="S308" s="228"/>
      <c r="T308" s="229"/>
      <c r="AT308" s="230" t="s">
        <v>150</v>
      </c>
      <c r="AU308" s="230" t="s">
        <v>83</v>
      </c>
      <c r="AV308" s="15" t="s">
        <v>148</v>
      </c>
      <c r="AW308" s="15" t="s">
        <v>30</v>
      </c>
      <c r="AX308" s="15" t="s">
        <v>81</v>
      </c>
      <c r="AY308" s="230" t="s">
        <v>142</v>
      </c>
    </row>
    <row r="309" spans="1:65" s="2" customFormat="1" ht="33" customHeight="1">
      <c r="A309" s="35"/>
      <c r="B309" s="36"/>
      <c r="C309" s="184" t="s">
        <v>366</v>
      </c>
      <c r="D309" s="184" t="s">
        <v>144</v>
      </c>
      <c r="E309" s="185" t="s">
        <v>367</v>
      </c>
      <c r="F309" s="186" t="s">
        <v>368</v>
      </c>
      <c r="G309" s="187" t="s">
        <v>155</v>
      </c>
      <c r="H309" s="188">
        <v>258.44900000000001</v>
      </c>
      <c r="I309" s="189"/>
      <c r="J309" s="190">
        <f>ROUND(I309*H309,2)</f>
        <v>0</v>
      </c>
      <c r="K309" s="191"/>
      <c r="L309" s="40"/>
      <c r="M309" s="192" t="s">
        <v>1</v>
      </c>
      <c r="N309" s="193" t="s">
        <v>38</v>
      </c>
      <c r="O309" s="72"/>
      <c r="P309" s="194">
        <f>O309*H309</f>
        <v>0</v>
      </c>
      <c r="Q309" s="194">
        <v>2.0199999999999999E-2</v>
      </c>
      <c r="R309" s="194">
        <f>Q309*H309</f>
        <v>5.2206698000000005</v>
      </c>
      <c r="S309" s="194">
        <v>0</v>
      </c>
      <c r="T309" s="195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96" t="s">
        <v>148</v>
      </c>
      <c r="AT309" s="196" t="s">
        <v>144</v>
      </c>
      <c r="AU309" s="196" t="s">
        <v>83</v>
      </c>
      <c r="AY309" s="18" t="s">
        <v>142</v>
      </c>
      <c r="BE309" s="197">
        <f>IF(N309="základní",J309,0)</f>
        <v>0</v>
      </c>
      <c r="BF309" s="197">
        <f>IF(N309="snížená",J309,0)</f>
        <v>0</v>
      </c>
      <c r="BG309" s="197">
        <f>IF(N309="zákl. přenesená",J309,0)</f>
        <v>0</v>
      </c>
      <c r="BH309" s="197">
        <f>IF(N309="sníž. přenesená",J309,0)</f>
        <v>0</v>
      </c>
      <c r="BI309" s="197">
        <f>IF(N309="nulová",J309,0)</f>
        <v>0</v>
      </c>
      <c r="BJ309" s="18" t="s">
        <v>81</v>
      </c>
      <c r="BK309" s="197">
        <f>ROUND(I309*H309,2)</f>
        <v>0</v>
      </c>
      <c r="BL309" s="18" t="s">
        <v>148</v>
      </c>
      <c r="BM309" s="196" t="s">
        <v>369</v>
      </c>
    </row>
    <row r="310" spans="1:65" s="2" customFormat="1" ht="33" customHeight="1">
      <c r="A310" s="35"/>
      <c r="B310" s="36"/>
      <c r="C310" s="184" t="s">
        <v>370</v>
      </c>
      <c r="D310" s="184" t="s">
        <v>144</v>
      </c>
      <c r="E310" s="185" t="s">
        <v>371</v>
      </c>
      <c r="F310" s="186" t="s">
        <v>372</v>
      </c>
      <c r="G310" s="187" t="s">
        <v>307</v>
      </c>
      <c r="H310" s="188">
        <v>101.1</v>
      </c>
      <c r="I310" s="189"/>
      <c r="J310" s="190">
        <f>ROUND(I310*H310,2)</f>
        <v>0</v>
      </c>
      <c r="K310" s="191"/>
      <c r="L310" s="40"/>
      <c r="M310" s="192" t="s">
        <v>1</v>
      </c>
      <c r="N310" s="193" t="s">
        <v>38</v>
      </c>
      <c r="O310" s="72"/>
      <c r="P310" s="194">
        <f>O310*H310</f>
        <v>0</v>
      </c>
      <c r="Q310" s="194">
        <v>2.0000000000000002E-5</v>
      </c>
      <c r="R310" s="194">
        <f>Q310*H310</f>
        <v>2.0219999999999999E-3</v>
      </c>
      <c r="S310" s="194">
        <v>0</v>
      </c>
      <c r="T310" s="195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96" t="s">
        <v>148</v>
      </c>
      <c r="AT310" s="196" t="s">
        <v>144</v>
      </c>
      <c r="AU310" s="196" t="s">
        <v>83</v>
      </c>
      <c r="AY310" s="18" t="s">
        <v>142</v>
      </c>
      <c r="BE310" s="197">
        <f>IF(N310="základní",J310,0)</f>
        <v>0</v>
      </c>
      <c r="BF310" s="197">
        <f>IF(N310="snížená",J310,0)</f>
        <v>0</v>
      </c>
      <c r="BG310" s="197">
        <f>IF(N310="zákl. přenesená",J310,0)</f>
        <v>0</v>
      </c>
      <c r="BH310" s="197">
        <f>IF(N310="sníž. přenesená",J310,0)</f>
        <v>0</v>
      </c>
      <c r="BI310" s="197">
        <f>IF(N310="nulová",J310,0)</f>
        <v>0</v>
      </c>
      <c r="BJ310" s="18" t="s">
        <v>81</v>
      </c>
      <c r="BK310" s="197">
        <f>ROUND(I310*H310,2)</f>
        <v>0</v>
      </c>
      <c r="BL310" s="18" t="s">
        <v>148</v>
      </c>
      <c r="BM310" s="196" t="s">
        <v>373</v>
      </c>
    </row>
    <row r="311" spans="1:65" s="13" customFormat="1" ht="11.25">
      <c r="B311" s="198"/>
      <c r="C311" s="199"/>
      <c r="D311" s="200" t="s">
        <v>150</v>
      </c>
      <c r="E311" s="201" t="s">
        <v>1</v>
      </c>
      <c r="F311" s="202" t="s">
        <v>374</v>
      </c>
      <c r="G311" s="199"/>
      <c r="H311" s="201" t="s">
        <v>1</v>
      </c>
      <c r="I311" s="203"/>
      <c r="J311" s="199"/>
      <c r="K311" s="199"/>
      <c r="L311" s="204"/>
      <c r="M311" s="205"/>
      <c r="N311" s="206"/>
      <c r="O311" s="206"/>
      <c r="P311" s="206"/>
      <c r="Q311" s="206"/>
      <c r="R311" s="206"/>
      <c r="S311" s="206"/>
      <c r="T311" s="207"/>
      <c r="AT311" s="208" t="s">
        <v>150</v>
      </c>
      <c r="AU311" s="208" t="s">
        <v>83</v>
      </c>
      <c r="AV311" s="13" t="s">
        <v>81</v>
      </c>
      <c r="AW311" s="13" t="s">
        <v>30</v>
      </c>
      <c r="AX311" s="13" t="s">
        <v>73</v>
      </c>
      <c r="AY311" s="208" t="s">
        <v>142</v>
      </c>
    </row>
    <row r="312" spans="1:65" s="14" customFormat="1" ht="11.25">
      <c r="B312" s="209"/>
      <c r="C312" s="210"/>
      <c r="D312" s="200" t="s">
        <v>150</v>
      </c>
      <c r="E312" s="211" t="s">
        <v>1</v>
      </c>
      <c r="F312" s="212" t="s">
        <v>375</v>
      </c>
      <c r="G312" s="210"/>
      <c r="H312" s="213">
        <v>82</v>
      </c>
      <c r="I312" s="214"/>
      <c r="J312" s="210"/>
      <c r="K312" s="210"/>
      <c r="L312" s="215"/>
      <c r="M312" s="216"/>
      <c r="N312" s="217"/>
      <c r="O312" s="217"/>
      <c r="P312" s="217"/>
      <c r="Q312" s="217"/>
      <c r="R312" s="217"/>
      <c r="S312" s="217"/>
      <c r="T312" s="218"/>
      <c r="AT312" s="219" t="s">
        <v>150</v>
      </c>
      <c r="AU312" s="219" t="s">
        <v>83</v>
      </c>
      <c r="AV312" s="14" t="s">
        <v>83</v>
      </c>
      <c r="AW312" s="14" t="s">
        <v>30</v>
      </c>
      <c r="AX312" s="14" t="s">
        <v>73</v>
      </c>
      <c r="AY312" s="219" t="s">
        <v>142</v>
      </c>
    </row>
    <row r="313" spans="1:65" s="14" customFormat="1" ht="11.25">
      <c r="B313" s="209"/>
      <c r="C313" s="210"/>
      <c r="D313" s="200" t="s">
        <v>150</v>
      </c>
      <c r="E313" s="211" t="s">
        <v>1</v>
      </c>
      <c r="F313" s="212" t="s">
        <v>376</v>
      </c>
      <c r="G313" s="210"/>
      <c r="H313" s="213">
        <v>19.100000000000001</v>
      </c>
      <c r="I313" s="214"/>
      <c r="J313" s="210"/>
      <c r="K313" s="210"/>
      <c r="L313" s="215"/>
      <c r="M313" s="216"/>
      <c r="N313" s="217"/>
      <c r="O313" s="217"/>
      <c r="P313" s="217"/>
      <c r="Q313" s="217"/>
      <c r="R313" s="217"/>
      <c r="S313" s="217"/>
      <c r="T313" s="218"/>
      <c r="AT313" s="219" t="s">
        <v>150</v>
      </c>
      <c r="AU313" s="219" t="s">
        <v>83</v>
      </c>
      <c r="AV313" s="14" t="s">
        <v>83</v>
      </c>
      <c r="AW313" s="14" t="s">
        <v>30</v>
      </c>
      <c r="AX313" s="14" t="s">
        <v>73</v>
      </c>
      <c r="AY313" s="219" t="s">
        <v>142</v>
      </c>
    </row>
    <row r="314" spans="1:65" s="15" customFormat="1" ht="11.25">
      <c r="B314" s="220"/>
      <c r="C314" s="221"/>
      <c r="D314" s="200" t="s">
        <v>150</v>
      </c>
      <c r="E314" s="222" t="s">
        <v>1</v>
      </c>
      <c r="F314" s="223" t="s">
        <v>162</v>
      </c>
      <c r="G314" s="221"/>
      <c r="H314" s="224">
        <v>101.1</v>
      </c>
      <c r="I314" s="225"/>
      <c r="J314" s="221"/>
      <c r="K314" s="221"/>
      <c r="L314" s="226"/>
      <c r="M314" s="227"/>
      <c r="N314" s="228"/>
      <c r="O314" s="228"/>
      <c r="P314" s="228"/>
      <c r="Q314" s="228"/>
      <c r="R314" s="228"/>
      <c r="S314" s="228"/>
      <c r="T314" s="229"/>
      <c r="AT314" s="230" t="s">
        <v>150</v>
      </c>
      <c r="AU314" s="230" t="s">
        <v>83</v>
      </c>
      <c r="AV314" s="15" t="s">
        <v>148</v>
      </c>
      <c r="AW314" s="15" t="s">
        <v>30</v>
      </c>
      <c r="AX314" s="15" t="s">
        <v>81</v>
      </c>
      <c r="AY314" s="230" t="s">
        <v>142</v>
      </c>
    </row>
    <row r="315" spans="1:65" s="2" customFormat="1" ht="24.2" customHeight="1">
      <c r="A315" s="35"/>
      <c r="B315" s="36"/>
      <c r="C315" s="184" t="s">
        <v>377</v>
      </c>
      <c r="D315" s="184" t="s">
        <v>144</v>
      </c>
      <c r="E315" s="185" t="s">
        <v>378</v>
      </c>
      <c r="F315" s="186" t="s">
        <v>379</v>
      </c>
      <c r="G315" s="187" t="s">
        <v>307</v>
      </c>
      <c r="H315" s="188">
        <v>814.40800000000002</v>
      </c>
      <c r="I315" s="189"/>
      <c r="J315" s="190">
        <f>ROUND(I315*H315,2)</f>
        <v>0</v>
      </c>
      <c r="K315" s="191"/>
      <c r="L315" s="40"/>
      <c r="M315" s="192" t="s">
        <v>1</v>
      </c>
      <c r="N315" s="193" t="s">
        <v>38</v>
      </c>
      <c r="O315" s="72"/>
      <c r="P315" s="194">
        <f>O315*H315</f>
        <v>0</v>
      </c>
      <c r="Q315" s="194">
        <v>2.1000000000000001E-4</v>
      </c>
      <c r="R315" s="194">
        <f>Q315*H315</f>
        <v>0.17102568000000001</v>
      </c>
      <c r="S315" s="194">
        <v>0</v>
      </c>
      <c r="T315" s="195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96" t="s">
        <v>148</v>
      </c>
      <c r="AT315" s="196" t="s">
        <v>144</v>
      </c>
      <c r="AU315" s="196" t="s">
        <v>83</v>
      </c>
      <c r="AY315" s="18" t="s">
        <v>142</v>
      </c>
      <c r="BE315" s="197">
        <f>IF(N315="základní",J315,0)</f>
        <v>0</v>
      </c>
      <c r="BF315" s="197">
        <f>IF(N315="snížená",J315,0)</f>
        <v>0</v>
      </c>
      <c r="BG315" s="197">
        <f>IF(N315="zákl. přenesená",J315,0)</f>
        <v>0</v>
      </c>
      <c r="BH315" s="197">
        <f>IF(N315="sníž. přenesená",J315,0)</f>
        <v>0</v>
      </c>
      <c r="BI315" s="197">
        <f>IF(N315="nulová",J315,0)</f>
        <v>0</v>
      </c>
      <c r="BJ315" s="18" t="s">
        <v>81</v>
      </c>
      <c r="BK315" s="197">
        <f>ROUND(I315*H315,2)</f>
        <v>0</v>
      </c>
      <c r="BL315" s="18" t="s">
        <v>148</v>
      </c>
      <c r="BM315" s="196" t="s">
        <v>380</v>
      </c>
    </row>
    <row r="316" spans="1:65" s="13" customFormat="1" ht="11.25">
      <c r="B316" s="198"/>
      <c r="C316" s="199"/>
      <c r="D316" s="200" t="s">
        <v>150</v>
      </c>
      <c r="E316" s="201" t="s">
        <v>1</v>
      </c>
      <c r="F316" s="202" t="s">
        <v>381</v>
      </c>
      <c r="G316" s="199"/>
      <c r="H316" s="201" t="s">
        <v>1</v>
      </c>
      <c r="I316" s="203"/>
      <c r="J316" s="199"/>
      <c r="K316" s="199"/>
      <c r="L316" s="204"/>
      <c r="M316" s="205"/>
      <c r="N316" s="206"/>
      <c r="O316" s="206"/>
      <c r="P316" s="206"/>
      <c r="Q316" s="206"/>
      <c r="R316" s="206"/>
      <c r="S316" s="206"/>
      <c r="T316" s="207"/>
      <c r="AT316" s="208" t="s">
        <v>150</v>
      </c>
      <c r="AU316" s="208" t="s">
        <v>83</v>
      </c>
      <c r="AV316" s="13" t="s">
        <v>81</v>
      </c>
      <c r="AW316" s="13" t="s">
        <v>30</v>
      </c>
      <c r="AX316" s="13" t="s">
        <v>73</v>
      </c>
      <c r="AY316" s="208" t="s">
        <v>142</v>
      </c>
    </row>
    <row r="317" spans="1:65" s="14" customFormat="1" ht="11.25">
      <c r="B317" s="209"/>
      <c r="C317" s="210"/>
      <c r="D317" s="200" t="s">
        <v>150</v>
      </c>
      <c r="E317" s="211" t="s">
        <v>1</v>
      </c>
      <c r="F317" s="212" t="s">
        <v>382</v>
      </c>
      <c r="G317" s="210"/>
      <c r="H317" s="213">
        <v>814.40800000000002</v>
      </c>
      <c r="I317" s="214"/>
      <c r="J317" s="210"/>
      <c r="K317" s="210"/>
      <c r="L317" s="215"/>
      <c r="M317" s="216"/>
      <c r="N317" s="217"/>
      <c r="O317" s="217"/>
      <c r="P317" s="217"/>
      <c r="Q317" s="217"/>
      <c r="R317" s="217"/>
      <c r="S317" s="217"/>
      <c r="T317" s="218"/>
      <c r="AT317" s="219" t="s">
        <v>150</v>
      </c>
      <c r="AU317" s="219" t="s">
        <v>83</v>
      </c>
      <c r="AV317" s="14" t="s">
        <v>83</v>
      </c>
      <c r="AW317" s="14" t="s">
        <v>30</v>
      </c>
      <c r="AX317" s="14" t="s">
        <v>81</v>
      </c>
      <c r="AY317" s="219" t="s">
        <v>142</v>
      </c>
    </row>
    <row r="318" spans="1:65" s="2" customFormat="1" ht="21.75" customHeight="1">
      <c r="A318" s="35"/>
      <c r="B318" s="36"/>
      <c r="C318" s="184" t="s">
        <v>383</v>
      </c>
      <c r="D318" s="184" t="s">
        <v>144</v>
      </c>
      <c r="E318" s="185" t="s">
        <v>384</v>
      </c>
      <c r="F318" s="186" t="s">
        <v>385</v>
      </c>
      <c r="G318" s="187" t="s">
        <v>307</v>
      </c>
      <c r="H318" s="188">
        <v>814.40800000000002</v>
      </c>
      <c r="I318" s="189"/>
      <c r="J318" s="190">
        <f>ROUND(I318*H318,2)</f>
        <v>0</v>
      </c>
      <c r="K318" s="191"/>
      <c r="L318" s="40"/>
      <c r="M318" s="192" t="s">
        <v>1</v>
      </c>
      <c r="N318" s="193" t="s">
        <v>38</v>
      </c>
      <c r="O318" s="72"/>
      <c r="P318" s="194">
        <f>O318*H318</f>
        <v>0</v>
      </c>
      <c r="Q318" s="194">
        <v>0</v>
      </c>
      <c r="R318" s="194">
        <f>Q318*H318</f>
        <v>0</v>
      </c>
      <c r="S318" s="194">
        <v>0</v>
      </c>
      <c r="T318" s="195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196" t="s">
        <v>148</v>
      </c>
      <c r="AT318" s="196" t="s">
        <v>144</v>
      </c>
      <c r="AU318" s="196" t="s">
        <v>83</v>
      </c>
      <c r="AY318" s="18" t="s">
        <v>142</v>
      </c>
      <c r="BE318" s="197">
        <f>IF(N318="základní",J318,0)</f>
        <v>0</v>
      </c>
      <c r="BF318" s="197">
        <f>IF(N318="snížená",J318,0)</f>
        <v>0</v>
      </c>
      <c r="BG318" s="197">
        <f>IF(N318="zákl. přenesená",J318,0)</f>
        <v>0</v>
      </c>
      <c r="BH318" s="197">
        <f>IF(N318="sníž. přenesená",J318,0)</f>
        <v>0</v>
      </c>
      <c r="BI318" s="197">
        <f>IF(N318="nulová",J318,0)</f>
        <v>0</v>
      </c>
      <c r="BJ318" s="18" t="s">
        <v>81</v>
      </c>
      <c r="BK318" s="197">
        <f>ROUND(I318*H318,2)</f>
        <v>0</v>
      </c>
      <c r="BL318" s="18" t="s">
        <v>148</v>
      </c>
      <c r="BM318" s="196" t="s">
        <v>386</v>
      </c>
    </row>
    <row r="319" spans="1:65" s="13" customFormat="1" ht="11.25">
      <c r="B319" s="198"/>
      <c r="C319" s="199"/>
      <c r="D319" s="200" t="s">
        <v>150</v>
      </c>
      <c r="E319" s="201" t="s">
        <v>1</v>
      </c>
      <c r="F319" s="202" t="s">
        <v>381</v>
      </c>
      <c r="G319" s="199"/>
      <c r="H319" s="201" t="s">
        <v>1</v>
      </c>
      <c r="I319" s="203"/>
      <c r="J319" s="199"/>
      <c r="K319" s="199"/>
      <c r="L319" s="204"/>
      <c r="M319" s="205"/>
      <c r="N319" s="206"/>
      <c r="O319" s="206"/>
      <c r="P319" s="206"/>
      <c r="Q319" s="206"/>
      <c r="R319" s="206"/>
      <c r="S319" s="206"/>
      <c r="T319" s="207"/>
      <c r="AT319" s="208" t="s">
        <v>150</v>
      </c>
      <c r="AU319" s="208" t="s">
        <v>83</v>
      </c>
      <c r="AV319" s="13" t="s">
        <v>81</v>
      </c>
      <c r="AW319" s="13" t="s">
        <v>30</v>
      </c>
      <c r="AX319" s="13" t="s">
        <v>73</v>
      </c>
      <c r="AY319" s="208" t="s">
        <v>142</v>
      </c>
    </row>
    <row r="320" spans="1:65" s="14" customFormat="1" ht="11.25">
      <c r="B320" s="209"/>
      <c r="C320" s="210"/>
      <c r="D320" s="200" t="s">
        <v>150</v>
      </c>
      <c r="E320" s="211" t="s">
        <v>1</v>
      </c>
      <c r="F320" s="212" t="s">
        <v>382</v>
      </c>
      <c r="G320" s="210"/>
      <c r="H320" s="213">
        <v>814.40800000000002</v>
      </c>
      <c r="I320" s="214"/>
      <c r="J320" s="210"/>
      <c r="K320" s="210"/>
      <c r="L320" s="215"/>
      <c r="M320" s="216"/>
      <c r="N320" s="217"/>
      <c r="O320" s="217"/>
      <c r="P320" s="217"/>
      <c r="Q320" s="217"/>
      <c r="R320" s="217"/>
      <c r="S320" s="217"/>
      <c r="T320" s="218"/>
      <c r="AT320" s="219" t="s">
        <v>150</v>
      </c>
      <c r="AU320" s="219" t="s">
        <v>83</v>
      </c>
      <c r="AV320" s="14" t="s">
        <v>83</v>
      </c>
      <c r="AW320" s="14" t="s">
        <v>30</v>
      </c>
      <c r="AX320" s="14" t="s">
        <v>81</v>
      </c>
      <c r="AY320" s="219" t="s">
        <v>142</v>
      </c>
    </row>
    <row r="321" spans="1:65" s="12" customFormat="1" ht="22.9" customHeight="1">
      <c r="B321" s="168"/>
      <c r="C321" s="169"/>
      <c r="D321" s="170" t="s">
        <v>72</v>
      </c>
      <c r="E321" s="182" t="s">
        <v>187</v>
      </c>
      <c r="F321" s="182" t="s">
        <v>387</v>
      </c>
      <c r="G321" s="169"/>
      <c r="H321" s="169"/>
      <c r="I321" s="172"/>
      <c r="J321" s="183">
        <f>BK321</f>
        <v>0</v>
      </c>
      <c r="K321" s="169"/>
      <c r="L321" s="174"/>
      <c r="M321" s="175"/>
      <c r="N321" s="176"/>
      <c r="O321" s="176"/>
      <c r="P321" s="177">
        <f>SUM(P322:P386)</f>
        <v>0</v>
      </c>
      <c r="Q321" s="176"/>
      <c r="R321" s="177">
        <f>SUM(R322:R386)</f>
        <v>4.5200000000000004E-2</v>
      </c>
      <c r="S321" s="176"/>
      <c r="T321" s="178">
        <f>SUM(T322:T386)</f>
        <v>1062.6886199999999</v>
      </c>
      <c r="AR321" s="179" t="s">
        <v>81</v>
      </c>
      <c r="AT321" s="180" t="s">
        <v>72</v>
      </c>
      <c r="AU321" s="180" t="s">
        <v>81</v>
      </c>
      <c r="AY321" s="179" t="s">
        <v>142</v>
      </c>
      <c r="BK321" s="181">
        <f>SUM(BK322:BK386)</f>
        <v>0</v>
      </c>
    </row>
    <row r="322" spans="1:65" s="2" customFormat="1" ht="24.2" customHeight="1">
      <c r="A322" s="35"/>
      <c r="B322" s="36"/>
      <c r="C322" s="184" t="s">
        <v>388</v>
      </c>
      <c r="D322" s="184" t="s">
        <v>144</v>
      </c>
      <c r="E322" s="185" t="s">
        <v>389</v>
      </c>
      <c r="F322" s="186" t="s">
        <v>390</v>
      </c>
      <c r="G322" s="187" t="s">
        <v>307</v>
      </c>
      <c r="H322" s="188">
        <v>4.45</v>
      </c>
      <c r="I322" s="189"/>
      <c r="J322" s="190">
        <f>ROUND(I322*H322,2)</f>
        <v>0</v>
      </c>
      <c r="K322" s="191"/>
      <c r="L322" s="40"/>
      <c r="M322" s="192" t="s">
        <v>1</v>
      </c>
      <c r="N322" s="193" t="s">
        <v>38</v>
      </c>
      <c r="O322" s="72"/>
      <c r="P322" s="194">
        <f>O322*H322</f>
        <v>0</v>
      </c>
      <c r="Q322" s="194">
        <v>0</v>
      </c>
      <c r="R322" s="194">
        <f>Q322*H322</f>
        <v>0</v>
      </c>
      <c r="S322" s="194">
        <v>0</v>
      </c>
      <c r="T322" s="195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196" t="s">
        <v>148</v>
      </c>
      <c r="AT322" s="196" t="s">
        <v>144</v>
      </c>
      <c r="AU322" s="196" t="s">
        <v>83</v>
      </c>
      <c r="AY322" s="18" t="s">
        <v>142</v>
      </c>
      <c r="BE322" s="197">
        <f>IF(N322="základní",J322,0)</f>
        <v>0</v>
      </c>
      <c r="BF322" s="197">
        <f>IF(N322="snížená",J322,0)</f>
        <v>0</v>
      </c>
      <c r="BG322" s="197">
        <f>IF(N322="zákl. přenesená",J322,0)</f>
        <v>0</v>
      </c>
      <c r="BH322" s="197">
        <f>IF(N322="sníž. přenesená",J322,0)</f>
        <v>0</v>
      </c>
      <c r="BI322" s="197">
        <f>IF(N322="nulová",J322,0)</f>
        <v>0</v>
      </c>
      <c r="BJ322" s="18" t="s">
        <v>81</v>
      </c>
      <c r="BK322" s="197">
        <f>ROUND(I322*H322,2)</f>
        <v>0</v>
      </c>
      <c r="BL322" s="18" t="s">
        <v>148</v>
      </c>
      <c r="BM322" s="196" t="s">
        <v>391</v>
      </c>
    </row>
    <row r="323" spans="1:65" s="13" customFormat="1" ht="11.25">
      <c r="B323" s="198"/>
      <c r="C323" s="199"/>
      <c r="D323" s="200" t="s">
        <v>150</v>
      </c>
      <c r="E323" s="201" t="s">
        <v>1</v>
      </c>
      <c r="F323" s="202" t="s">
        <v>151</v>
      </c>
      <c r="G323" s="199"/>
      <c r="H323" s="201" t="s">
        <v>1</v>
      </c>
      <c r="I323" s="203"/>
      <c r="J323" s="199"/>
      <c r="K323" s="199"/>
      <c r="L323" s="204"/>
      <c r="M323" s="205"/>
      <c r="N323" s="206"/>
      <c r="O323" s="206"/>
      <c r="P323" s="206"/>
      <c r="Q323" s="206"/>
      <c r="R323" s="206"/>
      <c r="S323" s="206"/>
      <c r="T323" s="207"/>
      <c r="AT323" s="208" t="s">
        <v>150</v>
      </c>
      <c r="AU323" s="208" t="s">
        <v>83</v>
      </c>
      <c r="AV323" s="13" t="s">
        <v>81</v>
      </c>
      <c r="AW323" s="13" t="s">
        <v>30</v>
      </c>
      <c r="AX323" s="13" t="s">
        <v>73</v>
      </c>
      <c r="AY323" s="208" t="s">
        <v>142</v>
      </c>
    </row>
    <row r="324" spans="1:65" s="14" customFormat="1" ht="11.25">
      <c r="B324" s="209"/>
      <c r="C324" s="210"/>
      <c r="D324" s="200" t="s">
        <v>150</v>
      </c>
      <c r="E324" s="211" t="s">
        <v>1</v>
      </c>
      <c r="F324" s="212" t="s">
        <v>392</v>
      </c>
      <c r="G324" s="210"/>
      <c r="H324" s="213">
        <v>4.45</v>
      </c>
      <c r="I324" s="214"/>
      <c r="J324" s="210"/>
      <c r="K324" s="210"/>
      <c r="L324" s="215"/>
      <c r="M324" s="216"/>
      <c r="N324" s="217"/>
      <c r="O324" s="217"/>
      <c r="P324" s="217"/>
      <c r="Q324" s="217"/>
      <c r="R324" s="217"/>
      <c r="S324" s="217"/>
      <c r="T324" s="218"/>
      <c r="AT324" s="219" t="s">
        <v>150</v>
      </c>
      <c r="AU324" s="219" t="s">
        <v>83</v>
      </c>
      <c r="AV324" s="14" t="s">
        <v>83</v>
      </c>
      <c r="AW324" s="14" t="s">
        <v>30</v>
      </c>
      <c r="AX324" s="14" t="s">
        <v>81</v>
      </c>
      <c r="AY324" s="219" t="s">
        <v>142</v>
      </c>
    </row>
    <row r="325" spans="1:65" s="2" customFormat="1" ht="33" customHeight="1">
      <c r="A325" s="35"/>
      <c r="B325" s="36"/>
      <c r="C325" s="184" t="s">
        <v>393</v>
      </c>
      <c r="D325" s="184" t="s">
        <v>144</v>
      </c>
      <c r="E325" s="185" t="s">
        <v>394</v>
      </c>
      <c r="F325" s="186" t="s">
        <v>395</v>
      </c>
      <c r="G325" s="187" t="s">
        <v>147</v>
      </c>
      <c r="H325" s="188">
        <v>1166.953</v>
      </c>
      <c r="I325" s="189"/>
      <c r="J325" s="190">
        <f>ROUND(I325*H325,2)</f>
        <v>0</v>
      </c>
      <c r="K325" s="191"/>
      <c r="L325" s="40"/>
      <c r="M325" s="192" t="s">
        <v>1</v>
      </c>
      <c r="N325" s="193" t="s">
        <v>38</v>
      </c>
      <c r="O325" s="72"/>
      <c r="P325" s="194">
        <f>O325*H325</f>
        <v>0</v>
      </c>
      <c r="Q325" s="194">
        <v>0</v>
      </c>
      <c r="R325" s="194">
        <f>Q325*H325</f>
        <v>0</v>
      </c>
      <c r="S325" s="194">
        <v>0</v>
      </c>
      <c r="T325" s="195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96" t="s">
        <v>148</v>
      </c>
      <c r="AT325" s="196" t="s">
        <v>144</v>
      </c>
      <c r="AU325" s="196" t="s">
        <v>83</v>
      </c>
      <c r="AY325" s="18" t="s">
        <v>142</v>
      </c>
      <c r="BE325" s="197">
        <f>IF(N325="základní",J325,0)</f>
        <v>0</v>
      </c>
      <c r="BF325" s="197">
        <f>IF(N325="snížená",J325,0)</f>
        <v>0</v>
      </c>
      <c r="BG325" s="197">
        <f>IF(N325="zákl. přenesená",J325,0)</f>
        <v>0</v>
      </c>
      <c r="BH325" s="197">
        <f>IF(N325="sníž. přenesená",J325,0)</f>
        <v>0</v>
      </c>
      <c r="BI325" s="197">
        <f>IF(N325="nulová",J325,0)</f>
        <v>0</v>
      </c>
      <c r="BJ325" s="18" t="s">
        <v>81</v>
      </c>
      <c r="BK325" s="197">
        <f>ROUND(I325*H325,2)</f>
        <v>0</v>
      </c>
      <c r="BL325" s="18" t="s">
        <v>148</v>
      </c>
      <c r="BM325" s="196" t="s">
        <v>396</v>
      </c>
    </row>
    <row r="326" spans="1:65" s="14" customFormat="1" ht="11.25">
      <c r="B326" s="209"/>
      <c r="C326" s="210"/>
      <c r="D326" s="200" t="s">
        <v>150</v>
      </c>
      <c r="E326" s="211" t="s">
        <v>1</v>
      </c>
      <c r="F326" s="212" t="s">
        <v>397</v>
      </c>
      <c r="G326" s="210"/>
      <c r="H326" s="213">
        <v>797.053</v>
      </c>
      <c r="I326" s="214"/>
      <c r="J326" s="210"/>
      <c r="K326" s="210"/>
      <c r="L326" s="215"/>
      <c r="M326" s="216"/>
      <c r="N326" s="217"/>
      <c r="O326" s="217"/>
      <c r="P326" s="217"/>
      <c r="Q326" s="217"/>
      <c r="R326" s="217"/>
      <c r="S326" s="217"/>
      <c r="T326" s="218"/>
      <c r="AT326" s="219" t="s">
        <v>150</v>
      </c>
      <c r="AU326" s="219" t="s">
        <v>83</v>
      </c>
      <c r="AV326" s="14" t="s">
        <v>83</v>
      </c>
      <c r="AW326" s="14" t="s">
        <v>30</v>
      </c>
      <c r="AX326" s="14" t="s">
        <v>73</v>
      </c>
      <c r="AY326" s="219" t="s">
        <v>142</v>
      </c>
    </row>
    <row r="327" spans="1:65" s="14" customFormat="1" ht="11.25">
      <c r="B327" s="209"/>
      <c r="C327" s="210"/>
      <c r="D327" s="200" t="s">
        <v>150</v>
      </c>
      <c r="E327" s="211" t="s">
        <v>1</v>
      </c>
      <c r="F327" s="212" t="s">
        <v>398</v>
      </c>
      <c r="G327" s="210"/>
      <c r="H327" s="213">
        <v>369.9</v>
      </c>
      <c r="I327" s="214"/>
      <c r="J327" s="210"/>
      <c r="K327" s="210"/>
      <c r="L327" s="215"/>
      <c r="M327" s="216"/>
      <c r="N327" s="217"/>
      <c r="O327" s="217"/>
      <c r="P327" s="217"/>
      <c r="Q327" s="217"/>
      <c r="R327" s="217"/>
      <c r="S327" s="217"/>
      <c r="T327" s="218"/>
      <c r="AT327" s="219" t="s">
        <v>150</v>
      </c>
      <c r="AU327" s="219" t="s">
        <v>83</v>
      </c>
      <c r="AV327" s="14" t="s">
        <v>83</v>
      </c>
      <c r="AW327" s="14" t="s">
        <v>30</v>
      </c>
      <c r="AX327" s="14" t="s">
        <v>73</v>
      </c>
      <c r="AY327" s="219" t="s">
        <v>142</v>
      </c>
    </row>
    <row r="328" spans="1:65" s="15" customFormat="1" ht="11.25">
      <c r="B328" s="220"/>
      <c r="C328" s="221"/>
      <c r="D328" s="200" t="s">
        <v>150</v>
      </c>
      <c r="E328" s="222" t="s">
        <v>1</v>
      </c>
      <c r="F328" s="223" t="s">
        <v>162</v>
      </c>
      <c r="G328" s="221"/>
      <c r="H328" s="224">
        <v>1166.953</v>
      </c>
      <c r="I328" s="225"/>
      <c r="J328" s="221"/>
      <c r="K328" s="221"/>
      <c r="L328" s="226"/>
      <c r="M328" s="227"/>
      <c r="N328" s="228"/>
      <c r="O328" s="228"/>
      <c r="P328" s="228"/>
      <c r="Q328" s="228"/>
      <c r="R328" s="228"/>
      <c r="S328" s="228"/>
      <c r="T328" s="229"/>
      <c r="AT328" s="230" t="s">
        <v>150</v>
      </c>
      <c r="AU328" s="230" t="s">
        <v>83</v>
      </c>
      <c r="AV328" s="15" t="s">
        <v>148</v>
      </c>
      <c r="AW328" s="15" t="s">
        <v>30</v>
      </c>
      <c r="AX328" s="15" t="s">
        <v>81</v>
      </c>
      <c r="AY328" s="230" t="s">
        <v>142</v>
      </c>
    </row>
    <row r="329" spans="1:65" s="2" customFormat="1" ht="33" customHeight="1">
      <c r="A329" s="35"/>
      <c r="B329" s="36"/>
      <c r="C329" s="184" t="s">
        <v>399</v>
      </c>
      <c r="D329" s="184" t="s">
        <v>144</v>
      </c>
      <c r="E329" s="185" t="s">
        <v>400</v>
      </c>
      <c r="F329" s="186" t="s">
        <v>401</v>
      </c>
      <c r="G329" s="187" t="s">
        <v>147</v>
      </c>
      <c r="H329" s="188">
        <v>35008.589999999997</v>
      </c>
      <c r="I329" s="189"/>
      <c r="J329" s="190">
        <f>ROUND(I329*H329,2)</f>
        <v>0</v>
      </c>
      <c r="K329" s="191"/>
      <c r="L329" s="40"/>
      <c r="M329" s="192" t="s">
        <v>1</v>
      </c>
      <c r="N329" s="193" t="s">
        <v>38</v>
      </c>
      <c r="O329" s="72"/>
      <c r="P329" s="194">
        <f>O329*H329</f>
        <v>0</v>
      </c>
      <c r="Q329" s="194">
        <v>0</v>
      </c>
      <c r="R329" s="194">
        <f>Q329*H329</f>
        <v>0</v>
      </c>
      <c r="S329" s="194">
        <v>0</v>
      </c>
      <c r="T329" s="195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196" t="s">
        <v>148</v>
      </c>
      <c r="AT329" s="196" t="s">
        <v>144</v>
      </c>
      <c r="AU329" s="196" t="s">
        <v>83</v>
      </c>
      <c r="AY329" s="18" t="s">
        <v>142</v>
      </c>
      <c r="BE329" s="197">
        <f>IF(N329="základní",J329,0)</f>
        <v>0</v>
      </c>
      <c r="BF329" s="197">
        <f>IF(N329="snížená",J329,0)</f>
        <v>0</v>
      </c>
      <c r="BG329" s="197">
        <f>IF(N329="zákl. přenesená",J329,0)</f>
        <v>0</v>
      </c>
      <c r="BH329" s="197">
        <f>IF(N329="sníž. přenesená",J329,0)</f>
        <v>0</v>
      </c>
      <c r="BI329" s="197">
        <f>IF(N329="nulová",J329,0)</f>
        <v>0</v>
      </c>
      <c r="BJ329" s="18" t="s">
        <v>81</v>
      </c>
      <c r="BK329" s="197">
        <f>ROUND(I329*H329,2)</f>
        <v>0</v>
      </c>
      <c r="BL329" s="18" t="s">
        <v>148</v>
      </c>
      <c r="BM329" s="196" t="s">
        <v>402</v>
      </c>
    </row>
    <row r="330" spans="1:65" s="14" customFormat="1" ht="11.25">
      <c r="B330" s="209"/>
      <c r="C330" s="210"/>
      <c r="D330" s="200" t="s">
        <v>150</v>
      </c>
      <c r="E330" s="211" t="s">
        <v>1</v>
      </c>
      <c r="F330" s="212" t="s">
        <v>403</v>
      </c>
      <c r="G330" s="210"/>
      <c r="H330" s="213">
        <v>35008.589999999997</v>
      </c>
      <c r="I330" s="214"/>
      <c r="J330" s="210"/>
      <c r="K330" s="210"/>
      <c r="L330" s="215"/>
      <c r="M330" s="216"/>
      <c r="N330" s="217"/>
      <c r="O330" s="217"/>
      <c r="P330" s="217"/>
      <c r="Q330" s="217"/>
      <c r="R330" s="217"/>
      <c r="S330" s="217"/>
      <c r="T330" s="218"/>
      <c r="AT330" s="219" t="s">
        <v>150</v>
      </c>
      <c r="AU330" s="219" t="s">
        <v>83</v>
      </c>
      <c r="AV330" s="14" t="s">
        <v>83</v>
      </c>
      <c r="AW330" s="14" t="s">
        <v>30</v>
      </c>
      <c r="AX330" s="14" t="s">
        <v>81</v>
      </c>
      <c r="AY330" s="219" t="s">
        <v>142</v>
      </c>
    </row>
    <row r="331" spans="1:65" s="2" customFormat="1" ht="33" customHeight="1">
      <c r="A331" s="35"/>
      <c r="B331" s="36"/>
      <c r="C331" s="184" t="s">
        <v>404</v>
      </c>
      <c r="D331" s="184" t="s">
        <v>144</v>
      </c>
      <c r="E331" s="185" t="s">
        <v>405</v>
      </c>
      <c r="F331" s="186" t="s">
        <v>406</v>
      </c>
      <c r="G331" s="187" t="s">
        <v>147</v>
      </c>
      <c r="H331" s="188">
        <v>1166.953</v>
      </c>
      <c r="I331" s="189"/>
      <c r="J331" s="190">
        <f>ROUND(I331*H331,2)</f>
        <v>0</v>
      </c>
      <c r="K331" s="191"/>
      <c r="L331" s="40"/>
      <c r="M331" s="192" t="s">
        <v>1</v>
      </c>
      <c r="N331" s="193" t="s">
        <v>38</v>
      </c>
      <c r="O331" s="72"/>
      <c r="P331" s="194">
        <f>O331*H331</f>
        <v>0</v>
      </c>
      <c r="Q331" s="194">
        <v>0</v>
      </c>
      <c r="R331" s="194">
        <f>Q331*H331</f>
        <v>0</v>
      </c>
      <c r="S331" s="194">
        <v>0</v>
      </c>
      <c r="T331" s="195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196" t="s">
        <v>148</v>
      </c>
      <c r="AT331" s="196" t="s">
        <v>144</v>
      </c>
      <c r="AU331" s="196" t="s">
        <v>83</v>
      </c>
      <c r="AY331" s="18" t="s">
        <v>142</v>
      </c>
      <c r="BE331" s="197">
        <f>IF(N331="základní",J331,0)</f>
        <v>0</v>
      </c>
      <c r="BF331" s="197">
        <f>IF(N331="snížená",J331,0)</f>
        <v>0</v>
      </c>
      <c r="BG331" s="197">
        <f>IF(N331="zákl. přenesená",J331,0)</f>
        <v>0</v>
      </c>
      <c r="BH331" s="197">
        <f>IF(N331="sníž. přenesená",J331,0)</f>
        <v>0</v>
      </c>
      <c r="BI331" s="197">
        <f>IF(N331="nulová",J331,0)</f>
        <v>0</v>
      </c>
      <c r="BJ331" s="18" t="s">
        <v>81</v>
      </c>
      <c r="BK331" s="197">
        <f>ROUND(I331*H331,2)</f>
        <v>0</v>
      </c>
      <c r="BL331" s="18" t="s">
        <v>148</v>
      </c>
      <c r="BM331" s="196" t="s">
        <v>407</v>
      </c>
    </row>
    <row r="332" spans="1:65" s="2" customFormat="1" ht="24.2" customHeight="1">
      <c r="A332" s="35"/>
      <c r="B332" s="36"/>
      <c r="C332" s="184" t="s">
        <v>408</v>
      </c>
      <c r="D332" s="184" t="s">
        <v>144</v>
      </c>
      <c r="E332" s="185" t="s">
        <v>409</v>
      </c>
      <c r="F332" s="186" t="s">
        <v>410</v>
      </c>
      <c r="G332" s="187" t="s">
        <v>155</v>
      </c>
      <c r="H332" s="188">
        <v>6910.0479999999998</v>
      </c>
      <c r="I332" s="189"/>
      <c r="J332" s="190">
        <f>ROUND(I332*H332,2)</f>
        <v>0</v>
      </c>
      <c r="K332" s="191"/>
      <c r="L332" s="40"/>
      <c r="M332" s="192" t="s">
        <v>1</v>
      </c>
      <c r="N332" s="193" t="s">
        <v>38</v>
      </c>
      <c r="O332" s="72"/>
      <c r="P332" s="194">
        <f>O332*H332</f>
        <v>0</v>
      </c>
      <c r="Q332" s="194">
        <v>0</v>
      </c>
      <c r="R332" s="194">
        <f>Q332*H332</f>
        <v>0</v>
      </c>
      <c r="S332" s="194">
        <v>0</v>
      </c>
      <c r="T332" s="195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196" t="s">
        <v>148</v>
      </c>
      <c r="AT332" s="196" t="s">
        <v>144</v>
      </c>
      <c r="AU332" s="196" t="s">
        <v>83</v>
      </c>
      <c r="AY332" s="18" t="s">
        <v>142</v>
      </c>
      <c r="BE332" s="197">
        <f>IF(N332="základní",J332,0)</f>
        <v>0</v>
      </c>
      <c r="BF332" s="197">
        <f>IF(N332="snížená",J332,0)</f>
        <v>0</v>
      </c>
      <c r="BG332" s="197">
        <f>IF(N332="zákl. přenesená",J332,0)</f>
        <v>0</v>
      </c>
      <c r="BH332" s="197">
        <f>IF(N332="sníž. přenesená",J332,0)</f>
        <v>0</v>
      </c>
      <c r="BI332" s="197">
        <f>IF(N332="nulová",J332,0)</f>
        <v>0</v>
      </c>
      <c r="BJ332" s="18" t="s">
        <v>81</v>
      </c>
      <c r="BK332" s="197">
        <f>ROUND(I332*H332,2)</f>
        <v>0</v>
      </c>
      <c r="BL332" s="18" t="s">
        <v>148</v>
      </c>
      <c r="BM332" s="196" t="s">
        <v>411</v>
      </c>
    </row>
    <row r="333" spans="1:65" s="14" customFormat="1" ht="11.25">
      <c r="B333" s="209"/>
      <c r="C333" s="210"/>
      <c r="D333" s="200" t="s">
        <v>150</v>
      </c>
      <c r="E333" s="211" t="s">
        <v>1</v>
      </c>
      <c r="F333" s="212" t="s">
        <v>412</v>
      </c>
      <c r="G333" s="210"/>
      <c r="H333" s="213">
        <v>6720.46</v>
      </c>
      <c r="I333" s="214"/>
      <c r="J333" s="210"/>
      <c r="K333" s="210"/>
      <c r="L333" s="215"/>
      <c r="M333" s="216"/>
      <c r="N333" s="217"/>
      <c r="O333" s="217"/>
      <c r="P333" s="217"/>
      <c r="Q333" s="217"/>
      <c r="R333" s="217"/>
      <c r="S333" s="217"/>
      <c r="T333" s="218"/>
      <c r="AT333" s="219" t="s">
        <v>150</v>
      </c>
      <c r="AU333" s="219" t="s">
        <v>83</v>
      </c>
      <c r="AV333" s="14" t="s">
        <v>83</v>
      </c>
      <c r="AW333" s="14" t="s">
        <v>30</v>
      </c>
      <c r="AX333" s="14" t="s">
        <v>73</v>
      </c>
      <c r="AY333" s="219" t="s">
        <v>142</v>
      </c>
    </row>
    <row r="334" spans="1:65" s="14" customFormat="1" ht="11.25">
      <c r="B334" s="209"/>
      <c r="C334" s="210"/>
      <c r="D334" s="200" t="s">
        <v>150</v>
      </c>
      <c r="E334" s="211" t="s">
        <v>1</v>
      </c>
      <c r="F334" s="212" t="s">
        <v>413</v>
      </c>
      <c r="G334" s="210"/>
      <c r="H334" s="213">
        <v>189.58799999999999</v>
      </c>
      <c r="I334" s="214"/>
      <c r="J334" s="210"/>
      <c r="K334" s="210"/>
      <c r="L334" s="215"/>
      <c r="M334" s="216"/>
      <c r="N334" s="217"/>
      <c r="O334" s="217"/>
      <c r="P334" s="217"/>
      <c r="Q334" s="217"/>
      <c r="R334" s="217"/>
      <c r="S334" s="217"/>
      <c r="T334" s="218"/>
      <c r="AT334" s="219" t="s">
        <v>150</v>
      </c>
      <c r="AU334" s="219" t="s">
        <v>83</v>
      </c>
      <c r="AV334" s="14" t="s">
        <v>83</v>
      </c>
      <c r="AW334" s="14" t="s">
        <v>30</v>
      </c>
      <c r="AX334" s="14" t="s">
        <v>73</v>
      </c>
      <c r="AY334" s="219" t="s">
        <v>142</v>
      </c>
    </row>
    <row r="335" spans="1:65" s="15" customFormat="1" ht="11.25">
      <c r="B335" s="220"/>
      <c r="C335" s="221"/>
      <c r="D335" s="200" t="s">
        <v>150</v>
      </c>
      <c r="E335" s="222" t="s">
        <v>1</v>
      </c>
      <c r="F335" s="223" t="s">
        <v>162</v>
      </c>
      <c r="G335" s="221"/>
      <c r="H335" s="224">
        <v>6910.0479999999998</v>
      </c>
      <c r="I335" s="225"/>
      <c r="J335" s="221"/>
      <c r="K335" s="221"/>
      <c r="L335" s="226"/>
      <c r="M335" s="227"/>
      <c r="N335" s="228"/>
      <c r="O335" s="228"/>
      <c r="P335" s="228"/>
      <c r="Q335" s="228"/>
      <c r="R335" s="228"/>
      <c r="S335" s="228"/>
      <c r="T335" s="229"/>
      <c r="AT335" s="230" t="s">
        <v>150</v>
      </c>
      <c r="AU335" s="230" t="s">
        <v>83</v>
      </c>
      <c r="AV335" s="15" t="s">
        <v>148</v>
      </c>
      <c r="AW335" s="15" t="s">
        <v>30</v>
      </c>
      <c r="AX335" s="15" t="s">
        <v>81</v>
      </c>
      <c r="AY335" s="230" t="s">
        <v>142</v>
      </c>
    </row>
    <row r="336" spans="1:65" s="2" customFormat="1" ht="33" customHeight="1">
      <c r="A336" s="35"/>
      <c r="B336" s="36"/>
      <c r="C336" s="184" t="s">
        <v>414</v>
      </c>
      <c r="D336" s="184" t="s">
        <v>144</v>
      </c>
      <c r="E336" s="185" t="s">
        <v>415</v>
      </c>
      <c r="F336" s="186" t="s">
        <v>416</v>
      </c>
      <c r="G336" s="187" t="s">
        <v>155</v>
      </c>
      <c r="H336" s="188">
        <v>207301.44</v>
      </c>
      <c r="I336" s="189"/>
      <c r="J336" s="190">
        <f>ROUND(I336*H336,2)</f>
        <v>0</v>
      </c>
      <c r="K336" s="191"/>
      <c r="L336" s="40"/>
      <c r="M336" s="192" t="s">
        <v>1</v>
      </c>
      <c r="N336" s="193" t="s">
        <v>38</v>
      </c>
      <c r="O336" s="72"/>
      <c r="P336" s="194">
        <f>O336*H336</f>
        <v>0</v>
      </c>
      <c r="Q336" s="194">
        <v>0</v>
      </c>
      <c r="R336" s="194">
        <f>Q336*H336</f>
        <v>0</v>
      </c>
      <c r="S336" s="194">
        <v>0</v>
      </c>
      <c r="T336" s="195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196" t="s">
        <v>148</v>
      </c>
      <c r="AT336" s="196" t="s">
        <v>144</v>
      </c>
      <c r="AU336" s="196" t="s">
        <v>83</v>
      </c>
      <c r="AY336" s="18" t="s">
        <v>142</v>
      </c>
      <c r="BE336" s="197">
        <f>IF(N336="základní",J336,0)</f>
        <v>0</v>
      </c>
      <c r="BF336" s="197">
        <f>IF(N336="snížená",J336,0)</f>
        <v>0</v>
      </c>
      <c r="BG336" s="197">
        <f>IF(N336="zákl. přenesená",J336,0)</f>
        <v>0</v>
      </c>
      <c r="BH336" s="197">
        <f>IF(N336="sníž. přenesená",J336,0)</f>
        <v>0</v>
      </c>
      <c r="BI336" s="197">
        <f>IF(N336="nulová",J336,0)</f>
        <v>0</v>
      </c>
      <c r="BJ336" s="18" t="s">
        <v>81</v>
      </c>
      <c r="BK336" s="197">
        <f>ROUND(I336*H336,2)</f>
        <v>0</v>
      </c>
      <c r="BL336" s="18" t="s">
        <v>148</v>
      </c>
      <c r="BM336" s="196" t="s">
        <v>417</v>
      </c>
    </row>
    <row r="337" spans="1:65" s="14" customFormat="1" ht="11.25">
      <c r="B337" s="209"/>
      <c r="C337" s="210"/>
      <c r="D337" s="200" t="s">
        <v>150</v>
      </c>
      <c r="E337" s="211" t="s">
        <v>1</v>
      </c>
      <c r="F337" s="212" t="s">
        <v>418</v>
      </c>
      <c r="G337" s="210"/>
      <c r="H337" s="213">
        <v>207301.44</v>
      </c>
      <c r="I337" s="214"/>
      <c r="J337" s="210"/>
      <c r="K337" s="210"/>
      <c r="L337" s="215"/>
      <c r="M337" s="216"/>
      <c r="N337" s="217"/>
      <c r="O337" s="217"/>
      <c r="P337" s="217"/>
      <c r="Q337" s="217"/>
      <c r="R337" s="217"/>
      <c r="S337" s="217"/>
      <c r="T337" s="218"/>
      <c r="AT337" s="219" t="s">
        <v>150</v>
      </c>
      <c r="AU337" s="219" t="s">
        <v>83</v>
      </c>
      <c r="AV337" s="14" t="s">
        <v>83</v>
      </c>
      <c r="AW337" s="14" t="s">
        <v>30</v>
      </c>
      <c r="AX337" s="14" t="s">
        <v>81</v>
      </c>
      <c r="AY337" s="219" t="s">
        <v>142</v>
      </c>
    </row>
    <row r="338" spans="1:65" s="2" customFormat="1" ht="33" customHeight="1">
      <c r="A338" s="35"/>
      <c r="B338" s="36"/>
      <c r="C338" s="184" t="s">
        <v>419</v>
      </c>
      <c r="D338" s="184" t="s">
        <v>144</v>
      </c>
      <c r="E338" s="185" t="s">
        <v>420</v>
      </c>
      <c r="F338" s="186" t="s">
        <v>421</v>
      </c>
      <c r="G338" s="187" t="s">
        <v>155</v>
      </c>
      <c r="H338" s="188">
        <v>6910.0479999999998</v>
      </c>
      <c r="I338" s="189"/>
      <c r="J338" s="190">
        <f>ROUND(I338*H338,2)</f>
        <v>0</v>
      </c>
      <c r="K338" s="191"/>
      <c r="L338" s="40"/>
      <c r="M338" s="192" t="s">
        <v>1</v>
      </c>
      <c r="N338" s="193" t="s">
        <v>38</v>
      </c>
      <c r="O338" s="72"/>
      <c r="P338" s="194">
        <f>O338*H338</f>
        <v>0</v>
      </c>
      <c r="Q338" s="194">
        <v>0</v>
      </c>
      <c r="R338" s="194">
        <f>Q338*H338</f>
        <v>0</v>
      </c>
      <c r="S338" s="194">
        <v>0</v>
      </c>
      <c r="T338" s="195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196" t="s">
        <v>148</v>
      </c>
      <c r="AT338" s="196" t="s">
        <v>144</v>
      </c>
      <c r="AU338" s="196" t="s">
        <v>83</v>
      </c>
      <c r="AY338" s="18" t="s">
        <v>142</v>
      </c>
      <c r="BE338" s="197">
        <f>IF(N338="základní",J338,0)</f>
        <v>0</v>
      </c>
      <c r="BF338" s="197">
        <f>IF(N338="snížená",J338,0)</f>
        <v>0</v>
      </c>
      <c r="BG338" s="197">
        <f>IF(N338="zákl. přenesená",J338,0)</f>
        <v>0</v>
      </c>
      <c r="BH338" s="197">
        <f>IF(N338="sníž. přenesená",J338,0)</f>
        <v>0</v>
      </c>
      <c r="BI338" s="197">
        <f>IF(N338="nulová",J338,0)</f>
        <v>0</v>
      </c>
      <c r="BJ338" s="18" t="s">
        <v>81</v>
      </c>
      <c r="BK338" s="197">
        <f>ROUND(I338*H338,2)</f>
        <v>0</v>
      </c>
      <c r="BL338" s="18" t="s">
        <v>148</v>
      </c>
      <c r="BM338" s="196" t="s">
        <v>422</v>
      </c>
    </row>
    <row r="339" spans="1:65" s="2" customFormat="1" ht="16.5" customHeight="1">
      <c r="A339" s="35"/>
      <c r="B339" s="36"/>
      <c r="C339" s="184" t="s">
        <v>423</v>
      </c>
      <c r="D339" s="184" t="s">
        <v>144</v>
      </c>
      <c r="E339" s="185" t="s">
        <v>424</v>
      </c>
      <c r="F339" s="186" t="s">
        <v>425</v>
      </c>
      <c r="G339" s="187" t="s">
        <v>147</v>
      </c>
      <c r="H339" s="188">
        <v>1166.953</v>
      </c>
      <c r="I339" s="189"/>
      <c r="J339" s="190">
        <f>ROUND(I339*H339,2)</f>
        <v>0</v>
      </c>
      <c r="K339" s="191"/>
      <c r="L339" s="40"/>
      <c r="M339" s="192" t="s">
        <v>1</v>
      </c>
      <c r="N339" s="193" t="s">
        <v>38</v>
      </c>
      <c r="O339" s="72"/>
      <c r="P339" s="194">
        <f>O339*H339</f>
        <v>0</v>
      </c>
      <c r="Q339" s="194">
        <v>0</v>
      </c>
      <c r="R339" s="194">
        <f>Q339*H339</f>
        <v>0</v>
      </c>
      <c r="S339" s="194">
        <v>0</v>
      </c>
      <c r="T339" s="195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196" t="s">
        <v>148</v>
      </c>
      <c r="AT339" s="196" t="s">
        <v>144</v>
      </c>
      <c r="AU339" s="196" t="s">
        <v>83</v>
      </c>
      <c r="AY339" s="18" t="s">
        <v>142</v>
      </c>
      <c r="BE339" s="197">
        <f>IF(N339="základní",J339,0)</f>
        <v>0</v>
      </c>
      <c r="BF339" s="197">
        <f>IF(N339="snížená",J339,0)</f>
        <v>0</v>
      </c>
      <c r="BG339" s="197">
        <f>IF(N339="zákl. přenesená",J339,0)</f>
        <v>0</v>
      </c>
      <c r="BH339" s="197">
        <f>IF(N339="sníž. přenesená",J339,0)</f>
        <v>0</v>
      </c>
      <c r="BI339" s="197">
        <f>IF(N339="nulová",J339,0)</f>
        <v>0</v>
      </c>
      <c r="BJ339" s="18" t="s">
        <v>81</v>
      </c>
      <c r="BK339" s="197">
        <f>ROUND(I339*H339,2)</f>
        <v>0</v>
      </c>
      <c r="BL339" s="18" t="s">
        <v>148</v>
      </c>
      <c r="BM339" s="196" t="s">
        <v>426</v>
      </c>
    </row>
    <row r="340" spans="1:65" s="2" customFormat="1" ht="21.75" customHeight="1">
      <c r="A340" s="35"/>
      <c r="B340" s="36"/>
      <c r="C340" s="184" t="s">
        <v>427</v>
      </c>
      <c r="D340" s="184" t="s">
        <v>144</v>
      </c>
      <c r="E340" s="185" t="s">
        <v>428</v>
      </c>
      <c r="F340" s="186" t="s">
        <v>429</v>
      </c>
      <c r="G340" s="187" t="s">
        <v>147</v>
      </c>
      <c r="H340" s="188">
        <v>35008.589999999997</v>
      </c>
      <c r="I340" s="189"/>
      <c r="J340" s="190">
        <f>ROUND(I340*H340,2)</f>
        <v>0</v>
      </c>
      <c r="K340" s="191"/>
      <c r="L340" s="40"/>
      <c r="M340" s="192" t="s">
        <v>1</v>
      </c>
      <c r="N340" s="193" t="s">
        <v>38</v>
      </c>
      <c r="O340" s="72"/>
      <c r="P340" s="194">
        <f>O340*H340</f>
        <v>0</v>
      </c>
      <c r="Q340" s="194">
        <v>0</v>
      </c>
      <c r="R340" s="194">
        <f>Q340*H340</f>
        <v>0</v>
      </c>
      <c r="S340" s="194">
        <v>0</v>
      </c>
      <c r="T340" s="195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196" t="s">
        <v>148</v>
      </c>
      <c r="AT340" s="196" t="s">
        <v>144</v>
      </c>
      <c r="AU340" s="196" t="s">
        <v>83</v>
      </c>
      <c r="AY340" s="18" t="s">
        <v>142</v>
      </c>
      <c r="BE340" s="197">
        <f>IF(N340="základní",J340,0)</f>
        <v>0</v>
      </c>
      <c r="BF340" s="197">
        <f>IF(N340="snížená",J340,0)</f>
        <v>0</v>
      </c>
      <c r="BG340" s="197">
        <f>IF(N340="zákl. přenesená",J340,0)</f>
        <v>0</v>
      </c>
      <c r="BH340" s="197">
        <f>IF(N340="sníž. přenesená",J340,0)</f>
        <v>0</v>
      </c>
      <c r="BI340" s="197">
        <f>IF(N340="nulová",J340,0)</f>
        <v>0</v>
      </c>
      <c r="BJ340" s="18" t="s">
        <v>81</v>
      </c>
      <c r="BK340" s="197">
        <f>ROUND(I340*H340,2)</f>
        <v>0</v>
      </c>
      <c r="BL340" s="18" t="s">
        <v>148</v>
      </c>
      <c r="BM340" s="196" t="s">
        <v>430</v>
      </c>
    </row>
    <row r="341" spans="1:65" s="14" customFormat="1" ht="11.25">
      <c r="B341" s="209"/>
      <c r="C341" s="210"/>
      <c r="D341" s="200" t="s">
        <v>150</v>
      </c>
      <c r="E341" s="211" t="s">
        <v>1</v>
      </c>
      <c r="F341" s="212" t="s">
        <v>403</v>
      </c>
      <c r="G341" s="210"/>
      <c r="H341" s="213">
        <v>35008.589999999997</v>
      </c>
      <c r="I341" s="214"/>
      <c r="J341" s="210"/>
      <c r="K341" s="210"/>
      <c r="L341" s="215"/>
      <c r="M341" s="216"/>
      <c r="N341" s="217"/>
      <c r="O341" s="217"/>
      <c r="P341" s="217"/>
      <c r="Q341" s="217"/>
      <c r="R341" s="217"/>
      <c r="S341" s="217"/>
      <c r="T341" s="218"/>
      <c r="AT341" s="219" t="s">
        <v>150</v>
      </c>
      <c r="AU341" s="219" t="s">
        <v>83</v>
      </c>
      <c r="AV341" s="14" t="s">
        <v>83</v>
      </c>
      <c r="AW341" s="14" t="s">
        <v>30</v>
      </c>
      <c r="AX341" s="14" t="s">
        <v>81</v>
      </c>
      <c r="AY341" s="219" t="s">
        <v>142</v>
      </c>
    </row>
    <row r="342" spans="1:65" s="2" customFormat="1" ht="21.75" customHeight="1">
      <c r="A342" s="35"/>
      <c r="B342" s="36"/>
      <c r="C342" s="184" t="s">
        <v>431</v>
      </c>
      <c r="D342" s="184" t="s">
        <v>144</v>
      </c>
      <c r="E342" s="185" t="s">
        <v>432</v>
      </c>
      <c r="F342" s="186" t="s">
        <v>433</v>
      </c>
      <c r="G342" s="187" t="s">
        <v>147</v>
      </c>
      <c r="H342" s="188">
        <v>1166.953</v>
      </c>
      <c r="I342" s="189"/>
      <c r="J342" s="190">
        <f>ROUND(I342*H342,2)</f>
        <v>0</v>
      </c>
      <c r="K342" s="191"/>
      <c r="L342" s="40"/>
      <c r="M342" s="192" t="s">
        <v>1</v>
      </c>
      <c r="N342" s="193" t="s">
        <v>38</v>
      </c>
      <c r="O342" s="72"/>
      <c r="P342" s="194">
        <f>O342*H342</f>
        <v>0</v>
      </c>
      <c r="Q342" s="194">
        <v>0</v>
      </c>
      <c r="R342" s="194">
        <f>Q342*H342</f>
        <v>0</v>
      </c>
      <c r="S342" s="194">
        <v>0</v>
      </c>
      <c r="T342" s="195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196" t="s">
        <v>148</v>
      </c>
      <c r="AT342" s="196" t="s">
        <v>144</v>
      </c>
      <c r="AU342" s="196" t="s">
        <v>83</v>
      </c>
      <c r="AY342" s="18" t="s">
        <v>142</v>
      </c>
      <c r="BE342" s="197">
        <f>IF(N342="základní",J342,0)</f>
        <v>0</v>
      </c>
      <c r="BF342" s="197">
        <f>IF(N342="snížená",J342,0)</f>
        <v>0</v>
      </c>
      <c r="BG342" s="197">
        <f>IF(N342="zákl. přenesená",J342,0)</f>
        <v>0</v>
      </c>
      <c r="BH342" s="197">
        <f>IF(N342="sníž. přenesená",J342,0)</f>
        <v>0</v>
      </c>
      <c r="BI342" s="197">
        <f>IF(N342="nulová",J342,0)</f>
        <v>0</v>
      </c>
      <c r="BJ342" s="18" t="s">
        <v>81</v>
      </c>
      <c r="BK342" s="197">
        <f>ROUND(I342*H342,2)</f>
        <v>0</v>
      </c>
      <c r="BL342" s="18" t="s">
        <v>148</v>
      </c>
      <c r="BM342" s="196" t="s">
        <v>434</v>
      </c>
    </row>
    <row r="343" spans="1:65" s="2" customFormat="1" ht="24.2" customHeight="1">
      <c r="A343" s="35"/>
      <c r="B343" s="36"/>
      <c r="C343" s="184" t="s">
        <v>435</v>
      </c>
      <c r="D343" s="184" t="s">
        <v>144</v>
      </c>
      <c r="E343" s="185" t="s">
        <v>436</v>
      </c>
      <c r="F343" s="186" t="s">
        <v>437</v>
      </c>
      <c r="G343" s="187" t="s">
        <v>147</v>
      </c>
      <c r="H343" s="188">
        <v>1722.9960000000001</v>
      </c>
      <c r="I343" s="189"/>
      <c r="J343" s="190">
        <f>ROUND(I343*H343,2)</f>
        <v>0</v>
      </c>
      <c r="K343" s="191"/>
      <c r="L343" s="40"/>
      <c r="M343" s="192" t="s">
        <v>1</v>
      </c>
      <c r="N343" s="193" t="s">
        <v>38</v>
      </c>
      <c r="O343" s="72"/>
      <c r="P343" s="194">
        <f>O343*H343</f>
        <v>0</v>
      </c>
      <c r="Q343" s="194">
        <v>0</v>
      </c>
      <c r="R343" s="194">
        <f>Q343*H343</f>
        <v>0</v>
      </c>
      <c r="S343" s="194">
        <v>0</v>
      </c>
      <c r="T343" s="195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196" t="s">
        <v>148</v>
      </c>
      <c r="AT343" s="196" t="s">
        <v>144</v>
      </c>
      <c r="AU343" s="196" t="s">
        <v>83</v>
      </c>
      <c r="AY343" s="18" t="s">
        <v>142</v>
      </c>
      <c r="BE343" s="197">
        <f>IF(N343="základní",J343,0)</f>
        <v>0</v>
      </c>
      <c r="BF343" s="197">
        <f>IF(N343="snížená",J343,0)</f>
        <v>0</v>
      </c>
      <c r="BG343" s="197">
        <f>IF(N343="zákl. přenesená",J343,0)</f>
        <v>0</v>
      </c>
      <c r="BH343" s="197">
        <f>IF(N343="sníž. přenesená",J343,0)</f>
        <v>0</v>
      </c>
      <c r="BI343" s="197">
        <f>IF(N343="nulová",J343,0)</f>
        <v>0</v>
      </c>
      <c r="BJ343" s="18" t="s">
        <v>81</v>
      </c>
      <c r="BK343" s="197">
        <f>ROUND(I343*H343,2)</f>
        <v>0</v>
      </c>
      <c r="BL343" s="18" t="s">
        <v>148</v>
      </c>
      <c r="BM343" s="196" t="s">
        <v>438</v>
      </c>
    </row>
    <row r="344" spans="1:65" s="14" customFormat="1" ht="11.25">
      <c r="B344" s="209"/>
      <c r="C344" s="210"/>
      <c r="D344" s="200" t="s">
        <v>150</v>
      </c>
      <c r="E344" s="211" t="s">
        <v>1</v>
      </c>
      <c r="F344" s="212" t="s">
        <v>439</v>
      </c>
      <c r="G344" s="210"/>
      <c r="H344" s="213">
        <v>1671.7560000000001</v>
      </c>
      <c r="I344" s="214"/>
      <c r="J344" s="210"/>
      <c r="K344" s="210"/>
      <c r="L344" s="215"/>
      <c r="M344" s="216"/>
      <c r="N344" s="217"/>
      <c r="O344" s="217"/>
      <c r="P344" s="217"/>
      <c r="Q344" s="217"/>
      <c r="R344" s="217"/>
      <c r="S344" s="217"/>
      <c r="T344" s="218"/>
      <c r="AT344" s="219" t="s">
        <v>150</v>
      </c>
      <c r="AU344" s="219" t="s">
        <v>83</v>
      </c>
      <c r="AV344" s="14" t="s">
        <v>83</v>
      </c>
      <c r="AW344" s="14" t="s">
        <v>30</v>
      </c>
      <c r="AX344" s="14" t="s">
        <v>73</v>
      </c>
      <c r="AY344" s="219" t="s">
        <v>142</v>
      </c>
    </row>
    <row r="345" spans="1:65" s="14" customFormat="1" ht="11.25">
      <c r="B345" s="209"/>
      <c r="C345" s="210"/>
      <c r="D345" s="200" t="s">
        <v>150</v>
      </c>
      <c r="E345" s="211" t="s">
        <v>1</v>
      </c>
      <c r="F345" s="212" t="s">
        <v>440</v>
      </c>
      <c r="G345" s="210"/>
      <c r="H345" s="213">
        <v>51.24</v>
      </c>
      <c r="I345" s="214"/>
      <c r="J345" s="210"/>
      <c r="K345" s="210"/>
      <c r="L345" s="215"/>
      <c r="M345" s="216"/>
      <c r="N345" s="217"/>
      <c r="O345" s="217"/>
      <c r="P345" s="217"/>
      <c r="Q345" s="217"/>
      <c r="R345" s="217"/>
      <c r="S345" s="217"/>
      <c r="T345" s="218"/>
      <c r="AT345" s="219" t="s">
        <v>150</v>
      </c>
      <c r="AU345" s="219" t="s">
        <v>83</v>
      </c>
      <c r="AV345" s="14" t="s">
        <v>83</v>
      </c>
      <c r="AW345" s="14" t="s">
        <v>30</v>
      </c>
      <c r="AX345" s="14" t="s">
        <v>73</v>
      </c>
      <c r="AY345" s="219" t="s">
        <v>142</v>
      </c>
    </row>
    <row r="346" spans="1:65" s="15" customFormat="1" ht="11.25">
      <c r="B346" s="220"/>
      <c r="C346" s="221"/>
      <c r="D346" s="200" t="s">
        <v>150</v>
      </c>
      <c r="E346" s="222" t="s">
        <v>1</v>
      </c>
      <c r="F346" s="223" t="s">
        <v>162</v>
      </c>
      <c r="G346" s="221"/>
      <c r="H346" s="224">
        <v>1722.9960000000001</v>
      </c>
      <c r="I346" s="225"/>
      <c r="J346" s="221"/>
      <c r="K346" s="221"/>
      <c r="L346" s="226"/>
      <c r="M346" s="227"/>
      <c r="N346" s="228"/>
      <c r="O346" s="228"/>
      <c r="P346" s="228"/>
      <c r="Q346" s="228"/>
      <c r="R346" s="228"/>
      <c r="S346" s="228"/>
      <c r="T346" s="229"/>
      <c r="AT346" s="230" t="s">
        <v>150</v>
      </c>
      <c r="AU346" s="230" t="s">
        <v>83</v>
      </c>
      <c r="AV346" s="15" t="s">
        <v>148</v>
      </c>
      <c r="AW346" s="15" t="s">
        <v>30</v>
      </c>
      <c r="AX346" s="15" t="s">
        <v>81</v>
      </c>
      <c r="AY346" s="230" t="s">
        <v>142</v>
      </c>
    </row>
    <row r="347" spans="1:65" s="2" customFormat="1" ht="24.2" customHeight="1">
      <c r="A347" s="35"/>
      <c r="B347" s="36"/>
      <c r="C347" s="184" t="s">
        <v>441</v>
      </c>
      <c r="D347" s="184" t="s">
        <v>144</v>
      </c>
      <c r="E347" s="185" t="s">
        <v>442</v>
      </c>
      <c r="F347" s="186" t="s">
        <v>443</v>
      </c>
      <c r="G347" s="187" t="s">
        <v>147</v>
      </c>
      <c r="H347" s="188">
        <v>51689.88</v>
      </c>
      <c r="I347" s="189"/>
      <c r="J347" s="190">
        <f>ROUND(I347*H347,2)</f>
        <v>0</v>
      </c>
      <c r="K347" s="191"/>
      <c r="L347" s="40"/>
      <c r="M347" s="192" t="s">
        <v>1</v>
      </c>
      <c r="N347" s="193" t="s">
        <v>38</v>
      </c>
      <c r="O347" s="72"/>
      <c r="P347" s="194">
        <f>O347*H347</f>
        <v>0</v>
      </c>
      <c r="Q347" s="194">
        <v>0</v>
      </c>
      <c r="R347" s="194">
        <f>Q347*H347</f>
        <v>0</v>
      </c>
      <c r="S347" s="194">
        <v>0</v>
      </c>
      <c r="T347" s="195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196" t="s">
        <v>148</v>
      </c>
      <c r="AT347" s="196" t="s">
        <v>144</v>
      </c>
      <c r="AU347" s="196" t="s">
        <v>83</v>
      </c>
      <c r="AY347" s="18" t="s">
        <v>142</v>
      </c>
      <c r="BE347" s="197">
        <f>IF(N347="základní",J347,0)</f>
        <v>0</v>
      </c>
      <c r="BF347" s="197">
        <f>IF(N347="snížená",J347,0)</f>
        <v>0</v>
      </c>
      <c r="BG347" s="197">
        <f>IF(N347="zákl. přenesená",J347,0)</f>
        <v>0</v>
      </c>
      <c r="BH347" s="197">
        <f>IF(N347="sníž. přenesená",J347,0)</f>
        <v>0</v>
      </c>
      <c r="BI347" s="197">
        <f>IF(N347="nulová",J347,0)</f>
        <v>0</v>
      </c>
      <c r="BJ347" s="18" t="s">
        <v>81</v>
      </c>
      <c r="BK347" s="197">
        <f>ROUND(I347*H347,2)</f>
        <v>0</v>
      </c>
      <c r="BL347" s="18" t="s">
        <v>148</v>
      </c>
      <c r="BM347" s="196" t="s">
        <v>444</v>
      </c>
    </row>
    <row r="348" spans="1:65" s="14" customFormat="1" ht="11.25">
      <c r="B348" s="209"/>
      <c r="C348" s="210"/>
      <c r="D348" s="200" t="s">
        <v>150</v>
      </c>
      <c r="E348" s="211" t="s">
        <v>1</v>
      </c>
      <c r="F348" s="212" t="s">
        <v>445</v>
      </c>
      <c r="G348" s="210"/>
      <c r="H348" s="213">
        <v>51689.88</v>
      </c>
      <c r="I348" s="214"/>
      <c r="J348" s="210"/>
      <c r="K348" s="210"/>
      <c r="L348" s="215"/>
      <c r="M348" s="216"/>
      <c r="N348" s="217"/>
      <c r="O348" s="217"/>
      <c r="P348" s="217"/>
      <c r="Q348" s="217"/>
      <c r="R348" s="217"/>
      <c r="S348" s="217"/>
      <c r="T348" s="218"/>
      <c r="AT348" s="219" t="s">
        <v>150</v>
      </c>
      <c r="AU348" s="219" t="s">
        <v>83</v>
      </c>
      <c r="AV348" s="14" t="s">
        <v>83</v>
      </c>
      <c r="AW348" s="14" t="s">
        <v>30</v>
      </c>
      <c r="AX348" s="14" t="s">
        <v>81</v>
      </c>
      <c r="AY348" s="219" t="s">
        <v>142</v>
      </c>
    </row>
    <row r="349" spans="1:65" s="2" customFormat="1" ht="24.2" customHeight="1">
      <c r="A349" s="35"/>
      <c r="B349" s="36"/>
      <c r="C349" s="184" t="s">
        <v>446</v>
      </c>
      <c r="D349" s="184" t="s">
        <v>144</v>
      </c>
      <c r="E349" s="185" t="s">
        <v>447</v>
      </c>
      <c r="F349" s="186" t="s">
        <v>448</v>
      </c>
      <c r="G349" s="187" t="s">
        <v>147</v>
      </c>
      <c r="H349" s="188">
        <v>1722.9960000000001</v>
      </c>
      <c r="I349" s="189"/>
      <c r="J349" s="190">
        <f>ROUND(I349*H349,2)</f>
        <v>0</v>
      </c>
      <c r="K349" s="191"/>
      <c r="L349" s="40"/>
      <c r="M349" s="192" t="s">
        <v>1</v>
      </c>
      <c r="N349" s="193" t="s">
        <v>38</v>
      </c>
      <c r="O349" s="72"/>
      <c r="P349" s="194">
        <f>O349*H349</f>
        <v>0</v>
      </c>
      <c r="Q349" s="194">
        <v>0</v>
      </c>
      <c r="R349" s="194">
        <f>Q349*H349</f>
        <v>0</v>
      </c>
      <c r="S349" s="194">
        <v>0</v>
      </c>
      <c r="T349" s="195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196" t="s">
        <v>148</v>
      </c>
      <c r="AT349" s="196" t="s">
        <v>144</v>
      </c>
      <c r="AU349" s="196" t="s">
        <v>83</v>
      </c>
      <c r="AY349" s="18" t="s">
        <v>142</v>
      </c>
      <c r="BE349" s="197">
        <f>IF(N349="základní",J349,0)</f>
        <v>0</v>
      </c>
      <c r="BF349" s="197">
        <f>IF(N349="snížená",J349,0)</f>
        <v>0</v>
      </c>
      <c r="BG349" s="197">
        <f>IF(N349="zákl. přenesená",J349,0)</f>
        <v>0</v>
      </c>
      <c r="BH349" s="197">
        <f>IF(N349="sníž. přenesená",J349,0)</f>
        <v>0</v>
      </c>
      <c r="BI349" s="197">
        <f>IF(N349="nulová",J349,0)</f>
        <v>0</v>
      </c>
      <c r="BJ349" s="18" t="s">
        <v>81</v>
      </c>
      <c r="BK349" s="197">
        <f>ROUND(I349*H349,2)</f>
        <v>0</v>
      </c>
      <c r="BL349" s="18" t="s">
        <v>148</v>
      </c>
      <c r="BM349" s="196" t="s">
        <v>449</v>
      </c>
    </row>
    <row r="350" spans="1:65" s="2" customFormat="1" ht="24.2" customHeight="1">
      <c r="A350" s="35"/>
      <c r="B350" s="36"/>
      <c r="C350" s="184" t="s">
        <v>450</v>
      </c>
      <c r="D350" s="184" t="s">
        <v>144</v>
      </c>
      <c r="E350" s="185" t="s">
        <v>451</v>
      </c>
      <c r="F350" s="186" t="s">
        <v>452</v>
      </c>
      <c r="G350" s="187" t="s">
        <v>147</v>
      </c>
      <c r="H350" s="188">
        <v>1028.1959999999999</v>
      </c>
      <c r="I350" s="189"/>
      <c r="J350" s="190">
        <f>ROUND(I350*H350,2)</f>
        <v>0</v>
      </c>
      <c r="K350" s="191"/>
      <c r="L350" s="40"/>
      <c r="M350" s="192" t="s">
        <v>1</v>
      </c>
      <c r="N350" s="193" t="s">
        <v>38</v>
      </c>
      <c r="O350" s="72"/>
      <c r="P350" s="194">
        <f>O350*H350</f>
        <v>0</v>
      </c>
      <c r="Q350" s="194">
        <v>0</v>
      </c>
      <c r="R350" s="194">
        <f>Q350*H350</f>
        <v>0</v>
      </c>
      <c r="S350" s="194">
        <v>0.22</v>
      </c>
      <c r="T350" s="195">
        <f>S350*H350</f>
        <v>226.20311999999998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96" t="s">
        <v>148</v>
      </c>
      <c r="AT350" s="196" t="s">
        <v>144</v>
      </c>
      <c r="AU350" s="196" t="s">
        <v>83</v>
      </c>
      <c r="AY350" s="18" t="s">
        <v>142</v>
      </c>
      <c r="BE350" s="197">
        <f>IF(N350="základní",J350,0)</f>
        <v>0</v>
      </c>
      <c r="BF350" s="197">
        <f>IF(N350="snížená",J350,0)</f>
        <v>0</v>
      </c>
      <c r="BG350" s="197">
        <f>IF(N350="zákl. přenesená",J350,0)</f>
        <v>0</v>
      </c>
      <c r="BH350" s="197">
        <f>IF(N350="sníž. přenesená",J350,0)</f>
        <v>0</v>
      </c>
      <c r="BI350" s="197">
        <f>IF(N350="nulová",J350,0)</f>
        <v>0</v>
      </c>
      <c r="BJ350" s="18" t="s">
        <v>81</v>
      </c>
      <c r="BK350" s="197">
        <f>ROUND(I350*H350,2)</f>
        <v>0</v>
      </c>
      <c r="BL350" s="18" t="s">
        <v>148</v>
      </c>
      <c r="BM350" s="196" t="s">
        <v>453</v>
      </c>
    </row>
    <row r="351" spans="1:65" s="13" customFormat="1" ht="11.25">
      <c r="B351" s="198"/>
      <c r="C351" s="199"/>
      <c r="D351" s="200" t="s">
        <v>150</v>
      </c>
      <c r="E351" s="201" t="s">
        <v>1</v>
      </c>
      <c r="F351" s="202" t="s">
        <v>159</v>
      </c>
      <c r="G351" s="199"/>
      <c r="H351" s="201" t="s">
        <v>1</v>
      </c>
      <c r="I351" s="203"/>
      <c r="J351" s="199"/>
      <c r="K351" s="199"/>
      <c r="L351" s="204"/>
      <c r="M351" s="205"/>
      <c r="N351" s="206"/>
      <c r="O351" s="206"/>
      <c r="P351" s="206"/>
      <c r="Q351" s="206"/>
      <c r="R351" s="206"/>
      <c r="S351" s="206"/>
      <c r="T351" s="207"/>
      <c r="AT351" s="208" t="s">
        <v>150</v>
      </c>
      <c r="AU351" s="208" t="s">
        <v>83</v>
      </c>
      <c r="AV351" s="13" t="s">
        <v>81</v>
      </c>
      <c r="AW351" s="13" t="s">
        <v>30</v>
      </c>
      <c r="AX351" s="13" t="s">
        <v>73</v>
      </c>
      <c r="AY351" s="208" t="s">
        <v>142</v>
      </c>
    </row>
    <row r="352" spans="1:65" s="14" customFormat="1" ht="11.25">
      <c r="B352" s="209"/>
      <c r="C352" s="210"/>
      <c r="D352" s="200" t="s">
        <v>150</v>
      </c>
      <c r="E352" s="211" t="s">
        <v>1</v>
      </c>
      <c r="F352" s="212" t="s">
        <v>202</v>
      </c>
      <c r="G352" s="210"/>
      <c r="H352" s="213">
        <v>976.95600000000002</v>
      </c>
      <c r="I352" s="214"/>
      <c r="J352" s="210"/>
      <c r="K352" s="210"/>
      <c r="L352" s="215"/>
      <c r="M352" s="216"/>
      <c r="N352" s="217"/>
      <c r="O352" s="217"/>
      <c r="P352" s="217"/>
      <c r="Q352" s="217"/>
      <c r="R352" s="217"/>
      <c r="S352" s="217"/>
      <c r="T352" s="218"/>
      <c r="AT352" s="219" t="s">
        <v>150</v>
      </c>
      <c r="AU352" s="219" t="s">
        <v>83</v>
      </c>
      <c r="AV352" s="14" t="s">
        <v>83</v>
      </c>
      <c r="AW352" s="14" t="s">
        <v>30</v>
      </c>
      <c r="AX352" s="14" t="s">
        <v>73</v>
      </c>
      <c r="AY352" s="219" t="s">
        <v>142</v>
      </c>
    </row>
    <row r="353" spans="1:65" s="14" customFormat="1" ht="11.25">
      <c r="B353" s="209"/>
      <c r="C353" s="210"/>
      <c r="D353" s="200" t="s">
        <v>150</v>
      </c>
      <c r="E353" s="211" t="s">
        <v>1</v>
      </c>
      <c r="F353" s="212" t="s">
        <v>203</v>
      </c>
      <c r="G353" s="210"/>
      <c r="H353" s="213">
        <v>51.24</v>
      </c>
      <c r="I353" s="214"/>
      <c r="J353" s="210"/>
      <c r="K353" s="210"/>
      <c r="L353" s="215"/>
      <c r="M353" s="216"/>
      <c r="N353" s="217"/>
      <c r="O353" s="217"/>
      <c r="P353" s="217"/>
      <c r="Q353" s="217"/>
      <c r="R353" s="217"/>
      <c r="S353" s="217"/>
      <c r="T353" s="218"/>
      <c r="AT353" s="219" t="s">
        <v>150</v>
      </c>
      <c r="AU353" s="219" t="s">
        <v>83</v>
      </c>
      <c r="AV353" s="14" t="s">
        <v>83</v>
      </c>
      <c r="AW353" s="14" t="s">
        <v>30</v>
      </c>
      <c r="AX353" s="14" t="s">
        <v>73</v>
      </c>
      <c r="AY353" s="219" t="s">
        <v>142</v>
      </c>
    </row>
    <row r="354" spans="1:65" s="15" customFormat="1" ht="11.25">
      <c r="B354" s="220"/>
      <c r="C354" s="221"/>
      <c r="D354" s="200" t="s">
        <v>150</v>
      </c>
      <c r="E354" s="222" t="s">
        <v>1</v>
      </c>
      <c r="F354" s="223" t="s">
        <v>162</v>
      </c>
      <c r="G354" s="221"/>
      <c r="H354" s="224">
        <v>1028.1959999999999</v>
      </c>
      <c r="I354" s="225"/>
      <c r="J354" s="221"/>
      <c r="K354" s="221"/>
      <c r="L354" s="226"/>
      <c r="M354" s="227"/>
      <c r="N354" s="228"/>
      <c r="O354" s="228"/>
      <c r="P354" s="228"/>
      <c r="Q354" s="228"/>
      <c r="R354" s="228"/>
      <c r="S354" s="228"/>
      <c r="T354" s="229"/>
      <c r="AT354" s="230" t="s">
        <v>150</v>
      </c>
      <c r="AU354" s="230" t="s">
        <v>83</v>
      </c>
      <c r="AV354" s="15" t="s">
        <v>148</v>
      </c>
      <c r="AW354" s="15" t="s">
        <v>30</v>
      </c>
      <c r="AX354" s="15" t="s">
        <v>81</v>
      </c>
      <c r="AY354" s="230" t="s">
        <v>142</v>
      </c>
    </row>
    <row r="355" spans="1:65" s="2" customFormat="1" ht="24.2" customHeight="1">
      <c r="A355" s="35"/>
      <c r="B355" s="36"/>
      <c r="C355" s="184" t="s">
        <v>454</v>
      </c>
      <c r="D355" s="184" t="s">
        <v>144</v>
      </c>
      <c r="E355" s="185" t="s">
        <v>455</v>
      </c>
      <c r="F355" s="186" t="s">
        <v>456</v>
      </c>
      <c r="G355" s="187" t="s">
        <v>457</v>
      </c>
      <c r="H355" s="188">
        <v>1130</v>
      </c>
      <c r="I355" s="189"/>
      <c r="J355" s="190">
        <f>ROUND(I355*H355,2)</f>
        <v>0</v>
      </c>
      <c r="K355" s="191"/>
      <c r="L355" s="40"/>
      <c r="M355" s="192" t="s">
        <v>1</v>
      </c>
      <c r="N355" s="193" t="s">
        <v>38</v>
      </c>
      <c r="O355" s="72"/>
      <c r="P355" s="194">
        <f>O355*H355</f>
        <v>0</v>
      </c>
      <c r="Q355" s="194">
        <v>4.0000000000000003E-5</v>
      </c>
      <c r="R355" s="194">
        <f>Q355*H355</f>
        <v>4.5200000000000004E-2</v>
      </c>
      <c r="S355" s="194">
        <v>0</v>
      </c>
      <c r="T355" s="195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96" t="s">
        <v>148</v>
      </c>
      <c r="AT355" s="196" t="s">
        <v>144</v>
      </c>
      <c r="AU355" s="196" t="s">
        <v>83</v>
      </c>
      <c r="AY355" s="18" t="s">
        <v>142</v>
      </c>
      <c r="BE355" s="197">
        <f>IF(N355="základní",J355,0)</f>
        <v>0</v>
      </c>
      <c r="BF355" s="197">
        <f>IF(N355="snížená",J355,0)</f>
        <v>0</v>
      </c>
      <c r="BG355" s="197">
        <f>IF(N355="zákl. přenesená",J355,0)</f>
        <v>0</v>
      </c>
      <c r="BH355" s="197">
        <f>IF(N355="sníž. přenesená",J355,0)</f>
        <v>0</v>
      </c>
      <c r="BI355" s="197">
        <f>IF(N355="nulová",J355,0)</f>
        <v>0</v>
      </c>
      <c r="BJ355" s="18" t="s">
        <v>81</v>
      </c>
      <c r="BK355" s="197">
        <f>ROUND(I355*H355,2)</f>
        <v>0</v>
      </c>
      <c r="BL355" s="18" t="s">
        <v>148</v>
      </c>
      <c r="BM355" s="196" t="s">
        <v>458</v>
      </c>
    </row>
    <row r="356" spans="1:65" s="13" customFormat="1" ht="11.25">
      <c r="B356" s="198"/>
      <c r="C356" s="199"/>
      <c r="D356" s="200" t="s">
        <v>150</v>
      </c>
      <c r="E356" s="201" t="s">
        <v>1</v>
      </c>
      <c r="F356" s="202" t="s">
        <v>242</v>
      </c>
      <c r="G356" s="199"/>
      <c r="H356" s="201" t="s">
        <v>1</v>
      </c>
      <c r="I356" s="203"/>
      <c r="J356" s="199"/>
      <c r="K356" s="199"/>
      <c r="L356" s="204"/>
      <c r="M356" s="205"/>
      <c r="N356" s="206"/>
      <c r="O356" s="206"/>
      <c r="P356" s="206"/>
      <c r="Q356" s="206"/>
      <c r="R356" s="206"/>
      <c r="S356" s="206"/>
      <c r="T356" s="207"/>
      <c r="AT356" s="208" t="s">
        <v>150</v>
      </c>
      <c r="AU356" s="208" t="s">
        <v>83</v>
      </c>
      <c r="AV356" s="13" t="s">
        <v>81</v>
      </c>
      <c r="AW356" s="13" t="s">
        <v>30</v>
      </c>
      <c r="AX356" s="13" t="s">
        <v>73</v>
      </c>
      <c r="AY356" s="208" t="s">
        <v>142</v>
      </c>
    </row>
    <row r="357" spans="1:65" s="14" customFormat="1" ht="11.25">
      <c r="B357" s="209"/>
      <c r="C357" s="210"/>
      <c r="D357" s="200" t="s">
        <v>150</v>
      </c>
      <c r="E357" s="211" t="s">
        <v>1</v>
      </c>
      <c r="F357" s="212" t="s">
        <v>459</v>
      </c>
      <c r="G357" s="210"/>
      <c r="H357" s="213">
        <v>1130</v>
      </c>
      <c r="I357" s="214"/>
      <c r="J357" s="210"/>
      <c r="K357" s="210"/>
      <c r="L357" s="215"/>
      <c r="M357" s="216"/>
      <c r="N357" s="217"/>
      <c r="O357" s="217"/>
      <c r="P357" s="217"/>
      <c r="Q357" s="217"/>
      <c r="R357" s="217"/>
      <c r="S357" s="217"/>
      <c r="T357" s="218"/>
      <c r="AT357" s="219" t="s">
        <v>150</v>
      </c>
      <c r="AU357" s="219" t="s">
        <v>83</v>
      </c>
      <c r="AV357" s="14" t="s">
        <v>83</v>
      </c>
      <c r="AW357" s="14" t="s">
        <v>30</v>
      </c>
      <c r="AX357" s="14" t="s">
        <v>81</v>
      </c>
      <c r="AY357" s="219" t="s">
        <v>142</v>
      </c>
    </row>
    <row r="358" spans="1:65" s="2" customFormat="1" ht="24.2" customHeight="1">
      <c r="A358" s="35"/>
      <c r="B358" s="36"/>
      <c r="C358" s="184" t="s">
        <v>460</v>
      </c>
      <c r="D358" s="184" t="s">
        <v>144</v>
      </c>
      <c r="E358" s="185" t="s">
        <v>461</v>
      </c>
      <c r="F358" s="186" t="s">
        <v>462</v>
      </c>
      <c r="G358" s="187" t="s">
        <v>155</v>
      </c>
      <c r="H358" s="188">
        <v>38.298999999999999</v>
      </c>
      <c r="I358" s="189"/>
      <c r="J358" s="190">
        <f>ROUND(I358*H358,2)</f>
        <v>0</v>
      </c>
      <c r="K358" s="191"/>
      <c r="L358" s="40"/>
      <c r="M358" s="192" t="s">
        <v>1</v>
      </c>
      <c r="N358" s="193" t="s">
        <v>38</v>
      </c>
      <c r="O358" s="72"/>
      <c r="P358" s="194">
        <f>O358*H358</f>
        <v>0</v>
      </c>
      <c r="Q358" s="194">
        <v>0</v>
      </c>
      <c r="R358" s="194">
        <f>Q358*H358</f>
        <v>0</v>
      </c>
      <c r="S358" s="194">
        <v>1.8</v>
      </c>
      <c r="T358" s="195">
        <f>S358*H358</f>
        <v>68.938199999999995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196" t="s">
        <v>148</v>
      </c>
      <c r="AT358" s="196" t="s">
        <v>144</v>
      </c>
      <c r="AU358" s="196" t="s">
        <v>83</v>
      </c>
      <c r="AY358" s="18" t="s">
        <v>142</v>
      </c>
      <c r="BE358" s="197">
        <f>IF(N358="základní",J358,0)</f>
        <v>0</v>
      </c>
      <c r="BF358" s="197">
        <f>IF(N358="snížená",J358,0)</f>
        <v>0</v>
      </c>
      <c r="BG358" s="197">
        <f>IF(N358="zákl. přenesená",J358,0)</f>
        <v>0</v>
      </c>
      <c r="BH358" s="197">
        <f>IF(N358="sníž. přenesená",J358,0)</f>
        <v>0</v>
      </c>
      <c r="BI358" s="197">
        <f>IF(N358="nulová",J358,0)</f>
        <v>0</v>
      </c>
      <c r="BJ358" s="18" t="s">
        <v>81</v>
      </c>
      <c r="BK358" s="197">
        <f>ROUND(I358*H358,2)</f>
        <v>0</v>
      </c>
      <c r="BL358" s="18" t="s">
        <v>148</v>
      </c>
      <c r="BM358" s="196" t="s">
        <v>463</v>
      </c>
    </row>
    <row r="359" spans="1:65" s="13" customFormat="1" ht="11.25">
      <c r="B359" s="198"/>
      <c r="C359" s="199"/>
      <c r="D359" s="200" t="s">
        <v>150</v>
      </c>
      <c r="E359" s="201" t="s">
        <v>1</v>
      </c>
      <c r="F359" s="202" t="s">
        <v>242</v>
      </c>
      <c r="G359" s="199"/>
      <c r="H359" s="201" t="s">
        <v>1</v>
      </c>
      <c r="I359" s="203"/>
      <c r="J359" s="199"/>
      <c r="K359" s="199"/>
      <c r="L359" s="204"/>
      <c r="M359" s="205"/>
      <c r="N359" s="206"/>
      <c r="O359" s="206"/>
      <c r="P359" s="206"/>
      <c r="Q359" s="206"/>
      <c r="R359" s="206"/>
      <c r="S359" s="206"/>
      <c r="T359" s="207"/>
      <c r="AT359" s="208" t="s">
        <v>150</v>
      </c>
      <c r="AU359" s="208" t="s">
        <v>83</v>
      </c>
      <c r="AV359" s="13" t="s">
        <v>81</v>
      </c>
      <c r="AW359" s="13" t="s">
        <v>30</v>
      </c>
      <c r="AX359" s="13" t="s">
        <v>73</v>
      </c>
      <c r="AY359" s="208" t="s">
        <v>142</v>
      </c>
    </row>
    <row r="360" spans="1:65" s="14" customFormat="1" ht="11.25">
      <c r="B360" s="209"/>
      <c r="C360" s="210"/>
      <c r="D360" s="200" t="s">
        <v>150</v>
      </c>
      <c r="E360" s="211" t="s">
        <v>1</v>
      </c>
      <c r="F360" s="212" t="s">
        <v>464</v>
      </c>
      <c r="G360" s="210"/>
      <c r="H360" s="213">
        <v>38.298999999999999</v>
      </c>
      <c r="I360" s="214"/>
      <c r="J360" s="210"/>
      <c r="K360" s="210"/>
      <c r="L360" s="215"/>
      <c r="M360" s="216"/>
      <c r="N360" s="217"/>
      <c r="O360" s="217"/>
      <c r="P360" s="217"/>
      <c r="Q360" s="217"/>
      <c r="R360" s="217"/>
      <c r="S360" s="217"/>
      <c r="T360" s="218"/>
      <c r="AT360" s="219" t="s">
        <v>150</v>
      </c>
      <c r="AU360" s="219" t="s">
        <v>83</v>
      </c>
      <c r="AV360" s="14" t="s">
        <v>83</v>
      </c>
      <c r="AW360" s="14" t="s">
        <v>30</v>
      </c>
      <c r="AX360" s="14" t="s">
        <v>81</v>
      </c>
      <c r="AY360" s="219" t="s">
        <v>142</v>
      </c>
    </row>
    <row r="361" spans="1:65" s="2" customFormat="1" ht="33" customHeight="1">
      <c r="A361" s="35"/>
      <c r="B361" s="36"/>
      <c r="C361" s="184" t="s">
        <v>465</v>
      </c>
      <c r="D361" s="184" t="s">
        <v>144</v>
      </c>
      <c r="E361" s="185" t="s">
        <v>466</v>
      </c>
      <c r="F361" s="186" t="s">
        <v>467</v>
      </c>
      <c r="G361" s="187" t="s">
        <v>155</v>
      </c>
      <c r="H361" s="188">
        <v>69.48</v>
      </c>
      <c r="I361" s="189"/>
      <c r="J361" s="190">
        <f>ROUND(I361*H361,2)</f>
        <v>0</v>
      </c>
      <c r="K361" s="191"/>
      <c r="L361" s="40"/>
      <c r="M361" s="192" t="s">
        <v>1</v>
      </c>
      <c r="N361" s="193" t="s">
        <v>38</v>
      </c>
      <c r="O361" s="72"/>
      <c r="P361" s="194">
        <f>O361*H361</f>
        <v>0</v>
      </c>
      <c r="Q361" s="194">
        <v>0</v>
      </c>
      <c r="R361" s="194">
        <f>Q361*H361</f>
        <v>0</v>
      </c>
      <c r="S361" s="194">
        <v>2.2000000000000002</v>
      </c>
      <c r="T361" s="195">
        <f>S361*H361</f>
        <v>152.85600000000002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196" t="s">
        <v>148</v>
      </c>
      <c r="AT361" s="196" t="s">
        <v>144</v>
      </c>
      <c r="AU361" s="196" t="s">
        <v>83</v>
      </c>
      <c r="AY361" s="18" t="s">
        <v>142</v>
      </c>
      <c r="BE361" s="197">
        <f>IF(N361="základní",J361,0)</f>
        <v>0</v>
      </c>
      <c r="BF361" s="197">
        <f>IF(N361="snížená",J361,0)</f>
        <v>0</v>
      </c>
      <c r="BG361" s="197">
        <f>IF(N361="zákl. přenesená",J361,0)</f>
        <v>0</v>
      </c>
      <c r="BH361" s="197">
        <f>IF(N361="sníž. přenesená",J361,0)</f>
        <v>0</v>
      </c>
      <c r="BI361" s="197">
        <f>IF(N361="nulová",J361,0)</f>
        <v>0</v>
      </c>
      <c r="BJ361" s="18" t="s">
        <v>81</v>
      </c>
      <c r="BK361" s="197">
        <f>ROUND(I361*H361,2)</f>
        <v>0</v>
      </c>
      <c r="BL361" s="18" t="s">
        <v>148</v>
      </c>
      <c r="BM361" s="196" t="s">
        <v>468</v>
      </c>
    </row>
    <row r="362" spans="1:65" s="13" customFormat="1" ht="11.25">
      <c r="B362" s="198"/>
      <c r="C362" s="199"/>
      <c r="D362" s="200" t="s">
        <v>150</v>
      </c>
      <c r="E362" s="201" t="s">
        <v>1</v>
      </c>
      <c r="F362" s="202" t="s">
        <v>157</v>
      </c>
      <c r="G362" s="199"/>
      <c r="H362" s="201" t="s">
        <v>1</v>
      </c>
      <c r="I362" s="203"/>
      <c r="J362" s="199"/>
      <c r="K362" s="199"/>
      <c r="L362" s="204"/>
      <c r="M362" s="205"/>
      <c r="N362" s="206"/>
      <c r="O362" s="206"/>
      <c r="P362" s="206"/>
      <c r="Q362" s="206"/>
      <c r="R362" s="206"/>
      <c r="S362" s="206"/>
      <c r="T362" s="207"/>
      <c r="AT362" s="208" t="s">
        <v>150</v>
      </c>
      <c r="AU362" s="208" t="s">
        <v>83</v>
      </c>
      <c r="AV362" s="13" t="s">
        <v>81</v>
      </c>
      <c r="AW362" s="13" t="s">
        <v>30</v>
      </c>
      <c r="AX362" s="13" t="s">
        <v>73</v>
      </c>
      <c r="AY362" s="208" t="s">
        <v>142</v>
      </c>
    </row>
    <row r="363" spans="1:65" s="14" customFormat="1" ht="11.25">
      <c r="B363" s="209"/>
      <c r="C363" s="210"/>
      <c r="D363" s="200" t="s">
        <v>150</v>
      </c>
      <c r="E363" s="211" t="s">
        <v>1</v>
      </c>
      <c r="F363" s="212" t="s">
        <v>351</v>
      </c>
      <c r="G363" s="210"/>
      <c r="H363" s="213">
        <v>69.48</v>
      </c>
      <c r="I363" s="214"/>
      <c r="J363" s="210"/>
      <c r="K363" s="210"/>
      <c r="L363" s="215"/>
      <c r="M363" s="216"/>
      <c r="N363" s="217"/>
      <c r="O363" s="217"/>
      <c r="P363" s="217"/>
      <c r="Q363" s="217"/>
      <c r="R363" s="217"/>
      <c r="S363" s="217"/>
      <c r="T363" s="218"/>
      <c r="AT363" s="219" t="s">
        <v>150</v>
      </c>
      <c r="AU363" s="219" t="s">
        <v>83</v>
      </c>
      <c r="AV363" s="14" t="s">
        <v>83</v>
      </c>
      <c r="AW363" s="14" t="s">
        <v>30</v>
      </c>
      <c r="AX363" s="14" t="s">
        <v>81</v>
      </c>
      <c r="AY363" s="219" t="s">
        <v>142</v>
      </c>
    </row>
    <row r="364" spans="1:65" s="2" customFormat="1" ht="33" customHeight="1">
      <c r="A364" s="35"/>
      <c r="B364" s="36"/>
      <c r="C364" s="184" t="s">
        <v>278</v>
      </c>
      <c r="D364" s="184" t="s">
        <v>144</v>
      </c>
      <c r="E364" s="185" t="s">
        <v>469</v>
      </c>
      <c r="F364" s="186" t="s">
        <v>470</v>
      </c>
      <c r="G364" s="187" t="s">
        <v>155</v>
      </c>
      <c r="H364" s="188">
        <v>275.399</v>
      </c>
      <c r="I364" s="189"/>
      <c r="J364" s="190">
        <f>ROUND(I364*H364,2)</f>
        <v>0</v>
      </c>
      <c r="K364" s="191"/>
      <c r="L364" s="40"/>
      <c r="M364" s="192" t="s">
        <v>1</v>
      </c>
      <c r="N364" s="193" t="s">
        <v>38</v>
      </c>
      <c r="O364" s="72"/>
      <c r="P364" s="194">
        <f>O364*H364</f>
        <v>0</v>
      </c>
      <c r="Q364" s="194">
        <v>0</v>
      </c>
      <c r="R364" s="194">
        <f>Q364*H364</f>
        <v>0</v>
      </c>
      <c r="S364" s="194">
        <v>2.2000000000000002</v>
      </c>
      <c r="T364" s="195">
        <f>S364*H364</f>
        <v>605.87780000000009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196" t="s">
        <v>148</v>
      </c>
      <c r="AT364" s="196" t="s">
        <v>144</v>
      </c>
      <c r="AU364" s="196" t="s">
        <v>83</v>
      </c>
      <c r="AY364" s="18" t="s">
        <v>142</v>
      </c>
      <c r="BE364" s="197">
        <f>IF(N364="základní",J364,0)</f>
        <v>0</v>
      </c>
      <c r="BF364" s="197">
        <f>IF(N364="snížená",J364,0)</f>
        <v>0</v>
      </c>
      <c r="BG364" s="197">
        <f>IF(N364="zákl. přenesená",J364,0)</f>
        <v>0</v>
      </c>
      <c r="BH364" s="197">
        <f>IF(N364="sníž. přenesená",J364,0)</f>
        <v>0</v>
      </c>
      <c r="BI364" s="197">
        <f>IF(N364="nulová",J364,0)</f>
        <v>0</v>
      </c>
      <c r="BJ364" s="18" t="s">
        <v>81</v>
      </c>
      <c r="BK364" s="197">
        <f>ROUND(I364*H364,2)</f>
        <v>0</v>
      </c>
      <c r="BL364" s="18" t="s">
        <v>148</v>
      </c>
      <c r="BM364" s="196" t="s">
        <v>471</v>
      </c>
    </row>
    <row r="365" spans="1:65" s="13" customFormat="1" ht="11.25">
      <c r="B365" s="198"/>
      <c r="C365" s="199"/>
      <c r="D365" s="200" t="s">
        <v>150</v>
      </c>
      <c r="E365" s="201" t="s">
        <v>1</v>
      </c>
      <c r="F365" s="202" t="s">
        <v>350</v>
      </c>
      <c r="G365" s="199"/>
      <c r="H365" s="201" t="s">
        <v>1</v>
      </c>
      <c r="I365" s="203"/>
      <c r="J365" s="199"/>
      <c r="K365" s="199"/>
      <c r="L365" s="204"/>
      <c r="M365" s="205"/>
      <c r="N365" s="206"/>
      <c r="O365" s="206"/>
      <c r="P365" s="206"/>
      <c r="Q365" s="206"/>
      <c r="R365" s="206"/>
      <c r="S365" s="206"/>
      <c r="T365" s="207"/>
      <c r="AT365" s="208" t="s">
        <v>150</v>
      </c>
      <c r="AU365" s="208" t="s">
        <v>83</v>
      </c>
      <c r="AV365" s="13" t="s">
        <v>81</v>
      </c>
      <c r="AW365" s="13" t="s">
        <v>30</v>
      </c>
      <c r="AX365" s="13" t="s">
        <v>73</v>
      </c>
      <c r="AY365" s="208" t="s">
        <v>142</v>
      </c>
    </row>
    <row r="366" spans="1:65" s="13" customFormat="1" ht="11.25">
      <c r="B366" s="198"/>
      <c r="C366" s="199"/>
      <c r="D366" s="200" t="s">
        <v>150</v>
      </c>
      <c r="E366" s="201" t="s">
        <v>1</v>
      </c>
      <c r="F366" s="202" t="s">
        <v>157</v>
      </c>
      <c r="G366" s="199"/>
      <c r="H366" s="201" t="s">
        <v>1</v>
      </c>
      <c r="I366" s="203"/>
      <c r="J366" s="199"/>
      <c r="K366" s="199"/>
      <c r="L366" s="204"/>
      <c r="M366" s="205"/>
      <c r="N366" s="206"/>
      <c r="O366" s="206"/>
      <c r="P366" s="206"/>
      <c r="Q366" s="206"/>
      <c r="R366" s="206"/>
      <c r="S366" s="206"/>
      <c r="T366" s="207"/>
      <c r="AT366" s="208" t="s">
        <v>150</v>
      </c>
      <c r="AU366" s="208" t="s">
        <v>83</v>
      </c>
      <c r="AV366" s="13" t="s">
        <v>81</v>
      </c>
      <c r="AW366" s="13" t="s">
        <v>30</v>
      </c>
      <c r="AX366" s="13" t="s">
        <v>73</v>
      </c>
      <c r="AY366" s="208" t="s">
        <v>142</v>
      </c>
    </row>
    <row r="367" spans="1:65" s="14" customFormat="1" ht="11.25">
      <c r="B367" s="209"/>
      <c r="C367" s="210"/>
      <c r="D367" s="200" t="s">
        <v>150</v>
      </c>
      <c r="E367" s="211" t="s">
        <v>1</v>
      </c>
      <c r="F367" s="212" t="s">
        <v>472</v>
      </c>
      <c r="G367" s="210"/>
      <c r="H367" s="213">
        <v>90.323999999999998</v>
      </c>
      <c r="I367" s="214"/>
      <c r="J367" s="210"/>
      <c r="K367" s="210"/>
      <c r="L367" s="215"/>
      <c r="M367" s="216"/>
      <c r="N367" s="217"/>
      <c r="O367" s="217"/>
      <c r="P367" s="217"/>
      <c r="Q367" s="217"/>
      <c r="R367" s="217"/>
      <c r="S367" s="217"/>
      <c r="T367" s="218"/>
      <c r="AT367" s="219" t="s">
        <v>150</v>
      </c>
      <c r="AU367" s="219" t="s">
        <v>83</v>
      </c>
      <c r="AV367" s="14" t="s">
        <v>83</v>
      </c>
      <c r="AW367" s="14" t="s">
        <v>30</v>
      </c>
      <c r="AX367" s="14" t="s">
        <v>73</v>
      </c>
      <c r="AY367" s="219" t="s">
        <v>142</v>
      </c>
    </row>
    <row r="368" spans="1:65" s="13" customFormat="1" ht="11.25">
      <c r="B368" s="198"/>
      <c r="C368" s="199"/>
      <c r="D368" s="200" t="s">
        <v>150</v>
      </c>
      <c r="E368" s="201" t="s">
        <v>1</v>
      </c>
      <c r="F368" s="202" t="s">
        <v>159</v>
      </c>
      <c r="G368" s="199"/>
      <c r="H368" s="201" t="s">
        <v>1</v>
      </c>
      <c r="I368" s="203"/>
      <c r="J368" s="199"/>
      <c r="K368" s="199"/>
      <c r="L368" s="204"/>
      <c r="M368" s="205"/>
      <c r="N368" s="206"/>
      <c r="O368" s="206"/>
      <c r="P368" s="206"/>
      <c r="Q368" s="206"/>
      <c r="R368" s="206"/>
      <c r="S368" s="206"/>
      <c r="T368" s="207"/>
      <c r="AT368" s="208" t="s">
        <v>150</v>
      </c>
      <c r="AU368" s="208" t="s">
        <v>83</v>
      </c>
      <c r="AV368" s="13" t="s">
        <v>81</v>
      </c>
      <c r="AW368" s="13" t="s">
        <v>30</v>
      </c>
      <c r="AX368" s="13" t="s">
        <v>73</v>
      </c>
      <c r="AY368" s="208" t="s">
        <v>142</v>
      </c>
    </row>
    <row r="369" spans="1:65" s="14" customFormat="1" ht="11.25">
      <c r="B369" s="209"/>
      <c r="C369" s="210"/>
      <c r="D369" s="200" t="s">
        <v>150</v>
      </c>
      <c r="E369" s="211" t="s">
        <v>1</v>
      </c>
      <c r="F369" s="212" t="s">
        <v>473</v>
      </c>
      <c r="G369" s="210"/>
      <c r="H369" s="213">
        <v>175.852</v>
      </c>
      <c r="I369" s="214"/>
      <c r="J369" s="210"/>
      <c r="K369" s="210"/>
      <c r="L369" s="215"/>
      <c r="M369" s="216"/>
      <c r="N369" s="217"/>
      <c r="O369" s="217"/>
      <c r="P369" s="217"/>
      <c r="Q369" s="217"/>
      <c r="R369" s="217"/>
      <c r="S369" s="217"/>
      <c r="T369" s="218"/>
      <c r="AT369" s="219" t="s">
        <v>150</v>
      </c>
      <c r="AU369" s="219" t="s">
        <v>83</v>
      </c>
      <c r="AV369" s="14" t="s">
        <v>83</v>
      </c>
      <c r="AW369" s="14" t="s">
        <v>30</v>
      </c>
      <c r="AX369" s="14" t="s">
        <v>73</v>
      </c>
      <c r="AY369" s="219" t="s">
        <v>142</v>
      </c>
    </row>
    <row r="370" spans="1:65" s="14" customFormat="1" ht="11.25">
      <c r="B370" s="209"/>
      <c r="C370" s="210"/>
      <c r="D370" s="200" t="s">
        <v>150</v>
      </c>
      <c r="E370" s="211" t="s">
        <v>1</v>
      </c>
      <c r="F370" s="212" t="s">
        <v>474</v>
      </c>
      <c r="G370" s="210"/>
      <c r="H370" s="213">
        <v>9.2230000000000008</v>
      </c>
      <c r="I370" s="214"/>
      <c r="J370" s="210"/>
      <c r="K370" s="210"/>
      <c r="L370" s="215"/>
      <c r="M370" s="216"/>
      <c r="N370" s="217"/>
      <c r="O370" s="217"/>
      <c r="P370" s="217"/>
      <c r="Q370" s="217"/>
      <c r="R370" s="217"/>
      <c r="S370" s="217"/>
      <c r="T370" s="218"/>
      <c r="AT370" s="219" t="s">
        <v>150</v>
      </c>
      <c r="AU370" s="219" t="s">
        <v>83</v>
      </c>
      <c r="AV370" s="14" t="s">
        <v>83</v>
      </c>
      <c r="AW370" s="14" t="s">
        <v>30</v>
      </c>
      <c r="AX370" s="14" t="s">
        <v>73</v>
      </c>
      <c r="AY370" s="219" t="s">
        <v>142</v>
      </c>
    </row>
    <row r="371" spans="1:65" s="15" customFormat="1" ht="11.25">
      <c r="B371" s="220"/>
      <c r="C371" s="221"/>
      <c r="D371" s="200" t="s">
        <v>150</v>
      </c>
      <c r="E371" s="222" t="s">
        <v>1</v>
      </c>
      <c r="F371" s="223" t="s">
        <v>162</v>
      </c>
      <c r="G371" s="221"/>
      <c r="H371" s="224">
        <v>275.399</v>
      </c>
      <c r="I371" s="225"/>
      <c r="J371" s="221"/>
      <c r="K371" s="221"/>
      <c r="L371" s="226"/>
      <c r="M371" s="227"/>
      <c r="N371" s="228"/>
      <c r="O371" s="228"/>
      <c r="P371" s="228"/>
      <c r="Q371" s="228"/>
      <c r="R371" s="228"/>
      <c r="S371" s="228"/>
      <c r="T371" s="229"/>
      <c r="AT371" s="230" t="s">
        <v>150</v>
      </c>
      <c r="AU371" s="230" t="s">
        <v>83</v>
      </c>
      <c r="AV371" s="15" t="s">
        <v>148</v>
      </c>
      <c r="AW371" s="15" t="s">
        <v>30</v>
      </c>
      <c r="AX371" s="15" t="s">
        <v>81</v>
      </c>
      <c r="AY371" s="230" t="s">
        <v>142</v>
      </c>
    </row>
    <row r="372" spans="1:65" s="2" customFormat="1" ht="33" customHeight="1">
      <c r="A372" s="35"/>
      <c r="B372" s="36"/>
      <c r="C372" s="184" t="s">
        <v>289</v>
      </c>
      <c r="D372" s="184" t="s">
        <v>144</v>
      </c>
      <c r="E372" s="185" t="s">
        <v>475</v>
      </c>
      <c r="F372" s="186" t="s">
        <v>476</v>
      </c>
      <c r="G372" s="187" t="s">
        <v>155</v>
      </c>
      <c r="H372" s="188">
        <v>69.48</v>
      </c>
      <c r="I372" s="189"/>
      <c r="J372" s="190">
        <f>ROUND(I372*H372,2)</f>
        <v>0</v>
      </c>
      <c r="K372" s="191"/>
      <c r="L372" s="40"/>
      <c r="M372" s="192" t="s">
        <v>1</v>
      </c>
      <c r="N372" s="193" t="s">
        <v>38</v>
      </c>
      <c r="O372" s="72"/>
      <c r="P372" s="194">
        <f>O372*H372</f>
        <v>0</v>
      </c>
      <c r="Q372" s="194">
        <v>0</v>
      </c>
      <c r="R372" s="194">
        <f>Q372*H372</f>
        <v>0</v>
      </c>
      <c r="S372" s="194">
        <v>4.3999999999999997E-2</v>
      </c>
      <c r="T372" s="195">
        <f>S372*H372</f>
        <v>3.0571199999999998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196" t="s">
        <v>148</v>
      </c>
      <c r="AT372" s="196" t="s">
        <v>144</v>
      </c>
      <c r="AU372" s="196" t="s">
        <v>83</v>
      </c>
      <c r="AY372" s="18" t="s">
        <v>142</v>
      </c>
      <c r="BE372" s="197">
        <f>IF(N372="základní",J372,0)</f>
        <v>0</v>
      </c>
      <c r="BF372" s="197">
        <f>IF(N372="snížená",J372,0)</f>
        <v>0</v>
      </c>
      <c r="BG372" s="197">
        <f>IF(N372="zákl. přenesená",J372,0)</f>
        <v>0</v>
      </c>
      <c r="BH372" s="197">
        <f>IF(N372="sníž. přenesená",J372,0)</f>
        <v>0</v>
      </c>
      <c r="BI372" s="197">
        <f>IF(N372="nulová",J372,0)</f>
        <v>0</v>
      </c>
      <c r="BJ372" s="18" t="s">
        <v>81</v>
      </c>
      <c r="BK372" s="197">
        <f>ROUND(I372*H372,2)</f>
        <v>0</v>
      </c>
      <c r="BL372" s="18" t="s">
        <v>148</v>
      </c>
      <c r="BM372" s="196" t="s">
        <v>477</v>
      </c>
    </row>
    <row r="373" spans="1:65" s="13" customFormat="1" ht="11.25">
      <c r="B373" s="198"/>
      <c r="C373" s="199"/>
      <c r="D373" s="200" t="s">
        <v>150</v>
      </c>
      <c r="E373" s="201" t="s">
        <v>1</v>
      </c>
      <c r="F373" s="202" t="s">
        <v>157</v>
      </c>
      <c r="G373" s="199"/>
      <c r="H373" s="201" t="s">
        <v>1</v>
      </c>
      <c r="I373" s="203"/>
      <c r="J373" s="199"/>
      <c r="K373" s="199"/>
      <c r="L373" s="204"/>
      <c r="M373" s="205"/>
      <c r="N373" s="206"/>
      <c r="O373" s="206"/>
      <c r="P373" s="206"/>
      <c r="Q373" s="206"/>
      <c r="R373" s="206"/>
      <c r="S373" s="206"/>
      <c r="T373" s="207"/>
      <c r="AT373" s="208" t="s">
        <v>150</v>
      </c>
      <c r="AU373" s="208" t="s">
        <v>83</v>
      </c>
      <c r="AV373" s="13" t="s">
        <v>81</v>
      </c>
      <c r="AW373" s="13" t="s">
        <v>30</v>
      </c>
      <c r="AX373" s="13" t="s">
        <v>73</v>
      </c>
      <c r="AY373" s="208" t="s">
        <v>142</v>
      </c>
    </row>
    <row r="374" spans="1:65" s="14" customFormat="1" ht="11.25">
      <c r="B374" s="209"/>
      <c r="C374" s="210"/>
      <c r="D374" s="200" t="s">
        <v>150</v>
      </c>
      <c r="E374" s="211" t="s">
        <v>1</v>
      </c>
      <c r="F374" s="212" t="s">
        <v>351</v>
      </c>
      <c r="G374" s="210"/>
      <c r="H374" s="213">
        <v>69.48</v>
      </c>
      <c r="I374" s="214"/>
      <c r="J374" s="210"/>
      <c r="K374" s="210"/>
      <c r="L374" s="215"/>
      <c r="M374" s="216"/>
      <c r="N374" s="217"/>
      <c r="O374" s="217"/>
      <c r="P374" s="217"/>
      <c r="Q374" s="217"/>
      <c r="R374" s="217"/>
      <c r="S374" s="217"/>
      <c r="T374" s="218"/>
      <c r="AT374" s="219" t="s">
        <v>150</v>
      </c>
      <c r="AU374" s="219" t="s">
        <v>83</v>
      </c>
      <c r="AV374" s="14" t="s">
        <v>83</v>
      </c>
      <c r="AW374" s="14" t="s">
        <v>30</v>
      </c>
      <c r="AX374" s="14" t="s">
        <v>81</v>
      </c>
      <c r="AY374" s="219" t="s">
        <v>142</v>
      </c>
    </row>
    <row r="375" spans="1:65" s="2" customFormat="1" ht="24.2" customHeight="1">
      <c r="A375" s="35"/>
      <c r="B375" s="36"/>
      <c r="C375" s="184" t="s">
        <v>332</v>
      </c>
      <c r="D375" s="184" t="s">
        <v>144</v>
      </c>
      <c r="E375" s="185" t="s">
        <v>478</v>
      </c>
      <c r="F375" s="186" t="s">
        <v>479</v>
      </c>
      <c r="G375" s="187" t="s">
        <v>147</v>
      </c>
      <c r="H375" s="188">
        <v>12.96</v>
      </c>
      <c r="I375" s="189"/>
      <c r="J375" s="190">
        <f>ROUND(I375*H375,2)</f>
        <v>0</v>
      </c>
      <c r="K375" s="191"/>
      <c r="L375" s="40"/>
      <c r="M375" s="192" t="s">
        <v>1</v>
      </c>
      <c r="N375" s="193" t="s">
        <v>38</v>
      </c>
      <c r="O375" s="72"/>
      <c r="P375" s="194">
        <f>O375*H375</f>
        <v>0</v>
      </c>
      <c r="Q375" s="194">
        <v>0</v>
      </c>
      <c r="R375" s="194">
        <f>Q375*H375</f>
        <v>0</v>
      </c>
      <c r="S375" s="194">
        <v>5.2999999999999999E-2</v>
      </c>
      <c r="T375" s="195">
        <f>S375*H375</f>
        <v>0.68688000000000005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196" t="s">
        <v>148</v>
      </c>
      <c r="AT375" s="196" t="s">
        <v>144</v>
      </c>
      <c r="AU375" s="196" t="s">
        <v>83</v>
      </c>
      <c r="AY375" s="18" t="s">
        <v>142</v>
      </c>
      <c r="BE375" s="197">
        <f>IF(N375="základní",J375,0)</f>
        <v>0</v>
      </c>
      <c r="BF375" s="197">
        <f>IF(N375="snížená",J375,0)</f>
        <v>0</v>
      </c>
      <c r="BG375" s="197">
        <f>IF(N375="zákl. přenesená",J375,0)</f>
        <v>0</v>
      </c>
      <c r="BH375" s="197">
        <f>IF(N375="sníž. přenesená",J375,0)</f>
        <v>0</v>
      </c>
      <c r="BI375" s="197">
        <f>IF(N375="nulová",J375,0)</f>
        <v>0</v>
      </c>
      <c r="BJ375" s="18" t="s">
        <v>81</v>
      </c>
      <c r="BK375" s="197">
        <f>ROUND(I375*H375,2)</f>
        <v>0</v>
      </c>
      <c r="BL375" s="18" t="s">
        <v>148</v>
      </c>
      <c r="BM375" s="196" t="s">
        <v>480</v>
      </c>
    </row>
    <row r="376" spans="1:65" s="14" customFormat="1" ht="11.25">
      <c r="B376" s="209"/>
      <c r="C376" s="210"/>
      <c r="D376" s="200" t="s">
        <v>150</v>
      </c>
      <c r="E376" s="211" t="s">
        <v>1</v>
      </c>
      <c r="F376" s="212" t="s">
        <v>481</v>
      </c>
      <c r="G376" s="210"/>
      <c r="H376" s="213">
        <v>12.96</v>
      </c>
      <c r="I376" s="214"/>
      <c r="J376" s="210"/>
      <c r="K376" s="210"/>
      <c r="L376" s="215"/>
      <c r="M376" s="216"/>
      <c r="N376" s="217"/>
      <c r="O376" s="217"/>
      <c r="P376" s="217"/>
      <c r="Q376" s="217"/>
      <c r="R376" s="217"/>
      <c r="S376" s="217"/>
      <c r="T376" s="218"/>
      <c r="AT376" s="219" t="s">
        <v>150</v>
      </c>
      <c r="AU376" s="219" t="s">
        <v>83</v>
      </c>
      <c r="AV376" s="14" t="s">
        <v>83</v>
      </c>
      <c r="AW376" s="14" t="s">
        <v>30</v>
      </c>
      <c r="AX376" s="14" t="s">
        <v>81</v>
      </c>
      <c r="AY376" s="219" t="s">
        <v>142</v>
      </c>
    </row>
    <row r="377" spans="1:65" s="2" customFormat="1" ht="24.2" customHeight="1">
      <c r="A377" s="35"/>
      <c r="B377" s="36"/>
      <c r="C377" s="184" t="s">
        <v>482</v>
      </c>
      <c r="D377" s="184" t="s">
        <v>144</v>
      </c>
      <c r="E377" s="185" t="s">
        <v>483</v>
      </c>
      <c r="F377" s="186" t="s">
        <v>484</v>
      </c>
      <c r="G377" s="187" t="s">
        <v>147</v>
      </c>
      <c r="H377" s="188">
        <v>77.760000000000005</v>
      </c>
      <c r="I377" s="189"/>
      <c r="J377" s="190">
        <f>ROUND(I377*H377,2)</f>
        <v>0</v>
      </c>
      <c r="K377" s="191"/>
      <c r="L377" s="40"/>
      <c r="M377" s="192" t="s">
        <v>1</v>
      </c>
      <c r="N377" s="193" t="s">
        <v>38</v>
      </c>
      <c r="O377" s="72"/>
      <c r="P377" s="194">
        <f>O377*H377</f>
        <v>0</v>
      </c>
      <c r="Q377" s="194">
        <v>0</v>
      </c>
      <c r="R377" s="194">
        <f>Q377*H377</f>
        <v>0</v>
      </c>
      <c r="S377" s="194">
        <v>0.05</v>
      </c>
      <c r="T377" s="195">
        <f>S377*H377</f>
        <v>3.8880000000000003</v>
      </c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R377" s="196" t="s">
        <v>148</v>
      </c>
      <c r="AT377" s="196" t="s">
        <v>144</v>
      </c>
      <c r="AU377" s="196" t="s">
        <v>83</v>
      </c>
      <c r="AY377" s="18" t="s">
        <v>142</v>
      </c>
      <c r="BE377" s="197">
        <f>IF(N377="základní",J377,0)</f>
        <v>0</v>
      </c>
      <c r="BF377" s="197">
        <f>IF(N377="snížená",J377,0)</f>
        <v>0</v>
      </c>
      <c r="BG377" s="197">
        <f>IF(N377="zákl. přenesená",J377,0)</f>
        <v>0</v>
      </c>
      <c r="BH377" s="197">
        <f>IF(N377="sníž. přenesená",J377,0)</f>
        <v>0</v>
      </c>
      <c r="BI377" s="197">
        <f>IF(N377="nulová",J377,0)</f>
        <v>0</v>
      </c>
      <c r="BJ377" s="18" t="s">
        <v>81</v>
      </c>
      <c r="BK377" s="197">
        <f>ROUND(I377*H377,2)</f>
        <v>0</v>
      </c>
      <c r="BL377" s="18" t="s">
        <v>148</v>
      </c>
      <c r="BM377" s="196" t="s">
        <v>485</v>
      </c>
    </row>
    <row r="378" spans="1:65" s="14" customFormat="1" ht="11.25">
      <c r="B378" s="209"/>
      <c r="C378" s="210"/>
      <c r="D378" s="200" t="s">
        <v>150</v>
      </c>
      <c r="E378" s="211" t="s">
        <v>1</v>
      </c>
      <c r="F378" s="212" t="s">
        <v>486</v>
      </c>
      <c r="G378" s="210"/>
      <c r="H378" s="213">
        <v>77.760000000000005</v>
      </c>
      <c r="I378" s="214"/>
      <c r="J378" s="210"/>
      <c r="K378" s="210"/>
      <c r="L378" s="215"/>
      <c r="M378" s="216"/>
      <c r="N378" s="217"/>
      <c r="O378" s="217"/>
      <c r="P378" s="217"/>
      <c r="Q378" s="217"/>
      <c r="R378" s="217"/>
      <c r="S378" s="217"/>
      <c r="T378" s="218"/>
      <c r="AT378" s="219" t="s">
        <v>150</v>
      </c>
      <c r="AU378" s="219" t="s">
        <v>83</v>
      </c>
      <c r="AV378" s="14" t="s">
        <v>83</v>
      </c>
      <c r="AW378" s="14" t="s">
        <v>30</v>
      </c>
      <c r="AX378" s="14" t="s">
        <v>73</v>
      </c>
      <c r="AY378" s="219" t="s">
        <v>142</v>
      </c>
    </row>
    <row r="379" spans="1:65" s="15" customFormat="1" ht="11.25">
      <c r="B379" s="220"/>
      <c r="C379" s="221"/>
      <c r="D379" s="200" t="s">
        <v>150</v>
      </c>
      <c r="E379" s="222" t="s">
        <v>1</v>
      </c>
      <c r="F379" s="223" t="s">
        <v>162</v>
      </c>
      <c r="G379" s="221"/>
      <c r="H379" s="224">
        <v>77.760000000000005</v>
      </c>
      <c r="I379" s="225"/>
      <c r="J379" s="221"/>
      <c r="K379" s="221"/>
      <c r="L379" s="226"/>
      <c r="M379" s="227"/>
      <c r="N379" s="228"/>
      <c r="O379" s="228"/>
      <c r="P379" s="228"/>
      <c r="Q379" s="228"/>
      <c r="R379" s="228"/>
      <c r="S379" s="228"/>
      <c r="T379" s="229"/>
      <c r="AT379" s="230" t="s">
        <v>150</v>
      </c>
      <c r="AU379" s="230" t="s">
        <v>83</v>
      </c>
      <c r="AV379" s="15" t="s">
        <v>148</v>
      </c>
      <c r="AW379" s="15" t="s">
        <v>30</v>
      </c>
      <c r="AX379" s="15" t="s">
        <v>81</v>
      </c>
      <c r="AY379" s="230" t="s">
        <v>142</v>
      </c>
    </row>
    <row r="380" spans="1:65" s="2" customFormat="1" ht="16.5" customHeight="1">
      <c r="A380" s="35"/>
      <c r="B380" s="36"/>
      <c r="C380" s="184" t="s">
        <v>487</v>
      </c>
      <c r="D380" s="184" t="s">
        <v>144</v>
      </c>
      <c r="E380" s="185" t="s">
        <v>488</v>
      </c>
      <c r="F380" s="186" t="s">
        <v>489</v>
      </c>
      <c r="G380" s="187" t="s">
        <v>147</v>
      </c>
      <c r="H380" s="188">
        <v>12.6</v>
      </c>
      <c r="I380" s="189"/>
      <c r="J380" s="190">
        <f>ROUND(I380*H380,2)</f>
        <v>0</v>
      </c>
      <c r="K380" s="191"/>
      <c r="L380" s="40"/>
      <c r="M380" s="192" t="s">
        <v>1</v>
      </c>
      <c r="N380" s="193" t="s">
        <v>38</v>
      </c>
      <c r="O380" s="72"/>
      <c r="P380" s="194">
        <f>O380*H380</f>
        <v>0</v>
      </c>
      <c r="Q380" s="194">
        <v>0</v>
      </c>
      <c r="R380" s="194">
        <f>Q380*H380</f>
        <v>0</v>
      </c>
      <c r="S380" s="194">
        <v>6.6000000000000003E-2</v>
      </c>
      <c r="T380" s="195">
        <f>S380*H380</f>
        <v>0.83160000000000001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196" t="s">
        <v>148</v>
      </c>
      <c r="AT380" s="196" t="s">
        <v>144</v>
      </c>
      <c r="AU380" s="196" t="s">
        <v>83</v>
      </c>
      <c r="AY380" s="18" t="s">
        <v>142</v>
      </c>
      <c r="BE380" s="197">
        <f>IF(N380="základní",J380,0)</f>
        <v>0</v>
      </c>
      <c r="BF380" s="197">
        <f>IF(N380="snížená",J380,0)</f>
        <v>0</v>
      </c>
      <c r="BG380" s="197">
        <f>IF(N380="zákl. přenesená",J380,0)</f>
        <v>0</v>
      </c>
      <c r="BH380" s="197">
        <f>IF(N380="sníž. přenesená",J380,0)</f>
        <v>0</v>
      </c>
      <c r="BI380" s="197">
        <f>IF(N380="nulová",J380,0)</f>
        <v>0</v>
      </c>
      <c r="BJ380" s="18" t="s">
        <v>81</v>
      </c>
      <c r="BK380" s="197">
        <f>ROUND(I380*H380,2)</f>
        <v>0</v>
      </c>
      <c r="BL380" s="18" t="s">
        <v>148</v>
      </c>
      <c r="BM380" s="196" t="s">
        <v>490</v>
      </c>
    </row>
    <row r="381" spans="1:65" s="13" customFormat="1" ht="11.25">
      <c r="B381" s="198"/>
      <c r="C381" s="199"/>
      <c r="D381" s="200" t="s">
        <v>150</v>
      </c>
      <c r="E381" s="201" t="s">
        <v>1</v>
      </c>
      <c r="F381" s="202" t="s">
        <v>491</v>
      </c>
      <c r="G381" s="199"/>
      <c r="H381" s="201" t="s">
        <v>1</v>
      </c>
      <c r="I381" s="203"/>
      <c r="J381" s="199"/>
      <c r="K381" s="199"/>
      <c r="L381" s="204"/>
      <c r="M381" s="205"/>
      <c r="N381" s="206"/>
      <c r="O381" s="206"/>
      <c r="P381" s="206"/>
      <c r="Q381" s="206"/>
      <c r="R381" s="206"/>
      <c r="S381" s="206"/>
      <c r="T381" s="207"/>
      <c r="AT381" s="208" t="s">
        <v>150</v>
      </c>
      <c r="AU381" s="208" t="s">
        <v>83</v>
      </c>
      <c r="AV381" s="13" t="s">
        <v>81</v>
      </c>
      <c r="AW381" s="13" t="s">
        <v>30</v>
      </c>
      <c r="AX381" s="13" t="s">
        <v>73</v>
      </c>
      <c r="AY381" s="208" t="s">
        <v>142</v>
      </c>
    </row>
    <row r="382" spans="1:65" s="14" customFormat="1" ht="11.25">
      <c r="B382" s="209"/>
      <c r="C382" s="210"/>
      <c r="D382" s="200" t="s">
        <v>150</v>
      </c>
      <c r="E382" s="211" t="s">
        <v>1</v>
      </c>
      <c r="F382" s="212" t="s">
        <v>492</v>
      </c>
      <c r="G382" s="210"/>
      <c r="H382" s="213">
        <v>12.6</v>
      </c>
      <c r="I382" s="214"/>
      <c r="J382" s="210"/>
      <c r="K382" s="210"/>
      <c r="L382" s="215"/>
      <c r="M382" s="216"/>
      <c r="N382" s="217"/>
      <c r="O382" s="217"/>
      <c r="P382" s="217"/>
      <c r="Q382" s="217"/>
      <c r="R382" s="217"/>
      <c r="S382" s="217"/>
      <c r="T382" s="218"/>
      <c r="AT382" s="219" t="s">
        <v>150</v>
      </c>
      <c r="AU382" s="219" t="s">
        <v>83</v>
      </c>
      <c r="AV382" s="14" t="s">
        <v>83</v>
      </c>
      <c r="AW382" s="14" t="s">
        <v>30</v>
      </c>
      <c r="AX382" s="14" t="s">
        <v>81</v>
      </c>
      <c r="AY382" s="219" t="s">
        <v>142</v>
      </c>
    </row>
    <row r="383" spans="1:65" s="2" customFormat="1" ht="24.2" customHeight="1">
      <c r="A383" s="35"/>
      <c r="B383" s="36"/>
      <c r="C383" s="184" t="s">
        <v>493</v>
      </c>
      <c r="D383" s="184" t="s">
        <v>144</v>
      </c>
      <c r="E383" s="185" t="s">
        <v>494</v>
      </c>
      <c r="F383" s="186" t="s">
        <v>495</v>
      </c>
      <c r="G383" s="187" t="s">
        <v>147</v>
      </c>
      <c r="H383" s="188">
        <v>0.7</v>
      </c>
      <c r="I383" s="189"/>
      <c r="J383" s="190">
        <f>ROUND(I383*H383,2)</f>
        <v>0</v>
      </c>
      <c r="K383" s="191"/>
      <c r="L383" s="40"/>
      <c r="M383" s="192" t="s">
        <v>1</v>
      </c>
      <c r="N383" s="193" t="s">
        <v>38</v>
      </c>
      <c r="O383" s="72"/>
      <c r="P383" s="194">
        <f>O383*H383</f>
        <v>0</v>
      </c>
      <c r="Q383" s="194">
        <v>0</v>
      </c>
      <c r="R383" s="194">
        <f>Q383*H383</f>
        <v>0</v>
      </c>
      <c r="S383" s="194">
        <v>7.2999999999999995E-2</v>
      </c>
      <c r="T383" s="195">
        <f>S383*H383</f>
        <v>5.1099999999999993E-2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196" t="s">
        <v>148</v>
      </c>
      <c r="AT383" s="196" t="s">
        <v>144</v>
      </c>
      <c r="AU383" s="196" t="s">
        <v>83</v>
      </c>
      <c r="AY383" s="18" t="s">
        <v>142</v>
      </c>
      <c r="BE383" s="197">
        <f>IF(N383="základní",J383,0)</f>
        <v>0</v>
      </c>
      <c r="BF383" s="197">
        <f>IF(N383="snížená",J383,0)</f>
        <v>0</v>
      </c>
      <c r="BG383" s="197">
        <f>IF(N383="zákl. přenesená",J383,0)</f>
        <v>0</v>
      </c>
      <c r="BH383" s="197">
        <f>IF(N383="sníž. přenesená",J383,0)</f>
        <v>0</v>
      </c>
      <c r="BI383" s="197">
        <f>IF(N383="nulová",J383,0)</f>
        <v>0</v>
      </c>
      <c r="BJ383" s="18" t="s">
        <v>81</v>
      </c>
      <c r="BK383" s="197">
        <f>ROUND(I383*H383,2)</f>
        <v>0</v>
      </c>
      <c r="BL383" s="18" t="s">
        <v>148</v>
      </c>
      <c r="BM383" s="196" t="s">
        <v>496</v>
      </c>
    </row>
    <row r="384" spans="1:65" s="14" customFormat="1" ht="11.25">
      <c r="B384" s="209"/>
      <c r="C384" s="210"/>
      <c r="D384" s="200" t="s">
        <v>150</v>
      </c>
      <c r="E384" s="211" t="s">
        <v>1</v>
      </c>
      <c r="F384" s="212" t="s">
        <v>497</v>
      </c>
      <c r="G384" s="210"/>
      <c r="H384" s="213">
        <v>0.7</v>
      </c>
      <c r="I384" s="214"/>
      <c r="J384" s="210"/>
      <c r="K384" s="210"/>
      <c r="L384" s="215"/>
      <c r="M384" s="216"/>
      <c r="N384" s="217"/>
      <c r="O384" s="217"/>
      <c r="P384" s="217"/>
      <c r="Q384" s="217"/>
      <c r="R384" s="217"/>
      <c r="S384" s="217"/>
      <c r="T384" s="218"/>
      <c r="AT384" s="219" t="s">
        <v>150</v>
      </c>
      <c r="AU384" s="219" t="s">
        <v>83</v>
      </c>
      <c r="AV384" s="14" t="s">
        <v>83</v>
      </c>
      <c r="AW384" s="14" t="s">
        <v>30</v>
      </c>
      <c r="AX384" s="14" t="s">
        <v>81</v>
      </c>
      <c r="AY384" s="219" t="s">
        <v>142</v>
      </c>
    </row>
    <row r="385" spans="1:65" s="2" customFormat="1" ht="21.75" customHeight="1">
      <c r="A385" s="35"/>
      <c r="B385" s="36"/>
      <c r="C385" s="184" t="s">
        <v>498</v>
      </c>
      <c r="D385" s="184" t="s">
        <v>144</v>
      </c>
      <c r="E385" s="185" t="s">
        <v>499</v>
      </c>
      <c r="F385" s="186" t="s">
        <v>500</v>
      </c>
      <c r="G385" s="187" t="s">
        <v>147</v>
      </c>
      <c r="H385" s="188">
        <v>3.6</v>
      </c>
      <c r="I385" s="189"/>
      <c r="J385" s="190">
        <f>ROUND(I385*H385,2)</f>
        <v>0</v>
      </c>
      <c r="K385" s="191"/>
      <c r="L385" s="40"/>
      <c r="M385" s="192" t="s">
        <v>1</v>
      </c>
      <c r="N385" s="193" t="s">
        <v>38</v>
      </c>
      <c r="O385" s="72"/>
      <c r="P385" s="194">
        <f>O385*H385</f>
        <v>0</v>
      </c>
      <c r="Q385" s="194">
        <v>0</v>
      </c>
      <c r="R385" s="194">
        <f>Q385*H385</f>
        <v>0</v>
      </c>
      <c r="S385" s="194">
        <v>8.3000000000000004E-2</v>
      </c>
      <c r="T385" s="195">
        <f>S385*H385</f>
        <v>0.29880000000000001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196" t="s">
        <v>148</v>
      </c>
      <c r="AT385" s="196" t="s">
        <v>144</v>
      </c>
      <c r="AU385" s="196" t="s">
        <v>83</v>
      </c>
      <c r="AY385" s="18" t="s">
        <v>142</v>
      </c>
      <c r="BE385" s="197">
        <f>IF(N385="základní",J385,0)</f>
        <v>0</v>
      </c>
      <c r="BF385" s="197">
        <f>IF(N385="snížená",J385,0)</f>
        <v>0</v>
      </c>
      <c r="BG385" s="197">
        <f>IF(N385="zákl. přenesená",J385,0)</f>
        <v>0</v>
      </c>
      <c r="BH385" s="197">
        <f>IF(N385="sníž. přenesená",J385,0)</f>
        <v>0</v>
      </c>
      <c r="BI385" s="197">
        <f>IF(N385="nulová",J385,0)</f>
        <v>0</v>
      </c>
      <c r="BJ385" s="18" t="s">
        <v>81</v>
      </c>
      <c r="BK385" s="197">
        <f>ROUND(I385*H385,2)</f>
        <v>0</v>
      </c>
      <c r="BL385" s="18" t="s">
        <v>148</v>
      </c>
      <c r="BM385" s="196" t="s">
        <v>501</v>
      </c>
    </row>
    <row r="386" spans="1:65" s="14" customFormat="1" ht="11.25">
      <c r="B386" s="209"/>
      <c r="C386" s="210"/>
      <c r="D386" s="200" t="s">
        <v>150</v>
      </c>
      <c r="E386" s="211" t="s">
        <v>1</v>
      </c>
      <c r="F386" s="212" t="s">
        <v>502</v>
      </c>
      <c r="G386" s="210"/>
      <c r="H386" s="213">
        <v>3.6</v>
      </c>
      <c r="I386" s="214"/>
      <c r="J386" s="210"/>
      <c r="K386" s="210"/>
      <c r="L386" s="215"/>
      <c r="M386" s="216"/>
      <c r="N386" s="217"/>
      <c r="O386" s="217"/>
      <c r="P386" s="217"/>
      <c r="Q386" s="217"/>
      <c r="R386" s="217"/>
      <c r="S386" s="217"/>
      <c r="T386" s="218"/>
      <c r="AT386" s="219" t="s">
        <v>150</v>
      </c>
      <c r="AU386" s="219" t="s">
        <v>83</v>
      </c>
      <c r="AV386" s="14" t="s">
        <v>83</v>
      </c>
      <c r="AW386" s="14" t="s">
        <v>30</v>
      </c>
      <c r="AX386" s="14" t="s">
        <v>81</v>
      </c>
      <c r="AY386" s="219" t="s">
        <v>142</v>
      </c>
    </row>
    <row r="387" spans="1:65" s="12" customFormat="1" ht="22.9" customHeight="1">
      <c r="B387" s="168"/>
      <c r="C387" s="169"/>
      <c r="D387" s="170" t="s">
        <v>72</v>
      </c>
      <c r="E387" s="182" t="s">
        <v>503</v>
      </c>
      <c r="F387" s="182" t="s">
        <v>504</v>
      </c>
      <c r="G387" s="169"/>
      <c r="H387" s="169"/>
      <c r="I387" s="172"/>
      <c r="J387" s="183">
        <f>BK387</f>
        <v>0</v>
      </c>
      <c r="K387" s="169"/>
      <c r="L387" s="174"/>
      <c r="M387" s="175"/>
      <c r="N387" s="176"/>
      <c r="O387" s="176"/>
      <c r="P387" s="177">
        <f>SUM(P388:P401)</f>
        <v>0</v>
      </c>
      <c r="Q387" s="176"/>
      <c r="R387" s="177">
        <f>SUM(R388:R401)</f>
        <v>0</v>
      </c>
      <c r="S387" s="176"/>
      <c r="T387" s="178">
        <f>SUM(T388:T401)</f>
        <v>0</v>
      </c>
      <c r="AR387" s="179" t="s">
        <v>81</v>
      </c>
      <c r="AT387" s="180" t="s">
        <v>72</v>
      </c>
      <c r="AU387" s="180" t="s">
        <v>81</v>
      </c>
      <c r="AY387" s="179" t="s">
        <v>142</v>
      </c>
      <c r="BK387" s="181">
        <f>SUM(BK388:BK401)</f>
        <v>0</v>
      </c>
    </row>
    <row r="388" spans="1:65" s="2" customFormat="1" ht="33" customHeight="1">
      <c r="A388" s="35"/>
      <c r="B388" s="36"/>
      <c r="C388" s="184" t="s">
        <v>505</v>
      </c>
      <c r="D388" s="184" t="s">
        <v>144</v>
      </c>
      <c r="E388" s="185" t="s">
        <v>506</v>
      </c>
      <c r="F388" s="186" t="s">
        <v>507</v>
      </c>
      <c r="G388" s="187" t="s">
        <v>190</v>
      </c>
      <c r="H388" s="188">
        <v>1125.2080000000001</v>
      </c>
      <c r="I388" s="189"/>
      <c r="J388" s="190">
        <f>ROUND(I388*H388,2)</f>
        <v>0</v>
      </c>
      <c r="K388" s="191"/>
      <c r="L388" s="40"/>
      <c r="M388" s="192" t="s">
        <v>1</v>
      </c>
      <c r="N388" s="193" t="s">
        <v>38</v>
      </c>
      <c r="O388" s="72"/>
      <c r="P388" s="194">
        <f>O388*H388</f>
        <v>0</v>
      </c>
      <c r="Q388" s="194">
        <v>0</v>
      </c>
      <c r="R388" s="194">
        <f>Q388*H388</f>
        <v>0</v>
      </c>
      <c r="S388" s="194">
        <v>0</v>
      </c>
      <c r="T388" s="195">
        <f>S388*H388</f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196" t="s">
        <v>148</v>
      </c>
      <c r="AT388" s="196" t="s">
        <v>144</v>
      </c>
      <c r="AU388" s="196" t="s">
        <v>83</v>
      </c>
      <c r="AY388" s="18" t="s">
        <v>142</v>
      </c>
      <c r="BE388" s="197">
        <f>IF(N388="základní",J388,0)</f>
        <v>0</v>
      </c>
      <c r="BF388" s="197">
        <f>IF(N388="snížená",J388,0)</f>
        <v>0</v>
      </c>
      <c r="BG388" s="197">
        <f>IF(N388="zákl. přenesená",J388,0)</f>
        <v>0</v>
      </c>
      <c r="BH388" s="197">
        <f>IF(N388="sníž. přenesená",J388,0)</f>
        <v>0</v>
      </c>
      <c r="BI388" s="197">
        <f>IF(N388="nulová",J388,0)</f>
        <v>0</v>
      </c>
      <c r="BJ388" s="18" t="s">
        <v>81</v>
      </c>
      <c r="BK388" s="197">
        <f>ROUND(I388*H388,2)</f>
        <v>0</v>
      </c>
      <c r="BL388" s="18" t="s">
        <v>148</v>
      </c>
      <c r="BM388" s="196" t="s">
        <v>508</v>
      </c>
    </row>
    <row r="389" spans="1:65" s="2" customFormat="1" ht="24.2" customHeight="1">
      <c r="A389" s="35"/>
      <c r="B389" s="36"/>
      <c r="C389" s="184" t="s">
        <v>509</v>
      </c>
      <c r="D389" s="184" t="s">
        <v>144</v>
      </c>
      <c r="E389" s="185" t="s">
        <v>510</v>
      </c>
      <c r="F389" s="186" t="s">
        <v>511</v>
      </c>
      <c r="G389" s="187" t="s">
        <v>190</v>
      </c>
      <c r="H389" s="188">
        <v>1125.2080000000001</v>
      </c>
      <c r="I389" s="189"/>
      <c r="J389" s="190">
        <f>ROUND(I389*H389,2)</f>
        <v>0</v>
      </c>
      <c r="K389" s="191"/>
      <c r="L389" s="40"/>
      <c r="M389" s="192" t="s">
        <v>1</v>
      </c>
      <c r="N389" s="193" t="s">
        <v>38</v>
      </c>
      <c r="O389" s="72"/>
      <c r="P389" s="194">
        <f>O389*H389</f>
        <v>0</v>
      </c>
      <c r="Q389" s="194">
        <v>0</v>
      </c>
      <c r="R389" s="194">
        <f>Q389*H389</f>
        <v>0</v>
      </c>
      <c r="S389" s="194">
        <v>0</v>
      </c>
      <c r="T389" s="195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196" t="s">
        <v>148</v>
      </c>
      <c r="AT389" s="196" t="s">
        <v>144</v>
      </c>
      <c r="AU389" s="196" t="s">
        <v>83</v>
      </c>
      <c r="AY389" s="18" t="s">
        <v>142</v>
      </c>
      <c r="BE389" s="197">
        <f>IF(N389="základní",J389,0)</f>
        <v>0</v>
      </c>
      <c r="BF389" s="197">
        <f>IF(N389="snížená",J389,0)</f>
        <v>0</v>
      </c>
      <c r="BG389" s="197">
        <f>IF(N389="zákl. přenesená",J389,0)</f>
        <v>0</v>
      </c>
      <c r="BH389" s="197">
        <f>IF(N389="sníž. přenesená",J389,0)</f>
        <v>0</v>
      </c>
      <c r="BI389" s="197">
        <f>IF(N389="nulová",J389,0)</f>
        <v>0</v>
      </c>
      <c r="BJ389" s="18" t="s">
        <v>81</v>
      </c>
      <c r="BK389" s="197">
        <f>ROUND(I389*H389,2)</f>
        <v>0</v>
      </c>
      <c r="BL389" s="18" t="s">
        <v>148</v>
      </c>
      <c r="BM389" s="196" t="s">
        <v>512</v>
      </c>
    </row>
    <row r="390" spans="1:65" s="2" customFormat="1" ht="24.2" customHeight="1">
      <c r="A390" s="35"/>
      <c r="B390" s="36"/>
      <c r="C390" s="184" t="s">
        <v>513</v>
      </c>
      <c r="D390" s="184" t="s">
        <v>144</v>
      </c>
      <c r="E390" s="185" t="s">
        <v>514</v>
      </c>
      <c r="F390" s="186" t="s">
        <v>515</v>
      </c>
      <c r="G390" s="187" t="s">
        <v>190</v>
      </c>
      <c r="H390" s="188">
        <v>21378.952000000001</v>
      </c>
      <c r="I390" s="189"/>
      <c r="J390" s="190">
        <f>ROUND(I390*H390,2)</f>
        <v>0</v>
      </c>
      <c r="K390" s="191"/>
      <c r="L390" s="40"/>
      <c r="M390" s="192" t="s">
        <v>1</v>
      </c>
      <c r="N390" s="193" t="s">
        <v>38</v>
      </c>
      <c r="O390" s="72"/>
      <c r="P390" s="194">
        <f>O390*H390</f>
        <v>0</v>
      </c>
      <c r="Q390" s="194">
        <v>0</v>
      </c>
      <c r="R390" s="194">
        <f>Q390*H390</f>
        <v>0</v>
      </c>
      <c r="S390" s="194">
        <v>0</v>
      </c>
      <c r="T390" s="195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196" t="s">
        <v>148</v>
      </c>
      <c r="AT390" s="196" t="s">
        <v>144</v>
      </c>
      <c r="AU390" s="196" t="s">
        <v>83</v>
      </c>
      <c r="AY390" s="18" t="s">
        <v>142</v>
      </c>
      <c r="BE390" s="197">
        <f>IF(N390="základní",J390,0)</f>
        <v>0</v>
      </c>
      <c r="BF390" s="197">
        <f>IF(N390="snížená",J390,0)</f>
        <v>0</v>
      </c>
      <c r="BG390" s="197">
        <f>IF(N390="zákl. přenesená",J390,0)</f>
        <v>0</v>
      </c>
      <c r="BH390" s="197">
        <f>IF(N390="sníž. přenesená",J390,0)</f>
        <v>0</v>
      </c>
      <c r="BI390" s="197">
        <f>IF(N390="nulová",J390,0)</f>
        <v>0</v>
      </c>
      <c r="BJ390" s="18" t="s">
        <v>81</v>
      </c>
      <c r="BK390" s="197">
        <f>ROUND(I390*H390,2)</f>
        <v>0</v>
      </c>
      <c r="BL390" s="18" t="s">
        <v>148</v>
      </c>
      <c r="BM390" s="196" t="s">
        <v>516</v>
      </c>
    </row>
    <row r="391" spans="1:65" s="14" customFormat="1" ht="11.25">
      <c r="B391" s="209"/>
      <c r="C391" s="210"/>
      <c r="D391" s="200" t="s">
        <v>150</v>
      </c>
      <c r="E391" s="210"/>
      <c r="F391" s="212" t="s">
        <v>517</v>
      </c>
      <c r="G391" s="210"/>
      <c r="H391" s="213">
        <v>21378.952000000001</v>
      </c>
      <c r="I391" s="214"/>
      <c r="J391" s="210"/>
      <c r="K391" s="210"/>
      <c r="L391" s="215"/>
      <c r="M391" s="216"/>
      <c r="N391" s="217"/>
      <c r="O391" s="217"/>
      <c r="P391" s="217"/>
      <c r="Q391" s="217"/>
      <c r="R391" s="217"/>
      <c r="S391" s="217"/>
      <c r="T391" s="218"/>
      <c r="AT391" s="219" t="s">
        <v>150</v>
      </c>
      <c r="AU391" s="219" t="s">
        <v>83</v>
      </c>
      <c r="AV391" s="14" t="s">
        <v>83</v>
      </c>
      <c r="AW391" s="14" t="s">
        <v>4</v>
      </c>
      <c r="AX391" s="14" t="s">
        <v>81</v>
      </c>
      <c r="AY391" s="219" t="s">
        <v>142</v>
      </c>
    </row>
    <row r="392" spans="1:65" s="2" customFormat="1" ht="16.5" customHeight="1">
      <c r="A392" s="35"/>
      <c r="B392" s="36"/>
      <c r="C392" s="184" t="s">
        <v>518</v>
      </c>
      <c r="D392" s="184" t="s">
        <v>144</v>
      </c>
      <c r="E392" s="185" t="s">
        <v>519</v>
      </c>
      <c r="F392" s="186" t="s">
        <v>520</v>
      </c>
      <c r="G392" s="187" t="s">
        <v>190</v>
      </c>
      <c r="H392" s="188">
        <v>10.362</v>
      </c>
      <c r="I392" s="189"/>
      <c r="J392" s="190">
        <f>ROUND(I392*H392,2)</f>
        <v>0</v>
      </c>
      <c r="K392" s="191"/>
      <c r="L392" s="40"/>
      <c r="M392" s="192" t="s">
        <v>1</v>
      </c>
      <c r="N392" s="193" t="s">
        <v>38</v>
      </c>
      <c r="O392" s="72"/>
      <c r="P392" s="194">
        <f>O392*H392</f>
        <v>0</v>
      </c>
      <c r="Q392" s="194">
        <v>0</v>
      </c>
      <c r="R392" s="194">
        <f>Q392*H392</f>
        <v>0</v>
      </c>
      <c r="S392" s="194">
        <v>0</v>
      </c>
      <c r="T392" s="195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196" t="s">
        <v>148</v>
      </c>
      <c r="AT392" s="196" t="s">
        <v>144</v>
      </c>
      <c r="AU392" s="196" t="s">
        <v>83</v>
      </c>
      <c r="AY392" s="18" t="s">
        <v>142</v>
      </c>
      <c r="BE392" s="197">
        <f>IF(N392="základní",J392,0)</f>
        <v>0</v>
      </c>
      <c r="BF392" s="197">
        <f>IF(N392="snížená",J392,0)</f>
        <v>0</v>
      </c>
      <c r="BG392" s="197">
        <f>IF(N392="zákl. přenesená",J392,0)</f>
        <v>0</v>
      </c>
      <c r="BH392" s="197">
        <f>IF(N392="sníž. přenesená",J392,0)</f>
        <v>0</v>
      </c>
      <c r="BI392" s="197">
        <f>IF(N392="nulová",J392,0)</f>
        <v>0</v>
      </c>
      <c r="BJ392" s="18" t="s">
        <v>81</v>
      </c>
      <c r="BK392" s="197">
        <f>ROUND(I392*H392,2)</f>
        <v>0</v>
      </c>
      <c r="BL392" s="18" t="s">
        <v>148</v>
      </c>
      <c r="BM392" s="196" t="s">
        <v>521</v>
      </c>
    </row>
    <row r="393" spans="1:65" s="13" customFormat="1" ht="11.25">
      <c r="B393" s="198"/>
      <c r="C393" s="199"/>
      <c r="D393" s="200" t="s">
        <v>150</v>
      </c>
      <c r="E393" s="201" t="s">
        <v>1</v>
      </c>
      <c r="F393" s="202" t="s">
        <v>522</v>
      </c>
      <c r="G393" s="199"/>
      <c r="H393" s="201" t="s">
        <v>1</v>
      </c>
      <c r="I393" s="203"/>
      <c r="J393" s="199"/>
      <c r="K393" s="199"/>
      <c r="L393" s="204"/>
      <c r="M393" s="205"/>
      <c r="N393" s="206"/>
      <c r="O393" s="206"/>
      <c r="P393" s="206"/>
      <c r="Q393" s="206"/>
      <c r="R393" s="206"/>
      <c r="S393" s="206"/>
      <c r="T393" s="207"/>
      <c r="AT393" s="208" t="s">
        <v>150</v>
      </c>
      <c r="AU393" s="208" t="s">
        <v>83</v>
      </c>
      <c r="AV393" s="13" t="s">
        <v>81</v>
      </c>
      <c r="AW393" s="13" t="s">
        <v>30</v>
      </c>
      <c r="AX393" s="13" t="s">
        <v>73</v>
      </c>
      <c r="AY393" s="208" t="s">
        <v>142</v>
      </c>
    </row>
    <row r="394" spans="1:65" s="14" customFormat="1" ht="11.25">
      <c r="B394" s="209"/>
      <c r="C394" s="210"/>
      <c r="D394" s="200" t="s">
        <v>150</v>
      </c>
      <c r="E394" s="211" t="s">
        <v>1</v>
      </c>
      <c r="F394" s="212" t="s">
        <v>523</v>
      </c>
      <c r="G394" s="210"/>
      <c r="H394" s="213">
        <v>9.67</v>
      </c>
      <c r="I394" s="214"/>
      <c r="J394" s="210"/>
      <c r="K394" s="210"/>
      <c r="L394" s="215"/>
      <c r="M394" s="216"/>
      <c r="N394" s="217"/>
      <c r="O394" s="217"/>
      <c r="P394" s="217"/>
      <c r="Q394" s="217"/>
      <c r="R394" s="217"/>
      <c r="S394" s="217"/>
      <c r="T394" s="218"/>
      <c r="AT394" s="219" t="s">
        <v>150</v>
      </c>
      <c r="AU394" s="219" t="s">
        <v>83</v>
      </c>
      <c r="AV394" s="14" t="s">
        <v>83</v>
      </c>
      <c r="AW394" s="14" t="s">
        <v>30</v>
      </c>
      <c r="AX394" s="14" t="s">
        <v>73</v>
      </c>
      <c r="AY394" s="219" t="s">
        <v>142</v>
      </c>
    </row>
    <row r="395" spans="1:65" s="13" customFormat="1" ht="11.25">
      <c r="B395" s="198"/>
      <c r="C395" s="199"/>
      <c r="D395" s="200" t="s">
        <v>150</v>
      </c>
      <c r="E395" s="201" t="s">
        <v>1</v>
      </c>
      <c r="F395" s="202" t="s">
        <v>524</v>
      </c>
      <c r="G395" s="199"/>
      <c r="H395" s="201" t="s">
        <v>1</v>
      </c>
      <c r="I395" s="203"/>
      <c r="J395" s="199"/>
      <c r="K395" s="199"/>
      <c r="L395" s="204"/>
      <c r="M395" s="205"/>
      <c r="N395" s="206"/>
      <c r="O395" s="206"/>
      <c r="P395" s="206"/>
      <c r="Q395" s="206"/>
      <c r="R395" s="206"/>
      <c r="S395" s="206"/>
      <c r="T395" s="207"/>
      <c r="AT395" s="208" t="s">
        <v>150</v>
      </c>
      <c r="AU395" s="208" t="s">
        <v>83</v>
      </c>
      <c r="AV395" s="13" t="s">
        <v>81</v>
      </c>
      <c r="AW395" s="13" t="s">
        <v>30</v>
      </c>
      <c r="AX395" s="13" t="s">
        <v>73</v>
      </c>
      <c r="AY395" s="208" t="s">
        <v>142</v>
      </c>
    </row>
    <row r="396" spans="1:65" s="14" customFormat="1" ht="11.25">
      <c r="B396" s="209"/>
      <c r="C396" s="210"/>
      <c r="D396" s="200" t="s">
        <v>150</v>
      </c>
      <c r="E396" s="211" t="s">
        <v>1</v>
      </c>
      <c r="F396" s="212" t="s">
        <v>525</v>
      </c>
      <c r="G396" s="210"/>
      <c r="H396" s="213">
        <v>0.69199999999999995</v>
      </c>
      <c r="I396" s="214"/>
      <c r="J396" s="210"/>
      <c r="K396" s="210"/>
      <c r="L396" s="215"/>
      <c r="M396" s="216"/>
      <c r="N396" s="217"/>
      <c r="O396" s="217"/>
      <c r="P396" s="217"/>
      <c r="Q396" s="217"/>
      <c r="R396" s="217"/>
      <c r="S396" s="217"/>
      <c r="T396" s="218"/>
      <c r="AT396" s="219" t="s">
        <v>150</v>
      </c>
      <c r="AU396" s="219" t="s">
        <v>83</v>
      </c>
      <c r="AV396" s="14" t="s">
        <v>83</v>
      </c>
      <c r="AW396" s="14" t="s">
        <v>30</v>
      </c>
      <c r="AX396" s="14" t="s">
        <v>73</v>
      </c>
      <c r="AY396" s="219" t="s">
        <v>142</v>
      </c>
    </row>
    <row r="397" spans="1:65" s="15" customFormat="1" ht="11.25">
      <c r="B397" s="220"/>
      <c r="C397" s="221"/>
      <c r="D397" s="200" t="s">
        <v>150</v>
      </c>
      <c r="E397" s="222" t="s">
        <v>1</v>
      </c>
      <c r="F397" s="223" t="s">
        <v>162</v>
      </c>
      <c r="G397" s="221"/>
      <c r="H397" s="224">
        <v>10.362</v>
      </c>
      <c r="I397" s="225"/>
      <c r="J397" s="221"/>
      <c r="K397" s="221"/>
      <c r="L397" s="226"/>
      <c r="M397" s="227"/>
      <c r="N397" s="228"/>
      <c r="O397" s="228"/>
      <c r="P397" s="228"/>
      <c r="Q397" s="228"/>
      <c r="R397" s="228"/>
      <c r="S397" s="228"/>
      <c r="T397" s="229"/>
      <c r="AT397" s="230" t="s">
        <v>150</v>
      </c>
      <c r="AU397" s="230" t="s">
        <v>83</v>
      </c>
      <c r="AV397" s="15" t="s">
        <v>148</v>
      </c>
      <c r="AW397" s="15" t="s">
        <v>30</v>
      </c>
      <c r="AX397" s="15" t="s">
        <v>81</v>
      </c>
      <c r="AY397" s="230" t="s">
        <v>142</v>
      </c>
    </row>
    <row r="398" spans="1:65" s="2" customFormat="1" ht="44.25" customHeight="1">
      <c r="A398" s="35"/>
      <c r="B398" s="36"/>
      <c r="C398" s="184" t="s">
        <v>526</v>
      </c>
      <c r="D398" s="184" t="s">
        <v>144</v>
      </c>
      <c r="E398" s="185" t="s">
        <v>527</v>
      </c>
      <c r="F398" s="186" t="s">
        <v>528</v>
      </c>
      <c r="G398" s="187" t="s">
        <v>190</v>
      </c>
      <c r="H398" s="188">
        <v>888.10199999999998</v>
      </c>
      <c r="I398" s="189"/>
      <c r="J398" s="190">
        <f>ROUND(I398*H398,2)</f>
        <v>0</v>
      </c>
      <c r="K398" s="191"/>
      <c r="L398" s="40"/>
      <c r="M398" s="192" t="s">
        <v>1</v>
      </c>
      <c r="N398" s="193" t="s">
        <v>38</v>
      </c>
      <c r="O398" s="72"/>
      <c r="P398" s="194">
        <f>O398*H398</f>
        <v>0</v>
      </c>
      <c r="Q398" s="194">
        <v>0</v>
      </c>
      <c r="R398" s="194">
        <f>Q398*H398</f>
        <v>0</v>
      </c>
      <c r="S398" s="194">
        <v>0</v>
      </c>
      <c r="T398" s="195">
        <f>S398*H398</f>
        <v>0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196" t="s">
        <v>148</v>
      </c>
      <c r="AT398" s="196" t="s">
        <v>144</v>
      </c>
      <c r="AU398" s="196" t="s">
        <v>83</v>
      </c>
      <c r="AY398" s="18" t="s">
        <v>142</v>
      </c>
      <c r="BE398" s="197">
        <f>IF(N398="základní",J398,0)</f>
        <v>0</v>
      </c>
      <c r="BF398" s="197">
        <f>IF(N398="snížená",J398,0)</f>
        <v>0</v>
      </c>
      <c r="BG398" s="197">
        <f>IF(N398="zákl. přenesená",J398,0)</f>
        <v>0</v>
      </c>
      <c r="BH398" s="197">
        <f>IF(N398="sníž. přenesená",J398,0)</f>
        <v>0</v>
      </c>
      <c r="BI398" s="197">
        <f>IF(N398="nulová",J398,0)</f>
        <v>0</v>
      </c>
      <c r="BJ398" s="18" t="s">
        <v>81</v>
      </c>
      <c r="BK398" s="197">
        <f>ROUND(I398*H398,2)</f>
        <v>0</v>
      </c>
      <c r="BL398" s="18" t="s">
        <v>148</v>
      </c>
      <c r="BM398" s="196" t="s">
        <v>529</v>
      </c>
    </row>
    <row r="399" spans="1:65" s="14" customFormat="1" ht="11.25">
      <c r="B399" s="209"/>
      <c r="C399" s="210"/>
      <c r="D399" s="200" t="s">
        <v>150</v>
      </c>
      <c r="E399" s="211" t="s">
        <v>1</v>
      </c>
      <c r="F399" s="212" t="s">
        <v>530</v>
      </c>
      <c r="G399" s="210"/>
      <c r="H399" s="213">
        <v>888.10199999999998</v>
      </c>
      <c r="I399" s="214"/>
      <c r="J399" s="210"/>
      <c r="K399" s="210"/>
      <c r="L399" s="215"/>
      <c r="M399" s="216"/>
      <c r="N399" s="217"/>
      <c r="O399" s="217"/>
      <c r="P399" s="217"/>
      <c r="Q399" s="217"/>
      <c r="R399" s="217"/>
      <c r="S399" s="217"/>
      <c r="T399" s="218"/>
      <c r="AT399" s="219" t="s">
        <v>150</v>
      </c>
      <c r="AU399" s="219" t="s">
        <v>83</v>
      </c>
      <c r="AV399" s="14" t="s">
        <v>83</v>
      </c>
      <c r="AW399" s="14" t="s">
        <v>30</v>
      </c>
      <c r="AX399" s="14" t="s">
        <v>81</v>
      </c>
      <c r="AY399" s="219" t="s">
        <v>142</v>
      </c>
    </row>
    <row r="400" spans="1:65" s="2" customFormat="1" ht="44.25" customHeight="1">
      <c r="A400" s="35"/>
      <c r="B400" s="36"/>
      <c r="C400" s="184" t="s">
        <v>531</v>
      </c>
      <c r="D400" s="184" t="s">
        <v>144</v>
      </c>
      <c r="E400" s="185" t="s">
        <v>532</v>
      </c>
      <c r="F400" s="186" t="s">
        <v>533</v>
      </c>
      <c r="G400" s="187" t="s">
        <v>190</v>
      </c>
      <c r="H400" s="188">
        <v>226.744</v>
      </c>
      <c r="I400" s="189"/>
      <c r="J400" s="190">
        <f>ROUND(I400*H400,2)</f>
        <v>0</v>
      </c>
      <c r="K400" s="191"/>
      <c r="L400" s="40"/>
      <c r="M400" s="192" t="s">
        <v>1</v>
      </c>
      <c r="N400" s="193" t="s">
        <v>38</v>
      </c>
      <c r="O400" s="72"/>
      <c r="P400" s="194">
        <f>O400*H400</f>
        <v>0</v>
      </c>
      <c r="Q400" s="194">
        <v>0</v>
      </c>
      <c r="R400" s="194">
        <f>Q400*H400</f>
        <v>0</v>
      </c>
      <c r="S400" s="194">
        <v>0</v>
      </c>
      <c r="T400" s="195">
        <f>S400*H400</f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196" t="s">
        <v>148</v>
      </c>
      <c r="AT400" s="196" t="s">
        <v>144</v>
      </c>
      <c r="AU400" s="196" t="s">
        <v>83</v>
      </c>
      <c r="AY400" s="18" t="s">
        <v>142</v>
      </c>
      <c r="BE400" s="197">
        <f>IF(N400="základní",J400,0)</f>
        <v>0</v>
      </c>
      <c r="BF400" s="197">
        <f>IF(N400="snížená",J400,0)</f>
        <v>0</v>
      </c>
      <c r="BG400" s="197">
        <f>IF(N400="zákl. přenesená",J400,0)</f>
        <v>0</v>
      </c>
      <c r="BH400" s="197">
        <f>IF(N400="sníž. přenesená",J400,0)</f>
        <v>0</v>
      </c>
      <c r="BI400" s="197">
        <f>IF(N400="nulová",J400,0)</f>
        <v>0</v>
      </c>
      <c r="BJ400" s="18" t="s">
        <v>81</v>
      </c>
      <c r="BK400" s="197">
        <f>ROUND(I400*H400,2)</f>
        <v>0</v>
      </c>
      <c r="BL400" s="18" t="s">
        <v>148</v>
      </c>
      <c r="BM400" s="196" t="s">
        <v>534</v>
      </c>
    </row>
    <row r="401" spans="1:65" s="14" customFormat="1" ht="11.25">
      <c r="B401" s="209"/>
      <c r="C401" s="210"/>
      <c r="D401" s="200" t="s">
        <v>150</v>
      </c>
      <c r="E401" s="211" t="s">
        <v>1</v>
      </c>
      <c r="F401" s="212" t="s">
        <v>535</v>
      </c>
      <c r="G401" s="210"/>
      <c r="H401" s="213">
        <v>226.744</v>
      </c>
      <c r="I401" s="214"/>
      <c r="J401" s="210"/>
      <c r="K401" s="210"/>
      <c r="L401" s="215"/>
      <c r="M401" s="216"/>
      <c r="N401" s="217"/>
      <c r="O401" s="217"/>
      <c r="P401" s="217"/>
      <c r="Q401" s="217"/>
      <c r="R401" s="217"/>
      <c r="S401" s="217"/>
      <c r="T401" s="218"/>
      <c r="AT401" s="219" t="s">
        <v>150</v>
      </c>
      <c r="AU401" s="219" t="s">
        <v>83</v>
      </c>
      <c r="AV401" s="14" t="s">
        <v>83</v>
      </c>
      <c r="AW401" s="14" t="s">
        <v>30</v>
      </c>
      <c r="AX401" s="14" t="s">
        <v>81</v>
      </c>
      <c r="AY401" s="219" t="s">
        <v>142</v>
      </c>
    </row>
    <row r="402" spans="1:65" s="12" customFormat="1" ht="22.9" customHeight="1">
      <c r="B402" s="168"/>
      <c r="C402" s="169"/>
      <c r="D402" s="170" t="s">
        <v>72</v>
      </c>
      <c r="E402" s="182" t="s">
        <v>536</v>
      </c>
      <c r="F402" s="182" t="s">
        <v>537</v>
      </c>
      <c r="G402" s="169"/>
      <c r="H402" s="169"/>
      <c r="I402" s="172"/>
      <c r="J402" s="183">
        <f>BK402</f>
        <v>0</v>
      </c>
      <c r="K402" s="169"/>
      <c r="L402" s="174"/>
      <c r="M402" s="175"/>
      <c r="N402" s="176"/>
      <c r="O402" s="176"/>
      <c r="P402" s="177">
        <f>P403</f>
        <v>0</v>
      </c>
      <c r="Q402" s="176"/>
      <c r="R402" s="177">
        <f>R403</f>
        <v>0</v>
      </c>
      <c r="S402" s="176"/>
      <c r="T402" s="178">
        <f>T403</f>
        <v>0</v>
      </c>
      <c r="AR402" s="179" t="s">
        <v>81</v>
      </c>
      <c r="AT402" s="180" t="s">
        <v>72</v>
      </c>
      <c r="AU402" s="180" t="s">
        <v>81</v>
      </c>
      <c r="AY402" s="179" t="s">
        <v>142</v>
      </c>
      <c r="BK402" s="181">
        <f>BK403</f>
        <v>0</v>
      </c>
    </row>
    <row r="403" spans="1:65" s="2" customFormat="1" ht="24.2" customHeight="1">
      <c r="A403" s="35"/>
      <c r="B403" s="36"/>
      <c r="C403" s="184" t="s">
        <v>538</v>
      </c>
      <c r="D403" s="184" t="s">
        <v>144</v>
      </c>
      <c r="E403" s="185" t="s">
        <v>539</v>
      </c>
      <c r="F403" s="186" t="s">
        <v>540</v>
      </c>
      <c r="G403" s="187" t="s">
        <v>190</v>
      </c>
      <c r="H403" s="188">
        <v>1363.0719999999999</v>
      </c>
      <c r="I403" s="189"/>
      <c r="J403" s="190">
        <f>ROUND(I403*H403,2)</f>
        <v>0</v>
      </c>
      <c r="K403" s="191"/>
      <c r="L403" s="40"/>
      <c r="M403" s="192" t="s">
        <v>1</v>
      </c>
      <c r="N403" s="193" t="s">
        <v>38</v>
      </c>
      <c r="O403" s="72"/>
      <c r="P403" s="194">
        <f>O403*H403</f>
        <v>0</v>
      </c>
      <c r="Q403" s="194">
        <v>0</v>
      </c>
      <c r="R403" s="194">
        <f>Q403*H403</f>
        <v>0</v>
      </c>
      <c r="S403" s="194">
        <v>0</v>
      </c>
      <c r="T403" s="195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196" t="s">
        <v>148</v>
      </c>
      <c r="AT403" s="196" t="s">
        <v>144</v>
      </c>
      <c r="AU403" s="196" t="s">
        <v>83</v>
      </c>
      <c r="AY403" s="18" t="s">
        <v>142</v>
      </c>
      <c r="BE403" s="197">
        <f>IF(N403="základní",J403,0)</f>
        <v>0</v>
      </c>
      <c r="BF403" s="197">
        <f>IF(N403="snížená",J403,0)</f>
        <v>0</v>
      </c>
      <c r="BG403" s="197">
        <f>IF(N403="zákl. přenesená",J403,0)</f>
        <v>0</v>
      </c>
      <c r="BH403" s="197">
        <f>IF(N403="sníž. přenesená",J403,0)</f>
        <v>0</v>
      </c>
      <c r="BI403" s="197">
        <f>IF(N403="nulová",J403,0)</f>
        <v>0</v>
      </c>
      <c r="BJ403" s="18" t="s">
        <v>81</v>
      </c>
      <c r="BK403" s="197">
        <f>ROUND(I403*H403,2)</f>
        <v>0</v>
      </c>
      <c r="BL403" s="18" t="s">
        <v>148</v>
      </c>
      <c r="BM403" s="196" t="s">
        <v>541</v>
      </c>
    </row>
    <row r="404" spans="1:65" s="12" customFormat="1" ht="25.9" customHeight="1">
      <c r="B404" s="168"/>
      <c r="C404" s="169"/>
      <c r="D404" s="170" t="s">
        <v>72</v>
      </c>
      <c r="E404" s="171" t="s">
        <v>542</v>
      </c>
      <c r="F404" s="171" t="s">
        <v>543</v>
      </c>
      <c r="G404" s="169"/>
      <c r="H404" s="169"/>
      <c r="I404" s="172"/>
      <c r="J404" s="173">
        <f>BK404</f>
        <v>0</v>
      </c>
      <c r="K404" s="169"/>
      <c r="L404" s="174"/>
      <c r="M404" s="175"/>
      <c r="N404" s="176"/>
      <c r="O404" s="176"/>
      <c r="P404" s="177">
        <f>P405+P451+P483+P494+P540+P549+P566+P602+P609+P649+P653+P661+P700</f>
        <v>0</v>
      </c>
      <c r="Q404" s="176"/>
      <c r="R404" s="177">
        <f>R405+R451+R483+R494+R540+R549+R566+R602+R609+R649+R653+R661+R700</f>
        <v>36.79550536</v>
      </c>
      <c r="S404" s="176"/>
      <c r="T404" s="178">
        <f>T405+T451+T483+T494+T540+T549+T566+T602+T609+T649+T653+T661+T700</f>
        <v>61.977940359999998</v>
      </c>
      <c r="AR404" s="179" t="s">
        <v>83</v>
      </c>
      <c r="AT404" s="180" t="s">
        <v>72</v>
      </c>
      <c r="AU404" s="180" t="s">
        <v>73</v>
      </c>
      <c r="AY404" s="179" t="s">
        <v>142</v>
      </c>
      <c r="BK404" s="181">
        <f>BK405+BK451+BK483+BK494+BK540+BK549+BK566+BK602+BK609+BK649+BK653+BK661+BK700</f>
        <v>0</v>
      </c>
    </row>
    <row r="405" spans="1:65" s="12" customFormat="1" ht="22.9" customHeight="1">
      <c r="B405" s="168"/>
      <c r="C405" s="169"/>
      <c r="D405" s="170" t="s">
        <v>72</v>
      </c>
      <c r="E405" s="182" t="s">
        <v>544</v>
      </c>
      <c r="F405" s="182" t="s">
        <v>545</v>
      </c>
      <c r="G405" s="169"/>
      <c r="H405" s="169"/>
      <c r="I405" s="172"/>
      <c r="J405" s="183">
        <f>BK405</f>
        <v>0</v>
      </c>
      <c r="K405" s="169"/>
      <c r="L405" s="174"/>
      <c r="M405" s="175"/>
      <c r="N405" s="176"/>
      <c r="O405" s="176"/>
      <c r="P405" s="177">
        <f>SUM(P406:P450)</f>
        <v>0</v>
      </c>
      <c r="Q405" s="176"/>
      <c r="R405" s="177">
        <f>SUM(R406:R450)</f>
        <v>12.305381000000001</v>
      </c>
      <c r="S405" s="176"/>
      <c r="T405" s="178">
        <f>SUM(T406:T450)</f>
        <v>7.0536440000000002</v>
      </c>
      <c r="AR405" s="179" t="s">
        <v>83</v>
      </c>
      <c r="AT405" s="180" t="s">
        <v>72</v>
      </c>
      <c r="AU405" s="180" t="s">
        <v>81</v>
      </c>
      <c r="AY405" s="179" t="s">
        <v>142</v>
      </c>
      <c r="BK405" s="181">
        <f>SUM(BK406:BK450)</f>
        <v>0</v>
      </c>
    </row>
    <row r="406" spans="1:65" s="2" customFormat="1" ht="24.2" customHeight="1">
      <c r="A406" s="35"/>
      <c r="B406" s="36"/>
      <c r="C406" s="184" t="s">
        <v>546</v>
      </c>
      <c r="D406" s="184" t="s">
        <v>144</v>
      </c>
      <c r="E406" s="185" t="s">
        <v>547</v>
      </c>
      <c r="F406" s="186" t="s">
        <v>548</v>
      </c>
      <c r="G406" s="187" t="s">
        <v>147</v>
      </c>
      <c r="H406" s="188">
        <v>1722.9960000000001</v>
      </c>
      <c r="I406" s="189"/>
      <c r="J406" s="190">
        <f>ROUND(I406*H406,2)</f>
        <v>0</v>
      </c>
      <c r="K406" s="191"/>
      <c r="L406" s="40"/>
      <c r="M406" s="192" t="s">
        <v>1</v>
      </c>
      <c r="N406" s="193" t="s">
        <v>38</v>
      </c>
      <c r="O406" s="72"/>
      <c r="P406" s="194">
        <f>O406*H406</f>
        <v>0</v>
      </c>
      <c r="Q406" s="194">
        <v>0</v>
      </c>
      <c r="R406" s="194">
        <f>Q406*H406</f>
        <v>0</v>
      </c>
      <c r="S406" s="194">
        <v>0</v>
      </c>
      <c r="T406" s="195">
        <f>S406*H406</f>
        <v>0</v>
      </c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R406" s="196" t="s">
        <v>223</v>
      </c>
      <c r="AT406" s="196" t="s">
        <v>144</v>
      </c>
      <c r="AU406" s="196" t="s">
        <v>83</v>
      </c>
      <c r="AY406" s="18" t="s">
        <v>142</v>
      </c>
      <c r="BE406" s="197">
        <f>IF(N406="základní",J406,0)</f>
        <v>0</v>
      </c>
      <c r="BF406" s="197">
        <f>IF(N406="snížená",J406,0)</f>
        <v>0</v>
      </c>
      <c r="BG406" s="197">
        <f>IF(N406="zákl. přenesená",J406,0)</f>
        <v>0</v>
      </c>
      <c r="BH406" s="197">
        <f>IF(N406="sníž. přenesená",J406,0)</f>
        <v>0</v>
      </c>
      <c r="BI406" s="197">
        <f>IF(N406="nulová",J406,0)</f>
        <v>0</v>
      </c>
      <c r="BJ406" s="18" t="s">
        <v>81</v>
      </c>
      <c r="BK406" s="197">
        <f>ROUND(I406*H406,2)</f>
        <v>0</v>
      </c>
      <c r="BL406" s="18" t="s">
        <v>223</v>
      </c>
      <c r="BM406" s="196" t="s">
        <v>549</v>
      </c>
    </row>
    <row r="407" spans="1:65" s="13" customFormat="1" ht="11.25">
      <c r="B407" s="198"/>
      <c r="C407" s="199"/>
      <c r="D407" s="200" t="s">
        <v>150</v>
      </c>
      <c r="E407" s="201" t="s">
        <v>1</v>
      </c>
      <c r="F407" s="202" t="s">
        <v>157</v>
      </c>
      <c r="G407" s="199"/>
      <c r="H407" s="201" t="s">
        <v>1</v>
      </c>
      <c r="I407" s="203"/>
      <c r="J407" s="199"/>
      <c r="K407" s="199"/>
      <c r="L407" s="204"/>
      <c r="M407" s="205"/>
      <c r="N407" s="206"/>
      <c r="O407" s="206"/>
      <c r="P407" s="206"/>
      <c r="Q407" s="206"/>
      <c r="R407" s="206"/>
      <c r="S407" s="206"/>
      <c r="T407" s="207"/>
      <c r="AT407" s="208" t="s">
        <v>150</v>
      </c>
      <c r="AU407" s="208" t="s">
        <v>83</v>
      </c>
      <c r="AV407" s="13" t="s">
        <v>81</v>
      </c>
      <c r="AW407" s="13" t="s">
        <v>30</v>
      </c>
      <c r="AX407" s="13" t="s">
        <v>73</v>
      </c>
      <c r="AY407" s="208" t="s">
        <v>142</v>
      </c>
    </row>
    <row r="408" spans="1:65" s="14" customFormat="1" ht="11.25">
      <c r="B408" s="209"/>
      <c r="C408" s="210"/>
      <c r="D408" s="200" t="s">
        <v>150</v>
      </c>
      <c r="E408" s="211" t="s">
        <v>1</v>
      </c>
      <c r="F408" s="212" t="s">
        <v>201</v>
      </c>
      <c r="G408" s="210"/>
      <c r="H408" s="213">
        <v>694.8</v>
      </c>
      <c r="I408" s="214"/>
      <c r="J408" s="210"/>
      <c r="K408" s="210"/>
      <c r="L408" s="215"/>
      <c r="M408" s="216"/>
      <c r="N408" s="217"/>
      <c r="O408" s="217"/>
      <c r="P408" s="217"/>
      <c r="Q408" s="217"/>
      <c r="R408" s="217"/>
      <c r="S408" s="217"/>
      <c r="T408" s="218"/>
      <c r="AT408" s="219" t="s">
        <v>150</v>
      </c>
      <c r="AU408" s="219" t="s">
        <v>83</v>
      </c>
      <c r="AV408" s="14" t="s">
        <v>83</v>
      </c>
      <c r="AW408" s="14" t="s">
        <v>30</v>
      </c>
      <c r="AX408" s="14" t="s">
        <v>73</v>
      </c>
      <c r="AY408" s="219" t="s">
        <v>142</v>
      </c>
    </row>
    <row r="409" spans="1:65" s="14" customFormat="1" ht="11.25">
      <c r="B409" s="209"/>
      <c r="C409" s="210"/>
      <c r="D409" s="200" t="s">
        <v>150</v>
      </c>
      <c r="E409" s="211" t="s">
        <v>1</v>
      </c>
      <c r="F409" s="212" t="s">
        <v>202</v>
      </c>
      <c r="G409" s="210"/>
      <c r="H409" s="213">
        <v>976.95600000000002</v>
      </c>
      <c r="I409" s="214"/>
      <c r="J409" s="210"/>
      <c r="K409" s="210"/>
      <c r="L409" s="215"/>
      <c r="M409" s="216"/>
      <c r="N409" s="217"/>
      <c r="O409" s="217"/>
      <c r="P409" s="217"/>
      <c r="Q409" s="217"/>
      <c r="R409" s="217"/>
      <c r="S409" s="217"/>
      <c r="T409" s="218"/>
      <c r="AT409" s="219" t="s">
        <v>150</v>
      </c>
      <c r="AU409" s="219" t="s">
        <v>83</v>
      </c>
      <c r="AV409" s="14" t="s">
        <v>83</v>
      </c>
      <c r="AW409" s="14" t="s">
        <v>30</v>
      </c>
      <c r="AX409" s="14" t="s">
        <v>73</v>
      </c>
      <c r="AY409" s="219" t="s">
        <v>142</v>
      </c>
    </row>
    <row r="410" spans="1:65" s="14" customFormat="1" ht="11.25">
      <c r="B410" s="209"/>
      <c r="C410" s="210"/>
      <c r="D410" s="200" t="s">
        <v>150</v>
      </c>
      <c r="E410" s="211" t="s">
        <v>1</v>
      </c>
      <c r="F410" s="212" t="s">
        <v>203</v>
      </c>
      <c r="G410" s="210"/>
      <c r="H410" s="213">
        <v>51.24</v>
      </c>
      <c r="I410" s="214"/>
      <c r="J410" s="210"/>
      <c r="K410" s="210"/>
      <c r="L410" s="215"/>
      <c r="M410" s="216"/>
      <c r="N410" s="217"/>
      <c r="O410" s="217"/>
      <c r="P410" s="217"/>
      <c r="Q410" s="217"/>
      <c r="R410" s="217"/>
      <c r="S410" s="217"/>
      <c r="T410" s="218"/>
      <c r="AT410" s="219" t="s">
        <v>150</v>
      </c>
      <c r="AU410" s="219" t="s">
        <v>83</v>
      </c>
      <c r="AV410" s="14" t="s">
        <v>83</v>
      </c>
      <c r="AW410" s="14" t="s">
        <v>30</v>
      </c>
      <c r="AX410" s="14" t="s">
        <v>73</v>
      </c>
      <c r="AY410" s="219" t="s">
        <v>142</v>
      </c>
    </row>
    <row r="411" spans="1:65" s="15" customFormat="1" ht="11.25">
      <c r="B411" s="220"/>
      <c r="C411" s="221"/>
      <c r="D411" s="200" t="s">
        <v>150</v>
      </c>
      <c r="E411" s="222" t="s">
        <v>1</v>
      </c>
      <c r="F411" s="223" t="s">
        <v>162</v>
      </c>
      <c r="G411" s="221"/>
      <c r="H411" s="224">
        <v>1722.9959999999999</v>
      </c>
      <c r="I411" s="225"/>
      <c r="J411" s="221"/>
      <c r="K411" s="221"/>
      <c r="L411" s="226"/>
      <c r="M411" s="227"/>
      <c r="N411" s="228"/>
      <c r="O411" s="228"/>
      <c r="P411" s="228"/>
      <c r="Q411" s="228"/>
      <c r="R411" s="228"/>
      <c r="S411" s="228"/>
      <c r="T411" s="229"/>
      <c r="AT411" s="230" t="s">
        <v>150</v>
      </c>
      <c r="AU411" s="230" t="s">
        <v>83</v>
      </c>
      <c r="AV411" s="15" t="s">
        <v>148</v>
      </c>
      <c r="AW411" s="15" t="s">
        <v>30</v>
      </c>
      <c r="AX411" s="15" t="s">
        <v>81</v>
      </c>
      <c r="AY411" s="230" t="s">
        <v>142</v>
      </c>
    </row>
    <row r="412" spans="1:65" s="2" customFormat="1" ht="16.5" customHeight="1">
      <c r="A412" s="35"/>
      <c r="B412" s="36"/>
      <c r="C412" s="231" t="s">
        <v>550</v>
      </c>
      <c r="D412" s="231" t="s">
        <v>262</v>
      </c>
      <c r="E412" s="232" t="s">
        <v>551</v>
      </c>
      <c r="F412" s="233" t="s">
        <v>552</v>
      </c>
      <c r="G412" s="234" t="s">
        <v>190</v>
      </c>
      <c r="H412" s="235">
        <v>0.51700000000000002</v>
      </c>
      <c r="I412" s="236"/>
      <c r="J412" s="237">
        <f>ROUND(I412*H412,2)</f>
        <v>0</v>
      </c>
      <c r="K412" s="238"/>
      <c r="L412" s="239"/>
      <c r="M412" s="240" t="s">
        <v>1</v>
      </c>
      <c r="N412" s="241" t="s">
        <v>38</v>
      </c>
      <c r="O412" s="72"/>
      <c r="P412" s="194">
        <f>O412*H412</f>
        <v>0</v>
      </c>
      <c r="Q412" s="194">
        <v>1</v>
      </c>
      <c r="R412" s="194">
        <f>Q412*H412</f>
        <v>0.51700000000000002</v>
      </c>
      <c r="S412" s="194">
        <v>0</v>
      </c>
      <c r="T412" s="195">
        <f>S412*H412</f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196" t="s">
        <v>319</v>
      </c>
      <c r="AT412" s="196" t="s">
        <v>262</v>
      </c>
      <c r="AU412" s="196" t="s">
        <v>83</v>
      </c>
      <c r="AY412" s="18" t="s">
        <v>142</v>
      </c>
      <c r="BE412" s="197">
        <f>IF(N412="základní",J412,0)</f>
        <v>0</v>
      </c>
      <c r="BF412" s="197">
        <f>IF(N412="snížená",J412,0)</f>
        <v>0</v>
      </c>
      <c r="BG412" s="197">
        <f>IF(N412="zákl. přenesená",J412,0)</f>
        <v>0</v>
      </c>
      <c r="BH412" s="197">
        <f>IF(N412="sníž. přenesená",J412,0)</f>
        <v>0</v>
      </c>
      <c r="BI412" s="197">
        <f>IF(N412="nulová",J412,0)</f>
        <v>0</v>
      </c>
      <c r="BJ412" s="18" t="s">
        <v>81</v>
      </c>
      <c r="BK412" s="197">
        <f>ROUND(I412*H412,2)</f>
        <v>0</v>
      </c>
      <c r="BL412" s="18" t="s">
        <v>223</v>
      </c>
      <c r="BM412" s="196" t="s">
        <v>553</v>
      </c>
    </row>
    <row r="413" spans="1:65" s="14" customFormat="1" ht="11.25">
      <c r="B413" s="209"/>
      <c r="C413" s="210"/>
      <c r="D413" s="200" t="s">
        <v>150</v>
      </c>
      <c r="E413" s="211" t="s">
        <v>1</v>
      </c>
      <c r="F413" s="212" t="s">
        <v>554</v>
      </c>
      <c r="G413" s="210"/>
      <c r="H413" s="213">
        <v>0.51700000000000002</v>
      </c>
      <c r="I413" s="214"/>
      <c r="J413" s="210"/>
      <c r="K413" s="210"/>
      <c r="L413" s="215"/>
      <c r="M413" s="216"/>
      <c r="N413" s="217"/>
      <c r="O413" s="217"/>
      <c r="P413" s="217"/>
      <c r="Q413" s="217"/>
      <c r="R413" s="217"/>
      <c r="S413" s="217"/>
      <c r="T413" s="218"/>
      <c r="AT413" s="219" t="s">
        <v>150</v>
      </c>
      <c r="AU413" s="219" t="s">
        <v>83</v>
      </c>
      <c r="AV413" s="14" t="s">
        <v>83</v>
      </c>
      <c r="AW413" s="14" t="s">
        <v>30</v>
      </c>
      <c r="AX413" s="14" t="s">
        <v>81</v>
      </c>
      <c r="AY413" s="219" t="s">
        <v>142</v>
      </c>
    </row>
    <row r="414" spans="1:65" s="2" customFormat="1" ht="24.2" customHeight="1">
      <c r="A414" s="35"/>
      <c r="B414" s="36"/>
      <c r="C414" s="184" t="s">
        <v>555</v>
      </c>
      <c r="D414" s="184" t="s">
        <v>144</v>
      </c>
      <c r="E414" s="185" t="s">
        <v>556</v>
      </c>
      <c r="F414" s="186" t="s">
        <v>557</v>
      </c>
      <c r="G414" s="187" t="s">
        <v>147</v>
      </c>
      <c r="H414" s="188">
        <v>57.395000000000003</v>
      </c>
      <c r="I414" s="189"/>
      <c r="J414" s="190">
        <f>ROUND(I414*H414,2)</f>
        <v>0</v>
      </c>
      <c r="K414" s="191"/>
      <c r="L414" s="40"/>
      <c r="M414" s="192" t="s">
        <v>1</v>
      </c>
      <c r="N414" s="193" t="s">
        <v>38</v>
      </c>
      <c r="O414" s="72"/>
      <c r="P414" s="194">
        <f>O414*H414</f>
        <v>0</v>
      </c>
      <c r="Q414" s="194">
        <v>0</v>
      </c>
      <c r="R414" s="194">
        <f>Q414*H414</f>
        <v>0</v>
      </c>
      <c r="S414" s="194">
        <v>0</v>
      </c>
      <c r="T414" s="195">
        <f>S414*H414</f>
        <v>0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196" t="s">
        <v>223</v>
      </c>
      <c r="AT414" s="196" t="s">
        <v>144</v>
      </c>
      <c r="AU414" s="196" t="s">
        <v>83</v>
      </c>
      <c r="AY414" s="18" t="s">
        <v>142</v>
      </c>
      <c r="BE414" s="197">
        <f>IF(N414="základní",J414,0)</f>
        <v>0</v>
      </c>
      <c r="BF414" s="197">
        <f>IF(N414="snížená",J414,0)</f>
        <v>0</v>
      </c>
      <c r="BG414" s="197">
        <f>IF(N414="zákl. přenesená",J414,0)</f>
        <v>0</v>
      </c>
      <c r="BH414" s="197">
        <f>IF(N414="sníž. přenesená",J414,0)</f>
        <v>0</v>
      </c>
      <c r="BI414" s="197">
        <f>IF(N414="nulová",J414,0)</f>
        <v>0</v>
      </c>
      <c r="BJ414" s="18" t="s">
        <v>81</v>
      </c>
      <c r="BK414" s="197">
        <f>ROUND(I414*H414,2)</f>
        <v>0</v>
      </c>
      <c r="BL414" s="18" t="s">
        <v>223</v>
      </c>
      <c r="BM414" s="196" t="s">
        <v>558</v>
      </c>
    </row>
    <row r="415" spans="1:65" s="13" customFormat="1" ht="11.25">
      <c r="B415" s="198"/>
      <c r="C415" s="199"/>
      <c r="D415" s="200" t="s">
        <v>150</v>
      </c>
      <c r="E415" s="201" t="s">
        <v>1</v>
      </c>
      <c r="F415" s="202" t="s">
        <v>559</v>
      </c>
      <c r="G415" s="199"/>
      <c r="H415" s="201" t="s">
        <v>1</v>
      </c>
      <c r="I415" s="203"/>
      <c r="J415" s="199"/>
      <c r="K415" s="199"/>
      <c r="L415" s="204"/>
      <c r="M415" s="205"/>
      <c r="N415" s="206"/>
      <c r="O415" s="206"/>
      <c r="P415" s="206"/>
      <c r="Q415" s="206"/>
      <c r="R415" s="206"/>
      <c r="S415" s="206"/>
      <c r="T415" s="207"/>
      <c r="AT415" s="208" t="s">
        <v>150</v>
      </c>
      <c r="AU415" s="208" t="s">
        <v>83</v>
      </c>
      <c r="AV415" s="13" t="s">
        <v>81</v>
      </c>
      <c r="AW415" s="13" t="s">
        <v>30</v>
      </c>
      <c r="AX415" s="13" t="s">
        <v>73</v>
      </c>
      <c r="AY415" s="208" t="s">
        <v>142</v>
      </c>
    </row>
    <row r="416" spans="1:65" s="14" customFormat="1" ht="22.5">
      <c r="B416" s="209"/>
      <c r="C416" s="210"/>
      <c r="D416" s="200" t="s">
        <v>150</v>
      </c>
      <c r="E416" s="211" t="s">
        <v>1</v>
      </c>
      <c r="F416" s="212" t="s">
        <v>560</v>
      </c>
      <c r="G416" s="210"/>
      <c r="H416" s="213">
        <v>12.3</v>
      </c>
      <c r="I416" s="214"/>
      <c r="J416" s="210"/>
      <c r="K416" s="210"/>
      <c r="L416" s="215"/>
      <c r="M416" s="216"/>
      <c r="N416" s="217"/>
      <c r="O416" s="217"/>
      <c r="P416" s="217"/>
      <c r="Q416" s="217"/>
      <c r="R416" s="217"/>
      <c r="S416" s="217"/>
      <c r="T416" s="218"/>
      <c r="AT416" s="219" t="s">
        <v>150</v>
      </c>
      <c r="AU416" s="219" t="s">
        <v>83</v>
      </c>
      <c r="AV416" s="14" t="s">
        <v>83</v>
      </c>
      <c r="AW416" s="14" t="s">
        <v>30</v>
      </c>
      <c r="AX416" s="14" t="s">
        <v>73</v>
      </c>
      <c r="AY416" s="219" t="s">
        <v>142</v>
      </c>
    </row>
    <row r="417" spans="1:65" s="14" customFormat="1" ht="11.25">
      <c r="B417" s="209"/>
      <c r="C417" s="210"/>
      <c r="D417" s="200" t="s">
        <v>150</v>
      </c>
      <c r="E417" s="211" t="s">
        <v>1</v>
      </c>
      <c r="F417" s="212" t="s">
        <v>561</v>
      </c>
      <c r="G417" s="210"/>
      <c r="H417" s="213">
        <v>2.8650000000000002</v>
      </c>
      <c r="I417" s="214"/>
      <c r="J417" s="210"/>
      <c r="K417" s="210"/>
      <c r="L417" s="215"/>
      <c r="M417" s="216"/>
      <c r="N417" s="217"/>
      <c r="O417" s="217"/>
      <c r="P417" s="217"/>
      <c r="Q417" s="217"/>
      <c r="R417" s="217"/>
      <c r="S417" s="217"/>
      <c r="T417" s="218"/>
      <c r="AT417" s="219" t="s">
        <v>150</v>
      </c>
      <c r="AU417" s="219" t="s">
        <v>83</v>
      </c>
      <c r="AV417" s="14" t="s">
        <v>83</v>
      </c>
      <c r="AW417" s="14" t="s">
        <v>30</v>
      </c>
      <c r="AX417" s="14" t="s">
        <v>73</v>
      </c>
      <c r="AY417" s="219" t="s">
        <v>142</v>
      </c>
    </row>
    <row r="418" spans="1:65" s="13" customFormat="1" ht="11.25">
      <c r="B418" s="198"/>
      <c r="C418" s="199"/>
      <c r="D418" s="200" t="s">
        <v>150</v>
      </c>
      <c r="E418" s="201" t="s">
        <v>1</v>
      </c>
      <c r="F418" s="202" t="s">
        <v>562</v>
      </c>
      <c r="G418" s="199"/>
      <c r="H418" s="201" t="s">
        <v>1</v>
      </c>
      <c r="I418" s="203"/>
      <c r="J418" s="199"/>
      <c r="K418" s="199"/>
      <c r="L418" s="204"/>
      <c r="M418" s="205"/>
      <c r="N418" s="206"/>
      <c r="O418" s="206"/>
      <c r="P418" s="206"/>
      <c r="Q418" s="206"/>
      <c r="R418" s="206"/>
      <c r="S418" s="206"/>
      <c r="T418" s="207"/>
      <c r="AT418" s="208" t="s">
        <v>150</v>
      </c>
      <c r="AU418" s="208" t="s">
        <v>83</v>
      </c>
      <c r="AV418" s="13" t="s">
        <v>81</v>
      </c>
      <c r="AW418" s="13" t="s">
        <v>30</v>
      </c>
      <c r="AX418" s="13" t="s">
        <v>73</v>
      </c>
      <c r="AY418" s="208" t="s">
        <v>142</v>
      </c>
    </row>
    <row r="419" spans="1:65" s="14" customFormat="1" ht="11.25">
      <c r="B419" s="209"/>
      <c r="C419" s="210"/>
      <c r="D419" s="200" t="s">
        <v>150</v>
      </c>
      <c r="E419" s="211" t="s">
        <v>1</v>
      </c>
      <c r="F419" s="212" t="s">
        <v>563</v>
      </c>
      <c r="G419" s="210"/>
      <c r="H419" s="213">
        <v>42.23</v>
      </c>
      <c r="I419" s="214"/>
      <c r="J419" s="210"/>
      <c r="K419" s="210"/>
      <c r="L419" s="215"/>
      <c r="M419" s="216"/>
      <c r="N419" s="217"/>
      <c r="O419" s="217"/>
      <c r="P419" s="217"/>
      <c r="Q419" s="217"/>
      <c r="R419" s="217"/>
      <c r="S419" s="217"/>
      <c r="T419" s="218"/>
      <c r="AT419" s="219" t="s">
        <v>150</v>
      </c>
      <c r="AU419" s="219" t="s">
        <v>83</v>
      </c>
      <c r="AV419" s="14" t="s">
        <v>83</v>
      </c>
      <c r="AW419" s="14" t="s">
        <v>30</v>
      </c>
      <c r="AX419" s="14" t="s">
        <v>73</v>
      </c>
      <c r="AY419" s="219" t="s">
        <v>142</v>
      </c>
    </row>
    <row r="420" spans="1:65" s="15" customFormat="1" ht="11.25">
      <c r="B420" s="220"/>
      <c r="C420" s="221"/>
      <c r="D420" s="200" t="s">
        <v>150</v>
      </c>
      <c r="E420" s="222" t="s">
        <v>1</v>
      </c>
      <c r="F420" s="223" t="s">
        <v>162</v>
      </c>
      <c r="G420" s="221"/>
      <c r="H420" s="224">
        <v>57.394999999999996</v>
      </c>
      <c r="I420" s="225"/>
      <c r="J420" s="221"/>
      <c r="K420" s="221"/>
      <c r="L420" s="226"/>
      <c r="M420" s="227"/>
      <c r="N420" s="228"/>
      <c r="O420" s="228"/>
      <c r="P420" s="228"/>
      <c r="Q420" s="228"/>
      <c r="R420" s="228"/>
      <c r="S420" s="228"/>
      <c r="T420" s="229"/>
      <c r="AT420" s="230" t="s">
        <v>150</v>
      </c>
      <c r="AU420" s="230" t="s">
        <v>83</v>
      </c>
      <c r="AV420" s="15" t="s">
        <v>148</v>
      </c>
      <c r="AW420" s="15" t="s">
        <v>30</v>
      </c>
      <c r="AX420" s="15" t="s">
        <v>81</v>
      </c>
      <c r="AY420" s="230" t="s">
        <v>142</v>
      </c>
    </row>
    <row r="421" spans="1:65" s="2" customFormat="1" ht="16.5" customHeight="1">
      <c r="A421" s="35"/>
      <c r="B421" s="36"/>
      <c r="C421" s="231" t="s">
        <v>564</v>
      </c>
      <c r="D421" s="231" t="s">
        <v>262</v>
      </c>
      <c r="E421" s="232" t="s">
        <v>551</v>
      </c>
      <c r="F421" s="233" t="s">
        <v>552</v>
      </c>
      <c r="G421" s="234" t="s">
        <v>190</v>
      </c>
      <c r="H421" s="235">
        <v>0.02</v>
      </c>
      <c r="I421" s="236"/>
      <c r="J421" s="237">
        <f>ROUND(I421*H421,2)</f>
        <v>0</v>
      </c>
      <c r="K421" s="238"/>
      <c r="L421" s="239"/>
      <c r="M421" s="240" t="s">
        <v>1</v>
      </c>
      <c r="N421" s="241" t="s">
        <v>38</v>
      </c>
      <c r="O421" s="72"/>
      <c r="P421" s="194">
        <f>O421*H421</f>
        <v>0</v>
      </c>
      <c r="Q421" s="194">
        <v>1</v>
      </c>
      <c r="R421" s="194">
        <f>Q421*H421</f>
        <v>0.02</v>
      </c>
      <c r="S421" s="194">
        <v>0</v>
      </c>
      <c r="T421" s="195">
        <f>S421*H421</f>
        <v>0</v>
      </c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R421" s="196" t="s">
        <v>319</v>
      </c>
      <c r="AT421" s="196" t="s">
        <v>262</v>
      </c>
      <c r="AU421" s="196" t="s">
        <v>83</v>
      </c>
      <c r="AY421" s="18" t="s">
        <v>142</v>
      </c>
      <c r="BE421" s="197">
        <f>IF(N421="základní",J421,0)</f>
        <v>0</v>
      </c>
      <c r="BF421" s="197">
        <f>IF(N421="snížená",J421,0)</f>
        <v>0</v>
      </c>
      <c r="BG421" s="197">
        <f>IF(N421="zákl. přenesená",J421,0)</f>
        <v>0</v>
      </c>
      <c r="BH421" s="197">
        <f>IF(N421="sníž. přenesená",J421,0)</f>
        <v>0</v>
      </c>
      <c r="BI421" s="197">
        <f>IF(N421="nulová",J421,0)</f>
        <v>0</v>
      </c>
      <c r="BJ421" s="18" t="s">
        <v>81</v>
      </c>
      <c r="BK421" s="197">
        <f>ROUND(I421*H421,2)</f>
        <v>0</v>
      </c>
      <c r="BL421" s="18" t="s">
        <v>223</v>
      </c>
      <c r="BM421" s="196" t="s">
        <v>565</v>
      </c>
    </row>
    <row r="422" spans="1:65" s="14" customFormat="1" ht="11.25">
      <c r="B422" s="209"/>
      <c r="C422" s="210"/>
      <c r="D422" s="200" t="s">
        <v>150</v>
      </c>
      <c r="E422" s="211" t="s">
        <v>1</v>
      </c>
      <c r="F422" s="212" t="s">
        <v>566</v>
      </c>
      <c r="G422" s="210"/>
      <c r="H422" s="213">
        <v>0.02</v>
      </c>
      <c r="I422" s="214"/>
      <c r="J422" s="210"/>
      <c r="K422" s="210"/>
      <c r="L422" s="215"/>
      <c r="M422" s="216"/>
      <c r="N422" s="217"/>
      <c r="O422" s="217"/>
      <c r="P422" s="217"/>
      <c r="Q422" s="217"/>
      <c r="R422" s="217"/>
      <c r="S422" s="217"/>
      <c r="T422" s="218"/>
      <c r="AT422" s="219" t="s">
        <v>150</v>
      </c>
      <c r="AU422" s="219" t="s">
        <v>83</v>
      </c>
      <c r="AV422" s="14" t="s">
        <v>83</v>
      </c>
      <c r="AW422" s="14" t="s">
        <v>30</v>
      </c>
      <c r="AX422" s="14" t="s">
        <v>81</v>
      </c>
      <c r="AY422" s="219" t="s">
        <v>142</v>
      </c>
    </row>
    <row r="423" spans="1:65" s="2" customFormat="1" ht="16.5" customHeight="1">
      <c r="A423" s="35"/>
      <c r="B423" s="36"/>
      <c r="C423" s="184" t="s">
        <v>567</v>
      </c>
      <c r="D423" s="184" t="s">
        <v>144</v>
      </c>
      <c r="E423" s="185" t="s">
        <v>568</v>
      </c>
      <c r="F423" s="186" t="s">
        <v>569</v>
      </c>
      <c r="G423" s="187" t="s">
        <v>147</v>
      </c>
      <c r="H423" s="188">
        <v>1763.4110000000001</v>
      </c>
      <c r="I423" s="189"/>
      <c r="J423" s="190">
        <f>ROUND(I423*H423,2)</f>
        <v>0</v>
      </c>
      <c r="K423" s="191"/>
      <c r="L423" s="40"/>
      <c r="M423" s="192" t="s">
        <v>1</v>
      </c>
      <c r="N423" s="193" t="s">
        <v>38</v>
      </c>
      <c r="O423" s="72"/>
      <c r="P423" s="194">
        <f>O423*H423</f>
        <v>0</v>
      </c>
      <c r="Q423" s="194">
        <v>0</v>
      </c>
      <c r="R423" s="194">
        <f>Q423*H423</f>
        <v>0</v>
      </c>
      <c r="S423" s="194">
        <v>4.0000000000000001E-3</v>
      </c>
      <c r="T423" s="195">
        <f>S423*H423</f>
        <v>7.0536440000000002</v>
      </c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R423" s="196" t="s">
        <v>223</v>
      </c>
      <c r="AT423" s="196" t="s">
        <v>144</v>
      </c>
      <c r="AU423" s="196" t="s">
        <v>83</v>
      </c>
      <c r="AY423" s="18" t="s">
        <v>142</v>
      </c>
      <c r="BE423" s="197">
        <f>IF(N423="základní",J423,0)</f>
        <v>0</v>
      </c>
      <c r="BF423" s="197">
        <f>IF(N423="snížená",J423,0)</f>
        <v>0</v>
      </c>
      <c r="BG423" s="197">
        <f>IF(N423="zákl. přenesená",J423,0)</f>
        <v>0</v>
      </c>
      <c r="BH423" s="197">
        <f>IF(N423="sníž. přenesená",J423,0)</f>
        <v>0</v>
      </c>
      <c r="BI423" s="197">
        <f>IF(N423="nulová",J423,0)</f>
        <v>0</v>
      </c>
      <c r="BJ423" s="18" t="s">
        <v>81</v>
      </c>
      <c r="BK423" s="197">
        <f>ROUND(I423*H423,2)</f>
        <v>0</v>
      </c>
      <c r="BL423" s="18" t="s">
        <v>223</v>
      </c>
      <c r="BM423" s="196" t="s">
        <v>570</v>
      </c>
    </row>
    <row r="424" spans="1:65" s="13" customFormat="1" ht="11.25">
      <c r="B424" s="198"/>
      <c r="C424" s="199"/>
      <c r="D424" s="200" t="s">
        <v>150</v>
      </c>
      <c r="E424" s="201" t="s">
        <v>1</v>
      </c>
      <c r="F424" s="202" t="s">
        <v>157</v>
      </c>
      <c r="G424" s="199"/>
      <c r="H424" s="201" t="s">
        <v>1</v>
      </c>
      <c r="I424" s="203"/>
      <c r="J424" s="199"/>
      <c r="K424" s="199"/>
      <c r="L424" s="204"/>
      <c r="M424" s="205"/>
      <c r="N424" s="206"/>
      <c r="O424" s="206"/>
      <c r="P424" s="206"/>
      <c r="Q424" s="206"/>
      <c r="R424" s="206"/>
      <c r="S424" s="206"/>
      <c r="T424" s="207"/>
      <c r="AT424" s="208" t="s">
        <v>150</v>
      </c>
      <c r="AU424" s="208" t="s">
        <v>83</v>
      </c>
      <c r="AV424" s="13" t="s">
        <v>81</v>
      </c>
      <c r="AW424" s="13" t="s">
        <v>30</v>
      </c>
      <c r="AX424" s="13" t="s">
        <v>73</v>
      </c>
      <c r="AY424" s="208" t="s">
        <v>142</v>
      </c>
    </row>
    <row r="425" spans="1:65" s="14" customFormat="1" ht="11.25">
      <c r="B425" s="209"/>
      <c r="C425" s="210"/>
      <c r="D425" s="200" t="s">
        <v>150</v>
      </c>
      <c r="E425" s="211" t="s">
        <v>1</v>
      </c>
      <c r="F425" s="212" t="s">
        <v>201</v>
      </c>
      <c r="G425" s="210"/>
      <c r="H425" s="213">
        <v>694.8</v>
      </c>
      <c r="I425" s="214"/>
      <c r="J425" s="210"/>
      <c r="K425" s="210"/>
      <c r="L425" s="215"/>
      <c r="M425" s="216"/>
      <c r="N425" s="217"/>
      <c r="O425" s="217"/>
      <c r="P425" s="217"/>
      <c r="Q425" s="217"/>
      <c r="R425" s="217"/>
      <c r="S425" s="217"/>
      <c r="T425" s="218"/>
      <c r="AT425" s="219" t="s">
        <v>150</v>
      </c>
      <c r="AU425" s="219" t="s">
        <v>83</v>
      </c>
      <c r="AV425" s="14" t="s">
        <v>83</v>
      </c>
      <c r="AW425" s="14" t="s">
        <v>30</v>
      </c>
      <c r="AX425" s="14" t="s">
        <v>73</v>
      </c>
      <c r="AY425" s="219" t="s">
        <v>142</v>
      </c>
    </row>
    <row r="426" spans="1:65" s="13" customFormat="1" ht="11.25">
      <c r="B426" s="198"/>
      <c r="C426" s="199"/>
      <c r="D426" s="200" t="s">
        <v>150</v>
      </c>
      <c r="E426" s="201" t="s">
        <v>1</v>
      </c>
      <c r="F426" s="202" t="s">
        <v>159</v>
      </c>
      <c r="G426" s="199"/>
      <c r="H426" s="201" t="s">
        <v>1</v>
      </c>
      <c r="I426" s="203"/>
      <c r="J426" s="199"/>
      <c r="K426" s="199"/>
      <c r="L426" s="204"/>
      <c r="M426" s="205"/>
      <c r="N426" s="206"/>
      <c r="O426" s="206"/>
      <c r="P426" s="206"/>
      <c r="Q426" s="206"/>
      <c r="R426" s="206"/>
      <c r="S426" s="206"/>
      <c r="T426" s="207"/>
      <c r="AT426" s="208" t="s">
        <v>150</v>
      </c>
      <c r="AU426" s="208" t="s">
        <v>83</v>
      </c>
      <c r="AV426" s="13" t="s">
        <v>81</v>
      </c>
      <c r="AW426" s="13" t="s">
        <v>30</v>
      </c>
      <c r="AX426" s="13" t="s">
        <v>73</v>
      </c>
      <c r="AY426" s="208" t="s">
        <v>142</v>
      </c>
    </row>
    <row r="427" spans="1:65" s="14" customFormat="1" ht="11.25">
      <c r="B427" s="209"/>
      <c r="C427" s="210"/>
      <c r="D427" s="200" t="s">
        <v>150</v>
      </c>
      <c r="E427" s="211" t="s">
        <v>1</v>
      </c>
      <c r="F427" s="212" t="s">
        <v>202</v>
      </c>
      <c r="G427" s="210"/>
      <c r="H427" s="213">
        <v>976.95600000000002</v>
      </c>
      <c r="I427" s="214"/>
      <c r="J427" s="210"/>
      <c r="K427" s="210"/>
      <c r="L427" s="215"/>
      <c r="M427" s="216"/>
      <c r="N427" s="217"/>
      <c r="O427" s="217"/>
      <c r="P427" s="217"/>
      <c r="Q427" s="217"/>
      <c r="R427" s="217"/>
      <c r="S427" s="217"/>
      <c r="T427" s="218"/>
      <c r="AT427" s="219" t="s">
        <v>150</v>
      </c>
      <c r="AU427" s="219" t="s">
        <v>83</v>
      </c>
      <c r="AV427" s="14" t="s">
        <v>83</v>
      </c>
      <c r="AW427" s="14" t="s">
        <v>30</v>
      </c>
      <c r="AX427" s="14" t="s">
        <v>73</v>
      </c>
      <c r="AY427" s="219" t="s">
        <v>142</v>
      </c>
    </row>
    <row r="428" spans="1:65" s="14" customFormat="1" ht="11.25">
      <c r="B428" s="209"/>
      <c r="C428" s="210"/>
      <c r="D428" s="200" t="s">
        <v>150</v>
      </c>
      <c r="E428" s="211" t="s">
        <v>1</v>
      </c>
      <c r="F428" s="212" t="s">
        <v>203</v>
      </c>
      <c r="G428" s="210"/>
      <c r="H428" s="213">
        <v>51.24</v>
      </c>
      <c r="I428" s="214"/>
      <c r="J428" s="210"/>
      <c r="K428" s="210"/>
      <c r="L428" s="215"/>
      <c r="M428" s="216"/>
      <c r="N428" s="217"/>
      <c r="O428" s="217"/>
      <c r="P428" s="217"/>
      <c r="Q428" s="217"/>
      <c r="R428" s="217"/>
      <c r="S428" s="217"/>
      <c r="T428" s="218"/>
      <c r="AT428" s="219" t="s">
        <v>150</v>
      </c>
      <c r="AU428" s="219" t="s">
        <v>83</v>
      </c>
      <c r="AV428" s="14" t="s">
        <v>83</v>
      </c>
      <c r="AW428" s="14" t="s">
        <v>30</v>
      </c>
      <c r="AX428" s="14" t="s">
        <v>73</v>
      </c>
      <c r="AY428" s="219" t="s">
        <v>142</v>
      </c>
    </row>
    <row r="429" spans="1:65" s="13" customFormat="1" ht="11.25">
      <c r="B429" s="198"/>
      <c r="C429" s="199"/>
      <c r="D429" s="200" t="s">
        <v>150</v>
      </c>
      <c r="E429" s="201" t="s">
        <v>1</v>
      </c>
      <c r="F429" s="202" t="s">
        <v>571</v>
      </c>
      <c r="G429" s="199"/>
      <c r="H429" s="201" t="s">
        <v>1</v>
      </c>
      <c r="I429" s="203"/>
      <c r="J429" s="199"/>
      <c r="K429" s="199"/>
      <c r="L429" s="204"/>
      <c r="M429" s="205"/>
      <c r="N429" s="206"/>
      <c r="O429" s="206"/>
      <c r="P429" s="206"/>
      <c r="Q429" s="206"/>
      <c r="R429" s="206"/>
      <c r="S429" s="206"/>
      <c r="T429" s="207"/>
      <c r="AT429" s="208" t="s">
        <v>150</v>
      </c>
      <c r="AU429" s="208" t="s">
        <v>83</v>
      </c>
      <c r="AV429" s="13" t="s">
        <v>81</v>
      </c>
      <c r="AW429" s="13" t="s">
        <v>30</v>
      </c>
      <c r="AX429" s="13" t="s">
        <v>73</v>
      </c>
      <c r="AY429" s="208" t="s">
        <v>142</v>
      </c>
    </row>
    <row r="430" spans="1:65" s="14" customFormat="1" ht="11.25">
      <c r="B430" s="209"/>
      <c r="C430" s="210"/>
      <c r="D430" s="200" t="s">
        <v>150</v>
      </c>
      <c r="E430" s="211" t="s">
        <v>1</v>
      </c>
      <c r="F430" s="212" t="s">
        <v>572</v>
      </c>
      <c r="G430" s="210"/>
      <c r="H430" s="213">
        <v>31.43</v>
      </c>
      <c r="I430" s="214"/>
      <c r="J430" s="210"/>
      <c r="K430" s="210"/>
      <c r="L430" s="215"/>
      <c r="M430" s="216"/>
      <c r="N430" s="217"/>
      <c r="O430" s="217"/>
      <c r="P430" s="217"/>
      <c r="Q430" s="217"/>
      <c r="R430" s="217"/>
      <c r="S430" s="217"/>
      <c r="T430" s="218"/>
      <c r="AT430" s="219" t="s">
        <v>150</v>
      </c>
      <c r="AU430" s="219" t="s">
        <v>83</v>
      </c>
      <c r="AV430" s="14" t="s">
        <v>83</v>
      </c>
      <c r="AW430" s="14" t="s">
        <v>30</v>
      </c>
      <c r="AX430" s="14" t="s">
        <v>73</v>
      </c>
      <c r="AY430" s="219" t="s">
        <v>142</v>
      </c>
    </row>
    <row r="431" spans="1:65" s="14" customFormat="1" ht="11.25">
      <c r="B431" s="209"/>
      <c r="C431" s="210"/>
      <c r="D431" s="200" t="s">
        <v>150</v>
      </c>
      <c r="E431" s="211" t="s">
        <v>1</v>
      </c>
      <c r="F431" s="212" t="s">
        <v>573</v>
      </c>
      <c r="G431" s="210"/>
      <c r="H431" s="213">
        <v>8.9849999999999994</v>
      </c>
      <c r="I431" s="214"/>
      <c r="J431" s="210"/>
      <c r="K431" s="210"/>
      <c r="L431" s="215"/>
      <c r="M431" s="216"/>
      <c r="N431" s="217"/>
      <c r="O431" s="217"/>
      <c r="P431" s="217"/>
      <c r="Q431" s="217"/>
      <c r="R431" s="217"/>
      <c r="S431" s="217"/>
      <c r="T431" s="218"/>
      <c r="AT431" s="219" t="s">
        <v>150</v>
      </c>
      <c r="AU431" s="219" t="s">
        <v>83</v>
      </c>
      <c r="AV431" s="14" t="s">
        <v>83</v>
      </c>
      <c r="AW431" s="14" t="s">
        <v>30</v>
      </c>
      <c r="AX431" s="14" t="s">
        <v>73</v>
      </c>
      <c r="AY431" s="219" t="s">
        <v>142</v>
      </c>
    </row>
    <row r="432" spans="1:65" s="15" customFormat="1" ht="11.25">
      <c r="B432" s="220"/>
      <c r="C432" s="221"/>
      <c r="D432" s="200" t="s">
        <v>150</v>
      </c>
      <c r="E432" s="222" t="s">
        <v>1</v>
      </c>
      <c r="F432" s="223" t="s">
        <v>162</v>
      </c>
      <c r="G432" s="221"/>
      <c r="H432" s="224">
        <v>1763.4109999999998</v>
      </c>
      <c r="I432" s="225"/>
      <c r="J432" s="221"/>
      <c r="K432" s="221"/>
      <c r="L432" s="226"/>
      <c r="M432" s="227"/>
      <c r="N432" s="228"/>
      <c r="O432" s="228"/>
      <c r="P432" s="228"/>
      <c r="Q432" s="228"/>
      <c r="R432" s="228"/>
      <c r="S432" s="228"/>
      <c r="T432" s="229"/>
      <c r="AT432" s="230" t="s">
        <v>150</v>
      </c>
      <c r="AU432" s="230" t="s">
        <v>83</v>
      </c>
      <c r="AV432" s="15" t="s">
        <v>148</v>
      </c>
      <c r="AW432" s="15" t="s">
        <v>30</v>
      </c>
      <c r="AX432" s="15" t="s">
        <v>81</v>
      </c>
      <c r="AY432" s="230" t="s">
        <v>142</v>
      </c>
    </row>
    <row r="433" spans="1:65" s="2" customFormat="1" ht="24.2" customHeight="1">
      <c r="A433" s="35"/>
      <c r="B433" s="36"/>
      <c r="C433" s="184" t="s">
        <v>574</v>
      </c>
      <c r="D433" s="184" t="s">
        <v>144</v>
      </c>
      <c r="E433" s="185" t="s">
        <v>575</v>
      </c>
      <c r="F433" s="186" t="s">
        <v>576</v>
      </c>
      <c r="G433" s="187" t="s">
        <v>147</v>
      </c>
      <c r="H433" s="188">
        <v>1722.9960000000001</v>
      </c>
      <c r="I433" s="189"/>
      <c r="J433" s="190">
        <f>ROUND(I433*H433,2)</f>
        <v>0</v>
      </c>
      <c r="K433" s="191"/>
      <c r="L433" s="40"/>
      <c r="M433" s="192" t="s">
        <v>1</v>
      </c>
      <c r="N433" s="193" t="s">
        <v>38</v>
      </c>
      <c r="O433" s="72"/>
      <c r="P433" s="194">
        <f>O433*H433</f>
        <v>0</v>
      </c>
      <c r="Q433" s="194">
        <v>4.0000000000000002E-4</v>
      </c>
      <c r="R433" s="194">
        <f>Q433*H433</f>
        <v>0.6891984000000001</v>
      </c>
      <c r="S433" s="194">
        <v>0</v>
      </c>
      <c r="T433" s="195">
        <f>S433*H433</f>
        <v>0</v>
      </c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R433" s="196" t="s">
        <v>223</v>
      </c>
      <c r="AT433" s="196" t="s">
        <v>144</v>
      </c>
      <c r="AU433" s="196" t="s">
        <v>83</v>
      </c>
      <c r="AY433" s="18" t="s">
        <v>142</v>
      </c>
      <c r="BE433" s="197">
        <f>IF(N433="základní",J433,0)</f>
        <v>0</v>
      </c>
      <c r="BF433" s="197">
        <f>IF(N433="snížená",J433,0)</f>
        <v>0</v>
      </c>
      <c r="BG433" s="197">
        <f>IF(N433="zákl. přenesená",J433,0)</f>
        <v>0</v>
      </c>
      <c r="BH433" s="197">
        <f>IF(N433="sníž. přenesená",J433,0)</f>
        <v>0</v>
      </c>
      <c r="BI433" s="197">
        <f>IF(N433="nulová",J433,0)</f>
        <v>0</v>
      </c>
      <c r="BJ433" s="18" t="s">
        <v>81</v>
      </c>
      <c r="BK433" s="197">
        <f>ROUND(I433*H433,2)</f>
        <v>0</v>
      </c>
      <c r="BL433" s="18" t="s">
        <v>223</v>
      </c>
      <c r="BM433" s="196" t="s">
        <v>577</v>
      </c>
    </row>
    <row r="434" spans="1:65" s="13" customFormat="1" ht="11.25">
      <c r="B434" s="198"/>
      <c r="C434" s="199"/>
      <c r="D434" s="200" t="s">
        <v>150</v>
      </c>
      <c r="E434" s="201" t="s">
        <v>1</v>
      </c>
      <c r="F434" s="202" t="s">
        <v>157</v>
      </c>
      <c r="G434" s="199"/>
      <c r="H434" s="201" t="s">
        <v>1</v>
      </c>
      <c r="I434" s="203"/>
      <c r="J434" s="199"/>
      <c r="K434" s="199"/>
      <c r="L434" s="204"/>
      <c r="M434" s="205"/>
      <c r="N434" s="206"/>
      <c r="O434" s="206"/>
      <c r="P434" s="206"/>
      <c r="Q434" s="206"/>
      <c r="R434" s="206"/>
      <c r="S434" s="206"/>
      <c r="T434" s="207"/>
      <c r="AT434" s="208" t="s">
        <v>150</v>
      </c>
      <c r="AU434" s="208" t="s">
        <v>83</v>
      </c>
      <c r="AV434" s="13" t="s">
        <v>81</v>
      </c>
      <c r="AW434" s="13" t="s">
        <v>30</v>
      </c>
      <c r="AX434" s="13" t="s">
        <v>73</v>
      </c>
      <c r="AY434" s="208" t="s">
        <v>142</v>
      </c>
    </row>
    <row r="435" spans="1:65" s="14" customFormat="1" ht="11.25">
      <c r="B435" s="209"/>
      <c r="C435" s="210"/>
      <c r="D435" s="200" t="s">
        <v>150</v>
      </c>
      <c r="E435" s="211" t="s">
        <v>1</v>
      </c>
      <c r="F435" s="212" t="s">
        <v>201</v>
      </c>
      <c r="G435" s="210"/>
      <c r="H435" s="213">
        <v>694.8</v>
      </c>
      <c r="I435" s="214"/>
      <c r="J435" s="210"/>
      <c r="K435" s="210"/>
      <c r="L435" s="215"/>
      <c r="M435" s="216"/>
      <c r="N435" s="217"/>
      <c r="O435" s="217"/>
      <c r="P435" s="217"/>
      <c r="Q435" s="217"/>
      <c r="R435" s="217"/>
      <c r="S435" s="217"/>
      <c r="T435" s="218"/>
      <c r="AT435" s="219" t="s">
        <v>150</v>
      </c>
      <c r="AU435" s="219" t="s">
        <v>83</v>
      </c>
      <c r="AV435" s="14" t="s">
        <v>83</v>
      </c>
      <c r="AW435" s="14" t="s">
        <v>30</v>
      </c>
      <c r="AX435" s="14" t="s">
        <v>73</v>
      </c>
      <c r="AY435" s="219" t="s">
        <v>142</v>
      </c>
    </row>
    <row r="436" spans="1:65" s="14" customFormat="1" ht="11.25">
      <c r="B436" s="209"/>
      <c r="C436" s="210"/>
      <c r="D436" s="200" t="s">
        <v>150</v>
      </c>
      <c r="E436" s="211" t="s">
        <v>1</v>
      </c>
      <c r="F436" s="212" t="s">
        <v>202</v>
      </c>
      <c r="G436" s="210"/>
      <c r="H436" s="213">
        <v>976.95600000000002</v>
      </c>
      <c r="I436" s="214"/>
      <c r="J436" s="210"/>
      <c r="K436" s="210"/>
      <c r="L436" s="215"/>
      <c r="M436" s="216"/>
      <c r="N436" s="217"/>
      <c r="O436" s="217"/>
      <c r="P436" s="217"/>
      <c r="Q436" s="217"/>
      <c r="R436" s="217"/>
      <c r="S436" s="217"/>
      <c r="T436" s="218"/>
      <c r="AT436" s="219" t="s">
        <v>150</v>
      </c>
      <c r="AU436" s="219" t="s">
        <v>83</v>
      </c>
      <c r="AV436" s="14" t="s">
        <v>83</v>
      </c>
      <c r="AW436" s="14" t="s">
        <v>30</v>
      </c>
      <c r="AX436" s="14" t="s">
        <v>73</v>
      </c>
      <c r="AY436" s="219" t="s">
        <v>142</v>
      </c>
    </row>
    <row r="437" spans="1:65" s="14" customFormat="1" ht="11.25">
      <c r="B437" s="209"/>
      <c r="C437" s="210"/>
      <c r="D437" s="200" t="s">
        <v>150</v>
      </c>
      <c r="E437" s="211" t="s">
        <v>1</v>
      </c>
      <c r="F437" s="212" t="s">
        <v>203</v>
      </c>
      <c r="G437" s="210"/>
      <c r="H437" s="213">
        <v>51.24</v>
      </c>
      <c r="I437" s="214"/>
      <c r="J437" s="210"/>
      <c r="K437" s="210"/>
      <c r="L437" s="215"/>
      <c r="M437" s="216"/>
      <c r="N437" s="217"/>
      <c r="O437" s="217"/>
      <c r="P437" s="217"/>
      <c r="Q437" s="217"/>
      <c r="R437" s="217"/>
      <c r="S437" s="217"/>
      <c r="T437" s="218"/>
      <c r="AT437" s="219" t="s">
        <v>150</v>
      </c>
      <c r="AU437" s="219" t="s">
        <v>83</v>
      </c>
      <c r="AV437" s="14" t="s">
        <v>83</v>
      </c>
      <c r="AW437" s="14" t="s">
        <v>30</v>
      </c>
      <c r="AX437" s="14" t="s">
        <v>73</v>
      </c>
      <c r="AY437" s="219" t="s">
        <v>142</v>
      </c>
    </row>
    <row r="438" spans="1:65" s="15" customFormat="1" ht="11.25">
      <c r="B438" s="220"/>
      <c r="C438" s="221"/>
      <c r="D438" s="200" t="s">
        <v>150</v>
      </c>
      <c r="E438" s="222" t="s">
        <v>1</v>
      </c>
      <c r="F438" s="223" t="s">
        <v>162</v>
      </c>
      <c r="G438" s="221"/>
      <c r="H438" s="224">
        <v>1722.9959999999999</v>
      </c>
      <c r="I438" s="225"/>
      <c r="J438" s="221"/>
      <c r="K438" s="221"/>
      <c r="L438" s="226"/>
      <c r="M438" s="227"/>
      <c r="N438" s="228"/>
      <c r="O438" s="228"/>
      <c r="P438" s="228"/>
      <c r="Q438" s="228"/>
      <c r="R438" s="228"/>
      <c r="S438" s="228"/>
      <c r="T438" s="229"/>
      <c r="AT438" s="230" t="s">
        <v>150</v>
      </c>
      <c r="AU438" s="230" t="s">
        <v>83</v>
      </c>
      <c r="AV438" s="15" t="s">
        <v>148</v>
      </c>
      <c r="AW438" s="15" t="s">
        <v>30</v>
      </c>
      <c r="AX438" s="15" t="s">
        <v>81</v>
      </c>
      <c r="AY438" s="230" t="s">
        <v>142</v>
      </c>
    </row>
    <row r="439" spans="1:65" s="2" customFormat="1" ht="44.25" customHeight="1">
      <c r="A439" s="35"/>
      <c r="B439" s="36"/>
      <c r="C439" s="231" t="s">
        <v>578</v>
      </c>
      <c r="D439" s="231" t="s">
        <v>262</v>
      </c>
      <c r="E439" s="232" t="s">
        <v>579</v>
      </c>
      <c r="F439" s="233" t="s">
        <v>580</v>
      </c>
      <c r="G439" s="234" t="s">
        <v>147</v>
      </c>
      <c r="H439" s="235">
        <v>1981.4449999999999</v>
      </c>
      <c r="I439" s="236"/>
      <c r="J439" s="237">
        <f>ROUND(I439*H439,2)</f>
        <v>0</v>
      </c>
      <c r="K439" s="238"/>
      <c r="L439" s="239"/>
      <c r="M439" s="240" t="s">
        <v>1</v>
      </c>
      <c r="N439" s="241" t="s">
        <v>38</v>
      </c>
      <c r="O439" s="72"/>
      <c r="P439" s="194">
        <f>O439*H439</f>
        <v>0</v>
      </c>
      <c r="Q439" s="194">
        <v>5.4000000000000003E-3</v>
      </c>
      <c r="R439" s="194">
        <f>Q439*H439</f>
        <v>10.699803000000001</v>
      </c>
      <c r="S439" s="194">
        <v>0</v>
      </c>
      <c r="T439" s="195">
        <f>S439*H439</f>
        <v>0</v>
      </c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R439" s="196" t="s">
        <v>319</v>
      </c>
      <c r="AT439" s="196" t="s">
        <v>262</v>
      </c>
      <c r="AU439" s="196" t="s">
        <v>83</v>
      </c>
      <c r="AY439" s="18" t="s">
        <v>142</v>
      </c>
      <c r="BE439" s="197">
        <f>IF(N439="základní",J439,0)</f>
        <v>0</v>
      </c>
      <c r="BF439" s="197">
        <f>IF(N439="snížená",J439,0)</f>
        <v>0</v>
      </c>
      <c r="BG439" s="197">
        <f>IF(N439="zákl. přenesená",J439,0)</f>
        <v>0</v>
      </c>
      <c r="BH439" s="197">
        <f>IF(N439="sníž. přenesená",J439,0)</f>
        <v>0</v>
      </c>
      <c r="BI439" s="197">
        <f>IF(N439="nulová",J439,0)</f>
        <v>0</v>
      </c>
      <c r="BJ439" s="18" t="s">
        <v>81</v>
      </c>
      <c r="BK439" s="197">
        <f>ROUND(I439*H439,2)</f>
        <v>0</v>
      </c>
      <c r="BL439" s="18" t="s">
        <v>223</v>
      </c>
      <c r="BM439" s="196" t="s">
        <v>581</v>
      </c>
    </row>
    <row r="440" spans="1:65" s="14" customFormat="1" ht="11.25">
      <c r="B440" s="209"/>
      <c r="C440" s="210"/>
      <c r="D440" s="200" t="s">
        <v>150</v>
      </c>
      <c r="E440" s="211" t="s">
        <v>1</v>
      </c>
      <c r="F440" s="212" t="s">
        <v>582</v>
      </c>
      <c r="G440" s="210"/>
      <c r="H440" s="213">
        <v>1981.4449999999999</v>
      </c>
      <c r="I440" s="214"/>
      <c r="J440" s="210"/>
      <c r="K440" s="210"/>
      <c r="L440" s="215"/>
      <c r="M440" s="216"/>
      <c r="N440" s="217"/>
      <c r="O440" s="217"/>
      <c r="P440" s="217"/>
      <c r="Q440" s="217"/>
      <c r="R440" s="217"/>
      <c r="S440" s="217"/>
      <c r="T440" s="218"/>
      <c r="AT440" s="219" t="s">
        <v>150</v>
      </c>
      <c r="AU440" s="219" t="s">
        <v>83</v>
      </c>
      <c r="AV440" s="14" t="s">
        <v>83</v>
      </c>
      <c r="AW440" s="14" t="s">
        <v>30</v>
      </c>
      <c r="AX440" s="14" t="s">
        <v>81</v>
      </c>
      <c r="AY440" s="219" t="s">
        <v>142</v>
      </c>
    </row>
    <row r="441" spans="1:65" s="2" customFormat="1" ht="24.2" customHeight="1">
      <c r="A441" s="35"/>
      <c r="B441" s="36"/>
      <c r="C441" s="184" t="s">
        <v>583</v>
      </c>
      <c r="D441" s="184" t="s">
        <v>144</v>
      </c>
      <c r="E441" s="185" t="s">
        <v>584</v>
      </c>
      <c r="F441" s="186" t="s">
        <v>585</v>
      </c>
      <c r="G441" s="187" t="s">
        <v>147</v>
      </c>
      <c r="H441" s="188">
        <v>57.395000000000003</v>
      </c>
      <c r="I441" s="189"/>
      <c r="J441" s="190">
        <f>ROUND(I441*H441,2)</f>
        <v>0</v>
      </c>
      <c r="K441" s="191"/>
      <c r="L441" s="40"/>
      <c r="M441" s="192" t="s">
        <v>1</v>
      </c>
      <c r="N441" s="193" t="s">
        <v>38</v>
      </c>
      <c r="O441" s="72"/>
      <c r="P441" s="194">
        <f>O441*H441</f>
        <v>0</v>
      </c>
      <c r="Q441" s="194">
        <v>4.0000000000000002E-4</v>
      </c>
      <c r="R441" s="194">
        <f>Q441*H441</f>
        <v>2.2958000000000003E-2</v>
      </c>
      <c r="S441" s="194">
        <v>0</v>
      </c>
      <c r="T441" s="195">
        <f>S441*H441</f>
        <v>0</v>
      </c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R441" s="196" t="s">
        <v>223</v>
      </c>
      <c r="AT441" s="196" t="s">
        <v>144</v>
      </c>
      <c r="AU441" s="196" t="s">
        <v>83</v>
      </c>
      <c r="AY441" s="18" t="s">
        <v>142</v>
      </c>
      <c r="BE441" s="197">
        <f>IF(N441="základní",J441,0)</f>
        <v>0</v>
      </c>
      <c r="BF441" s="197">
        <f>IF(N441="snížená",J441,0)</f>
        <v>0</v>
      </c>
      <c r="BG441" s="197">
        <f>IF(N441="zákl. přenesená",J441,0)</f>
        <v>0</v>
      </c>
      <c r="BH441" s="197">
        <f>IF(N441="sníž. přenesená",J441,0)</f>
        <v>0</v>
      </c>
      <c r="BI441" s="197">
        <f>IF(N441="nulová",J441,0)</f>
        <v>0</v>
      </c>
      <c r="BJ441" s="18" t="s">
        <v>81</v>
      </c>
      <c r="BK441" s="197">
        <f>ROUND(I441*H441,2)</f>
        <v>0</v>
      </c>
      <c r="BL441" s="18" t="s">
        <v>223</v>
      </c>
      <c r="BM441" s="196" t="s">
        <v>586</v>
      </c>
    </row>
    <row r="442" spans="1:65" s="13" customFormat="1" ht="11.25">
      <c r="B442" s="198"/>
      <c r="C442" s="199"/>
      <c r="D442" s="200" t="s">
        <v>150</v>
      </c>
      <c r="E442" s="201" t="s">
        <v>1</v>
      </c>
      <c r="F442" s="202" t="s">
        <v>559</v>
      </c>
      <c r="G442" s="199"/>
      <c r="H442" s="201" t="s">
        <v>1</v>
      </c>
      <c r="I442" s="203"/>
      <c r="J442" s="199"/>
      <c r="K442" s="199"/>
      <c r="L442" s="204"/>
      <c r="M442" s="205"/>
      <c r="N442" s="206"/>
      <c r="O442" s="206"/>
      <c r="P442" s="206"/>
      <c r="Q442" s="206"/>
      <c r="R442" s="206"/>
      <c r="S442" s="206"/>
      <c r="T442" s="207"/>
      <c r="AT442" s="208" t="s">
        <v>150</v>
      </c>
      <c r="AU442" s="208" t="s">
        <v>83</v>
      </c>
      <c r="AV442" s="13" t="s">
        <v>81</v>
      </c>
      <c r="AW442" s="13" t="s">
        <v>30</v>
      </c>
      <c r="AX442" s="13" t="s">
        <v>73</v>
      </c>
      <c r="AY442" s="208" t="s">
        <v>142</v>
      </c>
    </row>
    <row r="443" spans="1:65" s="14" customFormat="1" ht="22.5">
      <c r="B443" s="209"/>
      <c r="C443" s="210"/>
      <c r="D443" s="200" t="s">
        <v>150</v>
      </c>
      <c r="E443" s="211" t="s">
        <v>1</v>
      </c>
      <c r="F443" s="212" t="s">
        <v>560</v>
      </c>
      <c r="G443" s="210"/>
      <c r="H443" s="213">
        <v>12.3</v>
      </c>
      <c r="I443" s="214"/>
      <c r="J443" s="210"/>
      <c r="K443" s="210"/>
      <c r="L443" s="215"/>
      <c r="M443" s="216"/>
      <c r="N443" s="217"/>
      <c r="O443" s="217"/>
      <c r="P443" s="217"/>
      <c r="Q443" s="217"/>
      <c r="R443" s="217"/>
      <c r="S443" s="217"/>
      <c r="T443" s="218"/>
      <c r="AT443" s="219" t="s">
        <v>150</v>
      </c>
      <c r="AU443" s="219" t="s">
        <v>83</v>
      </c>
      <c r="AV443" s="14" t="s">
        <v>83</v>
      </c>
      <c r="AW443" s="14" t="s">
        <v>30</v>
      </c>
      <c r="AX443" s="14" t="s">
        <v>73</v>
      </c>
      <c r="AY443" s="219" t="s">
        <v>142</v>
      </c>
    </row>
    <row r="444" spans="1:65" s="14" customFormat="1" ht="11.25">
      <c r="B444" s="209"/>
      <c r="C444" s="210"/>
      <c r="D444" s="200" t="s">
        <v>150</v>
      </c>
      <c r="E444" s="211" t="s">
        <v>1</v>
      </c>
      <c r="F444" s="212" t="s">
        <v>561</v>
      </c>
      <c r="G444" s="210"/>
      <c r="H444" s="213">
        <v>2.8650000000000002</v>
      </c>
      <c r="I444" s="214"/>
      <c r="J444" s="210"/>
      <c r="K444" s="210"/>
      <c r="L444" s="215"/>
      <c r="M444" s="216"/>
      <c r="N444" s="217"/>
      <c r="O444" s="217"/>
      <c r="P444" s="217"/>
      <c r="Q444" s="217"/>
      <c r="R444" s="217"/>
      <c r="S444" s="217"/>
      <c r="T444" s="218"/>
      <c r="AT444" s="219" t="s">
        <v>150</v>
      </c>
      <c r="AU444" s="219" t="s">
        <v>83</v>
      </c>
      <c r="AV444" s="14" t="s">
        <v>83</v>
      </c>
      <c r="AW444" s="14" t="s">
        <v>30</v>
      </c>
      <c r="AX444" s="14" t="s">
        <v>73</v>
      </c>
      <c r="AY444" s="219" t="s">
        <v>142</v>
      </c>
    </row>
    <row r="445" spans="1:65" s="13" customFormat="1" ht="11.25">
      <c r="B445" s="198"/>
      <c r="C445" s="199"/>
      <c r="D445" s="200" t="s">
        <v>150</v>
      </c>
      <c r="E445" s="201" t="s">
        <v>1</v>
      </c>
      <c r="F445" s="202" t="s">
        <v>562</v>
      </c>
      <c r="G445" s="199"/>
      <c r="H445" s="201" t="s">
        <v>1</v>
      </c>
      <c r="I445" s="203"/>
      <c r="J445" s="199"/>
      <c r="K445" s="199"/>
      <c r="L445" s="204"/>
      <c r="M445" s="205"/>
      <c r="N445" s="206"/>
      <c r="O445" s="206"/>
      <c r="P445" s="206"/>
      <c r="Q445" s="206"/>
      <c r="R445" s="206"/>
      <c r="S445" s="206"/>
      <c r="T445" s="207"/>
      <c r="AT445" s="208" t="s">
        <v>150</v>
      </c>
      <c r="AU445" s="208" t="s">
        <v>83</v>
      </c>
      <c r="AV445" s="13" t="s">
        <v>81</v>
      </c>
      <c r="AW445" s="13" t="s">
        <v>30</v>
      </c>
      <c r="AX445" s="13" t="s">
        <v>73</v>
      </c>
      <c r="AY445" s="208" t="s">
        <v>142</v>
      </c>
    </row>
    <row r="446" spans="1:65" s="14" customFormat="1" ht="11.25">
      <c r="B446" s="209"/>
      <c r="C446" s="210"/>
      <c r="D446" s="200" t="s">
        <v>150</v>
      </c>
      <c r="E446" s="211" t="s">
        <v>1</v>
      </c>
      <c r="F446" s="212" t="s">
        <v>563</v>
      </c>
      <c r="G446" s="210"/>
      <c r="H446" s="213">
        <v>42.23</v>
      </c>
      <c r="I446" s="214"/>
      <c r="J446" s="210"/>
      <c r="K446" s="210"/>
      <c r="L446" s="215"/>
      <c r="M446" s="216"/>
      <c r="N446" s="217"/>
      <c r="O446" s="217"/>
      <c r="P446" s="217"/>
      <c r="Q446" s="217"/>
      <c r="R446" s="217"/>
      <c r="S446" s="217"/>
      <c r="T446" s="218"/>
      <c r="AT446" s="219" t="s">
        <v>150</v>
      </c>
      <c r="AU446" s="219" t="s">
        <v>83</v>
      </c>
      <c r="AV446" s="14" t="s">
        <v>83</v>
      </c>
      <c r="AW446" s="14" t="s">
        <v>30</v>
      </c>
      <c r="AX446" s="14" t="s">
        <v>73</v>
      </c>
      <c r="AY446" s="219" t="s">
        <v>142</v>
      </c>
    </row>
    <row r="447" spans="1:65" s="15" customFormat="1" ht="11.25">
      <c r="B447" s="220"/>
      <c r="C447" s="221"/>
      <c r="D447" s="200" t="s">
        <v>150</v>
      </c>
      <c r="E447" s="222" t="s">
        <v>1</v>
      </c>
      <c r="F447" s="223" t="s">
        <v>162</v>
      </c>
      <c r="G447" s="221"/>
      <c r="H447" s="224">
        <v>57.394999999999996</v>
      </c>
      <c r="I447" s="225"/>
      <c r="J447" s="221"/>
      <c r="K447" s="221"/>
      <c r="L447" s="226"/>
      <c r="M447" s="227"/>
      <c r="N447" s="228"/>
      <c r="O447" s="228"/>
      <c r="P447" s="228"/>
      <c r="Q447" s="228"/>
      <c r="R447" s="228"/>
      <c r="S447" s="228"/>
      <c r="T447" s="229"/>
      <c r="AT447" s="230" t="s">
        <v>150</v>
      </c>
      <c r="AU447" s="230" t="s">
        <v>83</v>
      </c>
      <c r="AV447" s="15" t="s">
        <v>148</v>
      </c>
      <c r="AW447" s="15" t="s">
        <v>30</v>
      </c>
      <c r="AX447" s="15" t="s">
        <v>81</v>
      </c>
      <c r="AY447" s="230" t="s">
        <v>142</v>
      </c>
    </row>
    <row r="448" spans="1:65" s="2" customFormat="1" ht="44.25" customHeight="1">
      <c r="A448" s="35"/>
      <c r="B448" s="36"/>
      <c r="C448" s="231" t="s">
        <v>587</v>
      </c>
      <c r="D448" s="231" t="s">
        <v>262</v>
      </c>
      <c r="E448" s="232" t="s">
        <v>579</v>
      </c>
      <c r="F448" s="233" t="s">
        <v>580</v>
      </c>
      <c r="G448" s="234" t="s">
        <v>147</v>
      </c>
      <c r="H448" s="235">
        <v>66.004000000000005</v>
      </c>
      <c r="I448" s="236"/>
      <c r="J448" s="237">
        <f>ROUND(I448*H448,2)</f>
        <v>0</v>
      </c>
      <c r="K448" s="238"/>
      <c r="L448" s="239"/>
      <c r="M448" s="240" t="s">
        <v>1</v>
      </c>
      <c r="N448" s="241" t="s">
        <v>38</v>
      </c>
      <c r="O448" s="72"/>
      <c r="P448" s="194">
        <f>O448*H448</f>
        <v>0</v>
      </c>
      <c r="Q448" s="194">
        <v>5.4000000000000003E-3</v>
      </c>
      <c r="R448" s="194">
        <f>Q448*H448</f>
        <v>0.35642160000000006</v>
      </c>
      <c r="S448" s="194">
        <v>0</v>
      </c>
      <c r="T448" s="195">
        <f>S448*H448</f>
        <v>0</v>
      </c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R448" s="196" t="s">
        <v>319</v>
      </c>
      <c r="AT448" s="196" t="s">
        <v>262</v>
      </c>
      <c r="AU448" s="196" t="s">
        <v>83</v>
      </c>
      <c r="AY448" s="18" t="s">
        <v>142</v>
      </c>
      <c r="BE448" s="197">
        <f>IF(N448="základní",J448,0)</f>
        <v>0</v>
      </c>
      <c r="BF448" s="197">
        <f>IF(N448="snížená",J448,0)</f>
        <v>0</v>
      </c>
      <c r="BG448" s="197">
        <f>IF(N448="zákl. přenesená",J448,0)</f>
        <v>0</v>
      </c>
      <c r="BH448" s="197">
        <f>IF(N448="sníž. přenesená",J448,0)</f>
        <v>0</v>
      </c>
      <c r="BI448" s="197">
        <f>IF(N448="nulová",J448,0)</f>
        <v>0</v>
      </c>
      <c r="BJ448" s="18" t="s">
        <v>81</v>
      </c>
      <c r="BK448" s="197">
        <f>ROUND(I448*H448,2)</f>
        <v>0</v>
      </c>
      <c r="BL448" s="18" t="s">
        <v>223</v>
      </c>
      <c r="BM448" s="196" t="s">
        <v>588</v>
      </c>
    </row>
    <row r="449" spans="1:65" s="14" customFormat="1" ht="11.25">
      <c r="B449" s="209"/>
      <c r="C449" s="210"/>
      <c r="D449" s="200" t="s">
        <v>150</v>
      </c>
      <c r="E449" s="211" t="s">
        <v>1</v>
      </c>
      <c r="F449" s="212" t="s">
        <v>589</v>
      </c>
      <c r="G449" s="210"/>
      <c r="H449" s="213">
        <v>66.004000000000005</v>
      </c>
      <c r="I449" s="214"/>
      <c r="J449" s="210"/>
      <c r="K449" s="210"/>
      <c r="L449" s="215"/>
      <c r="M449" s="216"/>
      <c r="N449" s="217"/>
      <c r="O449" s="217"/>
      <c r="P449" s="217"/>
      <c r="Q449" s="217"/>
      <c r="R449" s="217"/>
      <c r="S449" s="217"/>
      <c r="T449" s="218"/>
      <c r="AT449" s="219" t="s">
        <v>150</v>
      </c>
      <c r="AU449" s="219" t="s">
        <v>83</v>
      </c>
      <c r="AV449" s="14" t="s">
        <v>83</v>
      </c>
      <c r="AW449" s="14" t="s">
        <v>30</v>
      </c>
      <c r="AX449" s="14" t="s">
        <v>81</v>
      </c>
      <c r="AY449" s="219" t="s">
        <v>142</v>
      </c>
    </row>
    <row r="450" spans="1:65" s="2" customFormat="1" ht="33" customHeight="1">
      <c r="A450" s="35"/>
      <c r="B450" s="36"/>
      <c r="C450" s="184" t="s">
        <v>590</v>
      </c>
      <c r="D450" s="184" t="s">
        <v>144</v>
      </c>
      <c r="E450" s="185" t="s">
        <v>591</v>
      </c>
      <c r="F450" s="186" t="s">
        <v>592</v>
      </c>
      <c r="G450" s="187" t="s">
        <v>190</v>
      </c>
      <c r="H450" s="188">
        <v>12.305</v>
      </c>
      <c r="I450" s="189"/>
      <c r="J450" s="190">
        <f>ROUND(I450*H450,2)</f>
        <v>0</v>
      </c>
      <c r="K450" s="191"/>
      <c r="L450" s="40"/>
      <c r="M450" s="192" t="s">
        <v>1</v>
      </c>
      <c r="N450" s="193" t="s">
        <v>38</v>
      </c>
      <c r="O450" s="72"/>
      <c r="P450" s="194">
        <f>O450*H450</f>
        <v>0</v>
      </c>
      <c r="Q450" s="194">
        <v>0</v>
      </c>
      <c r="R450" s="194">
        <f>Q450*H450</f>
        <v>0</v>
      </c>
      <c r="S450" s="194">
        <v>0</v>
      </c>
      <c r="T450" s="195">
        <f>S450*H450</f>
        <v>0</v>
      </c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R450" s="196" t="s">
        <v>223</v>
      </c>
      <c r="AT450" s="196" t="s">
        <v>144</v>
      </c>
      <c r="AU450" s="196" t="s">
        <v>83</v>
      </c>
      <c r="AY450" s="18" t="s">
        <v>142</v>
      </c>
      <c r="BE450" s="197">
        <f>IF(N450="základní",J450,0)</f>
        <v>0</v>
      </c>
      <c r="BF450" s="197">
        <f>IF(N450="snížená",J450,0)</f>
        <v>0</v>
      </c>
      <c r="BG450" s="197">
        <f>IF(N450="zákl. přenesená",J450,0)</f>
        <v>0</v>
      </c>
      <c r="BH450" s="197">
        <f>IF(N450="sníž. přenesená",J450,0)</f>
        <v>0</v>
      </c>
      <c r="BI450" s="197">
        <f>IF(N450="nulová",J450,0)</f>
        <v>0</v>
      </c>
      <c r="BJ450" s="18" t="s">
        <v>81</v>
      </c>
      <c r="BK450" s="197">
        <f>ROUND(I450*H450,2)</f>
        <v>0</v>
      </c>
      <c r="BL450" s="18" t="s">
        <v>223</v>
      </c>
      <c r="BM450" s="196" t="s">
        <v>593</v>
      </c>
    </row>
    <row r="451" spans="1:65" s="12" customFormat="1" ht="22.9" customHeight="1">
      <c r="B451" s="168"/>
      <c r="C451" s="169"/>
      <c r="D451" s="170" t="s">
        <v>72</v>
      </c>
      <c r="E451" s="182" t="s">
        <v>594</v>
      </c>
      <c r="F451" s="182" t="s">
        <v>595</v>
      </c>
      <c r="G451" s="169"/>
      <c r="H451" s="169"/>
      <c r="I451" s="172"/>
      <c r="J451" s="183">
        <f>BK451</f>
        <v>0</v>
      </c>
      <c r="K451" s="169"/>
      <c r="L451" s="174"/>
      <c r="M451" s="175"/>
      <c r="N451" s="176"/>
      <c r="O451" s="176"/>
      <c r="P451" s="177">
        <f>SUM(P452:P482)</f>
        <v>0</v>
      </c>
      <c r="Q451" s="176"/>
      <c r="R451" s="177">
        <f>SUM(R452:R482)</f>
        <v>14.896444199999999</v>
      </c>
      <c r="S451" s="176"/>
      <c r="T451" s="178">
        <f>SUM(T452:T482)</f>
        <v>1.212099</v>
      </c>
      <c r="AR451" s="179" t="s">
        <v>83</v>
      </c>
      <c r="AT451" s="180" t="s">
        <v>72</v>
      </c>
      <c r="AU451" s="180" t="s">
        <v>81</v>
      </c>
      <c r="AY451" s="179" t="s">
        <v>142</v>
      </c>
      <c r="BK451" s="181">
        <f>SUM(BK452:BK482)</f>
        <v>0</v>
      </c>
    </row>
    <row r="452" spans="1:65" s="2" customFormat="1" ht="24.2" customHeight="1">
      <c r="A452" s="35"/>
      <c r="B452" s="36"/>
      <c r="C452" s="184" t="s">
        <v>596</v>
      </c>
      <c r="D452" s="184" t="s">
        <v>144</v>
      </c>
      <c r="E452" s="185" t="s">
        <v>597</v>
      </c>
      <c r="F452" s="186" t="s">
        <v>598</v>
      </c>
      <c r="G452" s="187" t="s">
        <v>147</v>
      </c>
      <c r="H452" s="188">
        <v>1727.3420000000001</v>
      </c>
      <c r="I452" s="189"/>
      <c r="J452" s="190">
        <f>ROUND(I452*H452,2)</f>
        <v>0</v>
      </c>
      <c r="K452" s="191"/>
      <c r="L452" s="40"/>
      <c r="M452" s="192" t="s">
        <v>1</v>
      </c>
      <c r="N452" s="193" t="s">
        <v>38</v>
      </c>
      <c r="O452" s="72"/>
      <c r="P452" s="194">
        <f>O452*H452</f>
        <v>0</v>
      </c>
      <c r="Q452" s="194">
        <v>0</v>
      </c>
      <c r="R452" s="194">
        <f>Q452*H452</f>
        <v>0</v>
      </c>
      <c r="S452" s="194">
        <v>0</v>
      </c>
      <c r="T452" s="195">
        <f>S452*H452</f>
        <v>0</v>
      </c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R452" s="196" t="s">
        <v>148</v>
      </c>
      <c r="AT452" s="196" t="s">
        <v>144</v>
      </c>
      <c r="AU452" s="196" t="s">
        <v>83</v>
      </c>
      <c r="AY452" s="18" t="s">
        <v>142</v>
      </c>
      <c r="BE452" s="197">
        <f>IF(N452="základní",J452,0)</f>
        <v>0</v>
      </c>
      <c r="BF452" s="197">
        <f>IF(N452="snížená",J452,0)</f>
        <v>0</v>
      </c>
      <c r="BG452" s="197">
        <f>IF(N452="zákl. přenesená",J452,0)</f>
        <v>0</v>
      </c>
      <c r="BH452" s="197">
        <f>IF(N452="sníž. přenesená",J452,0)</f>
        <v>0</v>
      </c>
      <c r="BI452" s="197">
        <f>IF(N452="nulová",J452,0)</f>
        <v>0</v>
      </c>
      <c r="BJ452" s="18" t="s">
        <v>81</v>
      </c>
      <c r="BK452" s="197">
        <f>ROUND(I452*H452,2)</f>
        <v>0</v>
      </c>
      <c r="BL452" s="18" t="s">
        <v>148</v>
      </c>
      <c r="BM452" s="196" t="s">
        <v>599</v>
      </c>
    </row>
    <row r="453" spans="1:65" s="13" customFormat="1" ht="11.25">
      <c r="B453" s="198"/>
      <c r="C453" s="199"/>
      <c r="D453" s="200" t="s">
        <v>150</v>
      </c>
      <c r="E453" s="201" t="s">
        <v>1</v>
      </c>
      <c r="F453" s="202" t="s">
        <v>600</v>
      </c>
      <c r="G453" s="199"/>
      <c r="H453" s="201" t="s">
        <v>1</v>
      </c>
      <c r="I453" s="203"/>
      <c r="J453" s="199"/>
      <c r="K453" s="199"/>
      <c r="L453" s="204"/>
      <c r="M453" s="205"/>
      <c r="N453" s="206"/>
      <c r="O453" s="206"/>
      <c r="P453" s="206"/>
      <c r="Q453" s="206"/>
      <c r="R453" s="206"/>
      <c r="S453" s="206"/>
      <c r="T453" s="207"/>
      <c r="AT453" s="208" t="s">
        <v>150</v>
      </c>
      <c r="AU453" s="208" t="s">
        <v>83</v>
      </c>
      <c r="AV453" s="13" t="s">
        <v>81</v>
      </c>
      <c r="AW453" s="13" t="s">
        <v>30</v>
      </c>
      <c r="AX453" s="13" t="s">
        <v>73</v>
      </c>
      <c r="AY453" s="208" t="s">
        <v>142</v>
      </c>
    </row>
    <row r="454" spans="1:65" s="14" customFormat="1" ht="11.25">
      <c r="B454" s="209"/>
      <c r="C454" s="210"/>
      <c r="D454" s="200" t="s">
        <v>150</v>
      </c>
      <c r="E454" s="211" t="s">
        <v>1</v>
      </c>
      <c r="F454" s="212" t="s">
        <v>601</v>
      </c>
      <c r="G454" s="210"/>
      <c r="H454" s="213">
        <v>1727.3420000000001</v>
      </c>
      <c r="I454" s="214"/>
      <c r="J454" s="210"/>
      <c r="K454" s="210"/>
      <c r="L454" s="215"/>
      <c r="M454" s="216"/>
      <c r="N454" s="217"/>
      <c r="O454" s="217"/>
      <c r="P454" s="217"/>
      <c r="Q454" s="217"/>
      <c r="R454" s="217"/>
      <c r="S454" s="217"/>
      <c r="T454" s="218"/>
      <c r="AT454" s="219" t="s">
        <v>150</v>
      </c>
      <c r="AU454" s="219" t="s">
        <v>83</v>
      </c>
      <c r="AV454" s="14" t="s">
        <v>83</v>
      </c>
      <c r="AW454" s="14" t="s">
        <v>30</v>
      </c>
      <c r="AX454" s="14" t="s">
        <v>81</v>
      </c>
      <c r="AY454" s="219" t="s">
        <v>142</v>
      </c>
    </row>
    <row r="455" spans="1:65" s="2" customFormat="1" ht="24.2" customHeight="1">
      <c r="A455" s="35"/>
      <c r="B455" s="36"/>
      <c r="C455" s="231" t="s">
        <v>602</v>
      </c>
      <c r="D455" s="231" t="s">
        <v>262</v>
      </c>
      <c r="E455" s="232" t="s">
        <v>603</v>
      </c>
      <c r="F455" s="233" t="s">
        <v>604</v>
      </c>
      <c r="G455" s="234" t="s">
        <v>147</v>
      </c>
      <c r="H455" s="235">
        <v>1813.7090000000001</v>
      </c>
      <c r="I455" s="236"/>
      <c r="J455" s="237">
        <f>ROUND(I455*H455,2)</f>
        <v>0</v>
      </c>
      <c r="K455" s="238"/>
      <c r="L455" s="239"/>
      <c r="M455" s="240" t="s">
        <v>1</v>
      </c>
      <c r="N455" s="241" t="s">
        <v>38</v>
      </c>
      <c r="O455" s="72"/>
      <c r="P455" s="194">
        <f>O455*H455</f>
        <v>0</v>
      </c>
      <c r="Q455" s="194">
        <v>2.3E-3</v>
      </c>
      <c r="R455" s="194">
        <f>Q455*H455</f>
        <v>4.1715306999999999</v>
      </c>
      <c r="S455" s="194">
        <v>0</v>
      </c>
      <c r="T455" s="195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196" t="s">
        <v>183</v>
      </c>
      <c r="AT455" s="196" t="s">
        <v>262</v>
      </c>
      <c r="AU455" s="196" t="s">
        <v>83</v>
      </c>
      <c r="AY455" s="18" t="s">
        <v>142</v>
      </c>
      <c r="BE455" s="197">
        <f>IF(N455="základní",J455,0)</f>
        <v>0</v>
      </c>
      <c r="BF455" s="197">
        <f>IF(N455="snížená",J455,0)</f>
        <v>0</v>
      </c>
      <c r="BG455" s="197">
        <f>IF(N455="zákl. přenesená",J455,0)</f>
        <v>0</v>
      </c>
      <c r="BH455" s="197">
        <f>IF(N455="sníž. přenesená",J455,0)</f>
        <v>0</v>
      </c>
      <c r="BI455" s="197">
        <f>IF(N455="nulová",J455,0)</f>
        <v>0</v>
      </c>
      <c r="BJ455" s="18" t="s">
        <v>81</v>
      </c>
      <c r="BK455" s="197">
        <f>ROUND(I455*H455,2)</f>
        <v>0</v>
      </c>
      <c r="BL455" s="18" t="s">
        <v>148</v>
      </c>
      <c r="BM455" s="196" t="s">
        <v>605</v>
      </c>
    </row>
    <row r="456" spans="1:65" s="13" customFormat="1" ht="11.25">
      <c r="B456" s="198"/>
      <c r="C456" s="199"/>
      <c r="D456" s="200" t="s">
        <v>150</v>
      </c>
      <c r="E456" s="201" t="s">
        <v>1</v>
      </c>
      <c r="F456" s="202" t="s">
        <v>600</v>
      </c>
      <c r="G456" s="199"/>
      <c r="H456" s="201" t="s">
        <v>1</v>
      </c>
      <c r="I456" s="203"/>
      <c r="J456" s="199"/>
      <c r="K456" s="199"/>
      <c r="L456" s="204"/>
      <c r="M456" s="205"/>
      <c r="N456" s="206"/>
      <c r="O456" s="206"/>
      <c r="P456" s="206"/>
      <c r="Q456" s="206"/>
      <c r="R456" s="206"/>
      <c r="S456" s="206"/>
      <c r="T456" s="207"/>
      <c r="AT456" s="208" t="s">
        <v>150</v>
      </c>
      <c r="AU456" s="208" t="s">
        <v>83</v>
      </c>
      <c r="AV456" s="13" t="s">
        <v>81</v>
      </c>
      <c r="AW456" s="13" t="s">
        <v>30</v>
      </c>
      <c r="AX456" s="13" t="s">
        <v>73</v>
      </c>
      <c r="AY456" s="208" t="s">
        <v>142</v>
      </c>
    </row>
    <row r="457" spans="1:65" s="14" customFormat="1" ht="11.25">
      <c r="B457" s="209"/>
      <c r="C457" s="210"/>
      <c r="D457" s="200" t="s">
        <v>150</v>
      </c>
      <c r="E457" s="211" t="s">
        <v>1</v>
      </c>
      <c r="F457" s="212" t="s">
        <v>606</v>
      </c>
      <c r="G457" s="210"/>
      <c r="H457" s="213">
        <v>1813.7090000000001</v>
      </c>
      <c r="I457" s="214"/>
      <c r="J457" s="210"/>
      <c r="K457" s="210"/>
      <c r="L457" s="215"/>
      <c r="M457" s="216"/>
      <c r="N457" s="217"/>
      <c r="O457" s="217"/>
      <c r="P457" s="217"/>
      <c r="Q457" s="217"/>
      <c r="R457" s="217"/>
      <c r="S457" s="217"/>
      <c r="T457" s="218"/>
      <c r="AT457" s="219" t="s">
        <v>150</v>
      </c>
      <c r="AU457" s="219" t="s">
        <v>83</v>
      </c>
      <c r="AV457" s="14" t="s">
        <v>83</v>
      </c>
      <c r="AW457" s="14" t="s">
        <v>30</v>
      </c>
      <c r="AX457" s="14" t="s">
        <v>81</v>
      </c>
      <c r="AY457" s="219" t="s">
        <v>142</v>
      </c>
    </row>
    <row r="458" spans="1:65" s="2" customFormat="1" ht="24.2" customHeight="1">
      <c r="A458" s="35"/>
      <c r="B458" s="36"/>
      <c r="C458" s="184" t="s">
        <v>607</v>
      </c>
      <c r="D458" s="184" t="s">
        <v>144</v>
      </c>
      <c r="E458" s="185" t="s">
        <v>608</v>
      </c>
      <c r="F458" s="186" t="s">
        <v>609</v>
      </c>
      <c r="G458" s="187" t="s">
        <v>147</v>
      </c>
      <c r="H458" s="188">
        <v>1722.9960000000001</v>
      </c>
      <c r="I458" s="189"/>
      <c r="J458" s="190">
        <f>ROUND(I458*H458,2)</f>
        <v>0</v>
      </c>
      <c r="K458" s="191"/>
      <c r="L458" s="40"/>
      <c r="M458" s="192" t="s">
        <v>1</v>
      </c>
      <c r="N458" s="193" t="s">
        <v>38</v>
      </c>
      <c r="O458" s="72"/>
      <c r="P458" s="194">
        <f>O458*H458</f>
        <v>0</v>
      </c>
      <c r="Q458" s="194">
        <v>0</v>
      </c>
      <c r="R458" s="194">
        <f>Q458*H458</f>
        <v>0</v>
      </c>
      <c r="S458" s="194">
        <v>0</v>
      </c>
      <c r="T458" s="195">
        <f>S458*H458</f>
        <v>0</v>
      </c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R458" s="196" t="s">
        <v>223</v>
      </c>
      <c r="AT458" s="196" t="s">
        <v>144</v>
      </c>
      <c r="AU458" s="196" t="s">
        <v>83</v>
      </c>
      <c r="AY458" s="18" t="s">
        <v>142</v>
      </c>
      <c r="BE458" s="197">
        <f>IF(N458="základní",J458,0)</f>
        <v>0</v>
      </c>
      <c r="BF458" s="197">
        <f>IF(N458="snížená",J458,0)</f>
        <v>0</v>
      </c>
      <c r="BG458" s="197">
        <f>IF(N458="zákl. přenesená",J458,0)</f>
        <v>0</v>
      </c>
      <c r="BH458" s="197">
        <f>IF(N458="sníž. přenesená",J458,0)</f>
        <v>0</v>
      </c>
      <c r="BI458" s="197">
        <f>IF(N458="nulová",J458,0)</f>
        <v>0</v>
      </c>
      <c r="BJ458" s="18" t="s">
        <v>81</v>
      </c>
      <c r="BK458" s="197">
        <f>ROUND(I458*H458,2)</f>
        <v>0</v>
      </c>
      <c r="BL458" s="18" t="s">
        <v>223</v>
      </c>
      <c r="BM458" s="196" t="s">
        <v>610</v>
      </c>
    </row>
    <row r="459" spans="1:65" s="13" customFormat="1" ht="11.25">
      <c r="B459" s="198"/>
      <c r="C459" s="199"/>
      <c r="D459" s="200" t="s">
        <v>150</v>
      </c>
      <c r="E459" s="201" t="s">
        <v>1</v>
      </c>
      <c r="F459" s="202" t="s">
        <v>157</v>
      </c>
      <c r="G459" s="199"/>
      <c r="H459" s="201" t="s">
        <v>1</v>
      </c>
      <c r="I459" s="203"/>
      <c r="J459" s="199"/>
      <c r="K459" s="199"/>
      <c r="L459" s="204"/>
      <c r="M459" s="205"/>
      <c r="N459" s="206"/>
      <c r="O459" s="206"/>
      <c r="P459" s="206"/>
      <c r="Q459" s="206"/>
      <c r="R459" s="206"/>
      <c r="S459" s="206"/>
      <c r="T459" s="207"/>
      <c r="AT459" s="208" t="s">
        <v>150</v>
      </c>
      <c r="AU459" s="208" t="s">
        <v>83</v>
      </c>
      <c r="AV459" s="13" t="s">
        <v>81</v>
      </c>
      <c r="AW459" s="13" t="s">
        <v>30</v>
      </c>
      <c r="AX459" s="13" t="s">
        <v>73</v>
      </c>
      <c r="AY459" s="208" t="s">
        <v>142</v>
      </c>
    </row>
    <row r="460" spans="1:65" s="14" customFormat="1" ht="11.25">
      <c r="B460" s="209"/>
      <c r="C460" s="210"/>
      <c r="D460" s="200" t="s">
        <v>150</v>
      </c>
      <c r="E460" s="211" t="s">
        <v>1</v>
      </c>
      <c r="F460" s="212" t="s">
        <v>201</v>
      </c>
      <c r="G460" s="210"/>
      <c r="H460" s="213">
        <v>694.8</v>
      </c>
      <c r="I460" s="214"/>
      <c r="J460" s="210"/>
      <c r="K460" s="210"/>
      <c r="L460" s="215"/>
      <c r="M460" s="216"/>
      <c r="N460" s="217"/>
      <c r="O460" s="217"/>
      <c r="P460" s="217"/>
      <c r="Q460" s="217"/>
      <c r="R460" s="217"/>
      <c r="S460" s="217"/>
      <c r="T460" s="218"/>
      <c r="AT460" s="219" t="s">
        <v>150</v>
      </c>
      <c r="AU460" s="219" t="s">
        <v>83</v>
      </c>
      <c r="AV460" s="14" t="s">
        <v>83</v>
      </c>
      <c r="AW460" s="14" t="s">
        <v>30</v>
      </c>
      <c r="AX460" s="14" t="s">
        <v>73</v>
      </c>
      <c r="AY460" s="219" t="s">
        <v>142</v>
      </c>
    </row>
    <row r="461" spans="1:65" s="13" customFormat="1" ht="11.25">
      <c r="B461" s="198"/>
      <c r="C461" s="199"/>
      <c r="D461" s="200" t="s">
        <v>150</v>
      </c>
      <c r="E461" s="201" t="s">
        <v>1</v>
      </c>
      <c r="F461" s="202" t="s">
        <v>159</v>
      </c>
      <c r="G461" s="199"/>
      <c r="H461" s="201" t="s">
        <v>1</v>
      </c>
      <c r="I461" s="203"/>
      <c r="J461" s="199"/>
      <c r="K461" s="199"/>
      <c r="L461" s="204"/>
      <c r="M461" s="205"/>
      <c r="N461" s="206"/>
      <c r="O461" s="206"/>
      <c r="P461" s="206"/>
      <c r="Q461" s="206"/>
      <c r="R461" s="206"/>
      <c r="S461" s="206"/>
      <c r="T461" s="207"/>
      <c r="AT461" s="208" t="s">
        <v>150</v>
      </c>
      <c r="AU461" s="208" t="s">
        <v>83</v>
      </c>
      <c r="AV461" s="13" t="s">
        <v>81</v>
      </c>
      <c r="AW461" s="13" t="s">
        <v>30</v>
      </c>
      <c r="AX461" s="13" t="s">
        <v>73</v>
      </c>
      <c r="AY461" s="208" t="s">
        <v>142</v>
      </c>
    </row>
    <row r="462" spans="1:65" s="14" customFormat="1" ht="11.25">
      <c r="B462" s="209"/>
      <c r="C462" s="210"/>
      <c r="D462" s="200" t="s">
        <v>150</v>
      </c>
      <c r="E462" s="211" t="s">
        <v>1</v>
      </c>
      <c r="F462" s="212" t="s">
        <v>202</v>
      </c>
      <c r="G462" s="210"/>
      <c r="H462" s="213">
        <v>976.95600000000002</v>
      </c>
      <c r="I462" s="214"/>
      <c r="J462" s="210"/>
      <c r="K462" s="210"/>
      <c r="L462" s="215"/>
      <c r="M462" s="216"/>
      <c r="N462" s="217"/>
      <c r="O462" s="217"/>
      <c r="P462" s="217"/>
      <c r="Q462" s="217"/>
      <c r="R462" s="217"/>
      <c r="S462" s="217"/>
      <c r="T462" s="218"/>
      <c r="AT462" s="219" t="s">
        <v>150</v>
      </c>
      <c r="AU462" s="219" t="s">
        <v>83</v>
      </c>
      <c r="AV462" s="14" t="s">
        <v>83</v>
      </c>
      <c r="AW462" s="14" t="s">
        <v>30</v>
      </c>
      <c r="AX462" s="14" t="s">
        <v>73</v>
      </c>
      <c r="AY462" s="219" t="s">
        <v>142</v>
      </c>
    </row>
    <row r="463" spans="1:65" s="14" customFormat="1" ht="11.25">
      <c r="B463" s="209"/>
      <c r="C463" s="210"/>
      <c r="D463" s="200" t="s">
        <v>150</v>
      </c>
      <c r="E463" s="211" t="s">
        <v>1</v>
      </c>
      <c r="F463" s="212" t="s">
        <v>203</v>
      </c>
      <c r="G463" s="210"/>
      <c r="H463" s="213">
        <v>51.24</v>
      </c>
      <c r="I463" s="214"/>
      <c r="J463" s="210"/>
      <c r="K463" s="210"/>
      <c r="L463" s="215"/>
      <c r="M463" s="216"/>
      <c r="N463" s="217"/>
      <c r="O463" s="217"/>
      <c r="P463" s="217"/>
      <c r="Q463" s="217"/>
      <c r="R463" s="217"/>
      <c r="S463" s="217"/>
      <c r="T463" s="218"/>
      <c r="AT463" s="219" t="s">
        <v>150</v>
      </c>
      <c r="AU463" s="219" t="s">
        <v>83</v>
      </c>
      <c r="AV463" s="14" t="s">
        <v>83</v>
      </c>
      <c r="AW463" s="14" t="s">
        <v>30</v>
      </c>
      <c r="AX463" s="14" t="s">
        <v>73</v>
      </c>
      <c r="AY463" s="219" t="s">
        <v>142</v>
      </c>
    </row>
    <row r="464" spans="1:65" s="15" customFormat="1" ht="11.25">
      <c r="B464" s="220"/>
      <c r="C464" s="221"/>
      <c r="D464" s="200" t="s">
        <v>150</v>
      </c>
      <c r="E464" s="222" t="s">
        <v>1</v>
      </c>
      <c r="F464" s="223" t="s">
        <v>162</v>
      </c>
      <c r="G464" s="221"/>
      <c r="H464" s="224">
        <v>1722.9960000000001</v>
      </c>
      <c r="I464" s="225"/>
      <c r="J464" s="221"/>
      <c r="K464" s="221"/>
      <c r="L464" s="226"/>
      <c r="M464" s="227"/>
      <c r="N464" s="228"/>
      <c r="O464" s="228"/>
      <c r="P464" s="228"/>
      <c r="Q464" s="228"/>
      <c r="R464" s="228"/>
      <c r="S464" s="228"/>
      <c r="T464" s="229"/>
      <c r="AT464" s="230" t="s">
        <v>150</v>
      </c>
      <c r="AU464" s="230" t="s">
        <v>83</v>
      </c>
      <c r="AV464" s="15" t="s">
        <v>148</v>
      </c>
      <c r="AW464" s="15" t="s">
        <v>30</v>
      </c>
      <c r="AX464" s="15" t="s">
        <v>81</v>
      </c>
      <c r="AY464" s="230" t="s">
        <v>142</v>
      </c>
    </row>
    <row r="465" spans="1:65" s="2" customFormat="1" ht="16.5" customHeight="1">
      <c r="A465" s="35"/>
      <c r="B465" s="36"/>
      <c r="C465" s="231" t="s">
        <v>611</v>
      </c>
      <c r="D465" s="231" t="s">
        <v>262</v>
      </c>
      <c r="E465" s="232" t="s">
        <v>612</v>
      </c>
      <c r="F465" s="233" t="s">
        <v>613</v>
      </c>
      <c r="G465" s="234" t="s">
        <v>147</v>
      </c>
      <c r="H465" s="235">
        <v>1809.146</v>
      </c>
      <c r="I465" s="236"/>
      <c r="J465" s="237">
        <f>ROUND(I465*H465,2)</f>
        <v>0</v>
      </c>
      <c r="K465" s="238"/>
      <c r="L465" s="239"/>
      <c r="M465" s="240" t="s">
        <v>1</v>
      </c>
      <c r="N465" s="241" t="s">
        <v>38</v>
      </c>
      <c r="O465" s="72"/>
      <c r="P465" s="194">
        <f>O465*H465</f>
        <v>0</v>
      </c>
      <c r="Q465" s="194">
        <v>4.7999999999999996E-3</v>
      </c>
      <c r="R465" s="194">
        <f>Q465*H465</f>
        <v>8.6839007999999982</v>
      </c>
      <c r="S465" s="194">
        <v>0</v>
      </c>
      <c r="T465" s="195">
        <f>S465*H465</f>
        <v>0</v>
      </c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R465" s="196" t="s">
        <v>319</v>
      </c>
      <c r="AT465" s="196" t="s">
        <v>262</v>
      </c>
      <c r="AU465" s="196" t="s">
        <v>83</v>
      </c>
      <c r="AY465" s="18" t="s">
        <v>142</v>
      </c>
      <c r="BE465" s="197">
        <f>IF(N465="základní",J465,0)</f>
        <v>0</v>
      </c>
      <c r="BF465" s="197">
        <f>IF(N465="snížená",J465,0)</f>
        <v>0</v>
      </c>
      <c r="BG465" s="197">
        <f>IF(N465="zákl. přenesená",J465,0)</f>
        <v>0</v>
      </c>
      <c r="BH465" s="197">
        <f>IF(N465="sníž. přenesená",J465,0)</f>
        <v>0</v>
      </c>
      <c r="BI465" s="197">
        <f>IF(N465="nulová",J465,0)</f>
        <v>0</v>
      </c>
      <c r="BJ465" s="18" t="s">
        <v>81</v>
      </c>
      <c r="BK465" s="197">
        <f>ROUND(I465*H465,2)</f>
        <v>0</v>
      </c>
      <c r="BL465" s="18" t="s">
        <v>223</v>
      </c>
      <c r="BM465" s="196" t="s">
        <v>614</v>
      </c>
    </row>
    <row r="466" spans="1:65" s="14" customFormat="1" ht="11.25">
      <c r="B466" s="209"/>
      <c r="C466" s="210"/>
      <c r="D466" s="200" t="s">
        <v>150</v>
      </c>
      <c r="E466" s="211" t="s">
        <v>1</v>
      </c>
      <c r="F466" s="212" t="s">
        <v>615</v>
      </c>
      <c r="G466" s="210"/>
      <c r="H466" s="213">
        <v>1809.146</v>
      </c>
      <c r="I466" s="214"/>
      <c r="J466" s="210"/>
      <c r="K466" s="210"/>
      <c r="L466" s="215"/>
      <c r="M466" s="216"/>
      <c r="N466" s="217"/>
      <c r="O466" s="217"/>
      <c r="P466" s="217"/>
      <c r="Q466" s="217"/>
      <c r="R466" s="217"/>
      <c r="S466" s="217"/>
      <c r="T466" s="218"/>
      <c r="AT466" s="219" t="s">
        <v>150</v>
      </c>
      <c r="AU466" s="219" t="s">
        <v>83</v>
      </c>
      <c r="AV466" s="14" t="s">
        <v>83</v>
      </c>
      <c r="AW466" s="14" t="s">
        <v>30</v>
      </c>
      <c r="AX466" s="14" t="s">
        <v>81</v>
      </c>
      <c r="AY466" s="219" t="s">
        <v>142</v>
      </c>
    </row>
    <row r="467" spans="1:65" s="2" customFormat="1" ht="24.2" customHeight="1">
      <c r="A467" s="35"/>
      <c r="B467" s="36"/>
      <c r="C467" s="184" t="s">
        <v>616</v>
      </c>
      <c r="D467" s="184" t="s">
        <v>144</v>
      </c>
      <c r="E467" s="185" t="s">
        <v>617</v>
      </c>
      <c r="F467" s="186" t="s">
        <v>618</v>
      </c>
      <c r="G467" s="187" t="s">
        <v>147</v>
      </c>
      <c r="H467" s="188">
        <v>865.78499999999997</v>
      </c>
      <c r="I467" s="189"/>
      <c r="J467" s="190">
        <f>ROUND(I467*H467,2)</f>
        <v>0</v>
      </c>
      <c r="K467" s="191"/>
      <c r="L467" s="40"/>
      <c r="M467" s="192" t="s">
        <v>1</v>
      </c>
      <c r="N467" s="193" t="s">
        <v>38</v>
      </c>
      <c r="O467" s="72"/>
      <c r="P467" s="194">
        <f>O467*H467</f>
        <v>0</v>
      </c>
      <c r="Q467" s="194">
        <v>0</v>
      </c>
      <c r="R467" s="194">
        <f>Q467*H467</f>
        <v>0</v>
      </c>
      <c r="S467" s="194">
        <v>1.4E-3</v>
      </c>
      <c r="T467" s="195">
        <f>S467*H467</f>
        <v>1.212099</v>
      </c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R467" s="196" t="s">
        <v>223</v>
      </c>
      <c r="AT467" s="196" t="s">
        <v>144</v>
      </c>
      <c r="AU467" s="196" t="s">
        <v>83</v>
      </c>
      <c r="AY467" s="18" t="s">
        <v>142</v>
      </c>
      <c r="BE467" s="197">
        <f>IF(N467="základní",J467,0)</f>
        <v>0</v>
      </c>
      <c r="BF467" s="197">
        <f>IF(N467="snížená",J467,0)</f>
        <v>0</v>
      </c>
      <c r="BG467" s="197">
        <f>IF(N467="zákl. přenesená",J467,0)</f>
        <v>0</v>
      </c>
      <c r="BH467" s="197">
        <f>IF(N467="sníž. přenesená",J467,0)</f>
        <v>0</v>
      </c>
      <c r="BI467" s="197">
        <f>IF(N467="nulová",J467,0)</f>
        <v>0</v>
      </c>
      <c r="BJ467" s="18" t="s">
        <v>81</v>
      </c>
      <c r="BK467" s="197">
        <f>ROUND(I467*H467,2)</f>
        <v>0</v>
      </c>
      <c r="BL467" s="18" t="s">
        <v>223</v>
      </c>
      <c r="BM467" s="196" t="s">
        <v>619</v>
      </c>
    </row>
    <row r="468" spans="1:65" s="13" customFormat="1" ht="11.25">
      <c r="B468" s="198"/>
      <c r="C468" s="199"/>
      <c r="D468" s="200" t="s">
        <v>150</v>
      </c>
      <c r="E468" s="201" t="s">
        <v>1</v>
      </c>
      <c r="F468" s="202" t="s">
        <v>253</v>
      </c>
      <c r="G468" s="199"/>
      <c r="H468" s="201" t="s">
        <v>1</v>
      </c>
      <c r="I468" s="203"/>
      <c r="J468" s="199"/>
      <c r="K468" s="199"/>
      <c r="L468" s="204"/>
      <c r="M468" s="205"/>
      <c r="N468" s="206"/>
      <c r="O468" s="206"/>
      <c r="P468" s="206"/>
      <c r="Q468" s="206"/>
      <c r="R468" s="206"/>
      <c r="S468" s="206"/>
      <c r="T468" s="207"/>
      <c r="AT468" s="208" t="s">
        <v>150</v>
      </c>
      <c r="AU468" s="208" t="s">
        <v>83</v>
      </c>
      <c r="AV468" s="13" t="s">
        <v>81</v>
      </c>
      <c r="AW468" s="13" t="s">
        <v>30</v>
      </c>
      <c r="AX468" s="13" t="s">
        <v>73</v>
      </c>
      <c r="AY468" s="208" t="s">
        <v>142</v>
      </c>
    </row>
    <row r="469" spans="1:65" s="14" customFormat="1" ht="11.25">
      <c r="B469" s="209"/>
      <c r="C469" s="210"/>
      <c r="D469" s="200" t="s">
        <v>150</v>
      </c>
      <c r="E469" s="211" t="s">
        <v>1</v>
      </c>
      <c r="F469" s="212" t="s">
        <v>620</v>
      </c>
      <c r="G469" s="210"/>
      <c r="H469" s="213">
        <v>995.61</v>
      </c>
      <c r="I469" s="214"/>
      <c r="J469" s="210"/>
      <c r="K469" s="210"/>
      <c r="L469" s="215"/>
      <c r="M469" s="216"/>
      <c r="N469" s="217"/>
      <c r="O469" s="217"/>
      <c r="P469" s="217"/>
      <c r="Q469" s="217"/>
      <c r="R469" s="217"/>
      <c r="S469" s="217"/>
      <c r="T469" s="218"/>
      <c r="AT469" s="219" t="s">
        <v>150</v>
      </c>
      <c r="AU469" s="219" t="s">
        <v>83</v>
      </c>
      <c r="AV469" s="14" t="s">
        <v>83</v>
      </c>
      <c r="AW469" s="14" t="s">
        <v>30</v>
      </c>
      <c r="AX469" s="14" t="s">
        <v>73</v>
      </c>
      <c r="AY469" s="219" t="s">
        <v>142</v>
      </c>
    </row>
    <row r="470" spans="1:65" s="14" customFormat="1" ht="11.25">
      <c r="B470" s="209"/>
      <c r="C470" s="210"/>
      <c r="D470" s="200" t="s">
        <v>150</v>
      </c>
      <c r="E470" s="211" t="s">
        <v>1</v>
      </c>
      <c r="F470" s="212" t="s">
        <v>621</v>
      </c>
      <c r="G470" s="210"/>
      <c r="H470" s="213">
        <v>-137.13999999999999</v>
      </c>
      <c r="I470" s="214"/>
      <c r="J470" s="210"/>
      <c r="K470" s="210"/>
      <c r="L470" s="215"/>
      <c r="M470" s="216"/>
      <c r="N470" s="217"/>
      <c r="O470" s="217"/>
      <c r="P470" s="217"/>
      <c r="Q470" s="217"/>
      <c r="R470" s="217"/>
      <c r="S470" s="217"/>
      <c r="T470" s="218"/>
      <c r="AT470" s="219" t="s">
        <v>150</v>
      </c>
      <c r="AU470" s="219" t="s">
        <v>83</v>
      </c>
      <c r="AV470" s="14" t="s">
        <v>83</v>
      </c>
      <c r="AW470" s="14" t="s">
        <v>30</v>
      </c>
      <c r="AX470" s="14" t="s">
        <v>73</v>
      </c>
      <c r="AY470" s="219" t="s">
        <v>142</v>
      </c>
    </row>
    <row r="471" spans="1:65" s="13" customFormat="1" ht="11.25">
      <c r="B471" s="198"/>
      <c r="C471" s="199"/>
      <c r="D471" s="200" t="s">
        <v>150</v>
      </c>
      <c r="E471" s="201" t="s">
        <v>1</v>
      </c>
      <c r="F471" s="202" t="s">
        <v>259</v>
      </c>
      <c r="G471" s="199"/>
      <c r="H471" s="201" t="s">
        <v>1</v>
      </c>
      <c r="I471" s="203"/>
      <c r="J471" s="199"/>
      <c r="K471" s="199"/>
      <c r="L471" s="204"/>
      <c r="M471" s="205"/>
      <c r="N471" s="206"/>
      <c r="O471" s="206"/>
      <c r="P471" s="206"/>
      <c r="Q471" s="206"/>
      <c r="R471" s="206"/>
      <c r="S471" s="206"/>
      <c r="T471" s="207"/>
      <c r="AT471" s="208" t="s">
        <v>150</v>
      </c>
      <c r="AU471" s="208" t="s">
        <v>83</v>
      </c>
      <c r="AV471" s="13" t="s">
        <v>81</v>
      </c>
      <c r="AW471" s="13" t="s">
        <v>30</v>
      </c>
      <c r="AX471" s="13" t="s">
        <v>73</v>
      </c>
      <c r="AY471" s="208" t="s">
        <v>142</v>
      </c>
    </row>
    <row r="472" spans="1:65" s="14" customFormat="1" ht="11.25">
      <c r="B472" s="209"/>
      <c r="C472" s="210"/>
      <c r="D472" s="200" t="s">
        <v>150</v>
      </c>
      <c r="E472" s="211" t="s">
        <v>1</v>
      </c>
      <c r="F472" s="212" t="s">
        <v>260</v>
      </c>
      <c r="G472" s="210"/>
      <c r="H472" s="213">
        <v>7.3150000000000004</v>
      </c>
      <c r="I472" s="214"/>
      <c r="J472" s="210"/>
      <c r="K472" s="210"/>
      <c r="L472" s="215"/>
      <c r="M472" s="216"/>
      <c r="N472" s="217"/>
      <c r="O472" s="217"/>
      <c r="P472" s="217"/>
      <c r="Q472" s="217"/>
      <c r="R472" s="217"/>
      <c r="S472" s="217"/>
      <c r="T472" s="218"/>
      <c r="AT472" s="219" t="s">
        <v>150</v>
      </c>
      <c r="AU472" s="219" t="s">
        <v>83</v>
      </c>
      <c r="AV472" s="14" t="s">
        <v>83</v>
      </c>
      <c r="AW472" s="14" t="s">
        <v>30</v>
      </c>
      <c r="AX472" s="14" t="s">
        <v>73</v>
      </c>
      <c r="AY472" s="219" t="s">
        <v>142</v>
      </c>
    </row>
    <row r="473" spans="1:65" s="15" customFormat="1" ht="11.25">
      <c r="B473" s="220"/>
      <c r="C473" s="221"/>
      <c r="D473" s="200" t="s">
        <v>150</v>
      </c>
      <c r="E473" s="222" t="s">
        <v>1</v>
      </c>
      <c r="F473" s="223" t="s">
        <v>162</v>
      </c>
      <c r="G473" s="221"/>
      <c r="H473" s="224">
        <v>865.78499999999997</v>
      </c>
      <c r="I473" s="225"/>
      <c r="J473" s="221"/>
      <c r="K473" s="221"/>
      <c r="L473" s="226"/>
      <c r="M473" s="227"/>
      <c r="N473" s="228"/>
      <c r="O473" s="228"/>
      <c r="P473" s="228"/>
      <c r="Q473" s="228"/>
      <c r="R473" s="228"/>
      <c r="S473" s="228"/>
      <c r="T473" s="229"/>
      <c r="AT473" s="230" t="s">
        <v>150</v>
      </c>
      <c r="AU473" s="230" t="s">
        <v>83</v>
      </c>
      <c r="AV473" s="15" t="s">
        <v>148</v>
      </c>
      <c r="AW473" s="15" t="s">
        <v>30</v>
      </c>
      <c r="AX473" s="15" t="s">
        <v>81</v>
      </c>
      <c r="AY473" s="230" t="s">
        <v>142</v>
      </c>
    </row>
    <row r="474" spans="1:65" s="2" customFormat="1" ht="24.2" customHeight="1">
      <c r="A474" s="35"/>
      <c r="B474" s="36"/>
      <c r="C474" s="184" t="s">
        <v>622</v>
      </c>
      <c r="D474" s="184" t="s">
        <v>144</v>
      </c>
      <c r="E474" s="185" t="s">
        <v>623</v>
      </c>
      <c r="F474" s="186" t="s">
        <v>624</v>
      </c>
      <c r="G474" s="187" t="s">
        <v>147</v>
      </c>
      <c r="H474" s="188">
        <v>314.30900000000003</v>
      </c>
      <c r="I474" s="189"/>
      <c r="J474" s="190">
        <f>ROUND(I474*H474,2)</f>
        <v>0</v>
      </c>
      <c r="K474" s="191"/>
      <c r="L474" s="40"/>
      <c r="M474" s="192" t="s">
        <v>1</v>
      </c>
      <c r="N474" s="193" t="s">
        <v>38</v>
      </c>
      <c r="O474" s="72"/>
      <c r="P474" s="194">
        <f>O474*H474</f>
        <v>0</v>
      </c>
      <c r="Q474" s="194">
        <v>2.9999999999999997E-4</v>
      </c>
      <c r="R474" s="194">
        <f>Q474*H474</f>
        <v>9.4292699999999993E-2</v>
      </c>
      <c r="S474" s="194">
        <v>0</v>
      </c>
      <c r="T474" s="195">
        <f>S474*H474</f>
        <v>0</v>
      </c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R474" s="196" t="s">
        <v>223</v>
      </c>
      <c r="AT474" s="196" t="s">
        <v>144</v>
      </c>
      <c r="AU474" s="196" t="s">
        <v>83</v>
      </c>
      <c r="AY474" s="18" t="s">
        <v>142</v>
      </c>
      <c r="BE474" s="197">
        <f>IF(N474="základní",J474,0)</f>
        <v>0</v>
      </c>
      <c r="BF474" s="197">
        <f>IF(N474="snížená",J474,0)</f>
        <v>0</v>
      </c>
      <c r="BG474" s="197">
        <f>IF(N474="zákl. přenesená",J474,0)</f>
        <v>0</v>
      </c>
      <c r="BH474" s="197">
        <f>IF(N474="sníž. přenesená",J474,0)</f>
        <v>0</v>
      </c>
      <c r="BI474" s="197">
        <f>IF(N474="nulová",J474,0)</f>
        <v>0</v>
      </c>
      <c r="BJ474" s="18" t="s">
        <v>81</v>
      </c>
      <c r="BK474" s="197">
        <f>ROUND(I474*H474,2)</f>
        <v>0</v>
      </c>
      <c r="BL474" s="18" t="s">
        <v>223</v>
      </c>
      <c r="BM474" s="196" t="s">
        <v>625</v>
      </c>
    </row>
    <row r="475" spans="1:65" s="13" customFormat="1" ht="11.25">
      <c r="B475" s="198"/>
      <c r="C475" s="199"/>
      <c r="D475" s="200" t="s">
        <v>150</v>
      </c>
      <c r="E475" s="201" t="s">
        <v>1</v>
      </c>
      <c r="F475" s="202" t="s">
        <v>626</v>
      </c>
      <c r="G475" s="199"/>
      <c r="H475" s="201" t="s">
        <v>1</v>
      </c>
      <c r="I475" s="203"/>
      <c r="J475" s="199"/>
      <c r="K475" s="199"/>
      <c r="L475" s="204"/>
      <c r="M475" s="205"/>
      <c r="N475" s="206"/>
      <c r="O475" s="206"/>
      <c r="P475" s="206"/>
      <c r="Q475" s="206"/>
      <c r="R475" s="206"/>
      <c r="S475" s="206"/>
      <c r="T475" s="207"/>
      <c r="AT475" s="208" t="s">
        <v>150</v>
      </c>
      <c r="AU475" s="208" t="s">
        <v>83</v>
      </c>
      <c r="AV475" s="13" t="s">
        <v>81</v>
      </c>
      <c r="AW475" s="13" t="s">
        <v>30</v>
      </c>
      <c r="AX475" s="13" t="s">
        <v>73</v>
      </c>
      <c r="AY475" s="208" t="s">
        <v>142</v>
      </c>
    </row>
    <row r="476" spans="1:65" s="14" customFormat="1" ht="11.25">
      <c r="B476" s="209"/>
      <c r="C476" s="210"/>
      <c r="D476" s="200" t="s">
        <v>150</v>
      </c>
      <c r="E476" s="211" t="s">
        <v>1</v>
      </c>
      <c r="F476" s="212" t="s">
        <v>627</v>
      </c>
      <c r="G476" s="210"/>
      <c r="H476" s="213">
        <v>314.30900000000003</v>
      </c>
      <c r="I476" s="214"/>
      <c r="J476" s="210"/>
      <c r="K476" s="210"/>
      <c r="L476" s="215"/>
      <c r="M476" s="216"/>
      <c r="N476" s="217"/>
      <c r="O476" s="217"/>
      <c r="P476" s="217"/>
      <c r="Q476" s="217"/>
      <c r="R476" s="217"/>
      <c r="S476" s="217"/>
      <c r="T476" s="218"/>
      <c r="AT476" s="219" t="s">
        <v>150</v>
      </c>
      <c r="AU476" s="219" t="s">
        <v>83</v>
      </c>
      <c r="AV476" s="14" t="s">
        <v>83</v>
      </c>
      <c r="AW476" s="14" t="s">
        <v>30</v>
      </c>
      <c r="AX476" s="14" t="s">
        <v>81</v>
      </c>
      <c r="AY476" s="219" t="s">
        <v>142</v>
      </c>
    </row>
    <row r="477" spans="1:65" s="2" customFormat="1" ht="21.75" customHeight="1">
      <c r="A477" s="35"/>
      <c r="B477" s="36"/>
      <c r="C477" s="231" t="s">
        <v>628</v>
      </c>
      <c r="D477" s="231" t="s">
        <v>262</v>
      </c>
      <c r="E477" s="232" t="s">
        <v>629</v>
      </c>
      <c r="F477" s="233" t="s">
        <v>630</v>
      </c>
      <c r="G477" s="234" t="s">
        <v>147</v>
      </c>
      <c r="H477" s="235">
        <v>320.59500000000003</v>
      </c>
      <c r="I477" s="236"/>
      <c r="J477" s="237">
        <f>ROUND(I477*H477,2)</f>
        <v>0</v>
      </c>
      <c r="K477" s="238"/>
      <c r="L477" s="239"/>
      <c r="M477" s="240" t="s">
        <v>1</v>
      </c>
      <c r="N477" s="241" t="s">
        <v>38</v>
      </c>
      <c r="O477" s="72"/>
      <c r="P477" s="194">
        <f>O477*H477</f>
        <v>0</v>
      </c>
      <c r="Q477" s="194">
        <v>3.5999999999999999E-3</v>
      </c>
      <c r="R477" s="194">
        <f>Q477*H477</f>
        <v>1.154142</v>
      </c>
      <c r="S477" s="194">
        <v>0</v>
      </c>
      <c r="T477" s="195">
        <f>S477*H477</f>
        <v>0</v>
      </c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R477" s="196" t="s">
        <v>319</v>
      </c>
      <c r="AT477" s="196" t="s">
        <v>262</v>
      </c>
      <c r="AU477" s="196" t="s">
        <v>83</v>
      </c>
      <c r="AY477" s="18" t="s">
        <v>142</v>
      </c>
      <c r="BE477" s="197">
        <f>IF(N477="základní",J477,0)</f>
        <v>0</v>
      </c>
      <c r="BF477" s="197">
        <f>IF(N477="snížená",J477,0)</f>
        <v>0</v>
      </c>
      <c r="BG477" s="197">
        <f>IF(N477="zákl. přenesená",J477,0)</f>
        <v>0</v>
      </c>
      <c r="BH477" s="197">
        <f>IF(N477="sníž. přenesená",J477,0)</f>
        <v>0</v>
      </c>
      <c r="BI477" s="197">
        <f>IF(N477="nulová",J477,0)</f>
        <v>0</v>
      </c>
      <c r="BJ477" s="18" t="s">
        <v>81</v>
      </c>
      <c r="BK477" s="197">
        <f>ROUND(I477*H477,2)</f>
        <v>0</v>
      </c>
      <c r="BL477" s="18" t="s">
        <v>223</v>
      </c>
      <c r="BM477" s="196" t="s">
        <v>631</v>
      </c>
    </row>
    <row r="478" spans="1:65" s="14" customFormat="1" ht="11.25">
      <c r="B478" s="209"/>
      <c r="C478" s="210"/>
      <c r="D478" s="200" t="s">
        <v>150</v>
      </c>
      <c r="E478" s="211" t="s">
        <v>1</v>
      </c>
      <c r="F478" s="212" t="s">
        <v>632</v>
      </c>
      <c r="G478" s="210"/>
      <c r="H478" s="213">
        <v>320.59500000000003</v>
      </c>
      <c r="I478" s="214"/>
      <c r="J478" s="210"/>
      <c r="K478" s="210"/>
      <c r="L478" s="215"/>
      <c r="M478" s="216"/>
      <c r="N478" s="217"/>
      <c r="O478" s="217"/>
      <c r="P478" s="217"/>
      <c r="Q478" s="217"/>
      <c r="R478" s="217"/>
      <c r="S478" s="217"/>
      <c r="T478" s="218"/>
      <c r="AT478" s="219" t="s">
        <v>150</v>
      </c>
      <c r="AU478" s="219" t="s">
        <v>83</v>
      </c>
      <c r="AV478" s="14" t="s">
        <v>83</v>
      </c>
      <c r="AW478" s="14" t="s">
        <v>30</v>
      </c>
      <c r="AX478" s="14" t="s">
        <v>81</v>
      </c>
      <c r="AY478" s="219" t="s">
        <v>142</v>
      </c>
    </row>
    <row r="479" spans="1:65" s="2" customFormat="1" ht="24.2" customHeight="1">
      <c r="A479" s="35"/>
      <c r="B479" s="36"/>
      <c r="C479" s="184" t="s">
        <v>633</v>
      </c>
      <c r="D479" s="184" t="s">
        <v>144</v>
      </c>
      <c r="E479" s="185" t="s">
        <v>634</v>
      </c>
      <c r="F479" s="186" t="s">
        <v>635</v>
      </c>
      <c r="G479" s="187" t="s">
        <v>147</v>
      </c>
      <c r="H479" s="188">
        <v>1722.9960000000001</v>
      </c>
      <c r="I479" s="189"/>
      <c r="J479" s="190">
        <f>ROUND(I479*H479,2)</f>
        <v>0</v>
      </c>
      <c r="K479" s="191"/>
      <c r="L479" s="40"/>
      <c r="M479" s="192" t="s">
        <v>1</v>
      </c>
      <c r="N479" s="193" t="s">
        <v>38</v>
      </c>
      <c r="O479" s="72"/>
      <c r="P479" s="194">
        <f>O479*H479</f>
        <v>0</v>
      </c>
      <c r="Q479" s="194">
        <v>0</v>
      </c>
      <c r="R479" s="194">
        <f>Q479*H479</f>
        <v>0</v>
      </c>
      <c r="S479" s="194">
        <v>0</v>
      </c>
      <c r="T479" s="195">
        <f>S479*H479</f>
        <v>0</v>
      </c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R479" s="196" t="s">
        <v>223</v>
      </c>
      <c r="AT479" s="196" t="s">
        <v>144</v>
      </c>
      <c r="AU479" s="196" t="s">
        <v>83</v>
      </c>
      <c r="AY479" s="18" t="s">
        <v>142</v>
      </c>
      <c r="BE479" s="197">
        <f>IF(N479="základní",J479,0)</f>
        <v>0</v>
      </c>
      <c r="BF479" s="197">
        <f>IF(N479="snížená",J479,0)</f>
        <v>0</v>
      </c>
      <c r="BG479" s="197">
        <f>IF(N479="zákl. přenesená",J479,0)</f>
        <v>0</v>
      </c>
      <c r="BH479" s="197">
        <f>IF(N479="sníž. přenesená",J479,0)</f>
        <v>0</v>
      </c>
      <c r="BI479" s="197">
        <f>IF(N479="nulová",J479,0)</f>
        <v>0</v>
      </c>
      <c r="BJ479" s="18" t="s">
        <v>81</v>
      </c>
      <c r="BK479" s="197">
        <f>ROUND(I479*H479,2)</f>
        <v>0</v>
      </c>
      <c r="BL479" s="18" t="s">
        <v>223</v>
      </c>
      <c r="BM479" s="196" t="s">
        <v>636</v>
      </c>
    </row>
    <row r="480" spans="1:65" s="2" customFormat="1" ht="16.5" customHeight="1">
      <c r="A480" s="35"/>
      <c r="B480" s="36"/>
      <c r="C480" s="231" t="s">
        <v>637</v>
      </c>
      <c r="D480" s="231" t="s">
        <v>262</v>
      </c>
      <c r="E480" s="232" t="s">
        <v>638</v>
      </c>
      <c r="F480" s="233" t="s">
        <v>639</v>
      </c>
      <c r="G480" s="234" t="s">
        <v>147</v>
      </c>
      <c r="H480" s="235">
        <v>1981.4449999999999</v>
      </c>
      <c r="I480" s="236"/>
      <c r="J480" s="237">
        <f>ROUND(I480*H480,2)</f>
        <v>0</v>
      </c>
      <c r="K480" s="238"/>
      <c r="L480" s="239"/>
      <c r="M480" s="240" t="s">
        <v>1</v>
      </c>
      <c r="N480" s="241" t="s">
        <v>38</v>
      </c>
      <c r="O480" s="72"/>
      <c r="P480" s="194">
        <f>O480*H480</f>
        <v>0</v>
      </c>
      <c r="Q480" s="194">
        <v>4.0000000000000002E-4</v>
      </c>
      <c r="R480" s="194">
        <f>Q480*H480</f>
        <v>0.792578</v>
      </c>
      <c r="S480" s="194">
        <v>0</v>
      </c>
      <c r="T480" s="195">
        <f>S480*H480</f>
        <v>0</v>
      </c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R480" s="196" t="s">
        <v>319</v>
      </c>
      <c r="AT480" s="196" t="s">
        <v>262</v>
      </c>
      <c r="AU480" s="196" t="s">
        <v>83</v>
      </c>
      <c r="AY480" s="18" t="s">
        <v>142</v>
      </c>
      <c r="BE480" s="197">
        <f>IF(N480="základní",J480,0)</f>
        <v>0</v>
      </c>
      <c r="BF480" s="197">
        <f>IF(N480="snížená",J480,0)</f>
        <v>0</v>
      </c>
      <c r="BG480" s="197">
        <f>IF(N480="zákl. přenesená",J480,0)</f>
        <v>0</v>
      </c>
      <c r="BH480" s="197">
        <f>IF(N480="sníž. přenesená",J480,0)</f>
        <v>0</v>
      </c>
      <c r="BI480" s="197">
        <f>IF(N480="nulová",J480,0)</f>
        <v>0</v>
      </c>
      <c r="BJ480" s="18" t="s">
        <v>81</v>
      </c>
      <c r="BK480" s="197">
        <f>ROUND(I480*H480,2)</f>
        <v>0</v>
      </c>
      <c r="BL480" s="18" t="s">
        <v>223</v>
      </c>
      <c r="BM480" s="196" t="s">
        <v>640</v>
      </c>
    </row>
    <row r="481" spans="1:65" s="14" customFormat="1" ht="11.25">
      <c r="B481" s="209"/>
      <c r="C481" s="210"/>
      <c r="D481" s="200" t="s">
        <v>150</v>
      </c>
      <c r="E481" s="211" t="s">
        <v>1</v>
      </c>
      <c r="F481" s="212" t="s">
        <v>582</v>
      </c>
      <c r="G481" s="210"/>
      <c r="H481" s="213">
        <v>1981.4449999999999</v>
      </c>
      <c r="I481" s="214"/>
      <c r="J481" s="210"/>
      <c r="K481" s="210"/>
      <c r="L481" s="215"/>
      <c r="M481" s="216"/>
      <c r="N481" s="217"/>
      <c r="O481" s="217"/>
      <c r="P481" s="217"/>
      <c r="Q481" s="217"/>
      <c r="R481" s="217"/>
      <c r="S481" s="217"/>
      <c r="T481" s="218"/>
      <c r="AT481" s="219" t="s">
        <v>150</v>
      </c>
      <c r="AU481" s="219" t="s">
        <v>83</v>
      </c>
      <c r="AV481" s="14" t="s">
        <v>83</v>
      </c>
      <c r="AW481" s="14" t="s">
        <v>30</v>
      </c>
      <c r="AX481" s="14" t="s">
        <v>81</v>
      </c>
      <c r="AY481" s="219" t="s">
        <v>142</v>
      </c>
    </row>
    <row r="482" spans="1:65" s="2" customFormat="1" ht="24.2" customHeight="1">
      <c r="A482" s="35"/>
      <c r="B482" s="36"/>
      <c r="C482" s="184" t="s">
        <v>641</v>
      </c>
      <c r="D482" s="184" t="s">
        <v>144</v>
      </c>
      <c r="E482" s="185" t="s">
        <v>642</v>
      </c>
      <c r="F482" s="186" t="s">
        <v>643</v>
      </c>
      <c r="G482" s="187" t="s">
        <v>190</v>
      </c>
      <c r="H482" s="188">
        <v>10.725</v>
      </c>
      <c r="I482" s="189"/>
      <c r="J482" s="190">
        <f>ROUND(I482*H482,2)</f>
        <v>0</v>
      </c>
      <c r="K482" s="191"/>
      <c r="L482" s="40"/>
      <c r="M482" s="192" t="s">
        <v>1</v>
      </c>
      <c r="N482" s="193" t="s">
        <v>38</v>
      </c>
      <c r="O482" s="72"/>
      <c r="P482" s="194">
        <f>O482*H482</f>
        <v>0</v>
      </c>
      <c r="Q482" s="194">
        <v>0</v>
      </c>
      <c r="R482" s="194">
        <f>Q482*H482</f>
        <v>0</v>
      </c>
      <c r="S482" s="194">
        <v>0</v>
      </c>
      <c r="T482" s="195">
        <f>S482*H482</f>
        <v>0</v>
      </c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R482" s="196" t="s">
        <v>223</v>
      </c>
      <c r="AT482" s="196" t="s">
        <v>144</v>
      </c>
      <c r="AU482" s="196" t="s">
        <v>83</v>
      </c>
      <c r="AY482" s="18" t="s">
        <v>142</v>
      </c>
      <c r="BE482" s="197">
        <f>IF(N482="základní",J482,0)</f>
        <v>0</v>
      </c>
      <c r="BF482" s="197">
        <f>IF(N482="snížená",J482,0)</f>
        <v>0</v>
      </c>
      <c r="BG482" s="197">
        <f>IF(N482="zákl. přenesená",J482,0)</f>
        <v>0</v>
      </c>
      <c r="BH482" s="197">
        <f>IF(N482="sníž. přenesená",J482,0)</f>
        <v>0</v>
      </c>
      <c r="BI482" s="197">
        <f>IF(N482="nulová",J482,0)</f>
        <v>0</v>
      </c>
      <c r="BJ482" s="18" t="s">
        <v>81</v>
      </c>
      <c r="BK482" s="197">
        <f>ROUND(I482*H482,2)</f>
        <v>0</v>
      </c>
      <c r="BL482" s="18" t="s">
        <v>223</v>
      </c>
      <c r="BM482" s="196" t="s">
        <v>644</v>
      </c>
    </row>
    <row r="483" spans="1:65" s="12" customFormat="1" ht="22.9" customHeight="1">
      <c r="B483" s="168"/>
      <c r="C483" s="169"/>
      <c r="D483" s="170" t="s">
        <v>72</v>
      </c>
      <c r="E483" s="182" t="s">
        <v>645</v>
      </c>
      <c r="F483" s="182" t="s">
        <v>646</v>
      </c>
      <c r="G483" s="169"/>
      <c r="H483" s="169"/>
      <c r="I483" s="172"/>
      <c r="J483" s="183">
        <f>BK483</f>
        <v>0</v>
      </c>
      <c r="K483" s="169"/>
      <c r="L483" s="174"/>
      <c r="M483" s="175"/>
      <c r="N483" s="176"/>
      <c r="O483" s="176"/>
      <c r="P483" s="177">
        <f>SUM(P484:P493)</f>
        <v>0</v>
      </c>
      <c r="Q483" s="176"/>
      <c r="R483" s="177">
        <f>SUM(R484:R493)</f>
        <v>0</v>
      </c>
      <c r="S483" s="176"/>
      <c r="T483" s="178">
        <f>SUM(T484:T493)</f>
        <v>0</v>
      </c>
      <c r="AR483" s="179" t="s">
        <v>83</v>
      </c>
      <c r="AT483" s="180" t="s">
        <v>72</v>
      </c>
      <c r="AU483" s="180" t="s">
        <v>81</v>
      </c>
      <c r="AY483" s="179" t="s">
        <v>142</v>
      </c>
      <c r="BK483" s="181">
        <f>SUM(BK484:BK493)</f>
        <v>0</v>
      </c>
    </row>
    <row r="484" spans="1:65" s="2" customFormat="1" ht="16.5" customHeight="1">
      <c r="A484" s="35"/>
      <c r="B484" s="36"/>
      <c r="C484" s="184" t="s">
        <v>647</v>
      </c>
      <c r="D484" s="184" t="s">
        <v>144</v>
      </c>
      <c r="E484" s="185" t="s">
        <v>648</v>
      </c>
      <c r="F484" s="186" t="s">
        <v>649</v>
      </c>
      <c r="G484" s="187" t="s">
        <v>457</v>
      </c>
      <c r="H484" s="188">
        <v>2</v>
      </c>
      <c r="I484" s="189"/>
      <c r="J484" s="190">
        <f t="shared" ref="J484:J493" si="0">ROUND(I484*H484,2)</f>
        <v>0</v>
      </c>
      <c r="K484" s="191"/>
      <c r="L484" s="40"/>
      <c r="M484" s="192" t="s">
        <v>1</v>
      </c>
      <c r="N484" s="193" t="s">
        <v>38</v>
      </c>
      <c r="O484" s="72"/>
      <c r="P484" s="194">
        <f t="shared" ref="P484:P493" si="1">O484*H484</f>
        <v>0</v>
      </c>
      <c r="Q484" s="194">
        <v>0</v>
      </c>
      <c r="R484" s="194">
        <f t="shared" ref="R484:R493" si="2">Q484*H484</f>
        <v>0</v>
      </c>
      <c r="S484" s="194">
        <v>0</v>
      </c>
      <c r="T484" s="195">
        <f t="shared" ref="T484:T493" si="3">S484*H484</f>
        <v>0</v>
      </c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R484" s="196" t="s">
        <v>223</v>
      </c>
      <c r="AT484" s="196" t="s">
        <v>144</v>
      </c>
      <c r="AU484" s="196" t="s">
        <v>83</v>
      </c>
      <c r="AY484" s="18" t="s">
        <v>142</v>
      </c>
      <c r="BE484" s="197">
        <f t="shared" ref="BE484:BE493" si="4">IF(N484="základní",J484,0)</f>
        <v>0</v>
      </c>
      <c r="BF484" s="197">
        <f t="shared" ref="BF484:BF493" si="5">IF(N484="snížená",J484,0)</f>
        <v>0</v>
      </c>
      <c r="BG484" s="197">
        <f t="shared" ref="BG484:BG493" si="6">IF(N484="zákl. přenesená",J484,0)</f>
        <v>0</v>
      </c>
      <c r="BH484" s="197">
        <f t="shared" ref="BH484:BH493" si="7">IF(N484="sníž. přenesená",J484,0)</f>
        <v>0</v>
      </c>
      <c r="BI484" s="197">
        <f t="shared" ref="BI484:BI493" si="8">IF(N484="nulová",J484,0)</f>
        <v>0</v>
      </c>
      <c r="BJ484" s="18" t="s">
        <v>81</v>
      </c>
      <c r="BK484" s="197">
        <f t="shared" ref="BK484:BK493" si="9">ROUND(I484*H484,2)</f>
        <v>0</v>
      </c>
      <c r="BL484" s="18" t="s">
        <v>223</v>
      </c>
      <c r="BM484" s="196" t="s">
        <v>650</v>
      </c>
    </row>
    <row r="485" spans="1:65" s="2" customFormat="1" ht="24.2" customHeight="1">
      <c r="A485" s="35"/>
      <c r="B485" s="36"/>
      <c r="C485" s="184" t="s">
        <v>651</v>
      </c>
      <c r="D485" s="184" t="s">
        <v>144</v>
      </c>
      <c r="E485" s="185" t="s">
        <v>652</v>
      </c>
      <c r="F485" s="186" t="s">
        <v>653</v>
      </c>
      <c r="G485" s="187" t="s">
        <v>307</v>
      </c>
      <c r="H485" s="188">
        <v>2440</v>
      </c>
      <c r="I485" s="189"/>
      <c r="J485" s="190">
        <f t="shared" si="0"/>
        <v>0</v>
      </c>
      <c r="K485" s="191"/>
      <c r="L485" s="40"/>
      <c r="M485" s="192" t="s">
        <v>1</v>
      </c>
      <c r="N485" s="193" t="s">
        <v>38</v>
      </c>
      <c r="O485" s="72"/>
      <c r="P485" s="194">
        <f t="shared" si="1"/>
        <v>0</v>
      </c>
      <c r="Q485" s="194">
        <v>0</v>
      </c>
      <c r="R485" s="194">
        <f t="shared" si="2"/>
        <v>0</v>
      </c>
      <c r="S485" s="194">
        <v>0</v>
      </c>
      <c r="T485" s="195">
        <f t="shared" si="3"/>
        <v>0</v>
      </c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R485" s="196" t="s">
        <v>223</v>
      </c>
      <c r="AT485" s="196" t="s">
        <v>144</v>
      </c>
      <c r="AU485" s="196" t="s">
        <v>83</v>
      </c>
      <c r="AY485" s="18" t="s">
        <v>142</v>
      </c>
      <c r="BE485" s="197">
        <f t="shared" si="4"/>
        <v>0</v>
      </c>
      <c r="BF485" s="197">
        <f t="shared" si="5"/>
        <v>0</v>
      </c>
      <c r="BG485" s="197">
        <f t="shared" si="6"/>
        <v>0</v>
      </c>
      <c r="BH485" s="197">
        <f t="shared" si="7"/>
        <v>0</v>
      </c>
      <c r="BI485" s="197">
        <f t="shared" si="8"/>
        <v>0</v>
      </c>
      <c r="BJ485" s="18" t="s">
        <v>81</v>
      </c>
      <c r="BK485" s="197">
        <f t="shared" si="9"/>
        <v>0</v>
      </c>
      <c r="BL485" s="18" t="s">
        <v>223</v>
      </c>
      <c r="BM485" s="196" t="s">
        <v>654</v>
      </c>
    </row>
    <row r="486" spans="1:65" s="2" customFormat="1" ht="24.2" customHeight="1">
      <c r="A486" s="35"/>
      <c r="B486" s="36"/>
      <c r="C486" s="184" t="s">
        <v>655</v>
      </c>
      <c r="D486" s="184" t="s">
        <v>144</v>
      </c>
      <c r="E486" s="185" t="s">
        <v>656</v>
      </c>
      <c r="F486" s="186" t="s">
        <v>657</v>
      </c>
      <c r="G486" s="187" t="s">
        <v>457</v>
      </c>
      <c r="H486" s="188">
        <v>4</v>
      </c>
      <c r="I486" s="189"/>
      <c r="J486" s="190">
        <f t="shared" si="0"/>
        <v>0</v>
      </c>
      <c r="K486" s="191"/>
      <c r="L486" s="40"/>
      <c r="M486" s="192" t="s">
        <v>1</v>
      </c>
      <c r="N486" s="193" t="s">
        <v>38</v>
      </c>
      <c r="O486" s="72"/>
      <c r="P486" s="194">
        <f t="shared" si="1"/>
        <v>0</v>
      </c>
      <c r="Q486" s="194">
        <v>0</v>
      </c>
      <c r="R486" s="194">
        <f t="shared" si="2"/>
        <v>0</v>
      </c>
      <c r="S486" s="194">
        <v>0</v>
      </c>
      <c r="T486" s="195">
        <f t="shared" si="3"/>
        <v>0</v>
      </c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R486" s="196" t="s">
        <v>223</v>
      </c>
      <c r="AT486" s="196" t="s">
        <v>144</v>
      </c>
      <c r="AU486" s="196" t="s">
        <v>83</v>
      </c>
      <c r="AY486" s="18" t="s">
        <v>142</v>
      </c>
      <c r="BE486" s="197">
        <f t="shared" si="4"/>
        <v>0</v>
      </c>
      <c r="BF486" s="197">
        <f t="shared" si="5"/>
        <v>0</v>
      </c>
      <c r="BG486" s="197">
        <f t="shared" si="6"/>
        <v>0</v>
      </c>
      <c r="BH486" s="197">
        <f t="shared" si="7"/>
        <v>0</v>
      </c>
      <c r="BI486" s="197">
        <f t="shared" si="8"/>
        <v>0</v>
      </c>
      <c r="BJ486" s="18" t="s">
        <v>81</v>
      </c>
      <c r="BK486" s="197">
        <f t="shared" si="9"/>
        <v>0</v>
      </c>
      <c r="BL486" s="18" t="s">
        <v>223</v>
      </c>
      <c r="BM486" s="196" t="s">
        <v>658</v>
      </c>
    </row>
    <row r="487" spans="1:65" s="2" customFormat="1" ht="24.2" customHeight="1">
      <c r="A487" s="35"/>
      <c r="B487" s="36"/>
      <c r="C487" s="184" t="s">
        <v>659</v>
      </c>
      <c r="D487" s="184" t="s">
        <v>144</v>
      </c>
      <c r="E487" s="185" t="s">
        <v>660</v>
      </c>
      <c r="F487" s="186" t="s">
        <v>661</v>
      </c>
      <c r="G487" s="187" t="s">
        <v>457</v>
      </c>
      <c r="H487" s="188">
        <v>5</v>
      </c>
      <c r="I487" s="189"/>
      <c r="J487" s="190">
        <f t="shared" si="0"/>
        <v>0</v>
      </c>
      <c r="K487" s="191"/>
      <c r="L487" s="40"/>
      <c r="M487" s="192" t="s">
        <v>1</v>
      </c>
      <c r="N487" s="193" t="s">
        <v>38</v>
      </c>
      <c r="O487" s="72"/>
      <c r="P487" s="194">
        <f t="shared" si="1"/>
        <v>0</v>
      </c>
      <c r="Q487" s="194">
        <v>0</v>
      </c>
      <c r="R487" s="194">
        <f t="shared" si="2"/>
        <v>0</v>
      </c>
      <c r="S487" s="194">
        <v>0</v>
      </c>
      <c r="T487" s="195">
        <f t="shared" si="3"/>
        <v>0</v>
      </c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R487" s="196" t="s">
        <v>223</v>
      </c>
      <c r="AT487" s="196" t="s">
        <v>144</v>
      </c>
      <c r="AU487" s="196" t="s">
        <v>83</v>
      </c>
      <c r="AY487" s="18" t="s">
        <v>142</v>
      </c>
      <c r="BE487" s="197">
        <f t="shared" si="4"/>
        <v>0</v>
      </c>
      <c r="BF487" s="197">
        <f t="shared" si="5"/>
        <v>0</v>
      </c>
      <c r="BG487" s="197">
        <f t="shared" si="6"/>
        <v>0</v>
      </c>
      <c r="BH487" s="197">
        <f t="shared" si="7"/>
        <v>0</v>
      </c>
      <c r="BI487" s="197">
        <f t="shared" si="8"/>
        <v>0</v>
      </c>
      <c r="BJ487" s="18" t="s">
        <v>81</v>
      </c>
      <c r="BK487" s="197">
        <f t="shared" si="9"/>
        <v>0</v>
      </c>
      <c r="BL487" s="18" t="s">
        <v>223</v>
      </c>
      <c r="BM487" s="196" t="s">
        <v>662</v>
      </c>
    </row>
    <row r="488" spans="1:65" s="2" customFormat="1" ht="37.9" customHeight="1">
      <c r="A488" s="35"/>
      <c r="B488" s="36"/>
      <c r="C488" s="184" t="s">
        <v>663</v>
      </c>
      <c r="D488" s="184" t="s">
        <v>144</v>
      </c>
      <c r="E488" s="185" t="s">
        <v>664</v>
      </c>
      <c r="F488" s="186" t="s">
        <v>665</v>
      </c>
      <c r="G488" s="187" t="s">
        <v>457</v>
      </c>
      <c r="H488" s="188">
        <v>18</v>
      </c>
      <c r="I488" s="189"/>
      <c r="J488" s="190">
        <f t="shared" si="0"/>
        <v>0</v>
      </c>
      <c r="K488" s="191"/>
      <c r="L488" s="40"/>
      <c r="M488" s="192" t="s">
        <v>1</v>
      </c>
      <c r="N488" s="193" t="s">
        <v>38</v>
      </c>
      <c r="O488" s="72"/>
      <c r="P488" s="194">
        <f t="shared" si="1"/>
        <v>0</v>
      </c>
      <c r="Q488" s="194">
        <v>0</v>
      </c>
      <c r="R488" s="194">
        <f t="shared" si="2"/>
        <v>0</v>
      </c>
      <c r="S488" s="194">
        <v>0</v>
      </c>
      <c r="T488" s="195">
        <f t="shared" si="3"/>
        <v>0</v>
      </c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R488" s="196" t="s">
        <v>223</v>
      </c>
      <c r="AT488" s="196" t="s">
        <v>144</v>
      </c>
      <c r="AU488" s="196" t="s">
        <v>83</v>
      </c>
      <c r="AY488" s="18" t="s">
        <v>142</v>
      </c>
      <c r="BE488" s="197">
        <f t="shared" si="4"/>
        <v>0</v>
      </c>
      <c r="BF488" s="197">
        <f t="shared" si="5"/>
        <v>0</v>
      </c>
      <c r="BG488" s="197">
        <f t="shared" si="6"/>
        <v>0</v>
      </c>
      <c r="BH488" s="197">
        <f t="shared" si="7"/>
        <v>0</v>
      </c>
      <c r="BI488" s="197">
        <f t="shared" si="8"/>
        <v>0</v>
      </c>
      <c r="BJ488" s="18" t="s">
        <v>81</v>
      </c>
      <c r="BK488" s="197">
        <f t="shared" si="9"/>
        <v>0</v>
      </c>
      <c r="BL488" s="18" t="s">
        <v>223</v>
      </c>
      <c r="BM488" s="196" t="s">
        <v>666</v>
      </c>
    </row>
    <row r="489" spans="1:65" s="2" customFormat="1" ht="37.9" customHeight="1">
      <c r="A489" s="35"/>
      <c r="B489" s="36"/>
      <c r="C489" s="184" t="s">
        <v>667</v>
      </c>
      <c r="D489" s="184" t="s">
        <v>144</v>
      </c>
      <c r="E489" s="185" t="s">
        <v>668</v>
      </c>
      <c r="F489" s="186" t="s">
        <v>669</v>
      </c>
      <c r="G489" s="187" t="s">
        <v>457</v>
      </c>
      <c r="H489" s="188">
        <v>16</v>
      </c>
      <c r="I489" s="189"/>
      <c r="J489" s="190">
        <f t="shared" si="0"/>
        <v>0</v>
      </c>
      <c r="K489" s="191"/>
      <c r="L489" s="40"/>
      <c r="M489" s="192" t="s">
        <v>1</v>
      </c>
      <c r="N489" s="193" t="s">
        <v>38</v>
      </c>
      <c r="O489" s="72"/>
      <c r="P489" s="194">
        <f t="shared" si="1"/>
        <v>0</v>
      </c>
      <c r="Q489" s="194">
        <v>0</v>
      </c>
      <c r="R489" s="194">
        <f t="shared" si="2"/>
        <v>0</v>
      </c>
      <c r="S489" s="194">
        <v>0</v>
      </c>
      <c r="T489" s="195">
        <f t="shared" si="3"/>
        <v>0</v>
      </c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R489" s="196" t="s">
        <v>223</v>
      </c>
      <c r="AT489" s="196" t="s">
        <v>144</v>
      </c>
      <c r="AU489" s="196" t="s">
        <v>83</v>
      </c>
      <c r="AY489" s="18" t="s">
        <v>142</v>
      </c>
      <c r="BE489" s="197">
        <f t="shared" si="4"/>
        <v>0</v>
      </c>
      <c r="BF489" s="197">
        <f t="shared" si="5"/>
        <v>0</v>
      </c>
      <c r="BG489" s="197">
        <f t="shared" si="6"/>
        <v>0</v>
      </c>
      <c r="BH489" s="197">
        <f t="shared" si="7"/>
        <v>0</v>
      </c>
      <c r="BI489" s="197">
        <f t="shared" si="8"/>
        <v>0</v>
      </c>
      <c r="BJ489" s="18" t="s">
        <v>81</v>
      </c>
      <c r="BK489" s="197">
        <f t="shared" si="9"/>
        <v>0</v>
      </c>
      <c r="BL489" s="18" t="s">
        <v>223</v>
      </c>
      <c r="BM489" s="196" t="s">
        <v>670</v>
      </c>
    </row>
    <row r="490" spans="1:65" s="2" customFormat="1" ht="37.9" customHeight="1">
      <c r="A490" s="35"/>
      <c r="B490" s="36"/>
      <c r="C490" s="184" t="s">
        <v>671</v>
      </c>
      <c r="D490" s="184" t="s">
        <v>144</v>
      </c>
      <c r="E490" s="185" t="s">
        <v>672</v>
      </c>
      <c r="F490" s="186" t="s">
        <v>673</v>
      </c>
      <c r="G490" s="187" t="s">
        <v>457</v>
      </c>
      <c r="H490" s="188">
        <v>8</v>
      </c>
      <c r="I490" s="189"/>
      <c r="J490" s="190">
        <f t="shared" si="0"/>
        <v>0</v>
      </c>
      <c r="K490" s="191"/>
      <c r="L490" s="40"/>
      <c r="M490" s="192" t="s">
        <v>1</v>
      </c>
      <c r="N490" s="193" t="s">
        <v>38</v>
      </c>
      <c r="O490" s="72"/>
      <c r="P490" s="194">
        <f t="shared" si="1"/>
        <v>0</v>
      </c>
      <c r="Q490" s="194">
        <v>0</v>
      </c>
      <c r="R490" s="194">
        <f t="shared" si="2"/>
        <v>0</v>
      </c>
      <c r="S490" s="194">
        <v>0</v>
      </c>
      <c r="T490" s="195">
        <f t="shared" si="3"/>
        <v>0</v>
      </c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R490" s="196" t="s">
        <v>223</v>
      </c>
      <c r="AT490" s="196" t="s">
        <v>144</v>
      </c>
      <c r="AU490" s="196" t="s">
        <v>83</v>
      </c>
      <c r="AY490" s="18" t="s">
        <v>142</v>
      </c>
      <c r="BE490" s="197">
        <f t="shared" si="4"/>
        <v>0</v>
      </c>
      <c r="BF490" s="197">
        <f t="shared" si="5"/>
        <v>0</v>
      </c>
      <c r="BG490" s="197">
        <f t="shared" si="6"/>
        <v>0</v>
      </c>
      <c r="BH490" s="197">
        <f t="shared" si="7"/>
        <v>0</v>
      </c>
      <c r="BI490" s="197">
        <f t="shared" si="8"/>
        <v>0</v>
      </c>
      <c r="BJ490" s="18" t="s">
        <v>81</v>
      </c>
      <c r="BK490" s="197">
        <f t="shared" si="9"/>
        <v>0</v>
      </c>
      <c r="BL490" s="18" t="s">
        <v>223</v>
      </c>
      <c r="BM490" s="196" t="s">
        <v>674</v>
      </c>
    </row>
    <row r="491" spans="1:65" s="2" customFormat="1" ht="16.5" customHeight="1">
      <c r="A491" s="35"/>
      <c r="B491" s="36"/>
      <c r="C491" s="184" t="s">
        <v>675</v>
      </c>
      <c r="D491" s="184" t="s">
        <v>144</v>
      </c>
      <c r="E491" s="185" t="s">
        <v>676</v>
      </c>
      <c r="F491" s="186" t="s">
        <v>677</v>
      </c>
      <c r="G491" s="187" t="s">
        <v>457</v>
      </c>
      <c r="H491" s="188">
        <v>2</v>
      </c>
      <c r="I491" s="189"/>
      <c r="J491" s="190">
        <f t="shared" si="0"/>
        <v>0</v>
      </c>
      <c r="K491" s="191"/>
      <c r="L491" s="40"/>
      <c r="M491" s="192" t="s">
        <v>1</v>
      </c>
      <c r="N491" s="193" t="s">
        <v>38</v>
      </c>
      <c r="O491" s="72"/>
      <c r="P491" s="194">
        <f t="shared" si="1"/>
        <v>0</v>
      </c>
      <c r="Q491" s="194">
        <v>0</v>
      </c>
      <c r="R491" s="194">
        <f t="shared" si="2"/>
        <v>0</v>
      </c>
      <c r="S491" s="194">
        <v>0</v>
      </c>
      <c r="T491" s="195">
        <f t="shared" si="3"/>
        <v>0</v>
      </c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R491" s="196" t="s">
        <v>223</v>
      </c>
      <c r="AT491" s="196" t="s">
        <v>144</v>
      </c>
      <c r="AU491" s="196" t="s">
        <v>83</v>
      </c>
      <c r="AY491" s="18" t="s">
        <v>142</v>
      </c>
      <c r="BE491" s="197">
        <f t="shared" si="4"/>
        <v>0</v>
      </c>
      <c r="BF491" s="197">
        <f t="shared" si="5"/>
        <v>0</v>
      </c>
      <c r="BG491" s="197">
        <f t="shared" si="6"/>
        <v>0</v>
      </c>
      <c r="BH491" s="197">
        <f t="shared" si="7"/>
        <v>0</v>
      </c>
      <c r="BI491" s="197">
        <f t="shared" si="8"/>
        <v>0</v>
      </c>
      <c r="BJ491" s="18" t="s">
        <v>81</v>
      </c>
      <c r="BK491" s="197">
        <f t="shared" si="9"/>
        <v>0</v>
      </c>
      <c r="BL491" s="18" t="s">
        <v>223</v>
      </c>
      <c r="BM491" s="196" t="s">
        <v>678</v>
      </c>
    </row>
    <row r="492" spans="1:65" s="2" customFormat="1" ht="16.5" customHeight="1">
      <c r="A492" s="35"/>
      <c r="B492" s="36"/>
      <c r="C492" s="184" t="s">
        <v>679</v>
      </c>
      <c r="D492" s="184" t="s">
        <v>144</v>
      </c>
      <c r="E492" s="185" t="s">
        <v>680</v>
      </c>
      <c r="F492" s="186" t="s">
        <v>681</v>
      </c>
      <c r="G492" s="187" t="s">
        <v>307</v>
      </c>
      <c r="H492" s="188">
        <v>97</v>
      </c>
      <c r="I492" s="189"/>
      <c r="J492" s="190">
        <f t="shared" si="0"/>
        <v>0</v>
      </c>
      <c r="K492" s="191"/>
      <c r="L492" s="40"/>
      <c r="M492" s="192" t="s">
        <v>1</v>
      </c>
      <c r="N492" s="193" t="s">
        <v>38</v>
      </c>
      <c r="O492" s="72"/>
      <c r="P492" s="194">
        <f t="shared" si="1"/>
        <v>0</v>
      </c>
      <c r="Q492" s="194">
        <v>0</v>
      </c>
      <c r="R492" s="194">
        <f t="shared" si="2"/>
        <v>0</v>
      </c>
      <c r="S492" s="194">
        <v>0</v>
      </c>
      <c r="T492" s="195">
        <f t="shared" si="3"/>
        <v>0</v>
      </c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R492" s="196" t="s">
        <v>223</v>
      </c>
      <c r="AT492" s="196" t="s">
        <v>144</v>
      </c>
      <c r="AU492" s="196" t="s">
        <v>83</v>
      </c>
      <c r="AY492" s="18" t="s">
        <v>142</v>
      </c>
      <c r="BE492" s="197">
        <f t="shared" si="4"/>
        <v>0</v>
      </c>
      <c r="BF492" s="197">
        <f t="shared" si="5"/>
        <v>0</v>
      </c>
      <c r="BG492" s="197">
        <f t="shared" si="6"/>
        <v>0</v>
      </c>
      <c r="BH492" s="197">
        <f t="shared" si="7"/>
        <v>0</v>
      </c>
      <c r="BI492" s="197">
        <f t="shared" si="8"/>
        <v>0</v>
      </c>
      <c r="BJ492" s="18" t="s">
        <v>81</v>
      </c>
      <c r="BK492" s="197">
        <f t="shared" si="9"/>
        <v>0</v>
      </c>
      <c r="BL492" s="18" t="s">
        <v>223</v>
      </c>
      <c r="BM492" s="196" t="s">
        <v>682</v>
      </c>
    </row>
    <row r="493" spans="1:65" s="2" customFormat="1" ht="16.5" customHeight="1">
      <c r="A493" s="35"/>
      <c r="B493" s="36"/>
      <c r="C493" s="184" t="s">
        <v>683</v>
      </c>
      <c r="D493" s="184" t="s">
        <v>144</v>
      </c>
      <c r="E493" s="185" t="s">
        <v>684</v>
      </c>
      <c r="F493" s="186" t="s">
        <v>685</v>
      </c>
      <c r="G493" s="187" t="s">
        <v>307</v>
      </c>
      <c r="H493" s="188">
        <v>104</v>
      </c>
      <c r="I493" s="189"/>
      <c r="J493" s="190">
        <f t="shared" si="0"/>
        <v>0</v>
      </c>
      <c r="K493" s="191"/>
      <c r="L493" s="40"/>
      <c r="M493" s="192" t="s">
        <v>1</v>
      </c>
      <c r="N493" s="193" t="s">
        <v>38</v>
      </c>
      <c r="O493" s="72"/>
      <c r="P493" s="194">
        <f t="shared" si="1"/>
        <v>0</v>
      </c>
      <c r="Q493" s="194">
        <v>0</v>
      </c>
      <c r="R493" s="194">
        <f t="shared" si="2"/>
        <v>0</v>
      </c>
      <c r="S493" s="194">
        <v>0</v>
      </c>
      <c r="T493" s="195">
        <f t="shared" si="3"/>
        <v>0</v>
      </c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R493" s="196" t="s">
        <v>223</v>
      </c>
      <c r="AT493" s="196" t="s">
        <v>144</v>
      </c>
      <c r="AU493" s="196" t="s">
        <v>83</v>
      </c>
      <c r="AY493" s="18" t="s">
        <v>142</v>
      </c>
      <c r="BE493" s="197">
        <f t="shared" si="4"/>
        <v>0</v>
      </c>
      <c r="BF493" s="197">
        <f t="shared" si="5"/>
        <v>0</v>
      </c>
      <c r="BG493" s="197">
        <f t="shared" si="6"/>
        <v>0</v>
      </c>
      <c r="BH493" s="197">
        <f t="shared" si="7"/>
        <v>0</v>
      </c>
      <c r="BI493" s="197">
        <f t="shared" si="8"/>
        <v>0</v>
      </c>
      <c r="BJ493" s="18" t="s">
        <v>81</v>
      </c>
      <c r="BK493" s="197">
        <f t="shared" si="9"/>
        <v>0</v>
      </c>
      <c r="BL493" s="18" t="s">
        <v>223</v>
      </c>
      <c r="BM493" s="196" t="s">
        <v>686</v>
      </c>
    </row>
    <row r="494" spans="1:65" s="12" customFormat="1" ht="22.9" customHeight="1">
      <c r="B494" s="168"/>
      <c r="C494" s="169"/>
      <c r="D494" s="170" t="s">
        <v>72</v>
      </c>
      <c r="E494" s="182" t="s">
        <v>687</v>
      </c>
      <c r="F494" s="182" t="s">
        <v>688</v>
      </c>
      <c r="G494" s="169"/>
      <c r="H494" s="169"/>
      <c r="I494" s="172"/>
      <c r="J494" s="183">
        <f>BK494</f>
        <v>0</v>
      </c>
      <c r="K494" s="169"/>
      <c r="L494" s="174"/>
      <c r="M494" s="175"/>
      <c r="N494" s="176"/>
      <c r="O494" s="176"/>
      <c r="P494" s="177">
        <f>SUM(P495:P539)</f>
        <v>0</v>
      </c>
      <c r="Q494" s="176"/>
      <c r="R494" s="177">
        <f>SUM(R495:R539)</f>
        <v>0</v>
      </c>
      <c r="S494" s="176"/>
      <c r="T494" s="178">
        <f>SUM(T495:T539)</f>
        <v>0</v>
      </c>
      <c r="AR494" s="179" t="s">
        <v>83</v>
      </c>
      <c r="AT494" s="180" t="s">
        <v>72</v>
      </c>
      <c r="AU494" s="180" t="s">
        <v>81</v>
      </c>
      <c r="AY494" s="179" t="s">
        <v>142</v>
      </c>
      <c r="BK494" s="181">
        <f>SUM(BK495:BK539)</f>
        <v>0</v>
      </c>
    </row>
    <row r="495" spans="1:65" s="2" customFormat="1" ht="24.2" customHeight="1">
      <c r="A495" s="35"/>
      <c r="B495" s="36"/>
      <c r="C495" s="184" t="s">
        <v>689</v>
      </c>
      <c r="D495" s="184" t="s">
        <v>144</v>
      </c>
      <c r="E495" s="185" t="s">
        <v>690</v>
      </c>
      <c r="F495" s="186" t="s">
        <v>691</v>
      </c>
      <c r="G495" s="187" t="s">
        <v>457</v>
      </c>
      <c r="H495" s="188">
        <v>147</v>
      </c>
      <c r="I495" s="189"/>
      <c r="J495" s="190">
        <f>ROUND(I495*H495,2)</f>
        <v>0</v>
      </c>
      <c r="K495" s="191"/>
      <c r="L495" s="40"/>
      <c r="M495" s="192" t="s">
        <v>1</v>
      </c>
      <c r="N495" s="193" t="s">
        <v>38</v>
      </c>
      <c r="O495" s="72"/>
      <c r="P495" s="194">
        <f>O495*H495</f>
        <v>0</v>
      </c>
      <c r="Q495" s="194">
        <v>0</v>
      </c>
      <c r="R495" s="194">
        <f>Q495*H495</f>
        <v>0</v>
      </c>
      <c r="S495" s="194">
        <v>0</v>
      </c>
      <c r="T495" s="195">
        <f>S495*H495</f>
        <v>0</v>
      </c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R495" s="196" t="s">
        <v>223</v>
      </c>
      <c r="AT495" s="196" t="s">
        <v>144</v>
      </c>
      <c r="AU495" s="196" t="s">
        <v>83</v>
      </c>
      <c r="AY495" s="18" t="s">
        <v>142</v>
      </c>
      <c r="BE495" s="197">
        <f>IF(N495="základní",J495,0)</f>
        <v>0</v>
      </c>
      <c r="BF495" s="197">
        <f>IF(N495="snížená",J495,0)</f>
        <v>0</v>
      </c>
      <c r="BG495" s="197">
        <f>IF(N495="zákl. přenesená",J495,0)</f>
        <v>0</v>
      </c>
      <c r="BH495" s="197">
        <f>IF(N495="sníž. přenesená",J495,0)</f>
        <v>0</v>
      </c>
      <c r="BI495" s="197">
        <f>IF(N495="nulová",J495,0)</f>
        <v>0</v>
      </c>
      <c r="BJ495" s="18" t="s">
        <v>81</v>
      </c>
      <c r="BK495" s="197">
        <f>ROUND(I495*H495,2)</f>
        <v>0</v>
      </c>
      <c r="BL495" s="18" t="s">
        <v>223</v>
      </c>
      <c r="BM495" s="196" t="s">
        <v>692</v>
      </c>
    </row>
    <row r="496" spans="1:65" s="2" customFormat="1" ht="16.5" customHeight="1">
      <c r="A496" s="35"/>
      <c r="B496" s="36"/>
      <c r="C496" s="231" t="s">
        <v>693</v>
      </c>
      <c r="D496" s="231" t="s">
        <v>262</v>
      </c>
      <c r="E496" s="232" t="s">
        <v>694</v>
      </c>
      <c r="F496" s="233" t="s">
        <v>695</v>
      </c>
      <c r="G496" s="234" t="s">
        <v>457</v>
      </c>
      <c r="H496" s="235">
        <v>147</v>
      </c>
      <c r="I496" s="236"/>
      <c r="J496" s="237">
        <f>ROUND(I496*H496,2)</f>
        <v>0</v>
      </c>
      <c r="K496" s="238"/>
      <c r="L496" s="239"/>
      <c r="M496" s="240" t="s">
        <v>1</v>
      </c>
      <c r="N496" s="241" t="s">
        <v>38</v>
      </c>
      <c r="O496" s="72"/>
      <c r="P496" s="194">
        <f>O496*H496</f>
        <v>0</v>
      </c>
      <c r="Q496" s="194">
        <v>0</v>
      </c>
      <c r="R496" s="194">
        <f>Q496*H496</f>
        <v>0</v>
      </c>
      <c r="S496" s="194">
        <v>0</v>
      </c>
      <c r="T496" s="195">
        <f>S496*H496</f>
        <v>0</v>
      </c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R496" s="196" t="s">
        <v>319</v>
      </c>
      <c r="AT496" s="196" t="s">
        <v>262</v>
      </c>
      <c r="AU496" s="196" t="s">
        <v>83</v>
      </c>
      <c r="AY496" s="18" t="s">
        <v>142</v>
      </c>
      <c r="BE496" s="197">
        <f>IF(N496="základní",J496,0)</f>
        <v>0</v>
      </c>
      <c r="BF496" s="197">
        <f>IF(N496="snížená",J496,0)</f>
        <v>0</v>
      </c>
      <c r="BG496" s="197">
        <f>IF(N496="zákl. přenesená",J496,0)</f>
        <v>0</v>
      </c>
      <c r="BH496" s="197">
        <f>IF(N496="sníž. přenesená",J496,0)</f>
        <v>0</v>
      </c>
      <c r="BI496" s="197">
        <f>IF(N496="nulová",J496,0)</f>
        <v>0</v>
      </c>
      <c r="BJ496" s="18" t="s">
        <v>81</v>
      </c>
      <c r="BK496" s="197">
        <f>ROUND(I496*H496,2)</f>
        <v>0</v>
      </c>
      <c r="BL496" s="18" t="s">
        <v>223</v>
      </c>
      <c r="BM496" s="196" t="s">
        <v>696</v>
      </c>
    </row>
    <row r="497" spans="1:65" s="2" customFormat="1" ht="37.9" customHeight="1">
      <c r="A497" s="35"/>
      <c r="B497" s="36"/>
      <c r="C497" s="184" t="s">
        <v>697</v>
      </c>
      <c r="D497" s="184" t="s">
        <v>144</v>
      </c>
      <c r="E497" s="185" t="s">
        <v>698</v>
      </c>
      <c r="F497" s="186" t="s">
        <v>699</v>
      </c>
      <c r="G497" s="187" t="s">
        <v>307</v>
      </c>
      <c r="H497" s="188">
        <v>630</v>
      </c>
      <c r="I497" s="189"/>
      <c r="J497" s="190">
        <f>ROUND(I497*H497,2)</f>
        <v>0</v>
      </c>
      <c r="K497" s="191"/>
      <c r="L497" s="40"/>
      <c r="M497" s="192" t="s">
        <v>1</v>
      </c>
      <c r="N497" s="193" t="s">
        <v>38</v>
      </c>
      <c r="O497" s="72"/>
      <c r="P497" s="194">
        <f>O497*H497</f>
        <v>0</v>
      </c>
      <c r="Q497" s="194">
        <v>0</v>
      </c>
      <c r="R497" s="194">
        <f>Q497*H497</f>
        <v>0</v>
      </c>
      <c r="S497" s="194">
        <v>0</v>
      </c>
      <c r="T497" s="195">
        <f>S497*H497</f>
        <v>0</v>
      </c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R497" s="196" t="s">
        <v>223</v>
      </c>
      <c r="AT497" s="196" t="s">
        <v>144</v>
      </c>
      <c r="AU497" s="196" t="s">
        <v>83</v>
      </c>
      <c r="AY497" s="18" t="s">
        <v>142</v>
      </c>
      <c r="BE497" s="197">
        <f>IF(N497="základní",J497,0)</f>
        <v>0</v>
      </c>
      <c r="BF497" s="197">
        <f>IF(N497="snížená",J497,0)</f>
        <v>0</v>
      </c>
      <c r="BG497" s="197">
        <f>IF(N497="zákl. přenesená",J497,0)</f>
        <v>0</v>
      </c>
      <c r="BH497" s="197">
        <f>IF(N497="sníž. přenesená",J497,0)</f>
        <v>0</v>
      </c>
      <c r="BI497" s="197">
        <f>IF(N497="nulová",J497,0)</f>
        <v>0</v>
      </c>
      <c r="BJ497" s="18" t="s">
        <v>81</v>
      </c>
      <c r="BK497" s="197">
        <f>ROUND(I497*H497,2)</f>
        <v>0</v>
      </c>
      <c r="BL497" s="18" t="s">
        <v>223</v>
      </c>
      <c r="BM497" s="196" t="s">
        <v>700</v>
      </c>
    </row>
    <row r="498" spans="1:65" s="2" customFormat="1" ht="21.75" customHeight="1">
      <c r="A498" s="35"/>
      <c r="B498" s="36"/>
      <c r="C498" s="231" t="s">
        <v>701</v>
      </c>
      <c r="D498" s="231" t="s">
        <v>262</v>
      </c>
      <c r="E498" s="232" t="s">
        <v>702</v>
      </c>
      <c r="F498" s="233" t="s">
        <v>703</v>
      </c>
      <c r="G498" s="234" t="s">
        <v>307</v>
      </c>
      <c r="H498" s="235">
        <v>712.17399999999998</v>
      </c>
      <c r="I498" s="236"/>
      <c r="J498" s="237">
        <f>ROUND(I498*H498,2)</f>
        <v>0</v>
      </c>
      <c r="K498" s="238"/>
      <c r="L498" s="239"/>
      <c r="M498" s="240" t="s">
        <v>1</v>
      </c>
      <c r="N498" s="241" t="s">
        <v>38</v>
      </c>
      <c r="O498" s="72"/>
      <c r="P498" s="194">
        <f>O498*H498</f>
        <v>0</v>
      </c>
      <c r="Q498" s="194">
        <v>0</v>
      </c>
      <c r="R498" s="194">
        <f>Q498*H498</f>
        <v>0</v>
      </c>
      <c r="S498" s="194">
        <v>0</v>
      </c>
      <c r="T498" s="195">
        <f>S498*H498</f>
        <v>0</v>
      </c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R498" s="196" t="s">
        <v>319</v>
      </c>
      <c r="AT498" s="196" t="s">
        <v>262</v>
      </c>
      <c r="AU498" s="196" t="s">
        <v>83</v>
      </c>
      <c r="AY498" s="18" t="s">
        <v>142</v>
      </c>
      <c r="BE498" s="197">
        <f>IF(N498="základní",J498,0)</f>
        <v>0</v>
      </c>
      <c r="BF498" s="197">
        <f>IF(N498="snížená",J498,0)</f>
        <v>0</v>
      </c>
      <c r="BG498" s="197">
        <f>IF(N498="zákl. přenesená",J498,0)</f>
        <v>0</v>
      </c>
      <c r="BH498" s="197">
        <f>IF(N498="sníž. přenesená",J498,0)</f>
        <v>0</v>
      </c>
      <c r="BI498" s="197">
        <f>IF(N498="nulová",J498,0)</f>
        <v>0</v>
      </c>
      <c r="BJ498" s="18" t="s">
        <v>81</v>
      </c>
      <c r="BK498" s="197">
        <f>ROUND(I498*H498,2)</f>
        <v>0</v>
      </c>
      <c r="BL498" s="18" t="s">
        <v>223</v>
      </c>
      <c r="BM498" s="196" t="s">
        <v>704</v>
      </c>
    </row>
    <row r="499" spans="1:65" s="14" customFormat="1" ht="11.25">
      <c r="B499" s="209"/>
      <c r="C499" s="210"/>
      <c r="D499" s="200" t="s">
        <v>150</v>
      </c>
      <c r="E499" s="211" t="s">
        <v>1</v>
      </c>
      <c r="F499" s="212" t="s">
        <v>705</v>
      </c>
      <c r="G499" s="210"/>
      <c r="H499" s="213">
        <v>712.17399999999998</v>
      </c>
      <c r="I499" s="214"/>
      <c r="J499" s="210"/>
      <c r="K499" s="210"/>
      <c r="L499" s="215"/>
      <c r="M499" s="216"/>
      <c r="N499" s="217"/>
      <c r="O499" s="217"/>
      <c r="P499" s="217"/>
      <c r="Q499" s="217"/>
      <c r="R499" s="217"/>
      <c r="S499" s="217"/>
      <c r="T499" s="218"/>
      <c r="AT499" s="219" t="s">
        <v>150</v>
      </c>
      <c r="AU499" s="219" t="s">
        <v>83</v>
      </c>
      <c r="AV499" s="14" t="s">
        <v>83</v>
      </c>
      <c r="AW499" s="14" t="s">
        <v>30</v>
      </c>
      <c r="AX499" s="14" t="s">
        <v>73</v>
      </c>
      <c r="AY499" s="219" t="s">
        <v>142</v>
      </c>
    </row>
    <row r="500" spans="1:65" s="15" customFormat="1" ht="11.25">
      <c r="B500" s="220"/>
      <c r="C500" s="221"/>
      <c r="D500" s="200" t="s">
        <v>150</v>
      </c>
      <c r="E500" s="222" t="s">
        <v>1</v>
      </c>
      <c r="F500" s="223" t="s">
        <v>162</v>
      </c>
      <c r="G500" s="221"/>
      <c r="H500" s="224">
        <v>712.17399999999998</v>
      </c>
      <c r="I500" s="225"/>
      <c r="J500" s="221"/>
      <c r="K500" s="221"/>
      <c r="L500" s="226"/>
      <c r="M500" s="227"/>
      <c r="N500" s="228"/>
      <c r="O500" s="228"/>
      <c r="P500" s="228"/>
      <c r="Q500" s="228"/>
      <c r="R500" s="228"/>
      <c r="S500" s="228"/>
      <c r="T500" s="229"/>
      <c r="AT500" s="230" t="s">
        <v>150</v>
      </c>
      <c r="AU500" s="230" t="s">
        <v>83</v>
      </c>
      <c r="AV500" s="15" t="s">
        <v>148</v>
      </c>
      <c r="AW500" s="15" t="s">
        <v>30</v>
      </c>
      <c r="AX500" s="15" t="s">
        <v>81</v>
      </c>
      <c r="AY500" s="230" t="s">
        <v>142</v>
      </c>
    </row>
    <row r="501" spans="1:65" s="2" customFormat="1" ht="24.2" customHeight="1">
      <c r="A501" s="35"/>
      <c r="B501" s="36"/>
      <c r="C501" s="184" t="s">
        <v>706</v>
      </c>
      <c r="D501" s="184" t="s">
        <v>144</v>
      </c>
      <c r="E501" s="185" t="s">
        <v>707</v>
      </c>
      <c r="F501" s="186" t="s">
        <v>708</v>
      </c>
      <c r="G501" s="187" t="s">
        <v>307</v>
      </c>
      <c r="H501" s="188">
        <v>277</v>
      </c>
      <c r="I501" s="189"/>
      <c r="J501" s="190">
        <f>ROUND(I501*H501,2)</f>
        <v>0</v>
      </c>
      <c r="K501" s="191"/>
      <c r="L501" s="40"/>
      <c r="M501" s="192" t="s">
        <v>1</v>
      </c>
      <c r="N501" s="193" t="s">
        <v>38</v>
      </c>
      <c r="O501" s="72"/>
      <c r="P501" s="194">
        <f>O501*H501</f>
        <v>0</v>
      </c>
      <c r="Q501" s="194">
        <v>0</v>
      </c>
      <c r="R501" s="194">
        <f>Q501*H501</f>
        <v>0</v>
      </c>
      <c r="S501" s="194">
        <v>0</v>
      </c>
      <c r="T501" s="195">
        <f>S501*H501</f>
        <v>0</v>
      </c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R501" s="196" t="s">
        <v>223</v>
      </c>
      <c r="AT501" s="196" t="s">
        <v>144</v>
      </c>
      <c r="AU501" s="196" t="s">
        <v>83</v>
      </c>
      <c r="AY501" s="18" t="s">
        <v>142</v>
      </c>
      <c r="BE501" s="197">
        <f>IF(N501="základní",J501,0)</f>
        <v>0</v>
      </c>
      <c r="BF501" s="197">
        <f>IF(N501="snížená",J501,0)</f>
        <v>0</v>
      </c>
      <c r="BG501" s="197">
        <f>IF(N501="zákl. přenesená",J501,0)</f>
        <v>0</v>
      </c>
      <c r="BH501" s="197">
        <f>IF(N501="sníž. přenesená",J501,0)</f>
        <v>0</v>
      </c>
      <c r="BI501" s="197">
        <f>IF(N501="nulová",J501,0)</f>
        <v>0</v>
      </c>
      <c r="BJ501" s="18" t="s">
        <v>81</v>
      </c>
      <c r="BK501" s="197">
        <f>ROUND(I501*H501,2)</f>
        <v>0</v>
      </c>
      <c r="BL501" s="18" t="s">
        <v>223</v>
      </c>
      <c r="BM501" s="196" t="s">
        <v>709</v>
      </c>
    </row>
    <row r="502" spans="1:65" s="2" customFormat="1" ht="16.5" customHeight="1">
      <c r="A502" s="35"/>
      <c r="B502" s="36"/>
      <c r="C502" s="231" t="s">
        <v>710</v>
      </c>
      <c r="D502" s="231" t="s">
        <v>262</v>
      </c>
      <c r="E502" s="232" t="s">
        <v>711</v>
      </c>
      <c r="F502" s="233" t="s">
        <v>712</v>
      </c>
      <c r="G502" s="234" t="s">
        <v>307</v>
      </c>
      <c r="H502" s="235">
        <v>318.55</v>
      </c>
      <c r="I502" s="236"/>
      <c r="J502" s="237">
        <f>ROUND(I502*H502,2)</f>
        <v>0</v>
      </c>
      <c r="K502" s="238"/>
      <c r="L502" s="239"/>
      <c r="M502" s="240" t="s">
        <v>1</v>
      </c>
      <c r="N502" s="241" t="s">
        <v>38</v>
      </c>
      <c r="O502" s="72"/>
      <c r="P502" s="194">
        <f>O502*H502</f>
        <v>0</v>
      </c>
      <c r="Q502" s="194">
        <v>0</v>
      </c>
      <c r="R502" s="194">
        <f>Q502*H502</f>
        <v>0</v>
      </c>
      <c r="S502" s="194">
        <v>0</v>
      </c>
      <c r="T502" s="195">
        <f>S502*H502</f>
        <v>0</v>
      </c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R502" s="196" t="s">
        <v>319</v>
      </c>
      <c r="AT502" s="196" t="s">
        <v>262</v>
      </c>
      <c r="AU502" s="196" t="s">
        <v>83</v>
      </c>
      <c r="AY502" s="18" t="s">
        <v>142</v>
      </c>
      <c r="BE502" s="197">
        <f>IF(N502="základní",J502,0)</f>
        <v>0</v>
      </c>
      <c r="BF502" s="197">
        <f>IF(N502="snížená",J502,0)</f>
        <v>0</v>
      </c>
      <c r="BG502" s="197">
        <f>IF(N502="zákl. přenesená",J502,0)</f>
        <v>0</v>
      </c>
      <c r="BH502" s="197">
        <f>IF(N502="sníž. přenesená",J502,0)</f>
        <v>0</v>
      </c>
      <c r="BI502" s="197">
        <f>IF(N502="nulová",J502,0)</f>
        <v>0</v>
      </c>
      <c r="BJ502" s="18" t="s">
        <v>81</v>
      </c>
      <c r="BK502" s="197">
        <f>ROUND(I502*H502,2)</f>
        <v>0</v>
      </c>
      <c r="BL502" s="18" t="s">
        <v>223</v>
      </c>
      <c r="BM502" s="196" t="s">
        <v>713</v>
      </c>
    </row>
    <row r="503" spans="1:65" s="14" customFormat="1" ht="11.25">
      <c r="B503" s="209"/>
      <c r="C503" s="210"/>
      <c r="D503" s="200" t="s">
        <v>150</v>
      </c>
      <c r="E503" s="211" t="s">
        <v>1</v>
      </c>
      <c r="F503" s="212" t="s">
        <v>714</v>
      </c>
      <c r="G503" s="210"/>
      <c r="H503" s="213">
        <v>318.55</v>
      </c>
      <c r="I503" s="214"/>
      <c r="J503" s="210"/>
      <c r="K503" s="210"/>
      <c r="L503" s="215"/>
      <c r="M503" s="216"/>
      <c r="N503" s="217"/>
      <c r="O503" s="217"/>
      <c r="P503" s="217"/>
      <c r="Q503" s="217"/>
      <c r="R503" s="217"/>
      <c r="S503" s="217"/>
      <c r="T503" s="218"/>
      <c r="AT503" s="219" t="s">
        <v>150</v>
      </c>
      <c r="AU503" s="219" t="s">
        <v>83</v>
      </c>
      <c r="AV503" s="14" t="s">
        <v>83</v>
      </c>
      <c r="AW503" s="14" t="s">
        <v>30</v>
      </c>
      <c r="AX503" s="14" t="s">
        <v>73</v>
      </c>
      <c r="AY503" s="219" t="s">
        <v>142</v>
      </c>
    </row>
    <row r="504" spans="1:65" s="15" customFormat="1" ht="11.25">
      <c r="B504" s="220"/>
      <c r="C504" s="221"/>
      <c r="D504" s="200" t="s">
        <v>150</v>
      </c>
      <c r="E504" s="222" t="s">
        <v>1</v>
      </c>
      <c r="F504" s="223" t="s">
        <v>162</v>
      </c>
      <c r="G504" s="221"/>
      <c r="H504" s="224">
        <v>318.55</v>
      </c>
      <c r="I504" s="225"/>
      <c r="J504" s="221"/>
      <c r="K504" s="221"/>
      <c r="L504" s="226"/>
      <c r="M504" s="227"/>
      <c r="N504" s="228"/>
      <c r="O504" s="228"/>
      <c r="P504" s="228"/>
      <c r="Q504" s="228"/>
      <c r="R504" s="228"/>
      <c r="S504" s="228"/>
      <c r="T504" s="229"/>
      <c r="AT504" s="230" t="s">
        <v>150</v>
      </c>
      <c r="AU504" s="230" t="s">
        <v>83</v>
      </c>
      <c r="AV504" s="15" t="s">
        <v>148</v>
      </c>
      <c r="AW504" s="15" t="s">
        <v>30</v>
      </c>
      <c r="AX504" s="15" t="s">
        <v>81</v>
      </c>
      <c r="AY504" s="230" t="s">
        <v>142</v>
      </c>
    </row>
    <row r="505" spans="1:65" s="2" customFormat="1" ht="21.75" customHeight="1">
      <c r="A505" s="35"/>
      <c r="B505" s="36"/>
      <c r="C505" s="184" t="s">
        <v>715</v>
      </c>
      <c r="D505" s="184" t="s">
        <v>144</v>
      </c>
      <c r="E505" s="185" t="s">
        <v>716</v>
      </c>
      <c r="F505" s="186" t="s">
        <v>717</v>
      </c>
      <c r="G505" s="187" t="s">
        <v>457</v>
      </c>
      <c r="H505" s="188">
        <v>2</v>
      </c>
      <c r="I505" s="189"/>
      <c r="J505" s="190">
        <f t="shared" ref="J505:J510" si="10">ROUND(I505*H505,2)</f>
        <v>0</v>
      </c>
      <c r="K505" s="191"/>
      <c r="L505" s="40"/>
      <c r="M505" s="192" t="s">
        <v>1</v>
      </c>
      <c r="N505" s="193" t="s">
        <v>38</v>
      </c>
      <c r="O505" s="72"/>
      <c r="P505" s="194">
        <f t="shared" ref="P505:P510" si="11">O505*H505</f>
        <v>0</v>
      </c>
      <c r="Q505" s="194">
        <v>0</v>
      </c>
      <c r="R505" s="194">
        <f t="shared" ref="R505:R510" si="12">Q505*H505</f>
        <v>0</v>
      </c>
      <c r="S505" s="194">
        <v>0</v>
      </c>
      <c r="T505" s="195">
        <f t="shared" ref="T505:T510" si="13">S505*H505</f>
        <v>0</v>
      </c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R505" s="196" t="s">
        <v>223</v>
      </c>
      <c r="AT505" s="196" t="s">
        <v>144</v>
      </c>
      <c r="AU505" s="196" t="s">
        <v>83</v>
      </c>
      <c r="AY505" s="18" t="s">
        <v>142</v>
      </c>
      <c r="BE505" s="197">
        <f t="shared" ref="BE505:BE510" si="14">IF(N505="základní",J505,0)</f>
        <v>0</v>
      </c>
      <c r="BF505" s="197">
        <f t="shared" ref="BF505:BF510" si="15">IF(N505="snížená",J505,0)</f>
        <v>0</v>
      </c>
      <c r="BG505" s="197">
        <f t="shared" ref="BG505:BG510" si="16">IF(N505="zákl. přenesená",J505,0)</f>
        <v>0</v>
      </c>
      <c r="BH505" s="197">
        <f t="shared" ref="BH505:BH510" si="17">IF(N505="sníž. přenesená",J505,0)</f>
        <v>0</v>
      </c>
      <c r="BI505" s="197">
        <f t="shared" ref="BI505:BI510" si="18">IF(N505="nulová",J505,0)</f>
        <v>0</v>
      </c>
      <c r="BJ505" s="18" t="s">
        <v>81</v>
      </c>
      <c r="BK505" s="197">
        <f t="shared" ref="BK505:BK510" si="19">ROUND(I505*H505,2)</f>
        <v>0</v>
      </c>
      <c r="BL505" s="18" t="s">
        <v>223</v>
      </c>
      <c r="BM505" s="196" t="s">
        <v>718</v>
      </c>
    </row>
    <row r="506" spans="1:65" s="2" customFormat="1" ht="24.2" customHeight="1">
      <c r="A506" s="35"/>
      <c r="B506" s="36"/>
      <c r="C506" s="184" t="s">
        <v>719</v>
      </c>
      <c r="D506" s="184" t="s">
        <v>144</v>
      </c>
      <c r="E506" s="185" t="s">
        <v>720</v>
      </c>
      <c r="F506" s="186" t="s">
        <v>721</v>
      </c>
      <c r="G506" s="187" t="s">
        <v>722</v>
      </c>
      <c r="H506" s="188">
        <v>2</v>
      </c>
      <c r="I506" s="189"/>
      <c r="J506" s="190">
        <f t="shared" si="10"/>
        <v>0</v>
      </c>
      <c r="K506" s="191"/>
      <c r="L506" s="40"/>
      <c r="M506" s="192" t="s">
        <v>1</v>
      </c>
      <c r="N506" s="193" t="s">
        <v>38</v>
      </c>
      <c r="O506" s="72"/>
      <c r="P506" s="194">
        <f t="shared" si="11"/>
        <v>0</v>
      </c>
      <c r="Q506" s="194">
        <v>0</v>
      </c>
      <c r="R506" s="194">
        <f t="shared" si="12"/>
        <v>0</v>
      </c>
      <c r="S506" s="194">
        <v>0</v>
      </c>
      <c r="T506" s="195">
        <f t="shared" si="13"/>
        <v>0</v>
      </c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R506" s="196" t="s">
        <v>223</v>
      </c>
      <c r="AT506" s="196" t="s">
        <v>144</v>
      </c>
      <c r="AU506" s="196" t="s">
        <v>83</v>
      </c>
      <c r="AY506" s="18" t="s">
        <v>142</v>
      </c>
      <c r="BE506" s="197">
        <f t="shared" si="14"/>
        <v>0</v>
      </c>
      <c r="BF506" s="197">
        <f t="shared" si="15"/>
        <v>0</v>
      </c>
      <c r="BG506" s="197">
        <f t="shared" si="16"/>
        <v>0</v>
      </c>
      <c r="BH506" s="197">
        <f t="shared" si="17"/>
        <v>0</v>
      </c>
      <c r="BI506" s="197">
        <f t="shared" si="18"/>
        <v>0</v>
      </c>
      <c r="BJ506" s="18" t="s">
        <v>81</v>
      </c>
      <c r="BK506" s="197">
        <f t="shared" si="19"/>
        <v>0</v>
      </c>
      <c r="BL506" s="18" t="s">
        <v>223</v>
      </c>
      <c r="BM506" s="196" t="s">
        <v>723</v>
      </c>
    </row>
    <row r="507" spans="1:65" s="2" customFormat="1" ht="24.2" customHeight="1">
      <c r="A507" s="35"/>
      <c r="B507" s="36"/>
      <c r="C507" s="184" t="s">
        <v>724</v>
      </c>
      <c r="D507" s="184" t="s">
        <v>144</v>
      </c>
      <c r="E507" s="185" t="s">
        <v>725</v>
      </c>
      <c r="F507" s="186" t="s">
        <v>726</v>
      </c>
      <c r="G507" s="187" t="s">
        <v>307</v>
      </c>
      <c r="H507" s="188">
        <v>88</v>
      </c>
      <c r="I507" s="189"/>
      <c r="J507" s="190">
        <f t="shared" si="10"/>
        <v>0</v>
      </c>
      <c r="K507" s="191"/>
      <c r="L507" s="40"/>
      <c r="M507" s="192" t="s">
        <v>1</v>
      </c>
      <c r="N507" s="193" t="s">
        <v>38</v>
      </c>
      <c r="O507" s="72"/>
      <c r="P507" s="194">
        <f t="shared" si="11"/>
        <v>0</v>
      </c>
      <c r="Q507" s="194">
        <v>0</v>
      </c>
      <c r="R507" s="194">
        <f t="shared" si="12"/>
        <v>0</v>
      </c>
      <c r="S507" s="194">
        <v>0</v>
      </c>
      <c r="T507" s="195">
        <f t="shared" si="13"/>
        <v>0</v>
      </c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R507" s="196" t="s">
        <v>223</v>
      </c>
      <c r="AT507" s="196" t="s">
        <v>144</v>
      </c>
      <c r="AU507" s="196" t="s">
        <v>83</v>
      </c>
      <c r="AY507" s="18" t="s">
        <v>142</v>
      </c>
      <c r="BE507" s="197">
        <f t="shared" si="14"/>
        <v>0</v>
      </c>
      <c r="BF507" s="197">
        <f t="shared" si="15"/>
        <v>0</v>
      </c>
      <c r="BG507" s="197">
        <f t="shared" si="16"/>
        <v>0</v>
      </c>
      <c r="BH507" s="197">
        <f t="shared" si="17"/>
        <v>0</v>
      </c>
      <c r="BI507" s="197">
        <f t="shared" si="18"/>
        <v>0</v>
      </c>
      <c r="BJ507" s="18" t="s">
        <v>81</v>
      </c>
      <c r="BK507" s="197">
        <f t="shared" si="19"/>
        <v>0</v>
      </c>
      <c r="BL507" s="18" t="s">
        <v>223</v>
      </c>
      <c r="BM507" s="196" t="s">
        <v>727</v>
      </c>
    </row>
    <row r="508" spans="1:65" s="2" customFormat="1" ht="16.5" customHeight="1">
      <c r="A508" s="35"/>
      <c r="B508" s="36"/>
      <c r="C508" s="231" t="s">
        <v>728</v>
      </c>
      <c r="D508" s="231" t="s">
        <v>262</v>
      </c>
      <c r="E508" s="232" t="s">
        <v>729</v>
      </c>
      <c r="F508" s="233" t="s">
        <v>730</v>
      </c>
      <c r="G508" s="234" t="s">
        <v>307</v>
      </c>
      <c r="H508" s="235">
        <v>88</v>
      </c>
      <c r="I508" s="236"/>
      <c r="J508" s="237">
        <f t="shared" si="10"/>
        <v>0</v>
      </c>
      <c r="K508" s="238"/>
      <c r="L508" s="239"/>
      <c r="M508" s="240" t="s">
        <v>1</v>
      </c>
      <c r="N508" s="241" t="s">
        <v>38</v>
      </c>
      <c r="O508" s="72"/>
      <c r="P508" s="194">
        <f t="shared" si="11"/>
        <v>0</v>
      </c>
      <c r="Q508" s="194">
        <v>0</v>
      </c>
      <c r="R508" s="194">
        <f t="shared" si="12"/>
        <v>0</v>
      </c>
      <c r="S508" s="194">
        <v>0</v>
      </c>
      <c r="T508" s="195">
        <f t="shared" si="13"/>
        <v>0</v>
      </c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R508" s="196" t="s">
        <v>319</v>
      </c>
      <c r="AT508" s="196" t="s">
        <v>262</v>
      </c>
      <c r="AU508" s="196" t="s">
        <v>83</v>
      </c>
      <c r="AY508" s="18" t="s">
        <v>142</v>
      </c>
      <c r="BE508" s="197">
        <f t="shared" si="14"/>
        <v>0</v>
      </c>
      <c r="BF508" s="197">
        <f t="shared" si="15"/>
        <v>0</v>
      </c>
      <c r="BG508" s="197">
        <f t="shared" si="16"/>
        <v>0</v>
      </c>
      <c r="BH508" s="197">
        <f t="shared" si="17"/>
        <v>0</v>
      </c>
      <c r="BI508" s="197">
        <f t="shared" si="18"/>
        <v>0</v>
      </c>
      <c r="BJ508" s="18" t="s">
        <v>81</v>
      </c>
      <c r="BK508" s="197">
        <f t="shared" si="19"/>
        <v>0</v>
      </c>
      <c r="BL508" s="18" t="s">
        <v>223</v>
      </c>
      <c r="BM508" s="196" t="s">
        <v>731</v>
      </c>
    </row>
    <row r="509" spans="1:65" s="2" customFormat="1" ht="33" customHeight="1">
      <c r="A509" s="35"/>
      <c r="B509" s="36"/>
      <c r="C509" s="184" t="s">
        <v>732</v>
      </c>
      <c r="D509" s="184" t="s">
        <v>144</v>
      </c>
      <c r="E509" s="185" t="s">
        <v>733</v>
      </c>
      <c r="F509" s="186" t="s">
        <v>734</v>
      </c>
      <c r="G509" s="187" t="s">
        <v>307</v>
      </c>
      <c r="H509" s="188">
        <v>45</v>
      </c>
      <c r="I509" s="189"/>
      <c r="J509" s="190">
        <f t="shared" si="10"/>
        <v>0</v>
      </c>
      <c r="K509" s="191"/>
      <c r="L509" s="40"/>
      <c r="M509" s="192" t="s">
        <v>1</v>
      </c>
      <c r="N509" s="193" t="s">
        <v>38</v>
      </c>
      <c r="O509" s="72"/>
      <c r="P509" s="194">
        <f t="shared" si="11"/>
        <v>0</v>
      </c>
      <c r="Q509" s="194">
        <v>0</v>
      </c>
      <c r="R509" s="194">
        <f t="shared" si="12"/>
        <v>0</v>
      </c>
      <c r="S509" s="194">
        <v>0</v>
      </c>
      <c r="T509" s="195">
        <f t="shared" si="13"/>
        <v>0</v>
      </c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R509" s="196" t="s">
        <v>223</v>
      </c>
      <c r="AT509" s="196" t="s">
        <v>144</v>
      </c>
      <c r="AU509" s="196" t="s">
        <v>83</v>
      </c>
      <c r="AY509" s="18" t="s">
        <v>142</v>
      </c>
      <c r="BE509" s="197">
        <f t="shared" si="14"/>
        <v>0</v>
      </c>
      <c r="BF509" s="197">
        <f t="shared" si="15"/>
        <v>0</v>
      </c>
      <c r="BG509" s="197">
        <f t="shared" si="16"/>
        <v>0</v>
      </c>
      <c r="BH509" s="197">
        <f t="shared" si="17"/>
        <v>0</v>
      </c>
      <c r="BI509" s="197">
        <f t="shared" si="18"/>
        <v>0</v>
      </c>
      <c r="BJ509" s="18" t="s">
        <v>81</v>
      </c>
      <c r="BK509" s="197">
        <f t="shared" si="19"/>
        <v>0</v>
      </c>
      <c r="BL509" s="18" t="s">
        <v>223</v>
      </c>
      <c r="BM509" s="196" t="s">
        <v>735</v>
      </c>
    </row>
    <row r="510" spans="1:65" s="2" customFormat="1" ht="16.5" customHeight="1">
      <c r="A510" s="35"/>
      <c r="B510" s="36"/>
      <c r="C510" s="231" t="s">
        <v>736</v>
      </c>
      <c r="D510" s="231" t="s">
        <v>262</v>
      </c>
      <c r="E510" s="232" t="s">
        <v>737</v>
      </c>
      <c r="F510" s="233" t="s">
        <v>738</v>
      </c>
      <c r="G510" s="234" t="s">
        <v>307</v>
      </c>
      <c r="H510" s="235">
        <v>51.75</v>
      </c>
      <c r="I510" s="236"/>
      <c r="J510" s="237">
        <f t="shared" si="10"/>
        <v>0</v>
      </c>
      <c r="K510" s="238"/>
      <c r="L510" s="239"/>
      <c r="M510" s="240" t="s">
        <v>1</v>
      </c>
      <c r="N510" s="241" t="s">
        <v>38</v>
      </c>
      <c r="O510" s="72"/>
      <c r="P510" s="194">
        <f t="shared" si="11"/>
        <v>0</v>
      </c>
      <c r="Q510" s="194">
        <v>0</v>
      </c>
      <c r="R510" s="194">
        <f t="shared" si="12"/>
        <v>0</v>
      </c>
      <c r="S510" s="194">
        <v>0</v>
      </c>
      <c r="T510" s="195">
        <f t="shared" si="13"/>
        <v>0</v>
      </c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R510" s="196" t="s">
        <v>319</v>
      </c>
      <c r="AT510" s="196" t="s">
        <v>262</v>
      </c>
      <c r="AU510" s="196" t="s">
        <v>83</v>
      </c>
      <c r="AY510" s="18" t="s">
        <v>142</v>
      </c>
      <c r="BE510" s="197">
        <f t="shared" si="14"/>
        <v>0</v>
      </c>
      <c r="BF510" s="197">
        <f t="shared" si="15"/>
        <v>0</v>
      </c>
      <c r="BG510" s="197">
        <f t="shared" si="16"/>
        <v>0</v>
      </c>
      <c r="BH510" s="197">
        <f t="shared" si="17"/>
        <v>0</v>
      </c>
      <c r="BI510" s="197">
        <f t="shared" si="18"/>
        <v>0</v>
      </c>
      <c r="BJ510" s="18" t="s">
        <v>81</v>
      </c>
      <c r="BK510" s="197">
        <f t="shared" si="19"/>
        <v>0</v>
      </c>
      <c r="BL510" s="18" t="s">
        <v>223</v>
      </c>
      <c r="BM510" s="196" t="s">
        <v>739</v>
      </c>
    </row>
    <row r="511" spans="1:65" s="14" customFormat="1" ht="11.25">
      <c r="B511" s="209"/>
      <c r="C511" s="210"/>
      <c r="D511" s="200" t="s">
        <v>150</v>
      </c>
      <c r="E511" s="211" t="s">
        <v>1</v>
      </c>
      <c r="F511" s="212" t="s">
        <v>740</v>
      </c>
      <c r="G511" s="210"/>
      <c r="H511" s="213">
        <v>51.75</v>
      </c>
      <c r="I511" s="214"/>
      <c r="J511" s="210"/>
      <c r="K511" s="210"/>
      <c r="L511" s="215"/>
      <c r="M511" s="216"/>
      <c r="N511" s="217"/>
      <c r="O511" s="217"/>
      <c r="P511" s="217"/>
      <c r="Q511" s="217"/>
      <c r="R511" s="217"/>
      <c r="S511" s="217"/>
      <c r="T511" s="218"/>
      <c r="AT511" s="219" t="s">
        <v>150</v>
      </c>
      <c r="AU511" s="219" t="s">
        <v>83</v>
      </c>
      <c r="AV511" s="14" t="s">
        <v>83</v>
      </c>
      <c r="AW511" s="14" t="s">
        <v>30</v>
      </c>
      <c r="AX511" s="14" t="s">
        <v>73</v>
      </c>
      <c r="AY511" s="219" t="s">
        <v>142</v>
      </c>
    </row>
    <row r="512" spans="1:65" s="15" customFormat="1" ht="11.25">
      <c r="B512" s="220"/>
      <c r="C512" s="221"/>
      <c r="D512" s="200" t="s">
        <v>150</v>
      </c>
      <c r="E512" s="222" t="s">
        <v>1</v>
      </c>
      <c r="F512" s="223" t="s">
        <v>162</v>
      </c>
      <c r="G512" s="221"/>
      <c r="H512" s="224">
        <v>51.75</v>
      </c>
      <c r="I512" s="225"/>
      <c r="J512" s="221"/>
      <c r="K512" s="221"/>
      <c r="L512" s="226"/>
      <c r="M512" s="227"/>
      <c r="N512" s="228"/>
      <c r="O512" s="228"/>
      <c r="P512" s="228"/>
      <c r="Q512" s="228"/>
      <c r="R512" s="228"/>
      <c r="S512" s="228"/>
      <c r="T512" s="229"/>
      <c r="AT512" s="230" t="s">
        <v>150</v>
      </c>
      <c r="AU512" s="230" t="s">
        <v>83</v>
      </c>
      <c r="AV512" s="15" t="s">
        <v>148</v>
      </c>
      <c r="AW512" s="15" t="s">
        <v>30</v>
      </c>
      <c r="AX512" s="15" t="s">
        <v>81</v>
      </c>
      <c r="AY512" s="230" t="s">
        <v>142</v>
      </c>
    </row>
    <row r="513" spans="1:65" s="2" customFormat="1" ht="33" customHeight="1">
      <c r="A513" s="35"/>
      <c r="B513" s="36"/>
      <c r="C513" s="184" t="s">
        <v>741</v>
      </c>
      <c r="D513" s="184" t="s">
        <v>144</v>
      </c>
      <c r="E513" s="185" t="s">
        <v>733</v>
      </c>
      <c r="F513" s="186" t="s">
        <v>734</v>
      </c>
      <c r="G513" s="187" t="s">
        <v>307</v>
      </c>
      <c r="H513" s="188">
        <v>60</v>
      </c>
      <c r="I513" s="189"/>
      <c r="J513" s="190">
        <f>ROUND(I513*H513,2)</f>
        <v>0</v>
      </c>
      <c r="K513" s="191"/>
      <c r="L513" s="40"/>
      <c r="M513" s="192" t="s">
        <v>1</v>
      </c>
      <c r="N513" s="193" t="s">
        <v>38</v>
      </c>
      <c r="O513" s="72"/>
      <c r="P513" s="194">
        <f>O513*H513</f>
        <v>0</v>
      </c>
      <c r="Q513" s="194">
        <v>0</v>
      </c>
      <c r="R513" s="194">
        <f>Q513*H513</f>
        <v>0</v>
      </c>
      <c r="S513" s="194">
        <v>0</v>
      </c>
      <c r="T513" s="195">
        <f>S513*H513</f>
        <v>0</v>
      </c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R513" s="196" t="s">
        <v>223</v>
      </c>
      <c r="AT513" s="196" t="s">
        <v>144</v>
      </c>
      <c r="AU513" s="196" t="s">
        <v>83</v>
      </c>
      <c r="AY513" s="18" t="s">
        <v>142</v>
      </c>
      <c r="BE513" s="197">
        <f>IF(N513="základní",J513,0)</f>
        <v>0</v>
      </c>
      <c r="BF513" s="197">
        <f>IF(N513="snížená",J513,0)</f>
        <v>0</v>
      </c>
      <c r="BG513" s="197">
        <f>IF(N513="zákl. přenesená",J513,0)</f>
        <v>0</v>
      </c>
      <c r="BH513" s="197">
        <f>IF(N513="sníž. přenesená",J513,0)</f>
        <v>0</v>
      </c>
      <c r="BI513" s="197">
        <f>IF(N513="nulová",J513,0)</f>
        <v>0</v>
      </c>
      <c r="BJ513" s="18" t="s">
        <v>81</v>
      </c>
      <c r="BK513" s="197">
        <f>ROUND(I513*H513,2)</f>
        <v>0</v>
      </c>
      <c r="BL513" s="18" t="s">
        <v>223</v>
      </c>
      <c r="BM513" s="196" t="s">
        <v>742</v>
      </c>
    </row>
    <row r="514" spans="1:65" s="2" customFormat="1" ht="16.5" customHeight="1">
      <c r="A514" s="35"/>
      <c r="B514" s="36"/>
      <c r="C514" s="231" t="s">
        <v>743</v>
      </c>
      <c r="D514" s="231" t="s">
        <v>262</v>
      </c>
      <c r="E514" s="232" t="s">
        <v>744</v>
      </c>
      <c r="F514" s="233" t="s">
        <v>745</v>
      </c>
      <c r="G514" s="234" t="s">
        <v>307</v>
      </c>
      <c r="H514" s="235">
        <v>69</v>
      </c>
      <c r="I514" s="236"/>
      <c r="J514" s="237">
        <f>ROUND(I514*H514,2)</f>
        <v>0</v>
      </c>
      <c r="K514" s="238"/>
      <c r="L514" s="239"/>
      <c r="M514" s="240" t="s">
        <v>1</v>
      </c>
      <c r="N514" s="241" t="s">
        <v>38</v>
      </c>
      <c r="O514" s="72"/>
      <c r="P514" s="194">
        <f>O514*H514</f>
        <v>0</v>
      </c>
      <c r="Q514" s="194">
        <v>0</v>
      </c>
      <c r="R514" s="194">
        <f>Q514*H514</f>
        <v>0</v>
      </c>
      <c r="S514" s="194">
        <v>0</v>
      </c>
      <c r="T514" s="195">
        <f>S514*H514</f>
        <v>0</v>
      </c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R514" s="196" t="s">
        <v>319</v>
      </c>
      <c r="AT514" s="196" t="s">
        <v>262</v>
      </c>
      <c r="AU514" s="196" t="s">
        <v>83</v>
      </c>
      <c r="AY514" s="18" t="s">
        <v>142</v>
      </c>
      <c r="BE514" s="197">
        <f>IF(N514="základní",J514,0)</f>
        <v>0</v>
      </c>
      <c r="BF514" s="197">
        <f>IF(N514="snížená",J514,0)</f>
        <v>0</v>
      </c>
      <c r="BG514" s="197">
        <f>IF(N514="zákl. přenesená",J514,0)</f>
        <v>0</v>
      </c>
      <c r="BH514" s="197">
        <f>IF(N514="sníž. přenesená",J514,0)</f>
        <v>0</v>
      </c>
      <c r="BI514" s="197">
        <f>IF(N514="nulová",J514,0)</f>
        <v>0</v>
      </c>
      <c r="BJ514" s="18" t="s">
        <v>81</v>
      </c>
      <c r="BK514" s="197">
        <f>ROUND(I514*H514,2)</f>
        <v>0</v>
      </c>
      <c r="BL514" s="18" t="s">
        <v>223</v>
      </c>
      <c r="BM514" s="196" t="s">
        <v>746</v>
      </c>
    </row>
    <row r="515" spans="1:65" s="14" customFormat="1" ht="11.25">
      <c r="B515" s="209"/>
      <c r="C515" s="210"/>
      <c r="D515" s="200" t="s">
        <v>150</v>
      </c>
      <c r="E515" s="211" t="s">
        <v>1</v>
      </c>
      <c r="F515" s="212" t="s">
        <v>747</v>
      </c>
      <c r="G515" s="210"/>
      <c r="H515" s="213">
        <v>69</v>
      </c>
      <c r="I515" s="214"/>
      <c r="J515" s="210"/>
      <c r="K515" s="210"/>
      <c r="L515" s="215"/>
      <c r="M515" s="216"/>
      <c r="N515" s="217"/>
      <c r="O515" s="217"/>
      <c r="P515" s="217"/>
      <c r="Q515" s="217"/>
      <c r="R515" s="217"/>
      <c r="S515" s="217"/>
      <c r="T515" s="218"/>
      <c r="AT515" s="219" t="s">
        <v>150</v>
      </c>
      <c r="AU515" s="219" t="s">
        <v>83</v>
      </c>
      <c r="AV515" s="14" t="s">
        <v>83</v>
      </c>
      <c r="AW515" s="14" t="s">
        <v>30</v>
      </c>
      <c r="AX515" s="14" t="s">
        <v>73</v>
      </c>
      <c r="AY515" s="219" t="s">
        <v>142</v>
      </c>
    </row>
    <row r="516" spans="1:65" s="15" customFormat="1" ht="11.25">
      <c r="B516" s="220"/>
      <c r="C516" s="221"/>
      <c r="D516" s="200" t="s">
        <v>150</v>
      </c>
      <c r="E516" s="222" t="s">
        <v>1</v>
      </c>
      <c r="F516" s="223" t="s">
        <v>162</v>
      </c>
      <c r="G516" s="221"/>
      <c r="H516" s="224">
        <v>69</v>
      </c>
      <c r="I516" s="225"/>
      <c r="J516" s="221"/>
      <c r="K516" s="221"/>
      <c r="L516" s="226"/>
      <c r="M516" s="227"/>
      <c r="N516" s="228"/>
      <c r="O516" s="228"/>
      <c r="P516" s="228"/>
      <c r="Q516" s="228"/>
      <c r="R516" s="228"/>
      <c r="S516" s="228"/>
      <c r="T516" s="229"/>
      <c r="AT516" s="230" t="s">
        <v>150</v>
      </c>
      <c r="AU516" s="230" t="s">
        <v>83</v>
      </c>
      <c r="AV516" s="15" t="s">
        <v>148</v>
      </c>
      <c r="AW516" s="15" t="s">
        <v>30</v>
      </c>
      <c r="AX516" s="15" t="s">
        <v>81</v>
      </c>
      <c r="AY516" s="230" t="s">
        <v>142</v>
      </c>
    </row>
    <row r="517" spans="1:65" s="2" customFormat="1" ht="24.2" customHeight="1">
      <c r="A517" s="35"/>
      <c r="B517" s="36"/>
      <c r="C517" s="184" t="s">
        <v>748</v>
      </c>
      <c r="D517" s="184" t="s">
        <v>144</v>
      </c>
      <c r="E517" s="185" t="s">
        <v>749</v>
      </c>
      <c r="F517" s="186" t="s">
        <v>750</v>
      </c>
      <c r="G517" s="187" t="s">
        <v>307</v>
      </c>
      <c r="H517" s="188">
        <v>480</v>
      </c>
      <c r="I517" s="189"/>
      <c r="J517" s="190">
        <f>ROUND(I517*H517,2)</f>
        <v>0</v>
      </c>
      <c r="K517" s="191"/>
      <c r="L517" s="40"/>
      <c r="M517" s="192" t="s">
        <v>1</v>
      </c>
      <c r="N517" s="193" t="s">
        <v>38</v>
      </c>
      <c r="O517" s="72"/>
      <c r="P517" s="194">
        <f>O517*H517</f>
        <v>0</v>
      </c>
      <c r="Q517" s="194">
        <v>0</v>
      </c>
      <c r="R517" s="194">
        <f>Q517*H517</f>
        <v>0</v>
      </c>
      <c r="S517" s="194">
        <v>0</v>
      </c>
      <c r="T517" s="195">
        <f>S517*H517</f>
        <v>0</v>
      </c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R517" s="196" t="s">
        <v>223</v>
      </c>
      <c r="AT517" s="196" t="s">
        <v>144</v>
      </c>
      <c r="AU517" s="196" t="s">
        <v>83</v>
      </c>
      <c r="AY517" s="18" t="s">
        <v>142</v>
      </c>
      <c r="BE517" s="197">
        <f>IF(N517="základní",J517,0)</f>
        <v>0</v>
      </c>
      <c r="BF517" s="197">
        <f>IF(N517="snížená",J517,0)</f>
        <v>0</v>
      </c>
      <c r="BG517" s="197">
        <f>IF(N517="zákl. přenesená",J517,0)</f>
        <v>0</v>
      </c>
      <c r="BH517" s="197">
        <f>IF(N517="sníž. přenesená",J517,0)</f>
        <v>0</v>
      </c>
      <c r="BI517" s="197">
        <f>IF(N517="nulová",J517,0)</f>
        <v>0</v>
      </c>
      <c r="BJ517" s="18" t="s">
        <v>81</v>
      </c>
      <c r="BK517" s="197">
        <f>ROUND(I517*H517,2)</f>
        <v>0</v>
      </c>
      <c r="BL517" s="18" t="s">
        <v>223</v>
      </c>
      <c r="BM517" s="196" t="s">
        <v>751</v>
      </c>
    </row>
    <row r="518" spans="1:65" s="2" customFormat="1" ht="16.5" customHeight="1">
      <c r="A518" s="35"/>
      <c r="B518" s="36"/>
      <c r="C518" s="231" t="s">
        <v>752</v>
      </c>
      <c r="D518" s="231" t="s">
        <v>262</v>
      </c>
      <c r="E518" s="232" t="s">
        <v>753</v>
      </c>
      <c r="F518" s="233" t="s">
        <v>754</v>
      </c>
      <c r="G518" s="234" t="s">
        <v>307</v>
      </c>
      <c r="H518" s="235">
        <v>552</v>
      </c>
      <c r="I518" s="236"/>
      <c r="J518" s="237">
        <f>ROUND(I518*H518,2)</f>
        <v>0</v>
      </c>
      <c r="K518" s="238"/>
      <c r="L518" s="239"/>
      <c r="M518" s="240" t="s">
        <v>1</v>
      </c>
      <c r="N518" s="241" t="s">
        <v>38</v>
      </c>
      <c r="O518" s="72"/>
      <c r="P518" s="194">
        <f>O518*H518</f>
        <v>0</v>
      </c>
      <c r="Q518" s="194">
        <v>0</v>
      </c>
      <c r="R518" s="194">
        <f>Q518*H518</f>
        <v>0</v>
      </c>
      <c r="S518" s="194">
        <v>0</v>
      </c>
      <c r="T518" s="195">
        <f>S518*H518</f>
        <v>0</v>
      </c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R518" s="196" t="s">
        <v>319</v>
      </c>
      <c r="AT518" s="196" t="s">
        <v>262</v>
      </c>
      <c r="AU518" s="196" t="s">
        <v>83</v>
      </c>
      <c r="AY518" s="18" t="s">
        <v>142</v>
      </c>
      <c r="BE518" s="197">
        <f>IF(N518="základní",J518,0)</f>
        <v>0</v>
      </c>
      <c r="BF518" s="197">
        <f>IF(N518="snížená",J518,0)</f>
        <v>0</v>
      </c>
      <c r="BG518" s="197">
        <f>IF(N518="zákl. přenesená",J518,0)</f>
        <v>0</v>
      </c>
      <c r="BH518" s="197">
        <f>IF(N518="sníž. přenesená",J518,0)</f>
        <v>0</v>
      </c>
      <c r="BI518" s="197">
        <f>IF(N518="nulová",J518,0)</f>
        <v>0</v>
      </c>
      <c r="BJ518" s="18" t="s">
        <v>81</v>
      </c>
      <c r="BK518" s="197">
        <f>ROUND(I518*H518,2)</f>
        <v>0</v>
      </c>
      <c r="BL518" s="18" t="s">
        <v>223</v>
      </c>
      <c r="BM518" s="196" t="s">
        <v>755</v>
      </c>
    </row>
    <row r="519" spans="1:65" s="14" customFormat="1" ht="11.25">
      <c r="B519" s="209"/>
      <c r="C519" s="210"/>
      <c r="D519" s="200" t="s">
        <v>150</v>
      </c>
      <c r="E519" s="211" t="s">
        <v>1</v>
      </c>
      <c r="F519" s="212" t="s">
        <v>756</v>
      </c>
      <c r="G519" s="210"/>
      <c r="H519" s="213">
        <v>552</v>
      </c>
      <c r="I519" s="214"/>
      <c r="J519" s="210"/>
      <c r="K519" s="210"/>
      <c r="L519" s="215"/>
      <c r="M519" s="216"/>
      <c r="N519" s="217"/>
      <c r="O519" s="217"/>
      <c r="P519" s="217"/>
      <c r="Q519" s="217"/>
      <c r="R519" s="217"/>
      <c r="S519" s="217"/>
      <c r="T519" s="218"/>
      <c r="AT519" s="219" t="s">
        <v>150</v>
      </c>
      <c r="AU519" s="219" t="s">
        <v>83</v>
      </c>
      <c r="AV519" s="14" t="s">
        <v>83</v>
      </c>
      <c r="AW519" s="14" t="s">
        <v>30</v>
      </c>
      <c r="AX519" s="14" t="s">
        <v>73</v>
      </c>
      <c r="AY519" s="219" t="s">
        <v>142</v>
      </c>
    </row>
    <row r="520" spans="1:65" s="15" customFormat="1" ht="11.25">
      <c r="B520" s="220"/>
      <c r="C520" s="221"/>
      <c r="D520" s="200" t="s">
        <v>150</v>
      </c>
      <c r="E520" s="222" t="s">
        <v>1</v>
      </c>
      <c r="F520" s="223" t="s">
        <v>162</v>
      </c>
      <c r="G520" s="221"/>
      <c r="H520" s="224">
        <v>552</v>
      </c>
      <c r="I520" s="225"/>
      <c r="J520" s="221"/>
      <c r="K520" s="221"/>
      <c r="L520" s="226"/>
      <c r="M520" s="227"/>
      <c r="N520" s="228"/>
      <c r="O520" s="228"/>
      <c r="P520" s="228"/>
      <c r="Q520" s="228"/>
      <c r="R520" s="228"/>
      <c r="S520" s="228"/>
      <c r="T520" s="229"/>
      <c r="AT520" s="230" t="s">
        <v>150</v>
      </c>
      <c r="AU520" s="230" t="s">
        <v>83</v>
      </c>
      <c r="AV520" s="15" t="s">
        <v>148</v>
      </c>
      <c r="AW520" s="15" t="s">
        <v>30</v>
      </c>
      <c r="AX520" s="15" t="s">
        <v>81</v>
      </c>
      <c r="AY520" s="230" t="s">
        <v>142</v>
      </c>
    </row>
    <row r="521" spans="1:65" s="2" customFormat="1" ht="24.2" customHeight="1">
      <c r="A521" s="35"/>
      <c r="B521" s="36"/>
      <c r="C521" s="184" t="s">
        <v>757</v>
      </c>
      <c r="D521" s="184" t="s">
        <v>144</v>
      </c>
      <c r="E521" s="185" t="s">
        <v>758</v>
      </c>
      <c r="F521" s="186" t="s">
        <v>759</v>
      </c>
      <c r="G521" s="187" t="s">
        <v>307</v>
      </c>
      <c r="H521" s="188">
        <v>48</v>
      </c>
      <c r="I521" s="189"/>
      <c r="J521" s="190">
        <f>ROUND(I521*H521,2)</f>
        <v>0</v>
      </c>
      <c r="K521" s="191"/>
      <c r="L521" s="40"/>
      <c r="M521" s="192" t="s">
        <v>1</v>
      </c>
      <c r="N521" s="193" t="s">
        <v>38</v>
      </c>
      <c r="O521" s="72"/>
      <c r="P521" s="194">
        <f>O521*H521</f>
        <v>0</v>
      </c>
      <c r="Q521" s="194">
        <v>0</v>
      </c>
      <c r="R521" s="194">
        <f>Q521*H521</f>
        <v>0</v>
      </c>
      <c r="S521" s="194">
        <v>0</v>
      </c>
      <c r="T521" s="195">
        <f>S521*H521</f>
        <v>0</v>
      </c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R521" s="196" t="s">
        <v>223</v>
      </c>
      <c r="AT521" s="196" t="s">
        <v>144</v>
      </c>
      <c r="AU521" s="196" t="s">
        <v>83</v>
      </c>
      <c r="AY521" s="18" t="s">
        <v>142</v>
      </c>
      <c r="BE521" s="197">
        <f>IF(N521="základní",J521,0)</f>
        <v>0</v>
      </c>
      <c r="BF521" s="197">
        <f>IF(N521="snížená",J521,0)</f>
        <v>0</v>
      </c>
      <c r="BG521" s="197">
        <f>IF(N521="zákl. přenesená",J521,0)</f>
        <v>0</v>
      </c>
      <c r="BH521" s="197">
        <f>IF(N521="sníž. přenesená",J521,0)</f>
        <v>0</v>
      </c>
      <c r="BI521" s="197">
        <f>IF(N521="nulová",J521,0)</f>
        <v>0</v>
      </c>
      <c r="BJ521" s="18" t="s">
        <v>81</v>
      </c>
      <c r="BK521" s="197">
        <f>ROUND(I521*H521,2)</f>
        <v>0</v>
      </c>
      <c r="BL521" s="18" t="s">
        <v>223</v>
      </c>
      <c r="BM521" s="196" t="s">
        <v>760</v>
      </c>
    </row>
    <row r="522" spans="1:65" s="2" customFormat="1" ht="24.2" customHeight="1">
      <c r="A522" s="35"/>
      <c r="B522" s="36"/>
      <c r="C522" s="231" t="s">
        <v>761</v>
      </c>
      <c r="D522" s="231" t="s">
        <v>262</v>
      </c>
      <c r="E522" s="232" t="s">
        <v>762</v>
      </c>
      <c r="F522" s="233" t="s">
        <v>763</v>
      </c>
      <c r="G522" s="234" t="s">
        <v>307</v>
      </c>
      <c r="H522" s="235">
        <v>55.2</v>
      </c>
      <c r="I522" s="236"/>
      <c r="J522" s="237">
        <f>ROUND(I522*H522,2)</f>
        <v>0</v>
      </c>
      <c r="K522" s="238"/>
      <c r="L522" s="239"/>
      <c r="M522" s="240" t="s">
        <v>1</v>
      </c>
      <c r="N522" s="241" t="s">
        <v>38</v>
      </c>
      <c r="O522" s="72"/>
      <c r="P522" s="194">
        <f>O522*H522</f>
        <v>0</v>
      </c>
      <c r="Q522" s="194">
        <v>0</v>
      </c>
      <c r="R522" s="194">
        <f>Q522*H522</f>
        <v>0</v>
      </c>
      <c r="S522" s="194">
        <v>0</v>
      </c>
      <c r="T522" s="195">
        <f>S522*H522</f>
        <v>0</v>
      </c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R522" s="196" t="s">
        <v>319</v>
      </c>
      <c r="AT522" s="196" t="s">
        <v>262</v>
      </c>
      <c r="AU522" s="196" t="s">
        <v>83</v>
      </c>
      <c r="AY522" s="18" t="s">
        <v>142</v>
      </c>
      <c r="BE522" s="197">
        <f>IF(N522="základní",J522,0)</f>
        <v>0</v>
      </c>
      <c r="BF522" s="197">
        <f>IF(N522="snížená",J522,0)</f>
        <v>0</v>
      </c>
      <c r="BG522" s="197">
        <f>IF(N522="zákl. přenesená",J522,0)</f>
        <v>0</v>
      </c>
      <c r="BH522" s="197">
        <f>IF(N522="sníž. přenesená",J522,0)</f>
        <v>0</v>
      </c>
      <c r="BI522" s="197">
        <f>IF(N522="nulová",J522,0)</f>
        <v>0</v>
      </c>
      <c r="BJ522" s="18" t="s">
        <v>81</v>
      </c>
      <c r="BK522" s="197">
        <f>ROUND(I522*H522,2)</f>
        <v>0</v>
      </c>
      <c r="BL522" s="18" t="s">
        <v>223</v>
      </c>
      <c r="BM522" s="196" t="s">
        <v>764</v>
      </c>
    </row>
    <row r="523" spans="1:65" s="14" customFormat="1" ht="11.25">
      <c r="B523" s="209"/>
      <c r="C523" s="210"/>
      <c r="D523" s="200" t="s">
        <v>150</v>
      </c>
      <c r="E523" s="211" t="s">
        <v>1</v>
      </c>
      <c r="F523" s="212" t="s">
        <v>765</v>
      </c>
      <c r="G523" s="210"/>
      <c r="H523" s="213">
        <v>55.2</v>
      </c>
      <c r="I523" s="214"/>
      <c r="J523" s="210"/>
      <c r="K523" s="210"/>
      <c r="L523" s="215"/>
      <c r="M523" s="216"/>
      <c r="N523" s="217"/>
      <c r="O523" s="217"/>
      <c r="P523" s="217"/>
      <c r="Q523" s="217"/>
      <c r="R523" s="217"/>
      <c r="S523" s="217"/>
      <c r="T523" s="218"/>
      <c r="AT523" s="219" t="s">
        <v>150</v>
      </c>
      <c r="AU523" s="219" t="s">
        <v>83</v>
      </c>
      <c r="AV523" s="14" t="s">
        <v>83</v>
      </c>
      <c r="AW523" s="14" t="s">
        <v>30</v>
      </c>
      <c r="AX523" s="14" t="s">
        <v>73</v>
      </c>
      <c r="AY523" s="219" t="s">
        <v>142</v>
      </c>
    </row>
    <row r="524" spans="1:65" s="15" customFormat="1" ht="11.25">
      <c r="B524" s="220"/>
      <c r="C524" s="221"/>
      <c r="D524" s="200" t="s">
        <v>150</v>
      </c>
      <c r="E524" s="222" t="s">
        <v>1</v>
      </c>
      <c r="F524" s="223" t="s">
        <v>162</v>
      </c>
      <c r="G524" s="221"/>
      <c r="H524" s="224">
        <v>55.2</v>
      </c>
      <c r="I524" s="225"/>
      <c r="J524" s="221"/>
      <c r="K524" s="221"/>
      <c r="L524" s="226"/>
      <c r="M524" s="227"/>
      <c r="N524" s="228"/>
      <c r="O524" s="228"/>
      <c r="P524" s="228"/>
      <c r="Q524" s="228"/>
      <c r="R524" s="228"/>
      <c r="S524" s="228"/>
      <c r="T524" s="229"/>
      <c r="AT524" s="230" t="s">
        <v>150</v>
      </c>
      <c r="AU524" s="230" t="s">
        <v>83</v>
      </c>
      <c r="AV524" s="15" t="s">
        <v>148</v>
      </c>
      <c r="AW524" s="15" t="s">
        <v>30</v>
      </c>
      <c r="AX524" s="15" t="s">
        <v>81</v>
      </c>
      <c r="AY524" s="230" t="s">
        <v>142</v>
      </c>
    </row>
    <row r="525" spans="1:65" s="2" customFormat="1" ht="21.75" customHeight="1">
      <c r="A525" s="35"/>
      <c r="B525" s="36"/>
      <c r="C525" s="184" t="s">
        <v>766</v>
      </c>
      <c r="D525" s="184" t="s">
        <v>144</v>
      </c>
      <c r="E525" s="185" t="s">
        <v>767</v>
      </c>
      <c r="F525" s="186" t="s">
        <v>768</v>
      </c>
      <c r="G525" s="187" t="s">
        <v>457</v>
      </c>
      <c r="H525" s="188">
        <v>78</v>
      </c>
      <c r="I525" s="189"/>
      <c r="J525" s="190">
        <f t="shared" ref="J525:J539" si="20">ROUND(I525*H525,2)</f>
        <v>0</v>
      </c>
      <c r="K525" s="191"/>
      <c r="L525" s="40"/>
      <c r="M525" s="192" t="s">
        <v>1</v>
      </c>
      <c r="N525" s="193" t="s">
        <v>38</v>
      </c>
      <c r="O525" s="72"/>
      <c r="P525" s="194">
        <f t="shared" ref="P525:P539" si="21">O525*H525</f>
        <v>0</v>
      </c>
      <c r="Q525" s="194">
        <v>0</v>
      </c>
      <c r="R525" s="194">
        <f t="shared" ref="R525:R539" si="22">Q525*H525</f>
        <v>0</v>
      </c>
      <c r="S525" s="194">
        <v>0</v>
      </c>
      <c r="T525" s="195">
        <f t="shared" ref="T525:T539" si="23">S525*H525</f>
        <v>0</v>
      </c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R525" s="196" t="s">
        <v>223</v>
      </c>
      <c r="AT525" s="196" t="s">
        <v>144</v>
      </c>
      <c r="AU525" s="196" t="s">
        <v>83</v>
      </c>
      <c r="AY525" s="18" t="s">
        <v>142</v>
      </c>
      <c r="BE525" s="197">
        <f t="shared" ref="BE525:BE539" si="24">IF(N525="základní",J525,0)</f>
        <v>0</v>
      </c>
      <c r="BF525" s="197">
        <f t="shared" ref="BF525:BF539" si="25">IF(N525="snížená",J525,0)</f>
        <v>0</v>
      </c>
      <c r="BG525" s="197">
        <f t="shared" ref="BG525:BG539" si="26">IF(N525="zákl. přenesená",J525,0)</f>
        <v>0</v>
      </c>
      <c r="BH525" s="197">
        <f t="shared" ref="BH525:BH539" si="27">IF(N525="sníž. přenesená",J525,0)</f>
        <v>0</v>
      </c>
      <c r="BI525" s="197">
        <f t="shared" ref="BI525:BI539" si="28">IF(N525="nulová",J525,0)</f>
        <v>0</v>
      </c>
      <c r="BJ525" s="18" t="s">
        <v>81</v>
      </c>
      <c r="BK525" s="197">
        <f t="shared" ref="BK525:BK539" si="29">ROUND(I525*H525,2)</f>
        <v>0</v>
      </c>
      <c r="BL525" s="18" t="s">
        <v>223</v>
      </c>
      <c r="BM525" s="196" t="s">
        <v>769</v>
      </c>
    </row>
    <row r="526" spans="1:65" s="2" customFormat="1" ht="24.2" customHeight="1">
      <c r="A526" s="35"/>
      <c r="B526" s="36"/>
      <c r="C526" s="184" t="s">
        <v>770</v>
      </c>
      <c r="D526" s="184" t="s">
        <v>144</v>
      </c>
      <c r="E526" s="185" t="s">
        <v>771</v>
      </c>
      <c r="F526" s="186" t="s">
        <v>772</v>
      </c>
      <c r="G526" s="187" t="s">
        <v>457</v>
      </c>
      <c r="H526" s="188">
        <v>9</v>
      </c>
      <c r="I526" s="189"/>
      <c r="J526" s="190">
        <f t="shared" si="20"/>
        <v>0</v>
      </c>
      <c r="K526" s="191"/>
      <c r="L526" s="40"/>
      <c r="M526" s="192" t="s">
        <v>1</v>
      </c>
      <c r="N526" s="193" t="s">
        <v>38</v>
      </c>
      <c r="O526" s="72"/>
      <c r="P526" s="194">
        <f t="shared" si="21"/>
        <v>0</v>
      </c>
      <c r="Q526" s="194">
        <v>0</v>
      </c>
      <c r="R526" s="194">
        <f t="shared" si="22"/>
        <v>0</v>
      </c>
      <c r="S526" s="194">
        <v>0</v>
      </c>
      <c r="T526" s="195">
        <f t="shared" si="23"/>
        <v>0</v>
      </c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R526" s="196" t="s">
        <v>223</v>
      </c>
      <c r="AT526" s="196" t="s">
        <v>144</v>
      </c>
      <c r="AU526" s="196" t="s">
        <v>83</v>
      </c>
      <c r="AY526" s="18" t="s">
        <v>142</v>
      </c>
      <c r="BE526" s="197">
        <f t="shared" si="24"/>
        <v>0</v>
      </c>
      <c r="BF526" s="197">
        <f t="shared" si="25"/>
        <v>0</v>
      </c>
      <c r="BG526" s="197">
        <f t="shared" si="26"/>
        <v>0</v>
      </c>
      <c r="BH526" s="197">
        <f t="shared" si="27"/>
        <v>0</v>
      </c>
      <c r="BI526" s="197">
        <f t="shared" si="28"/>
        <v>0</v>
      </c>
      <c r="BJ526" s="18" t="s">
        <v>81</v>
      </c>
      <c r="BK526" s="197">
        <f t="shared" si="29"/>
        <v>0</v>
      </c>
      <c r="BL526" s="18" t="s">
        <v>223</v>
      </c>
      <c r="BM526" s="196" t="s">
        <v>773</v>
      </c>
    </row>
    <row r="527" spans="1:65" s="2" customFormat="1" ht="16.5" customHeight="1">
      <c r="A527" s="35"/>
      <c r="B527" s="36"/>
      <c r="C527" s="231" t="s">
        <v>774</v>
      </c>
      <c r="D527" s="231" t="s">
        <v>262</v>
      </c>
      <c r="E527" s="232" t="s">
        <v>775</v>
      </c>
      <c r="F527" s="233" t="s">
        <v>776</v>
      </c>
      <c r="G527" s="234" t="s">
        <v>457</v>
      </c>
      <c r="H527" s="235">
        <v>9</v>
      </c>
      <c r="I527" s="236"/>
      <c r="J527" s="237">
        <f t="shared" si="20"/>
        <v>0</v>
      </c>
      <c r="K527" s="238"/>
      <c r="L527" s="239"/>
      <c r="M527" s="240" t="s">
        <v>1</v>
      </c>
      <c r="N527" s="241" t="s">
        <v>38</v>
      </c>
      <c r="O527" s="72"/>
      <c r="P527" s="194">
        <f t="shared" si="21"/>
        <v>0</v>
      </c>
      <c r="Q527" s="194">
        <v>0</v>
      </c>
      <c r="R527" s="194">
        <f t="shared" si="22"/>
        <v>0</v>
      </c>
      <c r="S527" s="194">
        <v>0</v>
      </c>
      <c r="T527" s="195">
        <f t="shared" si="23"/>
        <v>0</v>
      </c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R527" s="196" t="s">
        <v>319</v>
      </c>
      <c r="AT527" s="196" t="s">
        <v>262</v>
      </c>
      <c r="AU527" s="196" t="s">
        <v>83</v>
      </c>
      <c r="AY527" s="18" t="s">
        <v>142</v>
      </c>
      <c r="BE527" s="197">
        <f t="shared" si="24"/>
        <v>0</v>
      </c>
      <c r="BF527" s="197">
        <f t="shared" si="25"/>
        <v>0</v>
      </c>
      <c r="BG527" s="197">
        <f t="shared" si="26"/>
        <v>0</v>
      </c>
      <c r="BH527" s="197">
        <f t="shared" si="27"/>
        <v>0</v>
      </c>
      <c r="BI527" s="197">
        <f t="shared" si="28"/>
        <v>0</v>
      </c>
      <c r="BJ527" s="18" t="s">
        <v>81</v>
      </c>
      <c r="BK527" s="197">
        <f t="shared" si="29"/>
        <v>0</v>
      </c>
      <c r="BL527" s="18" t="s">
        <v>223</v>
      </c>
      <c r="BM527" s="196" t="s">
        <v>777</v>
      </c>
    </row>
    <row r="528" spans="1:65" s="2" customFormat="1" ht="33" customHeight="1">
      <c r="A528" s="35"/>
      <c r="B528" s="36"/>
      <c r="C528" s="184" t="s">
        <v>778</v>
      </c>
      <c r="D528" s="184" t="s">
        <v>144</v>
      </c>
      <c r="E528" s="185" t="s">
        <v>779</v>
      </c>
      <c r="F528" s="186" t="s">
        <v>780</v>
      </c>
      <c r="G528" s="187" t="s">
        <v>457</v>
      </c>
      <c r="H528" s="188">
        <v>8</v>
      </c>
      <c r="I528" s="189"/>
      <c r="J528" s="190">
        <f t="shared" si="20"/>
        <v>0</v>
      </c>
      <c r="K528" s="191"/>
      <c r="L528" s="40"/>
      <c r="M528" s="192" t="s">
        <v>1</v>
      </c>
      <c r="N528" s="193" t="s">
        <v>38</v>
      </c>
      <c r="O528" s="72"/>
      <c r="P528" s="194">
        <f t="shared" si="21"/>
        <v>0</v>
      </c>
      <c r="Q528" s="194">
        <v>0</v>
      </c>
      <c r="R528" s="194">
        <f t="shared" si="22"/>
        <v>0</v>
      </c>
      <c r="S528" s="194">
        <v>0</v>
      </c>
      <c r="T528" s="195">
        <f t="shared" si="23"/>
        <v>0</v>
      </c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R528" s="196" t="s">
        <v>223</v>
      </c>
      <c r="AT528" s="196" t="s">
        <v>144</v>
      </c>
      <c r="AU528" s="196" t="s">
        <v>83</v>
      </c>
      <c r="AY528" s="18" t="s">
        <v>142</v>
      </c>
      <c r="BE528" s="197">
        <f t="shared" si="24"/>
        <v>0</v>
      </c>
      <c r="BF528" s="197">
        <f t="shared" si="25"/>
        <v>0</v>
      </c>
      <c r="BG528" s="197">
        <f t="shared" si="26"/>
        <v>0</v>
      </c>
      <c r="BH528" s="197">
        <f t="shared" si="27"/>
        <v>0</v>
      </c>
      <c r="BI528" s="197">
        <f t="shared" si="28"/>
        <v>0</v>
      </c>
      <c r="BJ528" s="18" t="s">
        <v>81</v>
      </c>
      <c r="BK528" s="197">
        <f t="shared" si="29"/>
        <v>0</v>
      </c>
      <c r="BL528" s="18" t="s">
        <v>223</v>
      </c>
      <c r="BM528" s="196" t="s">
        <v>781</v>
      </c>
    </row>
    <row r="529" spans="1:65" s="2" customFormat="1" ht="16.5" customHeight="1">
      <c r="A529" s="35"/>
      <c r="B529" s="36"/>
      <c r="C529" s="231" t="s">
        <v>782</v>
      </c>
      <c r="D529" s="231" t="s">
        <v>262</v>
      </c>
      <c r="E529" s="232" t="s">
        <v>783</v>
      </c>
      <c r="F529" s="233" t="s">
        <v>784</v>
      </c>
      <c r="G529" s="234" t="s">
        <v>457</v>
      </c>
      <c r="H529" s="235">
        <v>8</v>
      </c>
      <c r="I529" s="236"/>
      <c r="J529" s="237">
        <f t="shared" si="20"/>
        <v>0</v>
      </c>
      <c r="K529" s="238"/>
      <c r="L529" s="239"/>
      <c r="M529" s="240" t="s">
        <v>1</v>
      </c>
      <c r="N529" s="241" t="s">
        <v>38</v>
      </c>
      <c r="O529" s="72"/>
      <c r="P529" s="194">
        <f t="shared" si="21"/>
        <v>0</v>
      </c>
      <c r="Q529" s="194">
        <v>0</v>
      </c>
      <c r="R529" s="194">
        <f t="shared" si="22"/>
        <v>0</v>
      </c>
      <c r="S529" s="194">
        <v>0</v>
      </c>
      <c r="T529" s="195">
        <f t="shared" si="23"/>
        <v>0</v>
      </c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R529" s="196" t="s">
        <v>319</v>
      </c>
      <c r="AT529" s="196" t="s">
        <v>262</v>
      </c>
      <c r="AU529" s="196" t="s">
        <v>83</v>
      </c>
      <c r="AY529" s="18" t="s">
        <v>142</v>
      </c>
      <c r="BE529" s="197">
        <f t="shared" si="24"/>
        <v>0</v>
      </c>
      <c r="BF529" s="197">
        <f t="shared" si="25"/>
        <v>0</v>
      </c>
      <c r="BG529" s="197">
        <f t="shared" si="26"/>
        <v>0</v>
      </c>
      <c r="BH529" s="197">
        <f t="shared" si="27"/>
        <v>0</v>
      </c>
      <c r="BI529" s="197">
        <f t="shared" si="28"/>
        <v>0</v>
      </c>
      <c r="BJ529" s="18" t="s">
        <v>81</v>
      </c>
      <c r="BK529" s="197">
        <f t="shared" si="29"/>
        <v>0</v>
      </c>
      <c r="BL529" s="18" t="s">
        <v>223</v>
      </c>
      <c r="BM529" s="196" t="s">
        <v>785</v>
      </c>
    </row>
    <row r="530" spans="1:65" s="2" customFormat="1" ht="33" customHeight="1">
      <c r="A530" s="35"/>
      <c r="B530" s="36"/>
      <c r="C530" s="184" t="s">
        <v>786</v>
      </c>
      <c r="D530" s="184" t="s">
        <v>144</v>
      </c>
      <c r="E530" s="185" t="s">
        <v>787</v>
      </c>
      <c r="F530" s="186" t="s">
        <v>788</v>
      </c>
      <c r="G530" s="187" t="s">
        <v>457</v>
      </c>
      <c r="H530" s="188">
        <v>4</v>
      </c>
      <c r="I530" s="189"/>
      <c r="J530" s="190">
        <f t="shared" si="20"/>
        <v>0</v>
      </c>
      <c r="K530" s="191"/>
      <c r="L530" s="40"/>
      <c r="M530" s="192" t="s">
        <v>1</v>
      </c>
      <c r="N530" s="193" t="s">
        <v>38</v>
      </c>
      <c r="O530" s="72"/>
      <c r="P530" s="194">
        <f t="shared" si="21"/>
        <v>0</v>
      </c>
      <c r="Q530" s="194">
        <v>0</v>
      </c>
      <c r="R530" s="194">
        <f t="shared" si="22"/>
        <v>0</v>
      </c>
      <c r="S530" s="194">
        <v>0</v>
      </c>
      <c r="T530" s="195">
        <f t="shared" si="23"/>
        <v>0</v>
      </c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R530" s="196" t="s">
        <v>223</v>
      </c>
      <c r="AT530" s="196" t="s">
        <v>144</v>
      </c>
      <c r="AU530" s="196" t="s">
        <v>83</v>
      </c>
      <c r="AY530" s="18" t="s">
        <v>142</v>
      </c>
      <c r="BE530" s="197">
        <f t="shared" si="24"/>
        <v>0</v>
      </c>
      <c r="BF530" s="197">
        <f t="shared" si="25"/>
        <v>0</v>
      </c>
      <c r="BG530" s="197">
        <f t="shared" si="26"/>
        <v>0</v>
      </c>
      <c r="BH530" s="197">
        <f t="shared" si="27"/>
        <v>0</v>
      </c>
      <c r="BI530" s="197">
        <f t="shared" si="28"/>
        <v>0</v>
      </c>
      <c r="BJ530" s="18" t="s">
        <v>81</v>
      </c>
      <c r="BK530" s="197">
        <f t="shared" si="29"/>
        <v>0</v>
      </c>
      <c r="BL530" s="18" t="s">
        <v>223</v>
      </c>
      <c r="BM530" s="196" t="s">
        <v>789</v>
      </c>
    </row>
    <row r="531" spans="1:65" s="2" customFormat="1" ht="24.2" customHeight="1">
      <c r="A531" s="35"/>
      <c r="B531" s="36"/>
      <c r="C531" s="231" t="s">
        <v>790</v>
      </c>
      <c r="D531" s="231" t="s">
        <v>262</v>
      </c>
      <c r="E531" s="232" t="s">
        <v>791</v>
      </c>
      <c r="F531" s="233" t="s">
        <v>792</v>
      </c>
      <c r="G531" s="234" t="s">
        <v>457</v>
      </c>
      <c r="H531" s="235">
        <v>4</v>
      </c>
      <c r="I531" s="236"/>
      <c r="J531" s="237">
        <f t="shared" si="20"/>
        <v>0</v>
      </c>
      <c r="K531" s="238"/>
      <c r="L531" s="239"/>
      <c r="M531" s="240" t="s">
        <v>1</v>
      </c>
      <c r="N531" s="241" t="s">
        <v>38</v>
      </c>
      <c r="O531" s="72"/>
      <c r="P531" s="194">
        <f t="shared" si="21"/>
        <v>0</v>
      </c>
      <c r="Q531" s="194">
        <v>0</v>
      </c>
      <c r="R531" s="194">
        <f t="shared" si="22"/>
        <v>0</v>
      </c>
      <c r="S531" s="194">
        <v>0</v>
      </c>
      <c r="T531" s="195">
        <f t="shared" si="23"/>
        <v>0</v>
      </c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R531" s="196" t="s">
        <v>319</v>
      </c>
      <c r="AT531" s="196" t="s">
        <v>262</v>
      </c>
      <c r="AU531" s="196" t="s">
        <v>83</v>
      </c>
      <c r="AY531" s="18" t="s">
        <v>142</v>
      </c>
      <c r="BE531" s="197">
        <f t="shared" si="24"/>
        <v>0</v>
      </c>
      <c r="BF531" s="197">
        <f t="shared" si="25"/>
        <v>0</v>
      </c>
      <c r="BG531" s="197">
        <f t="shared" si="26"/>
        <v>0</v>
      </c>
      <c r="BH531" s="197">
        <f t="shared" si="27"/>
        <v>0</v>
      </c>
      <c r="BI531" s="197">
        <f t="shared" si="28"/>
        <v>0</v>
      </c>
      <c r="BJ531" s="18" t="s">
        <v>81</v>
      </c>
      <c r="BK531" s="197">
        <f t="shared" si="29"/>
        <v>0</v>
      </c>
      <c r="BL531" s="18" t="s">
        <v>223</v>
      </c>
      <c r="BM531" s="196" t="s">
        <v>793</v>
      </c>
    </row>
    <row r="532" spans="1:65" s="2" customFormat="1" ht="24.2" customHeight="1">
      <c r="A532" s="35"/>
      <c r="B532" s="36"/>
      <c r="C532" s="184" t="s">
        <v>794</v>
      </c>
      <c r="D532" s="184" t="s">
        <v>144</v>
      </c>
      <c r="E532" s="185" t="s">
        <v>795</v>
      </c>
      <c r="F532" s="186" t="s">
        <v>796</v>
      </c>
      <c r="G532" s="187" t="s">
        <v>307</v>
      </c>
      <c r="H532" s="188">
        <v>665</v>
      </c>
      <c r="I532" s="189"/>
      <c r="J532" s="190">
        <f t="shared" si="20"/>
        <v>0</v>
      </c>
      <c r="K532" s="191"/>
      <c r="L532" s="40"/>
      <c r="M532" s="192" t="s">
        <v>1</v>
      </c>
      <c r="N532" s="193" t="s">
        <v>38</v>
      </c>
      <c r="O532" s="72"/>
      <c r="P532" s="194">
        <f t="shared" si="21"/>
        <v>0</v>
      </c>
      <c r="Q532" s="194">
        <v>0</v>
      </c>
      <c r="R532" s="194">
        <f t="shared" si="22"/>
        <v>0</v>
      </c>
      <c r="S532" s="194">
        <v>0</v>
      </c>
      <c r="T532" s="195">
        <f t="shared" si="23"/>
        <v>0</v>
      </c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R532" s="196" t="s">
        <v>223</v>
      </c>
      <c r="AT532" s="196" t="s">
        <v>144</v>
      </c>
      <c r="AU532" s="196" t="s">
        <v>83</v>
      </c>
      <c r="AY532" s="18" t="s">
        <v>142</v>
      </c>
      <c r="BE532" s="197">
        <f t="shared" si="24"/>
        <v>0</v>
      </c>
      <c r="BF532" s="197">
        <f t="shared" si="25"/>
        <v>0</v>
      </c>
      <c r="BG532" s="197">
        <f t="shared" si="26"/>
        <v>0</v>
      </c>
      <c r="BH532" s="197">
        <f t="shared" si="27"/>
        <v>0</v>
      </c>
      <c r="BI532" s="197">
        <f t="shared" si="28"/>
        <v>0</v>
      </c>
      <c r="BJ532" s="18" t="s">
        <v>81</v>
      </c>
      <c r="BK532" s="197">
        <f t="shared" si="29"/>
        <v>0</v>
      </c>
      <c r="BL532" s="18" t="s">
        <v>223</v>
      </c>
      <c r="BM532" s="196" t="s">
        <v>797</v>
      </c>
    </row>
    <row r="533" spans="1:65" s="2" customFormat="1" ht="16.5" customHeight="1">
      <c r="A533" s="35"/>
      <c r="B533" s="36"/>
      <c r="C533" s="231" t="s">
        <v>798</v>
      </c>
      <c r="D533" s="231" t="s">
        <v>262</v>
      </c>
      <c r="E533" s="232" t="s">
        <v>799</v>
      </c>
      <c r="F533" s="233" t="s">
        <v>800</v>
      </c>
      <c r="G533" s="234" t="s">
        <v>801</v>
      </c>
      <c r="H533" s="235">
        <v>665</v>
      </c>
      <c r="I533" s="236"/>
      <c r="J533" s="237">
        <f t="shared" si="20"/>
        <v>0</v>
      </c>
      <c r="K533" s="238"/>
      <c r="L533" s="239"/>
      <c r="M533" s="240" t="s">
        <v>1</v>
      </c>
      <c r="N533" s="241" t="s">
        <v>38</v>
      </c>
      <c r="O533" s="72"/>
      <c r="P533" s="194">
        <f t="shared" si="21"/>
        <v>0</v>
      </c>
      <c r="Q533" s="194">
        <v>0</v>
      </c>
      <c r="R533" s="194">
        <f t="shared" si="22"/>
        <v>0</v>
      </c>
      <c r="S533" s="194">
        <v>0</v>
      </c>
      <c r="T533" s="195">
        <f t="shared" si="23"/>
        <v>0</v>
      </c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R533" s="196" t="s">
        <v>319</v>
      </c>
      <c r="AT533" s="196" t="s">
        <v>262</v>
      </c>
      <c r="AU533" s="196" t="s">
        <v>83</v>
      </c>
      <c r="AY533" s="18" t="s">
        <v>142</v>
      </c>
      <c r="BE533" s="197">
        <f t="shared" si="24"/>
        <v>0</v>
      </c>
      <c r="BF533" s="197">
        <f t="shared" si="25"/>
        <v>0</v>
      </c>
      <c r="BG533" s="197">
        <f t="shared" si="26"/>
        <v>0</v>
      </c>
      <c r="BH533" s="197">
        <f t="shared" si="27"/>
        <v>0</v>
      </c>
      <c r="BI533" s="197">
        <f t="shared" si="28"/>
        <v>0</v>
      </c>
      <c r="BJ533" s="18" t="s">
        <v>81</v>
      </c>
      <c r="BK533" s="197">
        <f t="shared" si="29"/>
        <v>0</v>
      </c>
      <c r="BL533" s="18" t="s">
        <v>223</v>
      </c>
      <c r="BM533" s="196" t="s">
        <v>802</v>
      </c>
    </row>
    <row r="534" spans="1:65" s="2" customFormat="1" ht="16.5" customHeight="1">
      <c r="A534" s="35"/>
      <c r="B534" s="36"/>
      <c r="C534" s="231" t="s">
        <v>803</v>
      </c>
      <c r="D534" s="231" t="s">
        <v>262</v>
      </c>
      <c r="E534" s="232" t="s">
        <v>804</v>
      </c>
      <c r="F534" s="233" t="s">
        <v>805</v>
      </c>
      <c r="G534" s="234" t="s">
        <v>457</v>
      </c>
      <c r="H534" s="235">
        <v>48</v>
      </c>
      <c r="I534" s="236"/>
      <c r="J534" s="237">
        <f t="shared" si="20"/>
        <v>0</v>
      </c>
      <c r="K534" s="238"/>
      <c r="L534" s="239"/>
      <c r="M534" s="240" t="s">
        <v>1</v>
      </c>
      <c r="N534" s="241" t="s">
        <v>38</v>
      </c>
      <c r="O534" s="72"/>
      <c r="P534" s="194">
        <f t="shared" si="21"/>
        <v>0</v>
      </c>
      <c r="Q534" s="194">
        <v>0</v>
      </c>
      <c r="R534" s="194">
        <f t="shared" si="22"/>
        <v>0</v>
      </c>
      <c r="S534" s="194">
        <v>0</v>
      </c>
      <c r="T534" s="195">
        <f t="shared" si="23"/>
        <v>0</v>
      </c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R534" s="196" t="s">
        <v>319</v>
      </c>
      <c r="AT534" s="196" t="s">
        <v>262</v>
      </c>
      <c r="AU534" s="196" t="s">
        <v>83</v>
      </c>
      <c r="AY534" s="18" t="s">
        <v>142</v>
      </c>
      <c r="BE534" s="197">
        <f t="shared" si="24"/>
        <v>0</v>
      </c>
      <c r="BF534" s="197">
        <f t="shared" si="25"/>
        <v>0</v>
      </c>
      <c r="BG534" s="197">
        <f t="shared" si="26"/>
        <v>0</v>
      </c>
      <c r="BH534" s="197">
        <f t="shared" si="27"/>
        <v>0</v>
      </c>
      <c r="BI534" s="197">
        <f t="shared" si="28"/>
        <v>0</v>
      </c>
      <c r="BJ534" s="18" t="s">
        <v>81</v>
      </c>
      <c r="BK534" s="197">
        <f t="shared" si="29"/>
        <v>0</v>
      </c>
      <c r="BL534" s="18" t="s">
        <v>223</v>
      </c>
      <c r="BM534" s="196" t="s">
        <v>806</v>
      </c>
    </row>
    <row r="535" spans="1:65" s="2" customFormat="1" ht="24.2" customHeight="1">
      <c r="A535" s="35"/>
      <c r="B535" s="36"/>
      <c r="C535" s="184" t="s">
        <v>807</v>
      </c>
      <c r="D535" s="184" t="s">
        <v>144</v>
      </c>
      <c r="E535" s="185" t="s">
        <v>808</v>
      </c>
      <c r="F535" s="186" t="s">
        <v>809</v>
      </c>
      <c r="G535" s="187" t="s">
        <v>307</v>
      </c>
      <c r="H535" s="188">
        <v>169</v>
      </c>
      <c r="I535" s="189"/>
      <c r="J535" s="190">
        <f t="shared" si="20"/>
        <v>0</v>
      </c>
      <c r="K535" s="191"/>
      <c r="L535" s="40"/>
      <c r="M535" s="192" t="s">
        <v>1</v>
      </c>
      <c r="N535" s="193" t="s">
        <v>38</v>
      </c>
      <c r="O535" s="72"/>
      <c r="P535" s="194">
        <f t="shared" si="21"/>
        <v>0</v>
      </c>
      <c r="Q535" s="194">
        <v>0</v>
      </c>
      <c r="R535" s="194">
        <f t="shared" si="22"/>
        <v>0</v>
      </c>
      <c r="S535" s="194">
        <v>0</v>
      </c>
      <c r="T535" s="195">
        <f t="shared" si="23"/>
        <v>0</v>
      </c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R535" s="196" t="s">
        <v>223</v>
      </c>
      <c r="AT535" s="196" t="s">
        <v>144</v>
      </c>
      <c r="AU535" s="196" t="s">
        <v>83</v>
      </c>
      <c r="AY535" s="18" t="s">
        <v>142</v>
      </c>
      <c r="BE535" s="197">
        <f t="shared" si="24"/>
        <v>0</v>
      </c>
      <c r="BF535" s="197">
        <f t="shared" si="25"/>
        <v>0</v>
      </c>
      <c r="BG535" s="197">
        <f t="shared" si="26"/>
        <v>0</v>
      </c>
      <c r="BH535" s="197">
        <f t="shared" si="27"/>
        <v>0</v>
      </c>
      <c r="BI535" s="197">
        <f t="shared" si="28"/>
        <v>0</v>
      </c>
      <c r="BJ535" s="18" t="s">
        <v>81</v>
      </c>
      <c r="BK535" s="197">
        <f t="shared" si="29"/>
        <v>0</v>
      </c>
      <c r="BL535" s="18" t="s">
        <v>223</v>
      </c>
      <c r="BM535" s="196" t="s">
        <v>810</v>
      </c>
    </row>
    <row r="536" spans="1:65" s="2" customFormat="1" ht="16.5" customHeight="1">
      <c r="A536" s="35"/>
      <c r="B536" s="36"/>
      <c r="C536" s="231" t="s">
        <v>811</v>
      </c>
      <c r="D536" s="231" t="s">
        <v>262</v>
      </c>
      <c r="E536" s="232" t="s">
        <v>812</v>
      </c>
      <c r="F536" s="233" t="s">
        <v>813</v>
      </c>
      <c r="G536" s="234" t="s">
        <v>307</v>
      </c>
      <c r="H536" s="235">
        <v>169</v>
      </c>
      <c r="I536" s="236"/>
      <c r="J536" s="237">
        <f t="shared" si="20"/>
        <v>0</v>
      </c>
      <c r="K536" s="238"/>
      <c r="L536" s="239"/>
      <c r="M536" s="240" t="s">
        <v>1</v>
      </c>
      <c r="N536" s="241" t="s">
        <v>38</v>
      </c>
      <c r="O536" s="72"/>
      <c r="P536" s="194">
        <f t="shared" si="21"/>
        <v>0</v>
      </c>
      <c r="Q536" s="194">
        <v>0</v>
      </c>
      <c r="R536" s="194">
        <f t="shared" si="22"/>
        <v>0</v>
      </c>
      <c r="S536" s="194">
        <v>0</v>
      </c>
      <c r="T536" s="195">
        <f t="shared" si="23"/>
        <v>0</v>
      </c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R536" s="196" t="s">
        <v>319</v>
      </c>
      <c r="AT536" s="196" t="s">
        <v>262</v>
      </c>
      <c r="AU536" s="196" t="s">
        <v>83</v>
      </c>
      <c r="AY536" s="18" t="s">
        <v>142</v>
      </c>
      <c r="BE536" s="197">
        <f t="shared" si="24"/>
        <v>0</v>
      </c>
      <c r="BF536" s="197">
        <f t="shared" si="25"/>
        <v>0</v>
      </c>
      <c r="BG536" s="197">
        <f t="shared" si="26"/>
        <v>0</v>
      </c>
      <c r="BH536" s="197">
        <f t="shared" si="27"/>
        <v>0</v>
      </c>
      <c r="BI536" s="197">
        <f t="shared" si="28"/>
        <v>0</v>
      </c>
      <c r="BJ536" s="18" t="s">
        <v>81</v>
      </c>
      <c r="BK536" s="197">
        <f t="shared" si="29"/>
        <v>0</v>
      </c>
      <c r="BL536" s="18" t="s">
        <v>223</v>
      </c>
      <c r="BM536" s="196" t="s">
        <v>814</v>
      </c>
    </row>
    <row r="537" spans="1:65" s="2" customFormat="1" ht="16.5" customHeight="1">
      <c r="A537" s="35"/>
      <c r="B537" s="36"/>
      <c r="C537" s="231" t="s">
        <v>815</v>
      </c>
      <c r="D537" s="231" t="s">
        <v>262</v>
      </c>
      <c r="E537" s="232" t="s">
        <v>816</v>
      </c>
      <c r="F537" s="233" t="s">
        <v>817</v>
      </c>
      <c r="G537" s="234" t="s">
        <v>457</v>
      </c>
      <c r="H537" s="235">
        <v>169</v>
      </c>
      <c r="I537" s="236"/>
      <c r="J537" s="237">
        <f t="shared" si="20"/>
        <v>0</v>
      </c>
      <c r="K537" s="238"/>
      <c r="L537" s="239"/>
      <c r="M537" s="240" t="s">
        <v>1</v>
      </c>
      <c r="N537" s="241" t="s">
        <v>38</v>
      </c>
      <c r="O537" s="72"/>
      <c r="P537" s="194">
        <f t="shared" si="21"/>
        <v>0</v>
      </c>
      <c r="Q537" s="194">
        <v>0</v>
      </c>
      <c r="R537" s="194">
        <f t="shared" si="22"/>
        <v>0</v>
      </c>
      <c r="S537" s="194">
        <v>0</v>
      </c>
      <c r="T537" s="195">
        <f t="shared" si="23"/>
        <v>0</v>
      </c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R537" s="196" t="s">
        <v>319</v>
      </c>
      <c r="AT537" s="196" t="s">
        <v>262</v>
      </c>
      <c r="AU537" s="196" t="s">
        <v>83</v>
      </c>
      <c r="AY537" s="18" t="s">
        <v>142</v>
      </c>
      <c r="BE537" s="197">
        <f t="shared" si="24"/>
        <v>0</v>
      </c>
      <c r="BF537" s="197">
        <f t="shared" si="25"/>
        <v>0</v>
      </c>
      <c r="BG537" s="197">
        <f t="shared" si="26"/>
        <v>0</v>
      </c>
      <c r="BH537" s="197">
        <f t="shared" si="27"/>
        <v>0</v>
      </c>
      <c r="BI537" s="197">
        <f t="shared" si="28"/>
        <v>0</v>
      </c>
      <c r="BJ537" s="18" t="s">
        <v>81</v>
      </c>
      <c r="BK537" s="197">
        <f t="shared" si="29"/>
        <v>0</v>
      </c>
      <c r="BL537" s="18" t="s">
        <v>223</v>
      </c>
      <c r="BM537" s="196" t="s">
        <v>818</v>
      </c>
    </row>
    <row r="538" spans="1:65" s="2" customFormat="1" ht="16.5" customHeight="1">
      <c r="A538" s="35"/>
      <c r="B538" s="36"/>
      <c r="C538" s="231" t="s">
        <v>819</v>
      </c>
      <c r="D538" s="231" t="s">
        <v>262</v>
      </c>
      <c r="E538" s="232" t="s">
        <v>820</v>
      </c>
      <c r="F538" s="233" t="s">
        <v>821</v>
      </c>
      <c r="G538" s="234" t="s">
        <v>457</v>
      </c>
      <c r="H538" s="235">
        <v>169</v>
      </c>
      <c r="I538" s="236"/>
      <c r="J538" s="237">
        <f t="shared" si="20"/>
        <v>0</v>
      </c>
      <c r="K538" s="238"/>
      <c r="L538" s="239"/>
      <c r="M538" s="240" t="s">
        <v>1</v>
      </c>
      <c r="N538" s="241" t="s">
        <v>38</v>
      </c>
      <c r="O538" s="72"/>
      <c r="P538" s="194">
        <f t="shared" si="21"/>
        <v>0</v>
      </c>
      <c r="Q538" s="194">
        <v>0</v>
      </c>
      <c r="R538" s="194">
        <f t="shared" si="22"/>
        <v>0</v>
      </c>
      <c r="S538" s="194">
        <v>0</v>
      </c>
      <c r="T538" s="195">
        <f t="shared" si="23"/>
        <v>0</v>
      </c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R538" s="196" t="s">
        <v>319</v>
      </c>
      <c r="AT538" s="196" t="s">
        <v>262</v>
      </c>
      <c r="AU538" s="196" t="s">
        <v>83</v>
      </c>
      <c r="AY538" s="18" t="s">
        <v>142</v>
      </c>
      <c r="BE538" s="197">
        <f t="shared" si="24"/>
        <v>0</v>
      </c>
      <c r="BF538" s="197">
        <f t="shared" si="25"/>
        <v>0</v>
      </c>
      <c r="BG538" s="197">
        <f t="shared" si="26"/>
        <v>0</v>
      </c>
      <c r="BH538" s="197">
        <f t="shared" si="27"/>
        <v>0</v>
      </c>
      <c r="BI538" s="197">
        <f t="shared" si="28"/>
        <v>0</v>
      </c>
      <c r="BJ538" s="18" t="s">
        <v>81</v>
      </c>
      <c r="BK538" s="197">
        <f t="shared" si="29"/>
        <v>0</v>
      </c>
      <c r="BL538" s="18" t="s">
        <v>223</v>
      </c>
      <c r="BM538" s="196" t="s">
        <v>822</v>
      </c>
    </row>
    <row r="539" spans="1:65" s="2" customFormat="1" ht="16.5" customHeight="1">
      <c r="A539" s="35"/>
      <c r="B539" s="36"/>
      <c r="C539" s="231" t="s">
        <v>823</v>
      </c>
      <c r="D539" s="231" t="s">
        <v>262</v>
      </c>
      <c r="E539" s="232" t="s">
        <v>824</v>
      </c>
      <c r="F539" s="233" t="s">
        <v>825</v>
      </c>
      <c r="G539" s="234" t="s">
        <v>457</v>
      </c>
      <c r="H539" s="235">
        <v>169</v>
      </c>
      <c r="I539" s="236"/>
      <c r="J539" s="237">
        <f t="shared" si="20"/>
        <v>0</v>
      </c>
      <c r="K539" s="238"/>
      <c r="L539" s="239"/>
      <c r="M539" s="240" t="s">
        <v>1</v>
      </c>
      <c r="N539" s="241" t="s">
        <v>38</v>
      </c>
      <c r="O539" s="72"/>
      <c r="P539" s="194">
        <f t="shared" si="21"/>
        <v>0</v>
      </c>
      <c r="Q539" s="194">
        <v>0</v>
      </c>
      <c r="R539" s="194">
        <f t="shared" si="22"/>
        <v>0</v>
      </c>
      <c r="S539" s="194">
        <v>0</v>
      </c>
      <c r="T539" s="195">
        <f t="shared" si="23"/>
        <v>0</v>
      </c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R539" s="196" t="s">
        <v>319</v>
      </c>
      <c r="AT539" s="196" t="s">
        <v>262</v>
      </c>
      <c r="AU539" s="196" t="s">
        <v>83</v>
      </c>
      <c r="AY539" s="18" t="s">
        <v>142</v>
      </c>
      <c r="BE539" s="197">
        <f t="shared" si="24"/>
        <v>0</v>
      </c>
      <c r="BF539" s="197">
        <f t="shared" si="25"/>
        <v>0</v>
      </c>
      <c r="BG539" s="197">
        <f t="shared" si="26"/>
        <v>0</v>
      </c>
      <c r="BH539" s="197">
        <f t="shared" si="27"/>
        <v>0</v>
      </c>
      <c r="BI539" s="197">
        <f t="shared" si="28"/>
        <v>0</v>
      </c>
      <c r="BJ539" s="18" t="s">
        <v>81</v>
      </c>
      <c r="BK539" s="197">
        <f t="shared" si="29"/>
        <v>0</v>
      </c>
      <c r="BL539" s="18" t="s">
        <v>223</v>
      </c>
      <c r="BM539" s="196" t="s">
        <v>826</v>
      </c>
    </row>
    <row r="540" spans="1:65" s="12" customFormat="1" ht="22.9" customHeight="1">
      <c r="B540" s="168"/>
      <c r="C540" s="169"/>
      <c r="D540" s="170" t="s">
        <v>72</v>
      </c>
      <c r="E540" s="182" t="s">
        <v>827</v>
      </c>
      <c r="F540" s="182" t="s">
        <v>828</v>
      </c>
      <c r="G540" s="169"/>
      <c r="H540" s="169"/>
      <c r="I540" s="172"/>
      <c r="J540" s="183">
        <f>BK540</f>
        <v>0</v>
      </c>
      <c r="K540" s="169"/>
      <c r="L540" s="174"/>
      <c r="M540" s="175"/>
      <c r="N540" s="176"/>
      <c r="O540" s="176"/>
      <c r="P540" s="177">
        <f>SUM(P541:P548)</f>
        <v>0</v>
      </c>
      <c r="Q540" s="176"/>
      <c r="R540" s="177">
        <f>SUM(R541:R548)</f>
        <v>6.2337629999999998E-2</v>
      </c>
      <c r="S540" s="176"/>
      <c r="T540" s="178">
        <f>SUM(T541:T548)</f>
        <v>0</v>
      </c>
      <c r="AR540" s="179" t="s">
        <v>83</v>
      </c>
      <c r="AT540" s="180" t="s">
        <v>72</v>
      </c>
      <c r="AU540" s="180" t="s">
        <v>81</v>
      </c>
      <c r="AY540" s="179" t="s">
        <v>142</v>
      </c>
      <c r="BK540" s="181">
        <f>SUM(BK541:BK548)</f>
        <v>0</v>
      </c>
    </row>
    <row r="541" spans="1:65" s="2" customFormat="1" ht="24.2" customHeight="1">
      <c r="A541" s="35"/>
      <c r="B541" s="36"/>
      <c r="C541" s="184" t="s">
        <v>829</v>
      </c>
      <c r="D541" s="184" t="s">
        <v>144</v>
      </c>
      <c r="E541" s="185" t="s">
        <v>830</v>
      </c>
      <c r="F541" s="186" t="s">
        <v>831</v>
      </c>
      <c r="G541" s="187" t="s">
        <v>147</v>
      </c>
      <c r="H541" s="188">
        <v>2.46</v>
      </c>
      <c r="I541" s="189"/>
      <c r="J541" s="190">
        <f>ROUND(I541*H541,2)</f>
        <v>0</v>
      </c>
      <c r="K541" s="191"/>
      <c r="L541" s="40"/>
      <c r="M541" s="192" t="s">
        <v>1</v>
      </c>
      <c r="N541" s="193" t="s">
        <v>38</v>
      </c>
      <c r="O541" s="72"/>
      <c r="P541" s="194">
        <f>O541*H541</f>
        <v>0</v>
      </c>
      <c r="Q541" s="194">
        <v>0</v>
      </c>
      <c r="R541" s="194">
        <f>Q541*H541</f>
        <v>0</v>
      </c>
      <c r="S541" s="194">
        <v>0</v>
      </c>
      <c r="T541" s="195">
        <f>S541*H541</f>
        <v>0</v>
      </c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R541" s="196" t="s">
        <v>223</v>
      </c>
      <c r="AT541" s="196" t="s">
        <v>144</v>
      </c>
      <c r="AU541" s="196" t="s">
        <v>83</v>
      </c>
      <c r="AY541" s="18" t="s">
        <v>142</v>
      </c>
      <c r="BE541" s="197">
        <f>IF(N541="základní",J541,0)</f>
        <v>0</v>
      </c>
      <c r="BF541" s="197">
        <f>IF(N541="snížená",J541,0)</f>
        <v>0</v>
      </c>
      <c r="BG541" s="197">
        <f>IF(N541="zákl. přenesená",J541,0)</f>
        <v>0</v>
      </c>
      <c r="BH541" s="197">
        <f>IF(N541="sníž. přenesená",J541,0)</f>
        <v>0</v>
      </c>
      <c r="BI541" s="197">
        <f>IF(N541="nulová",J541,0)</f>
        <v>0</v>
      </c>
      <c r="BJ541" s="18" t="s">
        <v>81</v>
      </c>
      <c r="BK541" s="197">
        <f>ROUND(I541*H541,2)</f>
        <v>0</v>
      </c>
      <c r="BL541" s="18" t="s">
        <v>223</v>
      </c>
      <c r="BM541" s="196" t="s">
        <v>832</v>
      </c>
    </row>
    <row r="542" spans="1:65" s="13" customFormat="1" ht="11.25">
      <c r="B542" s="198"/>
      <c r="C542" s="199"/>
      <c r="D542" s="200" t="s">
        <v>150</v>
      </c>
      <c r="E542" s="201" t="s">
        <v>1</v>
      </c>
      <c r="F542" s="202" t="s">
        <v>151</v>
      </c>
      <c r="G542" s="199"/>
      <c r="H542" s="201" t="s">
        <v>1</v>
      </c>
      <c r="I542" s="203"/>
      <c r="J542" s="199"/>
      <c r="K542" s="199"/>
      <c r="L542" s="204"/>
      <c r="M542" s="205"/>
      <c r="N542" s="206"/>
      <c r="O542" s="206"/>
      <c r="P542" s="206"/>
      <c r="Q542" s="206"/>
      <c r="R542" s="206"/>
      <c r="S542" s="206"/>
      <c r="T542" s="207"/>
      <c r="AT542" s="208" t="s">
        <v>150</v>
      </c>
      <c r="AU542" s="208" t="s">
        <v>83</v>
      </c>
      <c r="AV542" s="13" t="s">
        <v>81</v>
      </c>
      <c r="AW542" s="13" t="s">
        <v>30</v>
      </c>
      <c r="AX542" s="13" t="s">
        <v>73</v>
      </c>
      <c r="AY542" s="208" t="s">
        <v>142</v>
      </c>
    </row>
    <row r="543" spans="1:65" s="14" customFormat="1" ht="11.25">
      <c r="B543" s="209"/>
      <c r="C543" s="210"/>
      <c r="D543" s="200" t="s">
        <v>150</v>
      </c>
      <c r="E543" s="211" t="s">
        <v>1</v>
      </c>
      <c r="F543" s="212" t="s">
        <v>152</v>
      </c>
      <c r="G543" s="210"/>
      <c r="H543" s="213">
        <v>2.46</v>
      </c>
      <c r="I543" s="214"/>
      <c r="J543" s="210"/>
      <c r="K543" s="210"/>
      <c r="L543" s="215"/>
      <c r="M543" s="216"/>
      <c r="N543" s="217"/>
      <c r="O543" s="217"/>
      <c r="P543" s="217"/>
      <c r="Q543" s="217"/>
      <c r="R543" s="217"/>
      <c r="S543" s="217"/>
      <c r="T543" s="218"/>
      <c r="AT543" s="219" t="s">
        <v>150</v>
      </c>
      <c r="AU543" s="219" t="s">
        <v>83</v>
      </c>
      <c r="AV543" s="14" t="s">
        <v>83</v>
      </c>
      <c r="AW543" s="14" t="s">
        <v>30</v>
      </c>
      <c r="AX543" s="14" t="s">
        <v>81</v>
      </c>
      <c r="AY543" s="219" t="s">
        <v>142</v>
      </c>
    </row>
    <row r="544" spans="1:65" s="2" customFormat="1" ht="21.75" customHeight="1">
      <c r="A544" s="35"/>
      <c r="B544" s="36"/>
      <c r="C544" s="231" t="s">
        <v>833</v>
      </c>
      <c r="D544" s="231" t="s">
        <v>262</v>
      </c>
      <c r="E544" s="232" t="s">
        <v>834</v>
      </c>
      <c r="F544" s="233" t="s">
        <v>835</v>
      </c>
      <c r="G544" s="234" t="s">
        <v>147</v>
      </c>
      <c r="H544" s="235">
        <v>2.706</v>
      </c>
      <c r="I544" s="236"/>
      <c r="J544" s="237">
        <f>ROUND(I544*H544,2)</f>
        <v>0</v>
      </c>
      <c r="K544" s="238"/>
      <c r="L544" s="239"/>
      <c r="M544" s="240" t="s">
        <v>1</v>
      </c>
      <c r="N544" s="241" t="s">
        <v>38</v>
      </c>
      <c r="O544" s="72"/>
      <c r="P544" s="194">
        <f>O544*H544</f>
        <v>0</v>
      </c>
      <c r="Q544" s="194">
        <v>2.2700000000000001E-2</v>
      </c>
      <c r="R544" s="194">
        <f>Q544*H544</f>
        <v>6.14262E-2</v>
      </c>
      <c r="S544" s="194">
        <v>0</v>
      </c>
      <c r="T544" s="195">
        <f>S544*H544</f>
        <v>0</v>
      </c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R544" s="196" t="s">
        <v>319</v>
      </c>
      <c r="AT544" s="196" t="s">
        <v>262</v>
      </c>
      <c r="AU544" s="196" t="s">
        <v>83</v>
      </c>
      <c r="AY544" s="18" t="s">
        <v>142</v>
      </c>
      <c r="BE544" s="197">
        <f>IF(N544="základní",J544,0)</f>
        <v>0</v>
      </c>
      <c r="BF544" s="197">
        <f>IF(N544="snížená",J544,0)</f>
        <v>0</v>
      </c>
      <c r="BG544" s="197">
        <f>IF(N544="zákl. přenesená",J544,0)</f>
        <v>0</v>
      </c>
      <c r="BH544" s="197">
        <f>IF(N544="sníž. přenesená",J544,0)</f>
        <v>0</v>
      </c>
      <c r="BI544" s="197">
        <f>IF(N544="nulová",J544,0)</f>
        <v>0</v>
      </c>
      <c r="BJ544" s="18" t="s">
        <v>81</v>
      </c>
      <c r="BK544" s="197">
        <f>ROUND(I544*H544,2)</f>
        <v>0</v>
      </c>
      <c r="BL544" s="18" t="s">
        <v>223</v>
      </c>
      <c r="BM544" s="196" t="s">
        <v>836</v>
      </c>
    </row>
    <row r="545" spans="1:65" s="14" customFormat="1" ht="11.25">
      <c r="B545" s="209"/>
      <c r="C545" s="210"/>
      <c r="D545" s="200" t="s">
        <v>150</v>
      </c>
      <c r="E545" s="211" t="s">
        <v>1</v>
      </c>
      <c r="F545" s="212" t="s">
        <v>837</v>
      </c>
      <c r="G545" s="210"/>
      <c r="H545" s="213">
        <v>2.706</v>
      </c>
      <c r="I545" s="214"/>
      <c r="J545" s="210"/>
      <c r="K545" s="210"/>
      <c r="L545" s="215"/>
      <c r="M545" s="216"/>
      <c r="N545" s="217"/>
      <c r="O545" s="217"/>
      <c r="P545" s="217"/>
      <c r="Q545" s="217"/>
      <c r="R545" s="217"/>
      <c r="S545" s="217"/>
      <c r="T545" s="218"/>
      <c r="AT545" s="219" t="s">
        <v>150</v>
      </c>
      <c r="AU545" s="219" t="s">
        <v>83</v>
      </c>
      <c r="AV545" s="14" t="s">
        <v>83</v>
      </c>
      <c r="AW545" s="14" t="s">
        <v>30</v>
      </c>
      <c r="AX545" s="14" t="s">
        <v>81</v>
      </c>
      <c r="AY545" s="219" t="s">
        <v>142</v>
      </c>
    </row>
    <row r="546" spans="1:65" s="2" customFormat="1" ht="24.2" customHeight="1">
      <c r="A546" s="35"/>
      <c r="B546" s="36"/>
      <c r="C546" s="184" t="s">
        <v>838</v>
      </c>
      <c r="D546" s="184" t="s">
        <v>144</v>
      </c>
      <c r="E546" s="185" t="s">
        <v>839</v>
      </c>
      <c r="F546" s="186" t="s">
        <v>840</v>
      </c>
      <c r="G546" s="187" t="s">
        <v>155</v>
      </c>
      <c r="H546" s="188">
        <v>3.9E-2</v>
      </c>
      <c r="I546" s="189"/>
      <c r="J546" s="190">
        <f>ROUND(I546*H546,2)</f>
        <v>0</v>
      </c>
      <c r="K546" s="191"/>
      <c r="L546" s="40"/>
      <c r="M546" s="192" t="s">
        <v>1</v>
      </c>
      <c r="N546" s="193" t="s">
        <v>38</v>
      </c>
      <c r="O546" s="72"/>
      <c r="P546" s="194">
        <f>O546*H546</f>
        <v>0</v>
      </c>
      <c r="Q546" s="194">
        <v>2.3369999999999998E-2</v>
      </c>
      <c r="R546" s="194">
        <f>Q546*H546</f>
        <v>9.1142999999999997E-4</v>
      </c>
      <c r="S546" s="194">
        <v>0</v>
      </c>
      <c r="T546" s="195">
        <f>S546*H546</f>
        <v>0</v>
      </c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R546" s="196" t="s">
        <v>223</v>
      </c>
      <c r="AT546" s="196" t="s">
        <v>144</v>
      </c>
      <c r="AU546" s="196" t="s">
        <v>83</v>
      </c>
      <c r="AY546" s="18" t="s">
        <v>142</v>
      </c>
      <c r="BE546" s="197">
        <f>IF(N546="základní",J546,0)</f>
        <v>0</v>
      </c>
      <c r="BF546" s="197">
        <f>IF(N546="snížená",J546,0)</f>
        <v>0</v>
      </c>
      <c r="BG546" s="197">
        <f>IF(N546="zákl. přenesená",J546,0)</f>
        <v>0</v>
      </c>
      <c r="BH546" s="197">
        <f>IF(N546="sníž. přenesená",J546,0)</f>
        <v>0</v>
      </c>
      <c r="BI546" s="197">
        <f>IF(N546="nulová",J546,0)</f>
        <v>0</v>
      </c>
      <c r="BJ546" s="18" t="s">
        <v>81</v>
      </c>
      <c r="BK546" s="197">
        <f>ROUND(I546*H546,2)</f>
        <v>0</v>
      </c>
      <c r="BL546" s="18" t="s">
        <v>223</v>
      </c>
      <c r="BM546" s="196" t="s">
        <v>841</v>
      </c>
    </row>
    <row r="547" spans="1:65" s="14" customFormat="1" ht="11.25">
      <c r="B547" s="209"/>
      <c r="C547" s="210"/>
      <c r="D547" s="200" t="s">
        <v>150</v>
      </c>
      <c r="E547" s="211" t="s">
        <v>1</v>
      </c>
      <c r="F547" s="212" t="s">
        <v>842</v>
      </c>
      <c r="G547" s="210"/>
      <c r="H547" s="213">
        <v>3.9E-2</v>
      </c>
      <c r="I547" s="214"/>
      <c r="J547" s="210"/>
      <c r="K547" s="210"/>
      <c r="L547" s="215"/>
      <c r="M547" s="216"/>
      <c r="N547" s="217"/>
      <c r="O547" s="217"/>
      <c r="P547" s="217"/>
      <c r="Q547" s="217"/>
      <c r="R547" s="217"/>
      <c r="S547" s="217"/>
      <c r="T547" s="218"/>
      <c r="AT547" s="219" t="s">
        <v>150</v>
      </c>
      <c r="AU547" s="219" t="s">
        <v>83</v>
      </c>
      <c r="AV547" s="14" t="s">
        <v>83</v>
      </c>
      <c r="AW547" s="14" t="s">
        <v>30</v>
      </c>
      <c r="AX547" s="14" t="s">
        <v>81</v>
      </c>
      <c r="AY547" s="219" t="s">
        <v>142</v>
      </c>
    </row>
    <row r="548" spans="1:65" s="2" customFormat="1" ht="24.2" customHeight="1">
      <c r="A548" s="35"/>
      <c r="B548" s="36"/>
      <c r="C548" s="184" t="s">
        <v>843</v>
      </c>
      <c r="D548" s="184" t="s">
        <v>144</v>
      </c>
      <c r="E548" s="185" t="s">
        <v>844</v>
      </c>
      <c r="F548" s="186" t="s">
        <v>845</v>
      </c>
      <c r="G548" s="187" t="s">
        <v>190</v>
      </c>
      <c r="H548" s="188">
        <v>6.2E-2</v>
      </c>
      <c r="I548" s="189"/>
      <c r="J548" s="190">
        <f>ROUND(I548*H548,2)</f>
        <v>0</v>
      </c>
      <c r="K548" s="191"/>
      <c r="L548" s="40"/>
      <c r="M548" s="192" t="s">
        <v>1</v>
      </c>
      <c r="N548" s="193" t="s">
        <v>38</v>
      </c>
      <c r="O548" s="72"/>
      <c r="P548" s="194">
        <f>O548*H548</f>
        <v>0</v>
      </c>
      <c r="Q548" s="194">
        <v>0</v>
      </c>
      <c r="R548" s="194">
        <f>Q548*H548</f>
        <v>0</v>
      </c>
      <c r="S548" s="194">
        <v>0</v>
      </c>
      <c r="T548" s="195">
        <f>S548*H548</f>
        <v>0</v>
      </c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R548" s="196" t="s">
        <v>223</v>
      </c>
      <c r="AT548" s="196" t="s">
        <v>144</v>
      </c>
      <c r="AU548" s="196" t="s">
        <v>83</v>
      </c>
      <c r="AY548" s="18" t="s">
        <v>142</v>
      </c>
      <c r="BE548" s="197">
        <f>IF(N548="základní",J548,0)</f>
        <v>0</v>
      </c>
      <c r="BF548" s="197">
        <f>IF(N548="snížená",J548,0)</f>
        <v>0</v>
      </c>
      <c r="BG548" s="197">
        <f>IF(N548="zákl. přenesená",J548,0)</f>
        <v>0</v>
      </c>
      <c r="BH548" s="197">
        <f>IF(N548="sníž. přenesená",J548,0)</f>
        <v>0</v>
      </c>
      <c r="BI548" s="197">
        <f>IF(N548="nulová",J548,0)</f>
        <v>0</v>
      </c>
      <c r="BJ548" s="18" t="s">
        <v>81</v>
      </c>
      <c r="BK548" s="197">
        <f>ROUND(I548*H548,2)</f>
        <v>0</v>
      </c>
      <c r="BL548" s="18" t="s">
        <v>223</v>
      </c>
      <c r="BM548" s="196" t="s">
        <v>846</v>
      </c>
    </row>
    <row r="549" spans="1:65" s="12" customFormat="1" ht="22.9" customHeight="1">
      <c r="B549" s="168"/>
      <c r="C549" s="169"/>
      <c r="D549" s="170" t="s">
        <v>72</v>
      </c>
      <c r="E549" s="182" t="s">
        <v>847</v>
      </c>
      <c r="F549" s="182" t="s">
        <v>848</v>
      </c>
      <c r="G549" s="169"/>
      <c r="H549" s="169"/>
      <c r="I549" s="172"/>
      <c r="J549" s="183">
        <f>BK549</f>
        <v>0</v>
      </c>
      <c r="K549" s="169"/>
      <c r="L549" s="174"/>
      <c r="M549" s="175"/>
      <c r="N549" s="176"/>
      <c r="O549" s="176"/>
      <c r="P549" s="177">
        <f>SUM(P550:P565)</f>
        <v>0</v>
      </c>
      <c r="Q549" s="176"/>
      <c r="R549" s="177">
        <f>SUM(R550:R565)</f>
        <v>5.1769172999999995</v>
      </c>
      <c r="S549" s="176"/>
      <c r="T549" s="178">
        <f>SUM(T550:T565)</f>
        <v>0</v>
      </c>
      <c r="AR549" s="179" t="s">
        <v>83</v>
      </c>
      <c r="AT549" s="180" t="s">
        <v>72</v>
      </c>
      <c r="AU549" s="180" t="s">
        <v>81</v>
      </c>
      <c r="AY549" s="179" t="s">
        <v>142</v>
      </c>
      <c r="BK549" s="181">
        <f>SUM(BK550:BK565)</f>
        <v>0</v>
      </c>
    </row>
    <row r="550" spans="1:65" s="2" customFormat="1" ht="16.5" customHeight="1">
      <c r="A550" s="35"/>
      <c r="B550" s="36"/>
      <c r="C550" s="184" t="s">
        <v>849</v>
      </c>
      <c r="D550" s="184" t="s">
        <v>144</v>
      </c>
      <c r="E550" s="185" t="s">
        <v>850</v>
      </c>
      <c r="F550" s="186" t="s">
        <v>851</v>
      </c>
      <c r="G550" s="187" t="s">
        <v>147</v>
      </c>
      <c r="H550" s="188">
        <v>305.69799999999998</v>
      </c>
      <c r="I550" s="189"/>
      <c r="J550" s="190">
        <f>ROUND(I550*H550,2)</f>
        <v>0</v>
      </c>
      <c r="K550" s="191"/>
      <c r="L550" s="40"/>
      <c r="M550" s="192" t="s">
        <v>1</v>
      </c>
      <c r="N550" s="193" t="s">
        <v>38</v>
      </c>
      <c r="O550" s="72"/>
      <c r="P550" s="194">
        <f>O550*H550</f>
        <v>0</v>
      </c>
      <c r="Q550" s="194">
        <v>0</v>
      </c>
      <c r="R550" s="194">
        <f>Q550*H550</f>
        <v>0</v>
      </c>
      <c r="S550" s="194">
        <v>0</v>
      </c>
      <c r="T550" s="195">
        <f>S550*H550</f>
        <v>0</v>
      </c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R550" s="196" t="s">
        <v>223</v>
      </c>
      <c r="AT550" s="196" t="s">
        <v>144</v>
      </c>
      <c r="AU550" s="196" t="s">
        <v>83</v>
      </c>
      <c r="AY550" s="18" t="s">
        <v>142</v>
      </c>
      <c r="BE550" s="197">
        <f>IF(N550="základní",J550,0)</f>
        <v>0</v>
      </c>
      <c r="BF550" s="197">
        <f>IF(N550="snížená",J550,0)</f>
        <v>0</v>
      </c>
      <c r="BG550" s="197">
        <f>IF(N550="zákl. přenesená",J550,0)</f>
        <v>0</v>
      </c>
      <c r="BH550" s="197">
        <f>IF(N550="sníž. přenesená",J550,0)</f>
        <v>0</v>
      </c>
      <c r="BI550" s="197">
        <f>IF(N550="nulová",J550,0)</f>
        <v>0</v>
      </c>
      <c r="BJ550" s="18" t="s">
        <v>81</v>
      </c>
      <c r="BK550" s="197">
        <f>ROUND(I550*H550,2)</f>
        <v>0</v>
      </c>
      <c r="BL550" s="18" t="s">
        <v>223</v>
      </c>
      <c r="BM550" s="196" t="s">
        <v>852</v>
      </c>
    </row>
    <row r="551" spans="1:65" s="13" customFormat="1" ht="11.25">
      <c r="B551" s="198"/>
      <c r="C551" s="199"/>
      <c r="D551" s="200" t="s">
        <v>150</v>
      </c>
      <c r="E551" s="201" t="s">
        <v>1</v>
      </c>
      <c r="F551" s="202" t="s">
        <v>853</v>
      </c>
      <c r="G551" s="199"/>
      <c r="H551" s="201" t="s">
        <v>1</v>
      </c>
      <c r="I551" s="203"/>
      <c r="J551" s="199"/>
      <c r="K551" s="199"/>
      <c r="L551" s="204"/>
      <c r="M551" s="205"/>
      <c r="N551" s="206"/>
      <c r="O551" s="206"/>
      <c r="P551" s="206"/>
      <c r="Q551" s="206"/>
      <c r="R551" s="206"/>
      <c r="S551" s="206"/>
      <c r="T551" s="207"/>
      <c r="AT551" s="208" t="s">
        <v>150</v>
      </c>
      <c r="AU551" s="208" t="s">
        <v>83</v>
      </c>
      <c r="AV551" s="13" t="s">
        <v>81</v>
      </c>
      <c r="AW551" s="13" t="s">
        <v>30</v>
      </c>
      <c r="AX551" s="13" t="s">
        <v>73</v>
      </c>
      <c r="AY551" s="208" t="s">
        <v>142</v>
      </c>
    </row>
    <row r="552" spans="1:65" s="14" customFormat="1" ht="11.25">
      <c r="B552" s="209"/>
      <c r="C552" s="210"/>
      <c r="D552" s="200" t="s">
        <v>150</v>
      </c>
      <c r="E552" s="211" t="s">
        <v>1</v>
      </c>
      <c r="F552" s="212" t="s">
        <v>854</v>
      </c>
      <c r="G552" s="210"/>
      <c r="H552" s="213">
        <v>305.69799999999998</v>
      </c>
      <c r="I552" s="214"/>
      <c r="J552" s="210"/>
      <c r="K552" s="210"/>
      <c r="L552" s="215"/>
      <c r="M552" s="216"/>
      <c r="N552" s="217"/>
      <c r="O552" s="217"/>
      <c r="P552" s="217"/>
      <c r="Q552" s="217"/>
      <c r="R552" s="217"/>
      <c r="S552" s="217"/>
      <c r="T552" s="218"/>
      <c r="AT552" s="219" t="s">
        <v>150</v>
      </c>
      <c r="AU552" s="219" t="s">
        <v>83</v>
      </c>
      <c r="AV552" s="14" t="s">
        <v>83</v>
      </c>
      <c r="AW552" s="14" t="s">
        <v>30</v>
      </c>
      <c r="AX552" s="14" t="s">
        <v>81</v>
      </c>
      <c r="AY552" s="219" t="s">
        <v>142</v>
      </c>
    </row>
    <row r="553" spans="1:65" s="2" customFormat="1" ht="21.75" customHeight="1">
      <c r="A553" s="35"/>
      <c r="B553" s="36"/>
      <c r="C553" s="231" t="s">
        <v>855</v>
      </c>
      <c r="D553" s="231" t="s">
        <v>262</v>
      </c>
      <c r="E553" s="232" t="s">
        <v>856</v>
      </c>
      <c r="F553" s="233" t="s">
        <v>857</v>
      </c>
      <c r="G553" s="234" t="s">
        <v>147</v>
      </c>
      <c r="H553" s="235">
        <v>351.553</v>
      </c>
      <c r="I553" s="236"/>
      <c r="J553" s="237">
        <f>ROUND(I553*H553,2)</f>
        <v>0</v>
      </c>
      <c r="K553" s="238"/>
      <c r="L553" s="239"/>
      <c r="M553" s="240" t="s">
        <v>1</v>
      </c>
      <c r="N553" s="241" t="s">
        <v>38</v>
      </c>
      <c r="O553" s="72"/>
      <c r="P553" s="194">
        <f>O553*H553</f>
        <v>0</v>
      </c>
      <c r="Q553" s="194">
        <v>1.3999999999999999E-4</v>
      </c>
      <c r="R553" s="194">
        <f>Q553*H553</f>
        <v>4.9217419999999998E-2</v>
      </c>
      <c r="S553" s="194">
        <v>0</v>
      </c>
      <c r="T553" s="195">
        <f>S553*H553</f>
        <v>0</v>
      </c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R553" s="196" t="s">
        <v>319</v>
      </c>
      <c r="AT553" s="196" t="s">
        <v>262</v>
      </c>
      <c r="AU553" s="196" t="s">
        <v>83</v>
      </c>
      <c r="AY553" s="18" t="s">
        <v>142</v>
      </c>
      <c r="BE553" s="197">
        <f>IF(N553="základní",J553,0)</f>
        <v>0</v>
      </c>
      <c r="BF553" s="197">
        <f>IF(N553="snížená",J553,0)</f>
        <v>0</v>
      </c>
      <c r="BG553" s="197">
        <f>IF(N553="zákl. přenesená",J553,0)</f>
        <v>0</v>
      </c>
      <c r="BH553" s="197">
        <f>IF(N553="sníž. přenesená",J553,0)</f>
        <v>0</v>
      </c>
      <c r="BI553" s="197">
        <f>IF(N553="nulová",J553,0)</f>
        <v>0</v>
      </c>
      <c r="BJ553" s="18" t="s">
        <v>81</v>
      </c>
      <c r="BK553" s="197">
        <f>ROUND(I553*H553,2)</f>
        <v>0</v>
      </c>
      <c r="BL553" s="18" t="s">
        <v>223</v>
      </c>
      <c r="BM553" s="196" t="s">
        <v>858</v>
      </c>
    </row>
    <row r="554" spans="1:65" s="14" customFormat="1" ht="11.25">
      <c r="B554" s="209"/>
      <c r="C554" s="210"/>
      <c r="D554" s="200" t="s">
        <v>150</v>
      </c>
      <c r="E554" s="211" t="s">
        <v>1</v>
      </c>
      <c r="F554" s="212" t="s">
        <v>859</v>
      </c>
      <c r="G554" s="210"/>
      <c r="H554" s="213">
        <v>351.553</v>
      </c>
      <c r="I554" s="214"/>
      <c r="J554" s="210"/>
      <c r="K554" s="210"/>
      <c r="L554" s="215"/>
      <c r="M554" s="216"/>
      <c r="N554" s="217"/>
      <c r="O554" s="217"/>
      <c r="P554" s="217"/>
      <c r="Q554" s="217"/>
      <c r="R554" s="217"/>
      <c r="S554" s="217"/>
      <c r="T554" s="218"/>
      <c r="AT554" s="219" t="s">
        <v>150</v>
      </c>
      <c r="AU554" s="219" t="s">
        <v>83</v>
      </c>
      <c r="AV554" s="14" t="s">
        <v>83</v>
      </c>
      <c r="AW554" s="14" t="s">
        <v>30</v>
      </c>
      <c r="AX554" s="14" t="s">
        <v>81</v>
      </c>
      <c r="AY554" s="219" t="s">
        <v>142</v>
      </c>
    </row>
    <row r="555" spans="1:65" s="2" customFormat="1" ht="24.2" customHeight="1">
      <c r="A555" s="35"/>
      <c r="B555" s="36"/>
      <c r="C555" s="184" t="s">
        <v>860</v>
      </c>
      <c r="D555" s="184" t="s">
        <v>144</v>
      </c>
      <c r="E555" s="185" t="s">
        <v>861</v>
      </c>
      <c r="F555" s="186" t="s">
        <v>862</v>
      </c>
      <c r="G555" s="187" t="s">
        <v>147</v>
      </c>
      <c r="H555" s="188">
        <v>1095.1199999999999</v>
      </c>
      <c r="I555" s="189"/>
      <c r="J555" s="190">
        <f>ROUND(I555*H555,2)</f>
        <v>0</v>
      </c>
      <c r="K555" s="191"/>
      <c r="L555" s="40"/>
      <c r="M555" s="192" t="s">
        <v>1</v>
      </c>
      <c r="N555" s="193" t="s">
        <v>38</v>
      </c>
      <c r="O555" s="72"/>
      <c r="P555" s="194">
        <f>O555*H555</f>
        <v>0</v>
      </c>
      <c r="Q555" s="194">
        <v>2.9E-4</v>
      </c>
      <c r="R555" s="194">
        <f>Q555*H555</f>
        <v>0.31758479999999994</v>
      </c>
      <c r="S555" s="194">
        <v>0</v>
      </c>
      <c r="T555" s="195">
        <f>S555*H555</f>
        <v>0</v>
      </c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R555" s="196" t="s">
        <v>223</v>
      </c>
      <c r="AT555" s="196" t="s">
        <v>144</v>
      </c>
      <c r="AU555" s="196" t="s">
        <v>83</v>
      </c>
      <c r="AY555" s="18" t="s">
        <v>142</v>
      </c>
      <c r="BE555" s="197">
        <f>IF(N555="základní",J555,0)</f>
        <v>0</v>
      </c>
      <c r="BF555" s="197">
        <f>IF(N555="snížená",J555,0)</f>
        <v>0</v>
      </c>
      <c r="BG555" s="197">
        <f>IF(N555="zákl. přenesená",J555,0)</f>
        <v>0</v>
      </c>
      <c r="BH555" s="197">
        <f>IF(N555="sníž. přenesená",J555,0)</f>
        <v>0</v>
      </c>
      <c r="BI555" s="197">
        <f>IF(N555="nulová",J555,0)</f>
        <v>0</v>
      </c>
      <c r="BJ555" s="18" t="s">
        <v>81</v>
      </c>
      <c r="BK555" s="197">
        <f>ROUND(I555*H555,2)</f>
        <v>0</v>
      </c>
      <c r="BL555" s="18" t="s">
        <v>223</v>
      </c>
      <c r="BM555" s="196" t="s">
        <v>863</v>
      </c>
    </row>
    <row r="556" spans="1:65" s="13" customFormat="1" ht="11.25">
      <c r="B556" s="198"/>
      <c r="C556" s="199"/>
      <c r="D556" s="200" t="s">
        <v>150</v>
      </c>
      <c r="E556" s="201" t="s">
        <v>1</v>
      </c>
      <c r="F556" s="202" t="s">
        <v>864</v>
      </c>
      <c r="G556" s="199"/>
      <c r="H556" s="201" t="s">
        <v>1</v>
      </c>
      <c r="I556" s="203"/>
      <c r="J556" s="199"/>
      <c r="K556" s="199"/>
      <c r="L556" s="204"/>
      <c r="M556" s="205"/>
      <c r="N556" s="206"/>
      <c r="O556" s="206"/>
      <c r="P556" s="206"/>
      <c r="Q556" s="206"/>
      <c r="R556" s="206"/>
      <c r="S556" s="206"/>
      <c r="T556" s="207"/>
      <c r="AT556" s="208" t="s">
        <v>150</v>
      </c>
      <c r="AU556" s="208" t="s">
        <v>83</v>
      </c>
      <c r="AV556" s="13" t="s">
        <v>81</v>
      </c>
      <c r="AW556" s="13" t="s">
        <v>30</v>
      </c>
      <c r="AX556" s="13" t="s">
        <v>73</v>
      </c>
      <c r="AY556" s="208" t="s">
        <v>142</v>
      </c>
    </row>
    <row r="557" spans="1:65" s="14" customFormat="1" ht="11.25">
      <c r="B557" s="209"/>
      <c r="C557" s="210"/>
      <c r="D557" s="200" t="s">
        <v>150</v>
      </c>
      <c r="E557" s="211" t="s">
        <v>1</v>
      </c>
      <c r="F557" s="212" t="s">
        <v>865</v>
      </c>
      <c r="G557" s="210"/>
      <c r="H557" s="213">
        <v>1095.1199999999999</v>
      </c>
      <c r="I557" s="214"/>
      <c r="J557" s="210"/>
      <c r="K557" s="210"/>
      <c r="L557" s="215"/>
      <c r="M557" s="216"/>
      <c r="N557" s="217"/>
      <c r="O557" s="217"/>
      <c r="P557" s="217"/>
      <c r="Q557" s="217"/>
      <c r="R557" s="217"/>
      <c r="S557" s="217"/>
      <c r="T557" s="218"/>
      <c r="AT557" s="219" t="s">
        <v>150</v>
      </c>
      <c r="AU557" s="219" t="s">
        <v>83</v>
      </c>
      <c r="AV557" s="14" t="s">
        <v>83</v>
      </c>
      <c r="AW557" s="14" t="s">
        <v>30</v>
      </c>
      <c r="AX557" s="14" t="s">
        <v>81</v>
      </c>
      <c r="AY557" s="219" t="s">
        <v>142</v>
      </c>
    </row>
    <row r="558" spans="1:65" s="2" customFormat="1" ht="16.5" customHeight="1">
      <c r="A558" s="35"/>
      <c r="B558" s="36"/>
      <c r="C558" s="231" t="s">
        <v>866</v>
      </c>
      <c r="D558" s="231" t="s">
        <v>262</v>
      </c>
      <c r="E558" s="232" t="s">
        <v>867</v>
      </c>
      <c r="F558" s="233" t="s">
        <v>868</v>
      </c>
      <c r="G558" s="234" t="s">
        <v>307</v>
      </c>
      <c r="H558" s="235">
        <v>1204.6320000000001</v>
      </c>
      <c r="I558" s="236"/>
      <c r="J558" s="237">
        <f>ROUND(I558*H558,2)</f>
        <v>0</v>
      </c>
      <c r="K558" s="238"/>
      <c r="L558" s="239"/>
      <c r="M558" s="240" t="s">
        <v>1</v>
      </c>
      <c r="N558" s="241" t="s">
        <v>38</v>
      </c>
      <c r="O558" s="72"/>
      <c r="P558" s="194">
        <f>O558*H558</f>
        <v>0</v>
      </c>
      <c r="Q558" s="194">
        <v>7.6000000000000004E-4</v>
      </c>
      <c r="R558" s="194">
        <f>Q558*H558</f>
        <v>0.91552032000000005</v>
      </c>
      <c r="S558" s="194">
        <v>0</v>
      </c>
      <c r="T558" s="195">
        <f>S558*H558</f>
        <v>0</v>
      </c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R558" s="196" t="s">
        <v>319</v>
      </c>
      <c r="AT558" s="196" t="s">
        <v>262</v>
      </c>
      <c r="AU558" s="196" t="s">
        <v>83</v>
      </c>
      <c r="AY558" s="18" t="s">
        <v>142</v>
      </c>
      <c r="BE558" s="197">
        <f>IF(N558="základní",J558,0)</f>
        <v>0</v>
      </c>
      <c r="BF558" s="197">
        <f>IF(N558="snížená",J558,0)</f>
        <v>0</v>
      </c>
      <c r="BG558" s="197">
        <f>IF(N558="zákl. přenesená",J558,0)</f>
        <v>0</v>
      </c>
      <c r="BH558" s="197">
        <f>IF(N558="sníž. přenesená",J558,0)</f>
        <v>0</v>
      </c>
      <c r="BI558" s="197">
        <f>IF(N558="nulová",J558,0)</f>
        <v>0</v>
      </c>
      <c r="BJ558" s="18" t="s">
        <v>81</v>
      </c>
      <c r="BK558" s="197">
        <f>ROUND(I558*H558,2)</f>
        <v>0</v>
      </c>
      <c r="BL558" s="18" t="s">
        <v>223</v>
      </c>
      <c r="BM558" s="196" t="s">
        <v>869</v>
      </c>
    </row>
    <row r="559" spans="1:65" s="14" customFormat="1" ht="11.25">
      <c r="B559" s="209"/>
      <c r="C559" s="210"/>
      <c r="D559" s="200" t="s">
        <v>150</v>
      </c>
      <c r="E559" s="211" t="s">
        <v>1</v>
      </c>
      <c r="F559" s="212" t="s">
        <v>870</v>
      </c>
      <c r="G559" s="210"/>
      <c r="H559" s="213">
        <v>1204.6320000000001</v>
      </c>
      <c r="I559" s="214"/>
      <c r="J559" s="210"/>
      <c r="K559" s="210"/>
      <c r="L559" s="215"/>
      <c r="M559" s="216"/>
      <c r="N559" s="217"/>
      <c r="O559" s="217"/>
      <c r="P559" s="217"/>
      <c r="Q559" s="217"/>
      <c r="R559" s="217"/>
      <c r="S559" s="217"/>
      <c r="T559" s="218"/>
      <c r="AT559" s="219" t="s">
        <v>150</v>
      </c>
      <c r="AU559" s="219" t="s">
        <v>83</v>
      </c>
      <c r="AV559" s="14" t="s">
        <v>83</v>
      </c>
      <c r="AW559" s="14" t="s">
        <v>30</v>
      </c>
      <c r="AX559" s="14" t="s">
        <v>81</v>
      </c>
      <c r="AY559" s="219" t="s">
        <v>142</v>
      </c>
    </row>
    <row r="560" spans="1:65" s="2" customFormat="1" ht="24.2" customHeight="1">
      <c r="A560" s="35"/>
      <c r="B560" s="36"/>
      <c r="C560" s="184" t="s">
        <v>871</v>
      </c>
      <c r="D560" s="184" t="s">
        <v>144</v>
      </c>
      <c r="E560" s="185" t="s">
        <v>872</v>
      </c>
      <c r="F560" s="186" t="s">
        <v>873</v>
      </c>
      <c r="G560" s="187" t="s">
        <v>147</v>
      </c>
      <c r="H560" s="188">
        <v>305.69799999999998</v>
      </c>
      <c r="I560" s="189"/>
      <c r="J560" s="190">
        <f>ROUND(I560*H560,2)</f>
        <v>0</v>
      </c>
      <c r="K560" s="191"/>
      <c r="L560" s="40"/>
      <c r="M560" s="192" t="s">
        <v>1</v>
      </c>
      <c r="N560" s="193" t="s">
        <v>38</v>
      </c>
      <c r="O560" s="72"/>
      <c r="P560" s="194">
        <f>O560*H560</f>
        <v>0</v>
      </c>
      <c r="Q560" s="194">
        <v>4.2000000000000002E-4</v>
      </c>
      <c r="R560" s="194">
        <f>Q560*H560</f>
        <v>0.12839316000000001</v>
      </c>
      <c r="S560" s="194">
        <v>0</v>
      </c>
      <c r="T560" s="195">
        <f>S560*H560</f>
        <v>0</v>
      </c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R560" s="196" t="s">
        <v>223</v>
      </c>
      <c r="AT560" s="196" t="s">
        <v>144</v>
      </c>
      <c r="AU560" s="196" t="s">
        <v>83</v>
      </c>
      <c r="AY560" s="18" t="s">
        <v>142</v>
      </c>
      <c r="BE560" s="197">
        <f>IF(N560="základní",J560,0)</f>
        <v>0</v>
      </c>
      <c r="BF560" s="197">
        <f>IF(N560="snížená",J560,0)</f>
        <v>0</v>
      </c>
      <c r="BG560" s="197">
        <f>IF(N560="zákl. přenesená",J560,0)</f>
        <v>0</v>
      </c>
      <c r="BH560" s="197">
        <f>IF(N560="sníž. přenesená",J560,0)</f>
        <v>0</v>
      </c>
      <c r="BI560" s="197">
        <f>IF(N560="nulová",J560,0)</f>
        <v>0</v>
      </c>
      <c r="BJ560" s="18" t="s">
        <v>81</v>
      </c>
      <c r="BK560" s="197">
        <f>ROUND(I560*H560,2)</f>
        <v>0</v>
      </c>
      <c r="BL560" s="18" t="s">
        <v>223</v>
      </c>
      <c r="BM560" s="196" t="s">
        <v>874</v>
      </c>
    </row>
    <row r="561" spans="1:65" s="13" customFormat="1" ht="11.25">
      <c r="B561" s="198"/>
      <c r="C561" s="199"/>
      <c r="D561" s="200" t="s">
        <v>150</v>
      </c>
      <c r="E561" s="201" t="s">
        <v>1</v>
      </c>
      <c r="F561" s="202" t="s">
        <v>853</v>
      </c>
      <c r="G561" s="199"/>
      <c r="H561" s="201" t="s">
        <v>1</v>
      </c>
      <c r="I561" s="203"/>
      <c r="J561" s="199"/>
      <c r="K561" s="199"/>
      <c r="L561" s="204"/>
      <c r="M561" s="205"/>
      <c r="N561" s="206"/>
      <c r="O561" s="206"/>
      <c r="P561" s="206"/>
      <c r="Q561" s="206"/>
      <c r="R561" s="206"/>
      <c r="S561" s="206"/>
      <c r="T561" s="207"/>
      <c r="AT561" s="208" t="s">
        <v>150</v>
      </c>
      <c r="AU561" s="208" t="s">
        <v>83</v>
      </c>
      <c r="AV561" s="13" t="s">
        <v>81</v>
      </c>
      <c r="AW561" s="13" t="s">
        <v>30</v>
      </c>
      <c r="AX561" s="13" t="s">
        <v>73</v>
      </c>
      <c r="AY561" s="208" t="s">
        <v>142</v>
      </c>
    </row>
    <row r="562" spans="1:65" s="14" customFormat="1" ht="11.25">
      <c r="B562" s="209"/>
      <c r="C562" s="210"/>
      <c r="D562" s="200" t="s">
        <v>150</v>
      </c>
      <c r="E562" s="211" t="s">
        <v>1</v>
      </c>
      <c r="F562" s="212" t="s">
        <v>854</v>
      </c>
      <c r="G562" s="210"/>
      <c r="H562" s="213">
        <v>305.69799999999998</v>
      </c>
      <c r="I562" s="214"/>
      <c r="J562" s="210"/>
      <c r="K562" s="210"/>
      <c r="L562" s="215"/>
      <c r="M562" s="216"/>
      <c r="N562" s="217"/>
      <c r="O562" s="217"/>
      <c r="P562" s="217"/>
      <c r="Q562" s="217"/>
      <c r="R562" s="217"/>
      <c r="S562" s="217"/>
      <c r="T562" s="218"/>
      <c r="AT562" s="219" t="s">
        <v>150</v>
      </c>
      <c r="AU562" s="219" t="s">
        <v>83</v>
      </c>
      <c r="AV562" s="14" t="s">
        <v>83</v>
      </c>
      <c r="AW562" s="14" t="s">
        <v>30</v>
      </c>
      <c r="AX562" s="14" t="s">
        <v>81</v>
      </c>
      <c r="AY562" s="219" t="s">
        <v>142</v>
      </c>
    </row>
    <row r="563" spans="1:65" s="2" customFormat="1" ht="16.5" customHeight="1">
      <c r="A563" s="35"/>
      <c r="B563" s="36"/>
      <c r="C563" s="231" t="s">
        <v>875</v>
      </c>
      <c r="D563" s="231" t="s">
        <v>262</v>
      </c>
      <c r="E563" s="232" t="s">
        <v>876</v>
      </c>
      <c r="F563" s="233" t="s">
        <v>877</v>
      </c>
      <c r="G563" s="234" t="s">
        <v>147</v>
      </c>
      <c r="H563" s="235">
        <v>336.26799999999997</v>
      </c>
      <c r="I563" s="236"/>
      <c r="J563" s="237">
        <f>ROUND(I563*H563,2)</f>
        <v>0</v>
      </c>
      <c r="K563" s="238"/>
      <c r="L563" s="239"/>
      <c r="M563" s="240" t="s">
        <v>1</v>
      </c>
      <c r="N563" s="241" t="s">
        <v>38</v>
      </c>
      <c r="O563" s="72"/>
      <c r="P563" s="194">
        <f>O563*H563</f>
        <v>0</v>
      </c>
      <c r="Q563" s="194">
        <v>1.12E-2</v>
      </c>
      <c r="R563" s="194">
        <f>Q563*H563</f>
        <v>3.7662015999999996</v>
      </c>
      <c r="S563" s="194">
        <v>0</v>
      </c>
      <c r="T563" s="195">
        <f>S563*H563</f>
        <v>0</v>
      </c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R563" s="196" t="s">
        <v>319</v>
      </c>
      <c r="AT563" s="196" t="s">
        <v>262</v>
      </c>
      <c r="AU563" s="196" t="s">
        <v>83</v>
      </c>
      <c r="AY563" s="18" t="s">
        <v>142</v>
      </c>
      <c r="BE563" s="197">
        <f>IF(N563="základní",J563,0)</f>
        <v>0</v>
      </c>
      <c r="BF563" s="197">
        <f>IF(N563="snížená",J563,0)</f>
        <v>0</v>
      </c>
      <c r="BG563" s="197">
        <f>IF(N563="zákl. přenesená",J563,0)</f>
        <v>0</v>
      </c>
      <c r="BH563" s="197">
        <f>IF(N563="sníž. přenesená",J563,0)</f>
        <v>0</v>
      </c>
      <c r="BI563" s="197">
        <f>IF(N563="nulová",J563,0)</f>
        <v>0</v>
      </c>
      <c r="BJ563" s="18" t="s">
        <v>81</v>
      </c>
      <c r="BK563" s="197">
        <f>ROUND(I563*H563,2)</f>
        <v>0</v>
      </c>
      <c r="BL563" s="18" t="s">
        <v>223</v>
      </c>
      <c r="BM563" s="196" t="s">
        <v>878</v>
      </c>
    </row>
    <row r="564" spans="1:65" s="14" customFormat="1" ht="11.25">
      <c r="B564" s="209"/>
      <c r="C564" s="210"/>
      <c r="D564" s="200" t="s">
        <v>150</v>
      </c>
      <c r="E564" s="211" t="s">
        <v>1</v>
      </c>
      <c r="F564" s="212" t="s">
        <v>879</v>
      </c>
      <c r="G564" s="210"/>
      <c r="H564" s="213">
        <v>336.26799999999997</v>
      </c>
      <c r="I564" s="214"/>
      <c r="J564" s="210"/>
      <c r="K564" s="210"/>
      <c r="L564" s="215"/>
      <c r="M564" s="216"/>
      <c r="N564" s="217"/>
      <c r="O564" s="217"/>
      <c r="P564" s="217"/>
      <c r="Q564" s="217"/>
      <c r="R564" s="217"/>
      <c r="S564" s="217"/>
      <c r="T564" s="218"/>
      <c r="AT564" s="219" t="s">
        <v>150</v>
      </c>
      <c r="AU564" s="219" t="s">
        <v>83</v>
      </c>
      <c r="AV564" s="14" t="s">
        <v>83</v>
      </c>
      <c r="AW564" s="14" t="s">
        <v>30</v>
      </c>
      <c r="AX564" s="14" t="s">
        <v>81</v>
      </c>
      <c r="AY564" s="219" t="s">
        <v>142</v>
      </c>
    </row>
    <row r="565" spans="1:65" s="2" customFormat="1" ht="24.2" customHeight="1">
      <c r="A565" s="35"/>
      <c r="B565" s="36"/>
      <c r="C565" s="184" t="s">
        <v>880</v>
      </c>
      <c r="D565" s="184" t="s">
        <v>144</v>
      </c>
      <c r="E565" s="185" t="s">
        <v>881</v>
      </c>
      <c r="F565" s="186" t="s">
        <v>882</v>
      </c>
      <c r="G565" s="187" t="s">
        <v>190</v>
      </c>
      <c r="H565" s="188">
        <v>5.1769999999999996</v>
      </c>
      <c r="I565" s="189"/>
      <c r="J565" s="190">
        <f>ROUND(I565*H565,2)</f>
        <v>0</v>
      </c>
      <c r="K565" s="191"/>
      <c r="L565" s="40"/>
      <c r="M565" s="192" t="s">
        <v>1</v>
      </c>
      <c r="N565" s="193" t="s">
        <v>38</v>
      </c>
      <c r="O565" s="72"/>
      <c r="P565" s="194">
        <f>O565*H565</f>
        <v>0</v>
      </c>
      <c r="Q565" s="194">
        <v>0</v>
      </c>
      <c r="R565" s="194">
        <f>Q565*H565</f>
        <v>0</v>
      </c>
      <c r="S565" s="194">
        <v>0</v>
      </c>
      <c r="T565" s="195">
        <f>S565*H565</f>
        <v>0</v>
      </c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R565" s="196" t="s">
        <v>223</v>
      </c>
      <c r="AT565" s="196" t="s">
        <v>144</v>
      </c>
      <c r="AU565" s="196" t="s">
        <v>83</v>
      </c>
      <c r="AY565" s="18" t="s">
        <v>142</v>
      </c>
      <c r="BE565" s="197">
        <f>IF(N565="základní",J565,0)</f>
        <v>0</v>
      </c>
      <c r="BF565" s="197">
        <f>IF(N565="snížená",J565,0)</f>
        <v>0</v>
      </c>
      <c r="BG565" s="197">
        <f>IF(N565="zákl. přenesená",J565,0)</f>
        <v>0</v>
      </c>
      <c r="BH565" s="197">
        <f>IF(N565="sníž. přenesená",J565,0)</f>
        <v>0</v>
      </c>
      <c r="BI565" s="197">
        <f>IF(N565="nulová",J565,0)</f>
        <v>0</v>
      </c>
      <c r="BJ565" s="18" t="s">
        <v>81</v>
      </c>
      <c r="BK565" s="197">
        <f>ROUND(I565*H565,2)</f>
        <v>0</v>
      </c>
      <c r="BL565" s="18" t="s">
        <v>223</v>
      </c>
      <c r="BM565" s="196" t="s">
        <v>883</v>
      </c>
    </row>
    <row r="566" spans="1:65" s="12" customFormat="1" ht="22.9" customHeight="1">
      <c r="B566" s="168"/>
      <c r="C566" s="169"/>
      <c r="D566" s="170" t="s">
        <v>72</v>
      </c>
      <c r="E566" s="182" t="s">
        <v>884</v>
      </c>
      <c r="F566" s="182" t="s">
        <v>885</v>
      </c>
      <c r="G566" s="169"/>
      <c r="H566" s="169"/>
      <c r="I566" s="172"/>
      <c r="J566" s="183">
        <f>BK566</f>
        <v>0</v>
      </c>
      <c r="K566" s="169"/>
      <c r="L566" s="174"/>
      <c r="M566" s="175"/>
      <c r="N566" s="176"/>
      <c r="O566" s="176"/>
      <c r="P566" s="177">
        <f>SUM(P567:P601)</f>
        <v>0</v>
      </c>
      <c r="Q566" s="176"/>
      <c r="R566" s="177">
        <f>SUM(R567:R601)</f>
        <v>0.53375129999999993</v>
      </c>
      <c r="S566" s="176"/>
      <c r="T566" s="178">
        <f>SUM(T567:T601)</f>
        <v>0.69197299999999995</v>
      </c>
      <c r="AR566" s="179" t="s">
        <v>83</v>
      </c>
      <c r="AT566" s="180" t="s">
        <v>72</v>
      </c>
      <c r="AU566" s="180" t="s">
        <v>81</v>
      </c>
      <c r="AY566" s="179" t="s">
        <v>142</v>
      </c>
      <c r="BK566" s="181">
        <f>SUM(BK567:BK601)</f>
        <v>0</v>
      </c>
    </row>
    <row r="567" spans="1:65" s="2" customFormat="1" ht="16.5" customHeight="1">
      <c r="A567" s="35"/>
      <c r="B567" s="36"/>
      <c r="C567" s="184" t="s">
        <v>886</v>
      </c>
      <c r="D567" s="184" t="s">
        <v>144</v>
      </c>
      <c r="E567" s="185" t="s">
        <v>887</v>
      </c>
      <c r="F567" s="186" t="s">
        <v>888</v>
      </c>
      <c r="G567" s="187" t="s">
        <v>307</v>
      </c>
      <c r="H567" s="188">
        <v>59</v>
      </c>
      <c r="I567" s="189"/>
      <c r="J567" s="190">
        <f>ROUND(I567*H567,2)</f>
        <v>0</v>
      </c>
      <c r="K567" s="191"/>
      <c r="L567" s="40"/>
      <c r="M567" s="192" t="s">
        <v>1</v>
      </c>
      <c r="N567" s="193" t="s">
        <v>38</v>
      </c>
      <c r="O567" s="72"/>
      <c r="P567" s="194">
        <f>O567*H567</f>
        <v>0</v>
      </c>
      <c r="Q567" s="194">
        <v>0</v>
      </c>
      <c r="R567" s="194">
        <f>Q567*H567</f>
        <v>0</v>
      </c>
      <c r="S567" s="194">
        <v>1.67E-3</v>
      </c>
      <c r="T567" s="195">
        <f>S567*H567</f>
        <v>9.8530000000000006E-2</v>
      </c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R567" s="196" t="s">
        <v>223</v>
      </c>
      <c r="AT567" s="196" t="s">
        <v>144</v>
      </c>
      <c r="AU567" s="196" t="s">
        <v>83</v>
      </c>
      <c r="AY567" s="18" t="s">
        <v>142</v>
      </c>
      <c r="BE567" s="197">
        <f>IF(N567="základní",J567,0)</f>
        <v>0</v>
      </c>
      <c r="BF567" s="197">
        <f>IF(N567="snížená",J567,0)</f>
        <v>0</v>
      </c>
      <c r="BG567" s="197">
        <f>IF(N567="zákl. přenesená",J567,0)</f>
        <v>0</v>
      </c>
      <c r="BH567" s="197">
        <f>IF(N567="sníž. přenesená",J567,0)</f>
        <v>0</v>
      </c>
      <c r="BI567" s="197">
        <f>IF(N567="nulová",J567,0)</f>
        <v>0</v>
      </c>
      <c r="BJ567" s="18" t="s">
        <v>81</v>
      </c>
      <c r="BK567" s="197">
        <f>ROUND(I567*H567,2)</f>
        <v>0</v>
      </c>
      <c r="BL567" s="18" t="s">
        <v>223</v>
      </c>
      <c r="BM567" s="196" t="s">
        <v>889</v>
      </c>
    </row>
    <row r="568" spans="1:65" s="14" customFormat="1" ht="11.25">
      <c r="B568" s="209"/>
      <c r="C568" s="210"/>
      <c r="D568" s="200" t="s">
        <v>150</v>
      </c>
      <c r="E568" s="211" t="s">
        <v>1</v>
      </c>
      <c r="F568" s="212" t="s">
        <v>890</v>
      </c>
      <c r="G568" s="210"/>
      <c r="H568" s="213">
        <v>59</v>
      </c>
      <c r="I568" s="214"/>
      <c r="J568" s="210"/>
      <c r="K568" s="210"/>
      <c r="L568" s="215"/>
      <c r="M568" s="216"/>
      <c r="N568" s="217"/>
      <c r="O568" s="217"/>
      <c r="P568" s="217"/>
      <c r="Q568" s="217"/>
      <c r="R568" s="217"/>
      <c r="S568" s="217"/>
      <c r="T568" s="218"/>
      <c r="AT568" s="219" t="s">
        <v>150</v>
      </c>
      <c r="AU568" s="219" t="s">
        <v>83</v>
      </c>
      <c r="AV568" s="14" t="s">
        <v>83</v>
      </c>
      <c r="AW568" s="14" t="s">
        <v>30</v>
      </c>
      <c r="AX568" s="14" t="s">
        <v>81</v>
      </c>
      <c r="AY568" s="219" t="s">
        <v>142</v>
      </c>
    </row>
    <row r="569" spans="1:65" s="2" customFormat="1" ht="16.5" customHeight="1">
      <c r="A569" s="35"/>
      <c r="B569" s="36"/>
      <c r="C569" s="184" t="s">
        <v>891</v>
      </c>
      <c r="D569" s="184" t="s">
        <v>144</v>
      </c>
      <c r="E569" s="185" t="s">
        <v>892</v>
      </c>
      <c r="F569" s="186" t="s">
        <v>893</v>
      </c>
      <c r="G569" s="187" t="s">
        <v>307</v>
      </c>
      <c r="H569" s="188">
        <v>20.9</v>
      </c>
      <c r="I569" s="189"/>
      <c r="J569" s="190">
        <f>ROUND(I569*H569,2)</f>
        <v>0</v>
      </c>
      <c r="K569" s="191"/>
      <c r="L569" s="40"/>
      <c r="M569" s="192" t="s">
        <v>1</v>
      </c>
      <c r="N569" s="193" t="s">
        <v>38</v>
      </c>
      <c r="O569" s="72"/>
      <c r="P569" s="194">
        <f>O569*H569</f>
        <v>0</v>
      </c>
      <c r="Q569" s="194">
        <v>0</v>
      </c>
      <c r="R569" s="194">
        <f>Q569*H569</f>
        <v>0</v>
      </c>
      <c r="S569" s="194">
        <v>1.75E-3</v>
      </c>
      <c r="T569" s="195">
        <f>S569*H569</f>
        <v>3.6574999999999996E-2</v>
      </c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R569" s="196" t="s">
        <v>223</v>
      </c>
      <c r="AT569" s="196" t="s">
        <v>144</v>
      </c>
      <c r="AU569" s="196" t="s">
        <v>83</v>
      </c>
      <c r="AY569" s="18" t="s">
        <v>142</v>
      </c>
      <c r="BE569" s="197">
        <f>IF(N569="základní",J569,0)</f>
        <v>0</v>
      </c>
      <c r="BF569" s="197">
        <f>IF(N569="snížená",J569,0)</f>
        <v>0</v>
      </c>
      <c r="BG569" s="197">
        <f>IF(N569="zákl. přenesená",J569,0)</f>
        <v>0</v>
      </c>
      <c r="BH569" s="197">
        <f>IF(N569="sníž. přenesená",J569,0)</f>
        <v>0</v>
      </c>
      <c r="BI569" s="197">
        <f>IF(N569="nulová",J569,0)</f>
        <v>0</v>
      </c>
      <c r="BJ569" s="18" t="s">
        <v>81</v>
      </c>
      <c r="BK569" s="197">
        <f>ROUND(I569*H569,2)</f>
        <v>0</v>
      </c>
      <c r="BL569" s="18" t="s">
        <v>223</v>
      </c>
      <c r="BM569" s="196" t="s">
        <v>894</v>
      </c>
    </row>
    <row r="570" spans="1:65" s="13" customFormat="1" ht="11.25">
      <c r="B570" s="198"/>
      <c r="C570" s="199"/>
      <c r="D570" s="200" t="s">
        <v>150</v>
      </c>
      <c r="E570" s="201" t="s">
        <v>1</v>
      </c>
      <c r="F570" s="202" t="s">
        <v>259</v>
      </c>
      <c r="G570" s="199"/>
      <c r="H570" s="201" t="s">
        <v>1</v>
      </c>
      <c r="I570" s="203"/>
      <c r="J570" s="199"/>
      <c r="K570" s="199"/>
      <c r="L570" s="204"/>
      <c r="M570" s="205"/>
      <c r="N570" s="206"/>
      <c r="O570" s="206"/>
      <c r="P570" s="206"/>
      <c r="Q570" s="206"/>
      <c r="R570" s="206"/>
      <c r="S570" s="206"/>
      <c r="T570" s="207"/>
      <c r="AT570" s="208" t="s">
        <v>150</v>
      </c>
      <c r="AU570" s="208" t="s">
        <v>83</v>
      </c>
      <c r="AV570" s="13" t="s">
        <v>81</v>
      </c>
      <c r="AW570" s="13" t="s">
        <v>30</v>
      </c>
      <c r="AX570" s="13" t="s">
        <v>73</v>
      </c>
      <c r="AY570" s="208" t="s">
        <v>142</v>
      </c>
    </row>
    <row r="571" spans="1:65" s="14" customFormat="1" ht="11.25">
      <c r="B571" s="209"/>
      <c r="C571" s="210"/>
      <c r="D571" s="200" t="s">
        <v>150</v>
      </c>
      <c r="E571" s="211" t="s">
        <v>1</v>
      </c>
      <c r="F571" s="212" t="s">
        <v>895</v>
      </c>
      <c r="G571" s="210"/>
      <c r="H571" s="213">
        <v>20.9</v>
      </c>
      <c r="I571" s="214"/>
      <c r="J571" s="210"/>
      <c r="K571" s="210"/>
      <c r="L571" s="215"/>
      <c r="M571" s="216"/>
      <c r="N571" s="217"/>
      <c r="O571" s="217"/>
      <c r="P571" s="217"/>
      <c r="Q571" s="217"/>
      <c r="R571" s="217"/>
      <c r="S571" s="217"/>
      <c r="T571" s="218"/>
      <c r="AT571" s="219" t="s">
        <v>150</v>
      </c>
      <c r="AU571" s="219" t="s">
        <v>83</v>
      </c>
      <c r="AV571" s="14" t="s">
        <v>83</v>
      </c>
      <c r="AW571" s="14" t="s">
        <v>30</v>
      </c>
      <c r="AX571" s="14" t="s">
        <v>81</v>
      </c>
      <c r="AY571" s="219" t="s">
        <v>142</v>
      </c>
    </row>
    <row r="572" spans="1:65" s="2" customFormat="1" ht="16.5" customHeight="1">
      <c r="A572" s="35"/>
      <c r="B572" s="36"/>
      <c r="C572" s="184" t="s">
        <v>896</v>
      </c>
      <c r="D572" s="184" t="s">
        <v>144</v>
      </c>
      <c r="E572" s="185" t="s">
        <v>897</v>
      </c>
      <c r="F572" s="186" t="s">
        <v>898</v>
      </c>
      <c r="G572" s="187" t="s">
        <v>307</v>
      </c>
      <c r="H572" s="188">
        <v>147.19999999999999</v>
      </c>
      <c r="I572" s="189"/>
      <c r="J572" s="190">
        <f>ROUND(I572*H572,2)</f>
        <v>0</v>
      </c>
      <c r="K572" s="191"/>
      <c r="L572" s="40"/>
      <c r="M572" s="192" t="s">
        <v>1</v>
      </c>
      <c r="N572" s="193" t="s">
        <v>38</v>
      </c>
      <c r="O572" s="72"/>
      <c r="P572" s="194">
        <f>O572*H572</f>
        <v>0</v>
      </c>
      <c r="Q572" s="194">
        <v>0</v>
      </c>
      <c r="R572" s="194">
        <f>Q572*H572</f>
        <v>0</v>
      </c>
      <c r="S572" s="194">
        <v>2.5999999999999999E-3</v>
      </c>
      <c r="T572" s="195">
        <f>S572*H572</f>
        <v>0.38271999999999995</v>
      </c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R572" s="196" t="s">
        <v>223</v>
      </c>
      <c r="AT572" s="196" t="s">
        <v>144</v>
      </c>
      <c r="AU572" s="196" t="s">
        <v>83</v>
      </c>
      <c r="AY572" s="18" t="s">
        <v>142</v>
      </c>
      <c r="BE572" s="197">
        <f>IF(N572="základní",J572,0)</f>
        <v>0</v>
      </c>
      <c r="BF572" s="197">
        <f>IF(N572="snížená",J572,0)</f>
        <v>0</v>
      </c>
      <c r="BG572" s="197">
        <f>IF(N572="zákl. přenesená",J572,0)</f>
        <v>0</v>
      </c>
      <c r="BH572" s="197">
        <f>IF(N572="sníž. přenesená",J572,0)</f>
        <v>0</v>
      </c>
      <c r="BI572" s="197">
        <f>IF(N572="nulová",J572,0)</f>
        <v>0</v>
      </c>
      <c r="BJ572" s="18" t="s">
        <v>81</v>
      </c>
      <c r="BK572" s="197">
        <f>ROUND(I572*H572,2)</f>
        <v>0</v>
      </c>
      <c r="BL572" s="18" t="s">
        <v>223</v>
      </c>
      <c r="BM572" s="196" t="s">
        <v>899</v>
      </c>
    </row>
    <row r="573" spans="1:65" s="14" customFormat="1" ht="11.25">
      <c r="B573" s="209"/>
      <c r="C573" s="210"/>
      <c r="D573" s="200" t="s">
        <v>150</v>
      </c>
      <c r="E573" s="211" t="s">
        <v>1</v>
      </c>
      <c r="F573" s="212" t="s">
        <v>900</v>
      </c>
      <c r="G573" s="210"/>
      <c r="H573" s="213">
        <v>147.19999999999999</v>
      </c>
      <c r="I573" s="214"/>
      <c r="J573" s="210"/>
      <c r="K573" s="210"/>
      <c r="L573" s="215"/>
      <c r="M573" s="216"/>
      <c r="N573" s="217"/>
      <c r="O573" s="217"/>
      <c r="P573" s="217"/>
      <c r="Q573" s="217"/>
      <c r="R573" s="217"/>
      <c r="S573" s="217"/>
      <c r="T573" s="218"/>
      <c r="AT573" s="219" t="s">
        <v>150</v>
      </c>
      <c r="AU573" s="219" t="s">
        <v>83</v>
      </c>
      <c r="AV573" s="14" t="s">
        <v>83</v>
      </c>
      <c r="AW573" s="14" t="s">
        <v>30</v>
      </c>
      <c r="AX573" s="14" t="s">
        <v>81</v>
      </c>
      <c r="AY573" s="219" t="s">
        <v>142</v>
      </c>
    </row>
    <row r="574" spans="1:65" s="2" customFormat="1" ht="16.5" customHeight="1">
      <c r="A574" s="35"/>
      <c r="B574" s="36"/>
      <c r="C574" s="184" t="s">
        <v>901</v>
      </c>
      <c r="D574" s="184" t="s">
        <v>144</v>
      </c>
      <c r="E574" s="185" t="s">
        <v>902</v>
      </c>
      <c r="F574" s="186" t="s">
        <v>903</v>
      </c>
      <c r="G574" s="187" t="s">
        <v>307</v>
      </c>
      <c r="H574" s="188">
        <v>44.2</v>
      </c>
      <c r="I574" s="189"/>
      <c r="J574" s="190">
        <f>ROUND(I574*H574,2)</f>
        <v>0</v>
      </c>
      <c r="K574" s="191"/>
      <c r="L574" s="40"/>
      <c r="M574" s="192" t="s">
        <v>1</v>
      </c>
      <c r="N574" s="193" t="s">
        <v>38</v>
      </c>
      <c r="O574" s="72"/>
      <c r="P574" s="194">
        <f>O574*H574</f>
        <v>0</v>
      </c>
      <c r="Q574" s="194">
        <v>0</v>
      </c>
      <c r="R574" s="194">
        <f>Q574*H574</f>
        <v>0</v>
      </c>
      <c r="S574" s="194">
        <v>3.9399999999999999E-3</v>
      </c>
      <c r="T574" s="195">
        <f>S574*H574</f>
        <v>0.174148</v>
      </c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R574" s="196" t="s">
        <v>223</v>
      </c>
      <c r="AT574" s="196" t="s">
        <v>144</v>
      </c>
      <c r="AU574" s="196" t="s">
        <v>83</v>
      </c>
      <c r="AY574" s="18" t="s">
        <v>142</v>
      </c>
      <c r="BE574" s="197">
        <f>IF(N574="základní",J574,0)</f>
        <v>0</v>
      </c>
      <c r="BF574" s="197">
        <f>IF(N574="snížená",J574,0)</f>
        <v>0</v>
      </c>
      <c r="BG574" s="197">
        <f>IF(N574="zákl. přenesená",J574,0)</f>
        <v>0</v>
      </c>
      <c r="BH574" s="197">
        <f>IF(N574="sníž. přenesená",J574,0)</f>
        <v>0</v>
      </c>
      <c r="BI574" s="197">
        <f>IF(N574="nulová",J574,0)</f>
        <v>0</v>
      </c>
      <c r="BJ574" s="18" t="s">
        <v>81</v>
      </c>
      <c r="BK574" s="197">
        <f>ROUND(I574*H574,2)</f>
        <v>0</v>
      </c>
      <c r="BL574" s="18" t="s">
        <v>223</v>
      </c>
      <c r="BM574" s="196" t="s">
        <v>904</v>
      </c>
    </row>
    <row r="575" spans="1:65" s="14" customFormat="1" ht="11.25">
      <c r="B575" s="209"/>
      <c r="C575" s="210"/>
      <c r="D575" s="200" t="s">
        <v>150</v>
      </c>
      <c r="E575" s="211" t="s">
        <v>1</v>
      </c>
      <c r="F575" s="212" t="s">
        <v>905</v>
      </c>
      <c r="G575" s="210"/>
      <c r="H575" s="213">
        <v>44.2</v>
      </c>
      <c r="I575" s="214"/>
      <c r="J575" s="210"/>
      <c r="K575" s="210"/>
      <c r="L575" s="215"/>
      <c r="M575" s="216"/>
      <c r="N575" s="217"/>
      <c r="O575" s="217"/>
      <c r="P575" s="217"/>
      <c r="Q575" s="217"/>
      <c r="R575" s="217"/>
      <c r="S575" s="217"/>
      <c r="T575" s="218"/>
      <c r="AT575" s="219" t="s">
        <v>150</v>
      </c>
      <c r="AU575" s="219" t="s">
        <v>83</v>
      </c>
      <c r="AV575" s="14" t="s">
        <v>83</v>
      </c>
      <c r="AW575" s="14" t="s">
        <v>30</v>
      </c>
      <c r="AX575" s="14" t="s">
        <v>81</v>
      </c>
      <c r="AY575" s="219" t="s">
        <v>142</v>
      </c>
    </row>
    <row r="576" spans="1:65" s="2" customFormat="1" ht="33" customHeight="1">
      <c r="A576" s="35"/>
      <c r="B576" s="36"/>
      <c r="C576" s="184" t="s">
        <v>906</v>
      </c>
      <c r="D576" s="184" t="s">
        <v>144</v>
      </c>
      <c r="E576" s="185" t="s">
        <v>907</v>
      </c>
      <c r="F576" s="186" t="s">
        <v>908</v>
      </c>
      <c r="G576" s="187" t="s">
        <v>147</v>
      </c>
      <c r="H576" s="188">
        <v>3.2629999999999999</v>
      </c>
      <c r="I576" s="189"/>
      <c r="J576" s="190">
        <f>ROUND(I576*H576,2)</f>
        <v>0</v>
      </c>
      <c r="K576" s="191"/>
      <c r="L576" s="40"/>
      <c r="M576" s="192" t="s">
        <v>1</v>
      </c>
      <c r="N576" s="193" t="s">
        <v>38</v>
      </c>
      <c r="O576" s="72"/>
      <c r="P576" s="194">
        <f>O576*H576</f>
        <v>0</v>
      </c>
      <c r="Q576" s="194">
        <v>6.6E-3</v>
      </c>
      <c r="R576" s="194">
        <f>Q576*H576</f>
        <v>2.1535800000000001E-2</v>
      </c>
      <c r="S576" s="194">
        <v>0</v>
      </c>
      <c r="T576" s="195">
        <f>S576*H576</f>
        <v>0</v>
      </c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R576" s="196" t="s">
        <v>223</v>
      </c>
      <c r="AT576" s="196" t="s">
        <v>144</v>
      </c>
      <c r="AU576" s="196" t="s">
        <v>83</v>
      </c>
      <c r="AY576" s="18" t="s">
        <v>142</v>
      </c>
      <c r="BE576" s="197">
        <f>IF(N576="základní",J576,0)</f>
        <v>0</v>
      </c>
      <c r="BF576" s="197">
        <f>IF(N576="snížená",J576,0)</f>
        <v>0</v>
      </c>
      <c r="BG576" s="197">
        <f>IF(N576="zákl. přenesená",J576,0)</f>
        <v>0</v>
      </c>
      <c r="BH576" s="197">
        <f>IF(N576="sníž. přenesená",J576,0)</f>
        <v>0</v>
      </c>
      <c r="BI576" s="197">
        <f>IF(N576="nulová",J576,0)</f>
        <v>0</v>
      </c>
      <c r="BJ576" s="18" t="s">
        <v>81</v>
      </c>
      <c r="BK576" s="197">
        <f>ROUND(I576*H576,2)</f>
        <v>0</v>
      </c>
      <c r="BL576" s="18" t="s">
        <v>223</v>
      </c>
      <c r="BM576" s="196" t="s">
        <v>909</v>
      </c>
    </row>
    <row r="577" spans="1:65" s="13" customFormat="1" ht="11.25">
      <c r="B577" s="198"/>
      <c r="C577" s="199"/>
      <c r="D577" s="200" t="s">
        <v>150</v>
      </c>
      <c r="E577" s="201" t="s">
        <v>1</v>
      </c>
      <c r="F577" s="202" t="s">
        <v>151</v>
      </c>
      <c r="G577" s="199"/>
      <c r="H577" s="201" t="s">
        <v>1</v>
      </c>
      <c r="I577" s="203"/>
      <c r="J577" s="199"/>
      <c r="K577" s="199"/>
      <c r="L577" s="204"/>
      <c r="M577" s="205"/>
      <c r="N577" s="206"/>
      <c r="O577" s="206"/>
      <c r="P577" s="206"/>
      <c r="Q577" s="206"/>
      <c r="R577" s="206"/>
      <c r="S577" s="206"/>
      <c r="T577" s="207"/>
      <c r="AT577" s="208" t="s">
        <v>150</v>
      </c>
      <c r="AU577" s="208" t="s">
        <v>83</v>
      </c>
      <c r="AV577" s="13" t="s">
        <v>81</v>
      </c>
      <c r="AW577" s="13" t="s">
        <v>30</v>
      </c>
      <c r="AX577" s="13" t="s">
        <v>73</v>
      </c>
      <c r="AY577" s="208" t="s">
        <v>142</v>
      </c>
    </row>
    <row r="578" spans="1:65" s="14" customFormat="1" ht="11.25">
      <c r="B578" s="209"/>
      <c r="C578" s="210"/>
      <c r="D578" s="200" t="s">
        <v>150</v>
      </c>
      <c r="E578" s="211" t="s">
        <v>1</v>
      </c>
      <c r="F578" s="212" t="s">
        <v>910</v>
      </c>
      <c r="G578" s="210"/>
      <c r="H578" s="213">
        <v>3.2629999999999999</v>
      </c>
      <c r="I578" s="214"/>
      <c r="J578" s="210"/>
      <c r="K578" s="210"/>
      <c r="L578" s="215"/>
      <c r="M578" s="216"/>
      <c r="N578" s="217"/>
      <c r="O578" s="217"/>
      <c r="P578" s="217"/>
      <c r="Q578" s="217"/>
      <c r="R578" s="217"/>
      <c r="S578" s="217"/>
      <c r="T578" s="218"/>
      <c r="AT578" s="219" t="s">
        <v>150</v>
      </c>
      <c r="AU578" s="219" t="s">
        <v>83</v>
      </c>
      <c r="AV578" s="14" t="s">
        <v>83</v>
      </c>
      <c r="AW578" s="14" t="s">
        <v>30</v>
      </c>
      <c r="AX578" s="14" t="s">
        <v>81</v>
      </c>
      <c r="AY578" s="219" t="s">
        <v>142</v>
      </c>
    </row>
    <row r="579" spans="1:65" s="2" customFormat="1" ht="16.5" customHeight="1">
      <c r="A579" s="35"/>
      <c r="B579" s="36"/>
      <c r="C579" s="184" t="s">
        <v>911</v>
      </c>
      <c r="D579" s="184" t="s">
        <v>144</v>
      </c>
      <c r="E579" s="185" t="s">
        <v>912</v>
      </c>
      <c r="F579" s="186" t="s">
        <v>913</v>
      </c>
      <c r="G579" s="187" t="s">
        <v>147</v>
      </c>
      <c r="H579" s="188">
        <v>47</v>
      </c>
      <c r="I579" s="189"/>
      <c r="J579" s="190">
        <f>ROUND(I579*H579,2)</f>
        <v>0</v>
      </c>
      <c r="K579" s="191"/>
      <c r="L579" s="40"/>
      <c r="M579" s="192" t="s">
        <v>1</v>
      </c>
      <c r="N579" s="193" t="s">
        <v>38</v>
      </c>
      <c r="O579" s="72"/>
      <c r="P579" s="194">
        <f>O579*H579</f>
        <v>0</v>
      </c>
      <c r="Q579" s="194">
        <v>2.0300000000000001E-3</v>
      </c>
      <c r="R579" s="194">
        <f>Q579*H579</f>
        <v>9.5410000000000009E-2</v>
      </c>
      <c r="S579" s="194">
        <v>0</v>
      </c>
      <c r="T579" s="195">
        <f>S579*H579</f>
        <v>0</v>
      </c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R579" s="196" t="s">
        <v>223</v>
      </c>
      <c r="AT579" s="196" t="s">
        <v>144</v>
      </c>
      <c r="AU579" s="196" t="s">
        <v>83</v>
      </c>
      <c r="AY579" s="18" t="s">
        <v>142</v>
      </c>
      <c r="BE579" s="197">
        <f>IF(N579="základní",J579,0)</f>
        <v>0</v>
      </c>
      <c r="BF579" s="197">
        <f>IF(N579="snížená",J579,0)</f>
        <v>0</v>
      </c>
      <c r="BG579" s="197">
        <f>IF(N579="zákl. přenesená",J579,0)</f>
        <v>0</v>
      </c>
      <c r="BH579" s="197">
        <f>IF(N579="sníž. přenesená",J579,0)</f>
        <v>0</v>
      </c>
      <c r="BI579" s="197">
        <f>IF(N579="nulová",J579,0)</f>
        <v>0</v>
      </c>
      <c r="BJ579" s="18" t="s">
        <v>81</v>
      </c>
      <c r="BK579" s="197">
        <f>ROUND(I579*H579,2)</f>
        <v>0</v>
      </c>
      <c r="BL579" s="18" t="s">
        <v>223</v>
      </c>
      <c r="BM579" s="196" t="s">
        <v>914</v>
      </c>
    </row>
    <row r="580" spans="1:65" s="13" customFormat="1" ht="11.25">
      <c r="B580" s="198"/>
      <c r="C580" s="199"/>
      <c r="D580" s="200" t="s">
        <v>150</v>
      </c>
      <c r="E580" s="201" t="s">
        <v>1</v>
      </c>
      <c r="F580" s="202" t="s">
        <v>915</v>
      </c>
      <c r="G580" s="199"/>
      <c r="H580" s="201" t="s">
        <v>1</v>
      </c>
      <c r="I580" s="203"/>
      <c r="J580" s="199"/>
      <c r="K580" s="199"/>
      <c r="L580" s="204"/>
      <c r="M580" s="205"/>
      <c r="N580" s="206"/>
      <c r="O580" s="206"/>
      <c r="P580" s="206"/>
      <c r="Q580" s="206"/>
      <c r="R580" s="206"/>
      <c r="S580" s="206"/>
      <c r="T580" s="207"/>
      <c r="AT580" s="208" t="s">
        <v>150</v>
      </c>
      <c r="AU580" s="208" t="s">
        <v>83</v>
      </c>
      <c r="AV580" s="13" t="s">
        <v>81</v>
      </c>
      <c r="AW580" s="13" t="s">
        <v>30</v>
      </c>
      <c r="AX580" s="13" t="s">
        <v>73</v>
      </c>
      <c r="AY580" s="208" t="s">
        <v>142</v>
      </c>
    </row>
    <row r="581" spans="1:65" s="14" customFormat="1" ht="11.25">
      <c r="B581" s="209"/>
      <c r="C581" s="210"/>
      <c r="D581" s="200" t="s">
        <v>150</v>
      </c>
      <c r="E581" s="211" t="s">
        <v>1</v>
      </c>
      <c r="F581" s="212" t="s">
        <v>916</v>
      </c>
      <c r="G581" s="210"/>
      <c r="H581" s="213">
        <v>47</v>
      </c>
      <c r="I581" s="214"/>
      <c r="J581" s="210"/>
      <c r="K581" s="210"/>
      <c r="L581" s="215"/>
      <c r="M581" s="216"/>
      <c r="N581" s="217"/>
      <c r="O581" s="217"/>
      <c r="P581" s="217"/>
      <c r="Q581" s="217"/>
      <c r="R581" s="217"/>
      <c r="S581" s="217"/>
      <c r="T581" s="218"/>
      <c r="AT581" s="219" t="s">
        <v>150</v>
      </c>
      <c r="AU581" s="219" t="s">
        <v>83</v>
      </c>
      <c r="AV581" s="14" t="s">
        <v>83</v>
      </c>
      <c r="AW581" s="14" t="s">
        <v>30</v>
      </c>
      <c r="AX581" s="14" t="s">
        <v>81</v>
      </c>
      <c r="AY581" s="219" t="s">
        <v>142</v>
      </c>
    </row>
    <row r="582" spans="1:65" s="2" customFormat="1" ht="33" customHeight="1">
      <c r="A582" s="35"/>
      <c r="B582" s="36"/>
      <c r="C582" s="184" t="s">
        <v>917</v>
      </c>
      <c r="D582" s="184" t="s">
        <v>144</v>
      </c>
      <c r="E582" s="185" t="s">
        <v>918</v>
      </c>
      <c r="F582" s="186" t="s">
        <v>919</v>
      </c>
      <c r="G582" s="187" t="s">
        <v>307</v>
      </c>
      <c r="H582" s="188">
        <v>20.9</v>
      </c>
      <c r="I582" s="189"/>
      <c r="J582" s="190">
        <f>ROUND(I582*H582,2)</f>
        <v>0</v>
      </c>
      <c r="K582" s="191"/>
      <c r="L582" s="40"/>
      <c r="M582" s="192" t="s">
        <v>1</v>
      </c>
      <c r="N582" s="193" t="s">
        <v>38</v>
      </c>
      <c r="O582" s="72"/>
      <c r="P582" s="194">
        <f>O582*H582</f>
        <v>0</v>
      </c>
      <c r="Q582" s="194">
        <v>3.5000000000000001E-3</v>
      </c>
      <c r="R582" s="194">
        <f>Q582*H582</f>
        <v>7.3149999999999993E-2</v>
      </c>
      <c r="S582" s="194">
        <v>0</v>
      </c>
      <c r="T582" s="195">
        <f>S582*H582</f>
        <v>0</v>
      </c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R582" s="196" t="s">
        <v>223</v>
      </c>
      <c r="AT582" s="196" t="s">
        <v>144</v>
      </c>
      <c r="AU582" s="196" t="s">
        <v>83</v>
      </c>
      <c r="AY582" s="18" t="s">
        <v>142</v>
      </c>
      <c r="BE582" s="197">
        <f>IF(N582="základní",J582,0)</f>
        <v>0</v>
      </c>
      <c r="BF582" s="197">
        <f>IF(N582="snížená",J582,0)</f>
        <v>0</v>
      </c>
      <c r="BG582" s="197">
        <f>IF(N582="zákl. přenesená",J582,0)</f>
        <v>0</v>
      </c>
      <c r="BH582" s="197">
        <f>IF(N582="sníž. přenesená",J582,0)</f>
        <v>0</v>
      </c>
      <c r="BI582" s="197">
        <f>IF(N582="nulová",J582,0)</f>
        <v>0</v>
      </c>
      <c r="BJ582" s="18" t="s">
        <v>81</v>
      </c>
      <c r="BK582" s="197">
        <f>ROUND(I582*H582,2)</f>
        <v>0</v>
      </c>
      <c r="BL582" s="18" t="s">
        <v>223</v>
      </c>
      <c r="BM582" s="196" t="s">
        <v>920</v>
      </c>
    </row>
    <row r="583" spans="1:65" s="13" customFormat="1" ht="11.25">
      <c r="B583" s="198"/>
      <c r="C583" s="199"/>
      <c r="D583" s="200" t="s">
        <v>150</v>
      </c>
      <c r="E583" s="201" t="s">
        <v>1</v>
      </c>
      <c r="F583" s="202" t="s">
        <v>259</v>
      </c>
      <c r="G583" s="199"/>
      <c r="H583" s="201" t="s">
        <v>1</v>
      </c>
      <c r="I583" s="203"/>
      <c r="J583" s="199"/>
      <c r="K583" s="199"/>
      <c r="L583" s="204"/>
      <c r="M583" s="205"/>
      <c r="N583" s="206"/>
      <c r="O583" s="206"/>
      <c r="P583" s="206"/>
      <c r="Q583" s="206"/>
      <c r="R583" s="206"/>
      <c r="S583" s="206"/>
      <c r="T583" s="207"/>
      <c r="AT583" s="208" t="s">
        <v>150</v>
      </c>
      <c r="AU583" s="208" t="s">
        <v>83</v>
      </c>
      <c r="AV583" s="13" t="s">
        <v>81</v>
      </c>
      <c r="AW583" s="13" t="s">
        <v>30</v>
      </c>
      <c r="AX583" s="13" t="s">
        <v>73</v>
      </c>
      <c r="AY583" s="208" t="s">
        <v>142</v>
      </c>
    </row>
    <row r="584" spans="1:65" s="14" customFormat="1" ht="11.25">
      <c r="B584" s="209"/>
      <c r="C584" s="210"/>
      <c r="D584" s="200" t="s">
        <v>150</v>
      </c>
      <c r="E584" s="211" t="s">
        <v>1</v>
      </c>
      <c r="F584" s="212" t="s">
        <v>895</v>
      </c>
      <c r="G584" s="210"/>
      <c r="H584" s="213">
        <v>20.9</v>
      </c>
      <c r="I584" s="214"/>
      <c r="J584" s="210"/>
      <c r="K584" s="210"/>
      <c r="L584" s="215"/>
      <c r="M584" s="216"/>
      <c r="N584" s="217"/>
      <c r="O584" s="217"/>
      <c r="P584" s="217"/>
      <c r="Q584" s="217"/>
      <c r="R584" s="217"/>
      <c r="S584" s="217"/>
      <c r="T584" s="218"/>
      <c r="AT584" s="219" t="s">
        <v>150</v>
      </c>
      <c r="AU584" s="219" t="s">
        <v>83</v>
      </c>
      <c r="AV584" s="14" t="s">
        <v>83</v>
      </c>
      <c r="AW584" s="14" t="s">
        <v>30</v>
      </c>
      <c r="AX584" s="14" t="s">
        <v>81</v>
      </c>
      <c r="AY584" s="219" t="s">
        <v>142</v>
      </c>
    </row>
    <row r="585" spans="1:65" s="2" customFormat="1" ht="24.2" customHeight="1">
      <c r="A585" s="35"/>
      <c r="B585" s="36"/>
      <c r="C585" s="184" t="s">
        <v>921</v>
      </c>
      <c r="D585" s="184" t="s">
        <v>144</v>
      </c>
      <c r="E585" s="185" t="s">
        <v>922</v>
      </c>
      <c r="F585" s="186" t="s">
        <v>923</v>
      </c>
      <c r="G585" s="187" t="s">
        <v>307</v>
      </c>
      <c r="H585" s="188">
        <v>147.19999999999999</v>
      </c>
      <c r="I585" s="189"/>
      <c r="J585" s="190">
        <f>ROUND(I585*H585,2)</f>
        <v>0</v>
      </c>
      <c r="K585" s="191"/>
      <c r="L585" s="40"/>
      <c r="M585" s="192" t="s">
        <v>1</v>
      </c>
      <c r="N585" s="193" t="s">
        <v>38</v>
      </c>
      <c r="O585" s="72"/>
      <c r="P585" s="194">
        <f>O585*H585</f>
        <v>0</v>
      </c>
      <c r="Q585" s="194">
        <v>1.6199999999999999E-3</v>
      </c>
      <c r="R585" s="194">
        <f>Q585*H585</f>
        <v>0.23846399999999998</v>
      </c>
      <c r="S585" s="194">
        <v>0</v>
      </c>
      <c r="T585" s="195">
        <f>S585*H585</f>
        <v>0</v>
      </c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R585" s="196" t="s">
        <v>223</v>
      </c>
      <c r="AT585" s="196" t="s">
        <v>144</v>
      </c>
      <c r="AU585" s="196" t="s">
        <v>83</v>
      </c>
      <c r="AY585" s="18" t="s">
        <v>142</v>
      </c>
      <c r="BE585" s="197">
        <f>IF(N585="základní",J585,0)</f>
        <v>0</v>
      </c>
      <c r="BF585" s="197">
        <f>IF(N585="snížená",J585,0)</f>
        <v>0</v>
      </c>
      <c r="BG585" s="197">
        <f>IF(N585="zákl. přenesená",J585,0)</f>
        <v>0</v>
      </c>
      <c r="BH585" s="197">
        <f>IF(N585="sníž. přenesená",J585,0)</f>
        <v>0</v>
      </c>
      <c r="BI585" s="197">
        <f>IF(N585="nulová",J585,0)</f>
        <v>0</v>
      </c>
      <c r="BJ585" s="18" t="s">
        <v>81</v>
      </c>
      <c r="BK585" s="197">
        <f>ROUND(I585*H585,2)</f>
        <v>0</v>
      </c>
      <c r="BL585" s="18" t="s">
        <v>223</v>
      </c>
      <c r="BM585" s="196" t="s">
        <v>924</v>
      </c>
    </row>
    <row r="586" spans="1:65" s="14" customFormat="1" ht="11.25">
      <c r="B586" s="209"/>
      <c r="C586" s="210"/>
      <c r="D586" s="200" t="s">
        <v>150</v>
      </c>
      <c r="E586" s="211" t="s">
        <v>1</v>
      </c>
      <c r="F586" s="212" t="s">
        <v>900</v>
      </c>
      <c r="G586" s="210"/>
      <c r="H586" s="213">
        <v>147.19999999999999</v>
      </c>
      <c r="I586" s="214"/>
      <c r="J586" s="210"/>
      <c r="K586" s="210"/>
      <c r="L586" s="215"/>
      <c r="M586" s="216"/>
      <c r="N586" s="217"/>
      <c r="O586" s="217"/>
      <c r="P586" s="217"/>
      <c r="Q586" s="217"/>
      <c r="R586" s="217"/>
      <c r="S586" s="217"/>
      <c r="T586" s="218"/>
      <c r="AT586" s="219" t="s">
        <v>150</v>
      </c>
      <c r="AU586" s="219" t="s">
        <v>83</v>
      </c>
      <c r="AV586" s="14" t="s">
        <v>83</v>
      </c>
      <c r="AW586" s="14" t="s">
        <v>30</v>
      </c>
      <c r="AX586" s="14" t="s">
        <v>81</v>
      </c>
      <c r="AY586" s="219" t="s">
        <v>142</v>
      </c>
    </row>
    <row r="587" spans="1:65" s="2" customFormat="1" ht="16.5" customHeight="1">
      <c r="A587" s="35"/>
      <c r="B587" s="36"/>
      <c r="C587" s="184" t="s">
        <v>925</v>
      </c>
      <c r="D587" s="184" t="s">
        <v>144</v>
      </c>
      <c r="E587" s="185" t="s">
        <v>926</v>
      </c>
      <c r="F587" s="186" t="s">
        <v>927</v>
      </c>
      <c r="G587" s="187" t="s">
        <v>307</v>
      </c>
      <c r="H587" s="188">
        <v>2.0499999999999998</v>
      </c>
      <c r="I587" s="189"/>
      <c r="J587" s="190">
        <f>ROUND(I587*H587,2)</f>
        <v>0</v>
      </c>
      <c r="K587" s="191"/>
      <c r="L587" s="40"/>
      <c r="M587" s="192" t="s">
        <v>1</v>
      </c>
      <c r="N587" s="193" t="s">
        <v>38</v>
      </c>
      <c r="O587" s="72"/>
      <c r="P587" s="194">
        <f>O587*H587</f>
        <v>0</v>
      </c>
      <c r="Q587" s="194">
        <v>1.6299999999999999E-3</v>
      </c>
      <c r="R587" s="194">
        <f>Q587*H587</f>
        <v>3.3414999999999994E-3</v>
      </c>
      <c r="S587" s="194">
        <v>0</v>
      </c>
      <c r="T587" s="195">
        <f>S587*H587</f>
        <v>0</v>
      </c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R587" s="196" t="s">
        <v>223</v>
      </c>
      <c r="AT587" s="196" t="s">
        <v>144</v>
      </c>
      <c r="AU587" s="196" t="s">
        <v>83</v>
      </c>
      <c r="AY587" s="18" t="s">
        <v>142</v>
      </c>
      <c r="BE587" s="197">
        <f>IF(N587="základní",J587,0)</f>
        <v>0</v>
      </c>
      <c r="BF587" s="197">
        <f>IF(N587="snížená",J587,0)</f>
        <v>0</v>
      </c>
      <c r="BG587" s="197">
        <f>IF(N587="zákl. přenesená",J587,0)</f>
        <v>0</v>
      </c>
      <c r="BH587" s="197">
        <f>IF(N587="sníž. přenesená",J587,0)</f>
        <v>0</v>
      </c>
      <c r="BI587" s="197">
        <f>IF(N587="nulová",J587,0)</f>
        <v>0</v>
      </c>
      <c r="BJ587" s="18" t="s">
        <v>81</v>
      </c>
      <c r="BK587" s="197">
        <f>ROUND(I587*H587,2)</f>
        <v>0</v>
      </c>
      <c r="BL587" s="18" t="s">
        <v>223</v>
      </c>
      <c r="BM587" s="196" t="s">
        <v>928</v>
      </c>
    </row>
    <row r="588" spans="1:65" s="13" customFormat="1" ht="11.25">
      <c r="B588" s="198"/>
      <c r="C588" s="199"/>
      <c r="D588" s="200" t="s">
        <v>150</v>
      </c>
      <c r="E588" s="201" t="s">
        <v>1</v>
      </c>
      <c r="F588" s="202" t="s">
        <v>151</v>
      </c>
      <c r="G588" s="199"/>
      <c r="H588" s="201" t="s">
        <v>1</v>
      </c>
      <c r="I588" s="203"/>
      <c r="J588" s="199"/>
      <c r="K588" s="199"/>
      <c r="L588" s="204"/>
      <c r="M588" s="205"/>
      <c r="N588" s="206"/>
      <c r="O588" s="206"/>
      <c r="P588" s="206"/>
      <c r="Q588" s="206"/>
      <c r="R588" s="206"/>
      <c r="S588" s="206"/>
      <c r="T588" s="207"/>
      <c r="AT588" s="208" t="s">
        <v>150</v>
      </c>
      <c r="AU588" s="208" t="s">
        <v>83</v>
      </c>
      <c r="AV588" s="13" t="s">
        <v>81</v>
      </c>
      <c r="AW588" s="13" t="s">
        <v>30</v>
      </c>
      <c r="AX588" s="13" t="s">
        <v>73</v>
      </c>
      <c r="AY588" s="208" t="s">
        <v>142</v>
      </c>
    </row>
    <row r="589" spans="1:65" s="14" customFormat="1" ht="11.25">
      <c r="B589" s="209"/>
      <c r="C589" s="210"/>
      <c r="D589" s="200" t="s">
        <v>150</v>
      </c>
      <c r="E589" s="211" t="s">
        <v>1</v>
      </c>
      <c r="F589" s="212" t="s">
        <v>929</v>
      </c>
      <c r="G589" s="210"/>
      <c r="H589" s="213">
        <v>2.0499999999999998</v>
      </c>
      <c r="I589" s="214"/>
      <c r="J589" s="210"/>
      <c r="K589" s="210"/>
      <c r="L589" s="215"/>
      <c r="M589" s="216"/>
      <c r="N589" s="217"/>
      <c r="O589" s="217"/>
      <c r="P589" s="217"/>
      <c r="Q589" s="217"/>
      <c r="R589" s="217"/>
      <c r="S589" s="217"/>
      <c r="T589" s="218"/>
      <c r="AT589" s="219" t="s">
        <v>150</v>
      </c>
      <c r="AU589" s="219" t="s">
        <v>83</v>
      </c>
      <c r="AV589" s="14" t="s">
        <v>83</v>
      </c>
      <c r="AW589" s="14" t="s">
        <v>30</v>
      </c>
      <c r="AX589" s="14" t="s">
        <v>81</v>
      </c>
      <c r="AY589" s="219" t="s">
        <v>142</v>
      </c>
    </row>
    <row r="590" spans="1:65" s="2" customFormat="1" ht="24.2" customHeight="1">
      <c r="A590" s="35"/>
      <c r="B590" s="36"/>
      <c r="C590" s="184" t="s">
        <v>930</v>
      </c>
      <c r="D590" s="184" t="s">
        <v>144</v>
      </c>
      <c r="E590" s="185" t="s">
        <v>931</v>
      </c>
      <c r="F590" s="186" t="s">
        <v>932</v>
      </c>
      <c r="G590" s="187" t="s">
        <v>457</v>
      </c>
      <c r="H590" s="188">
        <v>8</v>
      </c>
      <c r="I590" s="189"/>
      <c r="J590" s="190">
        <f>ROUND(I590*H590,2)</f>
        <v>0</v>
      </c>
      <c r="K590" s="191"/>
      <c r="L590" s="40"/>
      <c r="M590" s="192" t="s">
        <v>1</v>
      </c>
      <c r="N590" s="193" t="s">
        <v>38</v>
      </c>
      <c r="O590" s="72"/>
      <c r="P590" s="194">
        <f>O590*H590</f>
        <v>0</v>
      </c>
      <c r="Q590" s="194">
        <v>3.6000000000000002E-4</v>
      </c>
      <c r="R590" s="194">
        <f>Q590*H590</f>
        <v>2.8800000000000002E-3</v>
      </c>
      <c r="S590" s="194">
        <v>0</v>
      </c>
      <c r="T590" s="195">
        <f>S590*H590</f>
        <v>0</v>
      </c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R590" s="196" t="s">
        <v>223</v>
      </c>
      <c r="AT590" s="196" t="s">
        <v>144</v>
      </c>
      <c r="AU590" s="196" t="s">
        <v>83</v>
      </c>
      <c r="AY590" s="18" t="s">
        <v>142</v>
      </c>
      <c r="BE590" s="197">
        <f>IF(N590="základní",J590,0)</f>
        <v>0</v>
      </c>
      <c r="BF590" s="197">
        <f>IF(N590="snížená",J590,0)</f>
        <v>0</v>
      </c>
      <c r="BG590" s="197">
        <f>IF(N590="zákl. přenesená",J590,0)</f>
        <v>0</v>
      </c>
      <c r="BH590" s="197">
        <f>IF(N590="sníž. přenesená",J590,0)</f>
        <v>0</v>
      </c>
      <c r="BI590" s="197">
        <f>IF(N590="nulová",J590,0)</f>
        <v>0</v>
      </c>
      <c r="BJ590" s="18" t="s">
        <v>81</v>
      </c>
      <c r="BK590" s="197">
        <f>ROUND(I590*H590,2)</f>
        <v>0</v>
      </c>
      <c r="BL590" s="18" t="s">
        <v>223</v>
      </c>
      <c r="BM590" s="196" t="s">
        <v>933</v>
      </c>
    </row>
    <row r="591" spans="1:65" s="2" customFormat="1" ht="16.5" customHeight="1">
      <c r="A591" s="35"/>
      <c r="B591" s="36"/>
      <c r="C591" s="184" t="s">
        <v>934</v>
      </c>
      <c r="D591" s="184" t="s">
        <v>144</v>
      </c>
      <c r="E591" s="185" t="s">
        <v>935</v>
      </c>
      <c r="F591" s="186" t="s">
        <v>936</v>
      </c>
      <c r="G591" s="187" t="s">
        <v>457</v>
      </c>
      <c r="H591" s="188">
        <v>1</v>
      </c>
      <c r="I591" s="189"/>
      <c r="J591" s="190">
        <f>ROUND(I591*H591,2)</f>
        <v>0</v>
      </c>
      <c r="K591" s="191"/>
      <c r="L591" s="40"/>
      <c r="M591" s="192" t="s">
        <v>1</v>
      </c>
      <c r="N591" s="193" t="s">
        <v>38</v>
      </c>
      <c r="O591" s="72"/>
      <c r="P591" s="194">
        <f>O591*H591</f>
        <v>0</v>
      </c>
      <c r="Q591" s="194">
        <v>2.5000000000000001E-4</v>
      </c>
      <c r="R591" s="194">
        <f>Q591*H591</f>
        <v>2.5000000000000001E-4</v>
      </c>
      <c r="S591" s="194">
        <v>0</v>
      </c>
      <c r="T591" s="195">
        <f>S591*H591</f>
        <v>0</v>
      </c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R591" s="196" t="s">
        <v>223</v>
      </c>
      <c r="AT591" s="196" t="s">
        <v>144</v>
      </c>
      <c r="AU591" s="196" t="s">
        <v>83</v>
      </c>
      <c r="AY591" s="18" t="s">
        <v>142</v>
      </c>
      <c r="BE591" s="197">
        <f>IF(N591="základní",J591,0)</f>
        <v>0</v>
      </c>
      <c r="BF591" s="197">
        <f>IF(N591="snížená",J591,0)</f>
        <v>0</v>
      </c>
      <c r="BG591" s="197">
        <f>IF(N591="zákl. přenesená",J591,0)</f>
        <v>0</v>
      </c>
      <c r="BH591" s="197">
        <f>IF(N591="sníž. přenesená",J591,0)</f>
        <v>0</v>
      </c>
      <c r="BI591" s="197">
        <f>IF(N591="nulová",J591,0)</f>
        <v>0</v>
      </c>
      <c r="BJ591" s="18" t="s">
        <v>81</v>
      </c>
      <c r="BK591" s="197">
        <f>ROUND(I591*H591,2)</f>
        <v>0</v>
      </c>
      <c r="BL591" s="18" t="s">
        <v>223</v>
      </c>
      <c r="BM591" s="196" t="s">
        <v>937</v>
      </c>
    </row>
    <row r="592" spans="1:65" s="13" customFormat="1" ht="11.25">
      <c r="B592" s="198"/>
      <c r="C592" s="199"/>
      <c r="D592" s="200" t="s">
        <v>150</v>
      </c>
      <c r="E592" s="201" t="s">
        <v>1</v>
      </c>
      <c r="F592" s="202" t="s">
        <v>151</v>
      </c>
      <c r="G592" s="199"/>
      <c r="H592" s="201" t="s">
        <v>1</v>
      </c>
      <c r="I592" s="203"/>
      <c r="J592" s="199"/>
      <c r="K592" s="199"/>
      <c r="L592" s="204"/>
      <c r="M592" s="205"/>
      <c r="N592" s="206"/>
      <c r="O592" s="206"/>
      <c r="P592" s="206"/>
      <c r="Q592" s="206"/>
      <c r="R592" s="206"/>
      <c r="S592" s="206"/>
      <c r="T592" s="207"/>
      <c r="AT592" s="208" t="s">
        <v>150</v>
      </c>
      <c r="AU592" s="208" t="s">
        <v>83</v>
      </c>
      <c r="AV592" s="13" t="s">
        <v>81</v>
      </c>
      <c r="AW592" s="13" t="s">
        <v>30</v>
      </c>
      <c r="AX592" s="13" t="s">
        <v>73</v>
      </c>
      <c r="AY592" s="208" t="s">
        <v>142</v>
      </c>
    </row>
    <row r="593" spans="1:65" s="14" customFormat="1" ht="11.25">
      <c r="B593" s="209"/>
      <c r="C593" s="210"/>
      <c r="D593" s="200" t="s">
        <v>150</v>
      </c>
      <c r="E593" s="211" t="s">
        <v>1</v>
      </c>
      <c r="F593" s="212" t="s">
        <v>81</v>
      </c>
      <c r="G593" s="210"/>
      <c r="H593" s="213">
        <v>1</v>
      </c>
      <c r="I593" s="214"/>
      <c r="J593" s="210"/>
      <c r="K593" s="210"/>
      <c r="L593" s="215"/>
      <c r="M593" s="216"/>
      <c r="N593" s="217"/>
      <c r="O593" s="217"/>
      <c r="P593" s="217"/>
      <c r="Q593" s="217"/>
      <c r="R593" s="217"/>
      <c r="S593" s="217"/>
      <c r="T593" s="218"/>
      <c r="AT593" s="219" t="s">
        <v>150</v>
      </c>
      <c r="AU593" s="219" t="s">
        <v>83</v>
      </c>
      <c r="AV593" s="14" t="s">
        <v>83</v>
      </c>
      <c r="AW593" s="14" t="s">
        <v>30</v>
      </c>
      <c r="AX593" s="14" t="s">
        <v>81</v>
      </c>
      <c r="AY593" s="219" t="s">
        <v>142</v>
      </c>
    </row>
    <row r="594" spans="1:65" s="2" customFormat="1" ht="24.2" customHeight="1">
      <c r="A594" s="35"/>
      <c r="B594" s="36"/>
      <c r="C594" s="184" t="s">
        <v>938</v>
      </c>
      <c r="D594" s="184" t="s">
        <v>144</v>
      </c>
      <c r="E594" s="185" t="s">
        <v>939</v>
      </c>
      <c r="F594" s="186" t="s">
        <v>940</v>
      </c>
      <c r="G594" s="187" t="s">
        <v>307</v>
      </c>
      <c r="H594" s="188">
        <v>2.5</v>
      </c>
      <c r="I594" s="189"/>
      <c r="J594" s="190">
        <f>ROUND(I594*H594,2)</f>
        <v>0</v>
      </c>
      <c r="K594" s="191"/>
      <c r="L594" s="40"/>
      <c r="M594" s="192" t="s">
        <v>1</v>
      </c>
      <c r="N594" s="193" t="s">
        <v>38</v>
      </c>
      <c r="O594" s="72"/>
      <c r="P594" s="194">
        <f>O594*H594</f>
        <v>0</v>
      </c>
      <c r="Q594" s="194">
        <v>1.9400000000000001E-3</v>
      </c>
      <c r="R594" s="194">
        <f>Q594*H594</f>
        <v>4.8500000000000001E-3</v>
      </c>
      <c r="S594" s="194">
        <v>0</v>
      </c>
      <c r="T594" s="195">
        <f>S594*H594</f>
        <v>0</v>
      </c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R594" s="196" t="s">
        <v>223</v>
      </c>
      <c r="AT594" s="196" t="s">
        <v>144</v>
      </c>
      <c r="AU594" s="196" t="s">
        <v>83</v>
      </c>
      <c r="AY594" s="18" t="s">
        <v>142</v>
      </c>
      <c r="BE594" s="197">
        <f>IF(N594="základní",J594,0)</f>
        <v>0</v>
      </c>
      <c r="BF594" s="197">
        <f>IF(N594="snížená",J594,0)</f>
        <v>0</v>
      </c>
      <c r="BG594" s="197">
        <f>IF(N594="zákl. přenesená",J594,0)</f>
        <v>0</v>
      </c>
      <c r="BH594" s="197">
        <f>IF(N594="sníž. přenesená",J594,0)</f>
        <v>0</v>
      </c>
      <c r="BI594" s="197">
        <f>IF(N594="nulová",J594,0)</f>
        <v>0</v>
      </c>
      <c r="BJ594" s="18" t="s">
        <v>81</v>
      </c>
      <c r="BK594" s="197">
        <f>ROUND(I594*H594,2)</f>
        <v>0</v>
      </c>
      <c r="BL594" s="18" t="s">
        <v>223</v>
      </c>
      <c r="BM594" s="196" t="s">
        <v>941</v>
      </c>
    </row>
    <row r="595" spans="1:65" s="13" customFormat="1" ht="11.25">
      <c r="B595" s="198"/>
      <c r="C595" s="199"/>
      <c r="D595" s="200" t="s">
        <v>150</v>
      </c>
      <c r="E595" s="201" t="s">
        <v>1</v>
      </c>
      <c r="F595" s="202" t="s">
        <v>151</v>
      </c>
      <c r="G595" s="199"/>
      <c r="H595" s="201" t="s">
        <v>1</v>
      </c>
      <c r="I595" s="203"/>
      <c r="J595" s="199"/>
      <c r="K595" s="199"/>
      <c r="L595" s="204"/>
      <c r="M595" s="205"/>
      <c r="N595" s="206"/>
      <c r="O595" s="206"/>
      <c r="P595" s="206"/>
      <c r="Q595" s="206"/>
      <c r="R595" s="206"/>
      <c r="S595" s="206"/>
      <c r="T595" s="207"/>
      <c r="AT595" s="208" t="s">
        <v>150</v>
      </c>
      <c r="AU595" s="208" t="s">
        <v>83</v>
      </c>
      <c r="AV595" s="13" t="s">
        <v>81</v>
      </c>
      <c r="AW595" s="13" t="s">
        <v>30</v>
      </c>
      <c r="AX595" s="13" t="s">
        <v>73</v>
      </c>
      <c r="AY595" s="208" t="s">
        <v>142</v>
      </c>
    </row>
    <row r="596" spans="1:65" s="14" customFormat="1" ht="11.25">
      <c r="B596" s="209"/>
      <c r="C596" s="210"/>
      <c r="D596" s="200" t="s">
        <v>150</v>
      </c>
      <c r="E596" s="211" t="s">
        <v>1</v>
      </c>
      <c r="F596" s="212" t="s">
        <v>942</v>
      </c>
      <c r="G596" s="210"/>
      <c r="H596" s="213">
        <v>2.5</v>
      </c>
      <c r="I596" s="214"/>
      <c r="J596" s="210"/>
      <c r="K596" s="210"/>
      <c r="L596" s="215"/>
      <c r="M596" s="216"/>
      <c r="N596" s="217"/>
      <c r="O596" s="217"/>
      <c r="P596" s="217"/>
      <c r="Q596" s="217"/>
      <c r="R596" s="217"/>
      <c r="S596" s="217"/>
      <c r="T596" s="218"/>
      <c r="AT596" s="219" t="s">
        <v>150</v>
      </c>
      <c r="AU596" s="219" t="s">
        <v>83</v>
      </c>
      <c r="AV596" s="14" t="s">
        <v>83</v>
      </c>
      <c r="AW596" s="14" t="s">
        <v>30</v>
      </c>
      <c r="AX596" s="14" t="s">
        <v>81</v>
      </c>
      <c r="AY596" s="219" t="s">
        <v>142</v>
      </c>
    </row>
    <row r="597" spans="1:65" s="2" customFormat="1" ht="24.2" customHeight="1">
      <c r="A597" s="35"/>
      <c r="B597" s="36"/>
      <c r="C597" s="184" t="s">
        <v>943</v>
      </c>
      <c r="D597" s="184" t="s">
        <v>144</v>
      </c>
      <c r="E597" s="185" t="s">
        <v>944</v>
      </c>
      <c r="F597" s="186" t="s">
        <v>945</v>
      </c>
      <c r="G597" s="187" t="s">
        <v>307</v>
      </c>
      <c r="H597" s="188">
        <v>44.7</v>
      </c>
      <c r="I597" s="189"/>
      <c r="J597" s="190">
        <f>ROUND(I597*H597,2)</f>
        <v>0</v>
      </c>
      <c r="K597" s="191"/>
      <c r="L597" s="40"/>
      <c r="M597" s="192" t="s">
        <v>1</v>
      </c>
      <c r="N597" s="193" t="s">
        <v>38</v>
      </c>
      <c r="O597" s="72"/>
      <c r="P597" s="194">
        <f>O597*H597</f>
        <v>0</v>
      </c>
      <c r="Q597" s="194">
        <v>2.0999999999999999E-3</v>
      </c>
      <c r="R597" s="194">
        <f>Q597*H597</f>
        <v>9.3869999999999995E-2</v>
      </c>
      <c r="S597" s="194">
        <v>0</v>
      </c>
      <c r="T597" s="195">
        <f>S597*H597</f>
        <v>0</v>
      </c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R597" s="196" t="s">
        <v>223</v>
      </c>
      <c r="AT597" s="196" t="s">
        <v>144</v>
      </c>
      <c r="AU597" s="196" t="s">
        <v>83</v>
      </c>
      <c r="AY597" s="18" t="s">
        <v>142</v>
      </c>
      <c r="BE597" s="197">
        <f>IF(N597="základní",J597,0)</f>
        <v>0</v>
      </c>
      <c r="BF597" s="197">
        <f>IF(N597="snížená",J597,0)</f>
        <v>0</v>
      </c>
      <c r="BG597" s="197">
        <f>IF(N597="zákl. přenesená",J597,0)</f>
        <v>0</v>
      </c>
      <c r="BH597" s="197">
        <f>IF(N597="sníž. přenesená",J597,0)</f>
        <v>0</v>
      </c>
      <c r="BI597" s="197">
        <f>IF(N597="nulová",J597,0)</f>
        <v>0</v>
      </c>
      <c r="BJ597" s="18" t="s">
        <v>81</v>
      </c>
      <c r="BK597" s="197">
        <f>ROUND(I597*H597,2)</f>
        <v>0</v>
      </c>
      <c r="BL597" s="18" t="s">
        <v>223</v>
      </c>
      <c r="BM597" s="196" t="s">
        <v>946</v>
      </c>
    </row>
    <row r="598" spans="1:65" s="14" customFormat="1" ht="11.25">
      <c r="B598" s="209"/>
      <c r="C598" s="210"/>
      <c r="D598" s="200" t="s">
        <v>150</v>
      </c>
      <c r="E598" s="211" t="s">
        <v>1</v>
      </c>
      <c r="F598" s="212" t="s">
        <v>947</v>
      </c>
      <c r="G598" s="210"/>
      <c r="H598" s="213">
        <v>44.7</v>
      </c>
      <c r="I598" s="214"/>
      <c r="J598" s="210"/>
      <c r="K598" s="210"/>
      <c r="L598" s="215"/>
      <c r="M598" s="216"/>
      <c r="N598" s="217"/>
      <c r="O598" s="217"/>
      <c r="P598" s="217"/>
      <c r="Q598" s="217"/>
      <c r="R598" s="217"/>
      <c r="S598" s="217"/>
      <c r="T598" s="218"/>
      <c r="AT598" s="219" t="s">
        <v>150</v>
      </c>
      <c r="AU598" s="219" t="s">
        <v>83</v>
      </c>
      <c r="AV598" s="14" t="s">
        <v>83</v>
      </c>
      <c r="AW598" s="14" t="s">
        <v>30</v>
      </c>
      <c r="AX598" s="14" t="s">
        <v>81</v>
      </c>
      <c r="AY598" s="219" t="s">
        <v>142</v>
      </c>
    </row>
    <row r="599" spans="1:65" s="2" customFormat="1" ht="24.2" customHeight="1">
      <c r="A599" s="35"/>
      <c r="B599" s="36"/>
      <c r="C599" s="184" t="s">
        <v>948</v>
      </c>
      <c r="D599" s="184" t="s">
        <v>144</v>
      </c>
      <c r="E599" s="185" t="s">
        <v>949</v>
      </c>
      <c r="F599" s="186" t="s">
        <v>950</v>
      </c>
      <c r="G599" s="187" t="s">
        <v>147</v>
      </c>
      <c r="H599" s="188">
        <v>305.69799999999998</v>
      </c>
      <c r="I599" s="189"/>
      <c r="J599" s="190">
        <f>ROUND(I599*H599,2)</f>
        <v>0</v>
      </c>
      <c r="K599" s="191"/>
      <c r="L599" s="40"/>
      <c r="M599" s="192" t="s">
        <v>1</v>
      </c>
      <c r="N599" s="193" t="s">
        <v>38</v>
      </c>
      <c r="O599" s="72"/>
      <c r="P599" s="194">
        <f>O599*H599</f>
        <v>0</v>
      </c>
      <c r="Q599" s="194">
        <v>0</v>
      </c>
      <c r="R599" s="194">
        <f>Q599*H599</f>
        <v>0</v>
      </c>
      <c r="S599" s="194">
        <v>0</v>
      </c>
      <c r="T599" s="195">
        <f>S599*H599</f>
        <v>0</v>
      </c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R599" s="196" t="s">
        <v>223</v>
      </c>
      <c r="AT599" s="196" t="s">
        <v>144</v>
      </c>
      <c r="AU599" s="196" t="s">
        <v>83</v>
      </c>
      <c r="AY599" s="18" t="s">
        <v>142</v>
      </c>
      <c r="BE599" s="197">
        <f>IF(N599="základní",J599,0)</f>
        <v>0</v>
      </c>
      <c r="BF599" s="197">
        <f>IF(N599="snížená",J599,0)</f>
        <v>0</v>
      </c>
      <c r="BG599" s="197">
        <f>IF(N599="zákl. přenesená",J599,0)</f>
        <v>0</v>
      </c>
      <c r="BH599" s="197">
        <f>IF(N599="sníž. přenesená",J599,0)</f>
        <v>0</v>
      </c>
      <c r="BI599" s="197">
        <f>IF(N599="nulová",J599,0)</f>
        <v>0</v>
      </c>
      <c r="BJ599" s="18" t="s">
        <v>81</v>
      </c>
      <c r="BK599" s="197">
        <f>ROUND(I599*H599,2)</f>
        <v>0</v>
      </c>
      <c r="BL599" s="18" t="s">
        <v>223</v>
      </c>
      <c r="BM599" s="196" t="s">
        <v>951</v>
      </c>
    </row>
    <row r="600" spans="1:65" s="14" customFormat="1" ht="11.25">
      <c r="B600" s="209"/>
      <c r="C600" s="210"/>
      <c r="D600" s="200" t="s">
        <v>150</v>
      </c>
      <c r="E600" s="211" t="s">
        <v>1</v>
      </c>
      <c r="F600" s="212" t="s">
        <v>854</v>
      </c>
      <c r="G600" s="210"/>
      <c r="H600" s="213">
        <v>305.69799999999998</v>
      </c>
      <c r="I600" s="214"/>
      <c r="J600" s="210"/>
      <c r="K600" s="210"/>
      <c r="L600" s="215"/>
      <c r="M600" s="216"/>
      <c r="N600" s="217"/>
      <c r="O600" s="217"/>
      <c r="P600" s="217"/>
      <c r="Q600" s="217"/>
      <c r="R600" s="217"/>
      <c r="S600" s="217"/>
      <c r="T600" s="218"/>
      <c r="AT600" s="219" t="s">
        <v>150</v>
      </c>
      <c r="AU600" s="219" t="s">
        <v>83</v>
      </c>
      <c r="AV600" s="14" t="s">
        <v>83</v>
      </c>
      <c r="AW600" s="14" t="s">
        <v>30</v>
      </c>
      <c r="AX600" s="14" t="s">
        <v>81</v>
      </c>
      <c r="AY600" s="219" t="s">
        <v>142</v>
      </c>
    </row>
    <row r="601" spans="1:65" s="2" customFormat="1" ht="24.2" customHeight="1">
      <c r="A601" s="35"/>
      <c r="B601" s="36"/>
      <c r="C601" s="184" t="s">
        <v>952</v>
      </c>
      <c r="D601" s="184" t="s">
        <v>144</v>
      </c>
      <c r="E601" s="185" t="s">
        <v>953</v>
      </c>
      <c r="F601" s="186" t="s">
        <v>954</v>
      </c>
      <c r="G601" s="187" t="s">
        <v>190</v>
      </c>
      <c r="H601" s="188">
        <v>0.53400000000000003</v>
      </c>
      <c r="I601" s="189"/>
      <c r="J601" s="190">
        <f>ROUND(I601*H601,2)</f>
        <v>0</v>
      </c>
      <c r="K601" s="191"/>
      <c r="L601" s="40"/>
      <c r="M601" s="192" t="s">
        <v>1</v>
      </c>
      <c r="N601" s="193" t="s">
        <v>38</v>
      </c>
      <c r="O601" s="72"/>
      <c r="P601" s="194">
        <f>O601*H601</f>
        <v>0</v>
      </c>
      <c r="Q601" s="194">
        <v>0</v>
      </c>
      <c r="R601" s="194">
        <f>Q601*H601</f>
        <v>0</v>
      </c>
      <c r="S601" s="194">
        <v>0</v>
      </c>
      <c r="T601" s="195">
        <f>S601*H601</f>
        <v>0</v>
      </c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R601" s="196" t="s">
        <v>223</v>
      </c>
      <c r="AT601" s="196" t="s">
        <v>144</v>
      </c>
      <c r="AU601" s="196" t="s">
        <v>83</v>
      </c>
      <c r="AY601" s="18" t="s">
        <v>142</v>
      </c>
      <c r="BE601" s="197">
        <f>IF(N601="základní",J601,0)</f>
        <v>0</v>
      </c>
      <c r="BF601" s="197">
        <f>IF(N601="snížená",J601,0)</f>
        <v>0</v>
      </c>
      <c r="BG601" s="197">
        <f>IF(N601="zákl. přenesená",J601,0)</f>
        <v>0</v>
      </c>
      <c r="BH601" s="197">
        <f>IF(N601="sníž. přenesená",J601,0)</f>
        <v>0</v>
      </c>
      <c r="BI601" s="197">
        <f>IF(N601="nulová",J601,0)</f>
        <v>0</v>
      </c>
      <c r="BJ601" s="18" t="s">
        <v>81</v>
      </c>
      <c r="BK601" s="197">
        <f>ROUND(I601*H601,2)</f>
        <v>0</v>
      </c>
      <c r="BL601" s="18" t="s">
        <v>223</v>
      </c>
      <c r="BM601" s="196" t="s">
        <v>955</v>
      </c>
    </row>
    <row r="602" spans="1:65" s="12" customFormat="1" ht="22.9" customHeight="1">
      <c r="B602" s="168"/>
      <c r="C602" s="169"/>
      <c r="D602" s="170" t="s">
        <v>72</v>
      </c>
      <c r="E602" s="182" t="s">
        <v>956</v>
      </c>
      <c r="F602" s="182" t="s">
        <v>957</v>
      </c>
      <c r="G602" s="169"/>
      <c r="H602" s="169"/>
      <c r="I602" s="172"/>
      <c r="J602" s="183">
        <f>BK602</f>
        <v>0</v>
      </c>
      <c r="K602" s="169"/>
      <c r="L602" s="174"/>
      <c r="M602" s="175"/>
      <c r="N602" s="176"/>
      <c r="O602" s="176"/>
      <c r="P602" s="177">
        <f>SUM(P603:P608)</f>
        <v>0</v>
      </c>
      <c r="Q602" s="176"/>
      <c r="R602" s="177">
        <f>SUM(R603:R608)</f>
        <v>0.29824079999999997</v>
      </c>
      <c r="S602" s="176"/>
      <c r="T602" s="178">
        <f>SUM(T603:T608)</f>
        <v>0</v>
      </c>
      <c r="AR602" s="179" t="s">
        <v>83</v>
      </c>
      <c r="AT602" s="180" t="s">
        <v>72</v>
      </c>
      <c r="AU602" s="180" t="s">
        <v>81</v>
      </c>
      <c r="AY602" s="179" t="s">
        <v>142</v>
      </c>
      <c r="BK602" s="181">
        <f>SUM(BK603:BK608)</f>
        <v>0</v>
      </c>
    </row>
    <row r="603" spans="1:65" s="2" customFormat="1" ht="24.2" customHeight="1">
      <c r="A603" s="35"/>
      <c r="B603" s="36"/>
      <c r="C603" s="184" t="s">
        <v>958</v>
      </c>
      <c r="D603" s="184" t="s">
        <v>144</v>
      </c>
      <c r="E603" s="185" t="s">
        <v>959</v>
      </c>
      <c r="F603" s="186" t="s">
        <v>960</v>
      </c>
      <c r="G603" s="187" t="s">
        <v>147</v>
      </c>
      <c r="H603" s="188">
        <v>17.38</v>
      </c>
      <c r="I603" s="189"/>
      <c r="J603" s="190">
        <f>ROUND(I603*H603,2)</f>
        <v>0</v>
      </c>
      <c r="K603" s="191"/>
      <c r="L603" s="40"/>
      <c r="M603" s="192" t="s">
        <v>1</v>
      </c>
      <c r="N603" s="193" t="s">
        <v>38</v>
      </c>
      <c r="O603" s="72"/>
      <c r="P603" s="194">
        <f>O603*H603</f>
        <v>0</v>
      </c>
      <c r="Q603" s="194">
        <v>0</v>
      </c>
      <c r="R603" s="194">
        <f>Q603*H603</f>
        <v>0</v>
      </c>
      <c r="S603" s="194">
        <v>0</v>
      </c>
      <c r="T603" s="195">
        <f>S603*H603</f>
        <v>0</v>
      </c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R603" s="196" t="s">
        <v>223</v>
      </c>
      <c r="AT603" s="196" t="s">
        <v>144</v>
      </c>
      <c r="AU603" s="196" t="s">
        <v>83</v>
      </c>
      <c r="AY603" s="18" t="s">
        <v>142</v>
      </c>
      <c r="BE603" s="197">
        <f>IF(N603="základní",J603,0)</f>
        <v>0</v>
      </c>
      <c r="BF603" s="197">
        <f>IF(N603="snížená",J603,0)</f>
        <v>0</v>
      </c>
      <c r="BG603" s="197">
        <f>IF(N603="zákl. přenesená",J603,0)</f>
        <v>0</v>
      </c>
      <c r="BH603" s="197">
        <f>IF(N603="sníž. přenesená",J603,0)</f>
        <v>0</v>
      </c>
      <c r="BI603" s="197">
        <f>IF(N603="nulová",J603,0)</f>
        <v>0</v>
      </c>
      <c r="BJ603" s="18" t="s">
        <v>81</v>
      </c>
      <c r="BK603" s="197">
        <f>ROUND(I603*H603,2)</f>
        <v>0</v>
      </c>
      <c r="BL603" s="18" t="s">
        <v>223</v>
      </c>
      <c r="BM603" s="196" t="s">
        <v>961</v>
      </c>
    </row>
    <row r="604" spans="1:65" s="13" customFormat="1" ht="11.25">
      <c r="B604" s="198"/>
      <c r="C604" s="199"/>
      <c r="D604" s="200" t="s">
        <v>150</v>
      </c>
      <c r="E604" s="201" t="s">
        <v>1</v>
      </c>
      <c r="F604" s="202" t="s">
        <v>151</v>
      </c>
      <c r="G604" s="199"/>
      <c r="H604" s="201" t="s">
        <v>1</v>
      </c>
      <c r="I604" s="203"/>
      <c r="J604" s="199"/>
      <c r="K604" s="199"/>
      <c r="L604" s="204"/>
      <c r="M604" s="205"/>
      <c r="N604" s="206"/>
      <c r="O604" s="206"/>
      <c r="P604" s="206"/>
      <c r="Q604" s="206"/>
      <c r="R604" s="206"/>
      <c r="S604" s="206"/>
      <c r="T604" s="207"/>
      <c r="AT604" s="208" t="s">
        <v>150</v>
      </c>
      <c r="AU604" s="208" t="s">
        <v>83</v>
      </c>
      <c r="AV604" s="13" t="s">
        <v>81</v>
      </c>
      <c r="AW604" s="13" t="s">
        <v>30</v>
      </c>
      <c r="AX604" s="13" t="s">
        <v>73</v>
      </c>
      <c r="AY604" s="208" t="s">
        <v>142</v>
      </c>
    </row>
    <row r="605" spans="1:65" s="14" customFormat="1" ht="11.25">
      <c r="B605" s="209"/>
      <c r="C605" s="210"/>
      <c r="D605" s="200" t="s">
        <v>150</v>
      </c>
      <c r="E605" s="211" t="s">
        <v>1</v>
      </c>
      <c r="F605" s="212" t="s">
        <v>962</v>
      </c>
      <c r="G605" s="210"/>
      <c r="H605" s="213">
        <v>17.38</v>
      </c>
      <c r="I605" s="214"/>
      <c r="J605" s="210"/>
      <c r="K605" s="210"/>
      <c r="L605" s="215"/>
      <c r="M605" s="216"/>
      <c r="N605" s="217"/>
      <c r="O605" s="217"/>
      <c r="P605" s="217"/>
      <c r="Q605" s="217"/>
      <c r="R605" s="217"/>
      <c r="S605" s="217"/>
      <c r="T605" s="218"/>
      <c r="AT605" s="219" t="s">
        <v>150</v>
      </c>
      <c r="AU605" s="219" t="s">
        <v>83</v>
      </c>
      <c r="AV605" s="14" t="s">
        <v>83</v>
      </c>
      <c r="AW605" s="14" t="s">
        <v>30</v>
      </c>
      <c r="AX605" s="14" t="s">
        <v>81</v>
      </c>
      <c r="AY605" s="219" t="s">
        <v>142</v>
      </c>
    </row>
    <row r="606" spans="1:65" s="2" customFormat="1" ht="24.2" customHeight="1">
      <c r="A606" s="35"/>
      <c r="B606" s="36"/>
      <c r="C606" s="231" t="s">
        <v>963</v>
      </c>
      <c r="D606" s="231" t="s">
        <v>262</v>
      </c>
      <c r="E606" s="232" t="s">
        <v>964</v>
      </c>
      <c r="F606" s="233" t="s">
        <v>965</v>
      </c>
      <c r="G606" s="234" t="s">
        <v>147</v>
      </c>
      <c r="H606" s="235">
        <v>19.117999999999999</v>
      </c>
      <c r="I606" s="236"/>
      <c r="J606" s="237">
        <f>ROUND(I606*H606,2)</f>
        <v>0</v>
      </c>
      <c r="K606" s="238"/>
      <c r="L606" s="239"/>
      <c r="M606" s="240" t="s">
        <v>1</v>
      </c>
      <c r="N606" s="241" t="s">
        <v>38</v>
      </c>
      <c r="O606" s="72"/>
      <c r="P606" s="194">
        <f>O606*H606</f>
        <v>0</v>
      </c>
      <c r="Q606" s="194">
        <v>1.5599999999999999E-2</v>
      </c>
      <c r="R606" s="194">
        <f>Q606*H606</f>
        <v>0.29824079999999997</v>
      </c>
      <c r="S606" s="194">
        <v>0</v>
      </c>
      <c r="T606" s="195">
        <f>S606*H606</f>
        <v>0</v>
      </c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R606" s="196" t="s">
        <v>319</v>
      </c>
      <c r="AT606" s="196" t="s">
        <v>262</v>
      </c>
      <c r="AU606" s="196" t="s">
        <v>83</v>
      </c>
      <c r="AY606" s="18" t="s">
        <v>142</v>
      </c>
      <c r="BE606" s="197">
        <f>IF(N606="základní",J606,0)</f>
        <v>0</v>
      </c>
      <c r="BF606" s="197">
        <f>IF(N606="snížená",J606,0)</f>
        <v>0</v>
      </c>
      <c r="BG606" s="197">
        <f>IF(N606="zákl. přenesená",J606,0)</f>
        <v>0</v>
      </c>
      <c r="BH606" s="197">
        <f>IF(N606="sníž. přenesená",J606,0)</f>
        <v>0</v>
      </c>
      <c r="BI606" s="197">
        <f>IF(N606="nulová",J606,0)</f>
        <v>0</v>
      </c>
      <c r="BJ606" s="18" t="s">
        <v>81</v>
      </c>
      <c r="BK606" s="197">
        <f>ROUND(I606*H606,2)</f>
        <v>0</v>
      </c>
      <c r="BL606" s="18" t="s">
        <v>223</v>
      </c>
      <c r="BM606" s="196" t="s">
        <v>966</v>
      </c>
    </row>
    <row r="607" spans="1:65" s="14" customFormat="1" ht="11.25">
      <c r="B607" s="209"/>
      <c r="C607" s="210"/>
      <c r="D607" s="200" t="s">
        <v>150</v>
      </c>
      <c r="E607" s="211" t="s">
        <v>1</v>
      </c>
      <c r="F607" s="212" t="s">
        <v>967</v>
      </c>
      <c r="G607" s="210"/>
      <c r="H607" s="213">
        <v>19.117999999999999</v>
      </c>
      <c r="I607" s="214"/>
      <c r="J607" s="210"/>
      <c r="K607" s="210"/>
      <c r="L607" s="215"/>
      <c r="M607" s="216"/>
      <c r="N607" s="217"/>
      <c r="O607" s="217"/>
      <c r="P607" s="217"/>
      <c r="Q607" s="217"/>
      <c r="R607" s="217"/>
      <c r="S607" s="217"/>
      <c r="T607" s="218"/>
      <c r="AT607" s="219" t="s">
        <v>150</v>
      </c>
      <c r="AU607" s="219" t="s">
        <v>83</v>
      </c>
      <c r="AV607" s="14" t="s">
        <v>83</v>
      </c>
      <c r="AW607" s="14" t="s">
        <v>30</v>
      </c>
      <c r="AX607" s="14" t="s">
        <v>81</v>
      </c>
      <c r="AY607" s="219" t="s">
        <v>142</v>
      </c>
    </row>
    <row r="608" spans="1:65" s="2" customFormat="1" ht="24.2" customHeight="1">
      <c r="A608" s="35"/>
      <c r="B608" s="36"/>
      <c r="C608" s="184" t="s">
        <v>968</v>
      </c>
      <c r="D608" s="184" t="s">
        <v>144</v>
      </c>
      <c r="E608" s="185" t="s">
        <v>969</v>
      </c>
      <c r="F608" s="186" t="s">
        <v>970</v>
      </c>
      <c r="G608" s="187" t="s">
        <v>190</v>
      </c>
      <c r="H608" s="188">
        <v>0.29799999999999999</v>
      </c>
      <c r="I608" s="189"/>
      <c r="J608" s="190">
        <f>ROUND(I608*H608,2)</f>
        <v>0</v>
      </c>
      <c r="K608" s="191"/>
      <c r="L608" s="40"/>
      <c r="M608" s="192" t="s">
        <v>1</v>
      </c>
      <c r="N608" s="193" t="s">
        <v>38</v>
      </c>
      <c r="O608" s="72"/>
      <c r="P608" s="194">
        <f>O608*H608</f>
        <v>0</v>
      </c>
      <c r="Q608" s="194">
        <v>0</v>
      </c>
      <c r="R608" s="194">
        <f>Q608*H608</f>
        <v>0</v>
      </c>
      <c r="S608" s="194">
        <v>0</v>
      </c>
      <c r="T608" s="195">
        <f>S608*H608</f>
        <v>0</v>
      </c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R608" s="196" t="s">
        <v>223</v>
      </c>
      <c r="AT608" s="196" t="s">
        <v>144</v>
      </c>
      <c r="AU608" s="196" t="s">
        <v>83</v>
      </c>
      <c r="AY608" s="18" t="s">
        <v>142</v>
      </c>
      <c r="BE608" s="197">
        <f>IF(N608="základní",J608,0)</f>
        <v>0</v>
      </c>
      <c r="BF608" s="197">
        <f>IF(N608="snížená",J608,0)</f>
        <v>0</v>
      </c>
      <c r="BG608" s="197">
        <f>IF(N608="zákl. přenesená",J608,0)</f>
        <v>0</v>
      </c>
      <c r="BH608" s="197">
        <f>IF(N608="sníž. přenesená",J608,0)</f>
        <v>0</v>
      </c>
      <c r="BI608" s="197">
        <f>IF(N608="nulová",J608,0)</f>
        <v>0</v>
      </c>
      <c r="BJ608" s="18" t="s">
        <v>81</v>
      </c>
      <c r="BK608" s="197">
        <f>ROUND(I608*H608,2)</f>
        <v>0</v>
      </c>
      <c r="BL608" s="18" t="s">
        <v>223</v>
      </c>
      <c r="BM608" s="196" t="s">
        <v>971</v>
      </c>
    </row>
    <row r="609" spans="1:65" s="12" customFormat="1" ht="22.9" customHeight="1">
      <c r="B609" s="168"/>
      <c r="C609" s="169"/>
      <c r="D609" s="170" t="s">
        <v>72</v>
      </c>
      <c r="E609" s="182" t="s">
        <v>972</v>
      </c>
      <c r="F609" s="182" t="s">
        <v>973</v>
      </c>
      <c r="G609" s="169"/>
      <c r="H609" s="169"/>
      <c r="I609" s="172"/>
      <c r="J609" s="183">
        <f>BK609</f>
        <v>0</v>
      </c>
      <c r="K609" s="169"/>
      <c r="L609" s="174"/>
      <c r="M609" s="175"/>
      <c r="N609" s="176"/>
      <c r="O609" s="176"/>
      <c r="P609" s="177">
        <f>SUM(P610:P648)</f>
        <v>0</v>
      </c>
      <c r="Q609" s="176"/>
      <c r="R609" s="177">
        <f>SUM(R610:R648)</f>
        <v>2.4682550000000001</v>
      </c>
      <c r="S609" s="176"/>
      <c r="T609" s="178">
        <f>SUM(T610:T648)</f>
        <v>9.6696449999999992</v>
      </c>
      <c r="AR609" s="179" t="s">
        <v>83</v>
      </c>
      <c r="AT609" s="180" t="s">
        <v>72</v>
      </c>
      <c r="AU609" s="180" t="s">
        <v>81</v>
      </c>
      <c r="AY609" s="179" t="s">
        <v>142</v>
      </c>
      <c r="BK609" s="181">
        <f>SUM(BK610:BK648)</f>
        <v>0</v>
      </c>
    </row>
    <row r="610" spans="1:65" s="2" customFormat="1" ht="16.5" customHeight="1">
      <c r="A610" s="35"/>
      <c r="B610" s="36"/>
      <c r="C610" s="184" t="s">
        <v>974</v>
      </c>
      <c r="D610" s="184" t="s">
        <v>144</v>
      </c>
      <c r="E610" s="185" t="s">
        <v>975</v>
      </c>
      <c r="F610" s="186" t="s">
        <v>976</v>
      </c>
      <c r="G610" s="187" t="s">
        <v>307</v>
      </c>
      <c r="H610" s="188">
        <v>121.5</v>
      </c>
      <c r="I610" s="189"/>
      <c r="J610" s="190">
        <f>ROUND(I610*H610,2)</f>
        <v>0</v>
      </c>
      <c r="K610" s="191"/>
      <c r="L610" s="40"/>
      <c r="M610" s="192" t="s">
        <v>1</v>
      </c>
      <c r="N610" s="193" t="s">
        <v>38</v>
      </c>
      <c r="O610" s="72"/>
      <c r="P610" s="194">
        <f>O610*H610</f>
        <v>0</v>
      </c>
      <c r="Q610" s="194">
        <v>0</v>
      </c>
      <c r="R610" s="194">
        <f>Q610*H610</f>
        <v>0</v>
      </c>
      <c r="S610" s="194">
        <v>0</v>
      </c>
      <c r="T610" s="195">
        <f>S610*H610</f>
        <v>0</v>
      </c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R610" s="196" t="s">
        <v>223</v>
      </c>
      <c r="AT610" s="196" t="s">
        <v>144</v>
      </c>
      <c r="AU610" s="196" t="s">
        <v>83</v>
      </c>
      <c r="AY610" s="18" t="s">
        <v>142</v>
      </c>
      <c r="BE610" s="197">
        <f>IF(N610="základní",J610,0)</f>
        <v>0</v>
      </c>
      <c r="BF610" s="197">
        <f>IF(N610="snížená",J610,0)</f>
        <v>0</v>
      </c>
      <c r="BG610" s="197">
        <f>IF(N610="zákl. přenesená",J610,0)</f>
        <v>0</v>
      </c>
      <c r="BH610" s="197">
        <f>IF(N610="sníž. přenesená",J610,0)</f>
        <v>0</v>
      </c>
      <c r="BI610" s="197">
        <f>IF(N610="nulová",J610,0)</f>
        <v>0</v>
      </c>
      <c r="BJ610" s="18" t="s">
        <v>81</v>
      </c>
      <c r="BK610" s="197">
        <f>ROUND(I610*H610,2)</f>
        <v>0</v>
      </c>
      <c r="BL610" s="18" t="s">
        <v>223</v>
      </c>
      <c r="BM610" s="196" t="s">
        <v>977</v>
      </c>
    </row>
    <row r="611" spans="1:65" s="2" customFormat="1" ht="24.2" customHeight="1">
      <c r="A611" s="35"/>
      <c r="B611" s="36"/>
      <c r="C611" s="184" t="s">
        <v>978</v>
      </c>
      <c r="D611" s="184" t="s">
        <v>144</v>
      </c>
      <c r="E611" s="185" t="s">
        <v>979</v>
      </c>
      <c r="F611" s="186" t="s">
        <v>980</v>
      </c>
      <c r="G611" s="187" t="s">
        <v>457</v>
      </c>
      <c r="H611" s="188">
        <v>24</v>
      </c>
      <c r="I611" s="189"/>
      <c r="J611" s="190">
        <f>ROUND(I611*H611,2)</f>
        <v>0</v>
      </c>
      <c r="K611" s="191"/>
      <c r="L611" s="40"/>
      <c r="M611" s="192" t="s">
        <v>1</v>
      </c>
      <c r="N611" s="193" t="s">
        <v>38</v>
      </c>
      <c r="O611" s="72"/>
      <c r="P611" s="194">
        <f>O611*H611</f>
        <v>0</v>
      </c>
      <c r="Q611" s="194">
        <v>0</v>
      </c>
      <c r="R611" s="194">
        <f>Q611*H611</f>
        <v>0</v>
      </c>
      <c r="S611" s="194">
        <v>0</v>
      </c>
      <c r="T611" s="195">
        <f>S611*H611</f>
        <v>0</v>
      </c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R611" s="196" t="s">
        <v>223</v>
      </c>
      <c r="AT611" s="196" t="s">
        <v>144</v>
      </c>
      <c r="AU611" s="196" t="s">
        <v>83</v>
      </c>
      <c r="AY611" s="18" t="s">
        <v>142</v>
      </c>
      <c r="BE611" s="197">
        <f>IF(N611="základní",J611,0)</f>
        <v>0</v>
      </c>
      <c r="BF611" s="197">
        <f>IF(N611="snížená",J611,0)</f>
        <v>0</v>
      </c>
      <c r="BG611" s="197">
        <f>IF(N611="zákl. přenesená",J611,0)</f>
        <v>0</v>
      </c>
      <c r="BH611" s="197">
        <f>IF(N611="sníž. přenesená",J611,0)</f>
        <v>0</v>
      </c>
      <c r="BI611" s="197">
        <f>IF(N611="nulová",J611,0)</f>
        <v>0</v>
      </c>
      <c r="BJ611" s="18" t="s">
        <v>81</v>
      </c>
      <c r="BK611" s="197">
        <f>ROUND(I611*H611,2)</f>
        <v>0</v>
      </c>
      <c r="BL611" s="18" t="s">
        <v>223</v>
      </c>
      <c r="BM611" s="196" t="s">
        <v>981</v>
      </c>
    </row>
    <row r="612" spans="1:65" s="2" customFormat="1" ht="33" customHeight="1">
      <c r="A612" s="35"/>
      <c r="B612" s="36"/>
      <c r="C612" s="184" t="s">
        <v>982</v>
      </c>
      <c r="D612" s="184" t="s">
        <v>144</v>
      </c>
      <c r="E612" s="185" t="s">
        <v>983</v>
      </c>
      <c r="F612" s="186" t="s">
        <v>984</v>
      </c>
      <c r="G612" s="187" t="s">
        <v>457</v>
      </c>
      <c r="H612" s="188">
        <v>2</v>
      </c>
      <c r="I612" s="189"/>
      <c r="J612" s="190">
        <f>ROUND(I612*H612,2)</f>
        <v>0</v>
      </c>
      <c r="K612" s="191"/>
      <c r="L612" s="40"/>
      <c r="M612" s="192" t="s">
        <v>1</v>
      </c>
      <c r="N612" s="193" t="s">
        <v>38</v>
      </c>
      <c r="O612" s="72"/>
      <c r="P612" s="194">
        <f>O612*H612</f>
        <v>0</v>
      </c>
      <c r="Q612" s="194">
        <v>0</v>
      </c>
      <c r="R612" s="194">
        <f>Q612*H612</f>
        <v>0</v>
      </c>
      <c r="S612" s="194">
        <v>0</v>
      </c>
      <c r="T612" s="195">
        <f>S612*H612</f>
        <v>0</v>
      </c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R612" s="196" t="s">
        <v>223</v>
      </c>
      <c r="AT612" s="196" t="s">
        <v>144</v>
      </c>
      <c r="AU612" s="196" t="s">
        <v>83</v>
      </c>
      <c r="AY612" s="18" t="s">
        <v>142</v>
      </c>
      <c r="BE612" s="197">
        <f>IF(N612="základní",J612,0)</f>
        <v>0</v>
      </c>
      <c r="BF612" s="197">
        <f>IF(N612="snížená",J612,0)</f>
        <v>0</v>
      </c>
      <c r="BG612" s="197">
        <f>IF(N612="zákl. přenesená",J612,0)</f>
        <v>0</v>
      </c>
      <c r="BH612" s="197">
        <f>IF(N612="sníž. přenesená",J612,0)</f>
        <v>0</v>
      </c>
      <c r="BI612" s="197">
        <f>IF(N612="nulová",J612,0)</f>
        <v>0</v>
      </c>
      <c r="BJ612" s="18" t="s">
        <v>81</v>
      </c>
      <c r="BK612" s="197">
        <f>ROUND(I612*H612,2)</f>
        <v>0</v>
      </c>
      <c r="BL612" s="18" t="s">
        <v>223</v>
      </c>
      <c r="BM612" s="196" t="s">
        <v>985</v>
      </c>
    </row>
    <row r="613" spans="1:65" s="2" customFormat="1" ht="16.5" customHeight="1">
      <c r="A613" s="35"/>
      <c r="B613" s="36"/>
      <c r="C613" s="184" t="s">
        <v>986</v>
      </c>
      <c r="D613" s="184" t="s">
        <v>144</v>
      </c>
      <c r="E613" s="185" t="s">
        <v>987</v>
      </c>
      <c r="F613" s="186" t="s">
        <v>988</v>
      </c>
      <c r="G613" s="187" t="s">
        <v>147</v>
      </c>
      <c r="H613" s="188">
        <v>671.38499999999999</v>
      </c>
      <c r="I613" s="189"/>
      <c r="J613" s="190">
        <f>ROUND(I613*H613,2)</f>
        <v>0</v>
      </c>
      <c r="K613" s="191"/>
      <c r="L613" s="40"/>
      <c r="M613" s="192" t="s">
        <v>1</v>
      </c>
      <c r="N613" s="193" t="s">
        <v>38</v>
      </c>
      <c r="O613" s="72"/>
      <c r="P613" s="194">
        <f>O613*H613</f>
        <v>0</v>
      </c>
      <c r="Q613" s="194">
        <v>1E-3</v>
      </c>
      <c r="R613" s="194">
        <f>Q613*H613</f>
        <v>0.67138500000000001</v>
      </c>
      <c r="S613" s="194">
        <v>0</v>
      </c>
      <c r="T613" s="195">
        <f>S613*H613</f>
        <v>0</v>
      </c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R613" s="196" t="s">
        <v>223</v>
      </c>
      <c r="AT613" s="196" t="s">
        <v>144</v>
      </c>
      <c r="AU613" s="196" t="s">
        <v>83</v>
      </c>
      <c r="AY613" s="18" t="s">
        <v>142</v>
      </c>
      <c r="BE613" s="197">
        <f>IF(N613="základní",J613,0)</f>
        <v>0</v>
      </c>
      <c r="BF613" s="197">
        <f>IF(N613="snížená",J613,0)</f>
        <v>0</v>
      </c>
      <c r="BG613" s="197">
        <f>IF(N613="zákl. přenesená",J613,0)</f>
        <v>0</v>
      </c>
      <c r="BH613" s="197">
        <f>IF(N613="sníž. přenesená",J613,0)</f>
        <v>0</v>
      </c>
      <c r="BI613" s="197">
        <f>IF(N613="nulová",J613,0)</f>
        <v>0</v>
      </c>
      <c r="BJ613" s="18" t="s">
        <v>81</v>
      </c>
      <c r="BK613" s="197">
        <f>ROUND(I613*H613,2)</f>
        <v>0</v>
      </c>
      <c r="BL613" s="18" t="s">
        <v>223</v>
      </c>
      <c r="BM613" s="196" t="s">
        <v>989</v>
      </c>
    </row>
    <row r="614" spans="1:65" s="14" customFormat="1" ht="11.25">
      <c r="B614" s="209"/>
      <c r="C614" s="210"/>
      <c r="D614" s="200" t="s">
        <v>150</v>
      </c>
      <c r="E614" s="211" t="s">
        <v>1</v>
      </c>
      <c r="F614" s="212" t="s">
        <v>990</v>
      </c>
      <c r="G614" s="210"/>
      <c r="H614" s="213">
        <v>671.38499999999999</v>
      </c>
      <c r="I614" s="214"/>
      <c r="J614" s="210"/>
      <c r="K614" s="210"/>
      <c r="L614" s="215"/>
      <c r="M614" s="216"/>
      <c r="N614" s="217"/>
      <c r="O614" s="217"/>
      <c r="P614" s="217"/>
      <c r="Q614" s="217"/>
      <c r="R614" s="217"/>
      <c r="S614" s="217"/>
      <c r="T614" s="218"/>
      <c r="AT614" s="219" t="s">
        <v>150</v>
      </c>
      <c r="AU614" s="219" t="s">
        <v>83</v>
      </c>
      <c r="AV614" s="14" t="s">
        <v>83</v>
      </c>
      <c r="AW614" s="14" t="s">
        <v>30</v>
      </c>
      <c r="AX614" s="14" t="s">
        <v>81</v>
      </c>
      <c r="AY614" s="219" t="s">
        <v>142</v>
      </c>
    </row>
    <row r="615" spans="1:65" s="2" customFormat="1" ht="24.2" customHeight="1">
      <c r="A615" s="35"/>
      <c r="B615" s="36"/>
      <c r="C615" s="184" t="s">
        <v>991</v>
      </c>
      <c r="D615" s="184" t="s">
        <v>144</v>
      </c>
      <c r="E615" s="185" t="s">
        <v>992</v>
      </c>
      <c r="F615" s="186" t="s">
        <v>993</v>
      </c>
      <c r="G615" s="187" t="s">
        <v>801</v>
      </c>
      <c r="H615" s="188">
        <v>414.27499999999998</v>
      </c>
      <c r="I615" s="189"/>
      <c r="J615" s="190">
        <f>ROUND(I615*H615,2)</f>
        <v>0</v>
      </c>
      <c r="K615" s="191"/>
      <c r="L615" s="40"/>
      <c r="M615" s="192" t="s">
        <v>1</v>
      </c>
      <c r="N615" s="193" t="s">
        <v>38</v>
      </c>
      <c r="O615" s="72"/>
      <c r="P615" s="194">
        <f>O615*H615</f>
        <v>0</v>
      </c>
      <c r="Q615" s="194">
        <v>1E-3</v>
      </c>
      <c r="R615" s="194">
        <f>Q615*H615</f>
        <v>0.414275</v>
      </c>
      <c r="S615" s="194">
        <v>0</v>
      </c>
      <c r="T615" s="195">
        <f>S615*H615</f>
        <v>0</v>
      </c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R615" s="196" t="s">
        <v>223</v>
      </c>
      <c r="AT615" s="196" t="s">
        <v>144</v>
      </c>
      <c r="AU615" s="196" t="s">
        <v>83</v>
      </c>
      <c r="AY615" s="18" t="s">
        <v>142</v>
      </c>
      <c r="BE615" s="197">
        <f>IF(N615="základní",J615,0)</f>
        <v>0</v>
      </c>
      <c r="BF615" s="197">
        <f>IF(N615="snížená",J615,0)</f>
        <v>0</v>
      </c>
      <c r="BG615" s="197">
        <f>IF(N615="zákl. přenesená",J615,0)</f>
        <v>0</v>
      </c>
      <c r="BH615" s="197">
        <f>IF(N615="sníž. přenesená",J615,0)</f>
        <v>0</v>
      </c>
      <c r="BI615" s="197">
        <f>IF(N615="nulová",J615,0)</f>
        <v>0</v>
      </c>
      <c r="BJ615" s="18" t="s">
        <v>81</v>
      </c>
      <c r="BK615" s="197">
        <f>ROUND(I615*H615,2)</f>
        <v>0</v>
      </c>
      <c r="BL615" s="18" t="s">
        <v>223</v>
      </c>
      <c r="BM615" s="196" t="s">
        <v>994</v>
      </c>
    </row>
    <row r="616" spans="1:65" s="13" customFormat="1" ht="11.25">
      <c r="B616" s="198"/>
      <c r="C616" s="199"/>
      <c r="D616" s="200" t="s">
        <v>150</v>
      </c>
      <c r="E616" s="201" t="s">
        <v>1</v>
      </c>
      <c r="F616" s="202" t="s">
        <v>995</v>
      </c>
      <c r="G616" s="199"/>
      <c r="H616" s="201" t="s">
        <v>1</v>
      </c>
      <c r="I616" s="203"/>
      <c r="J616" s="199"/>
      <c r="K616" s="199"/>
      <c r="L616" s="204"/>
      <c r="M616" s="205"/>
      <c r="N616" s="206"/>
      <c r="O616" s="206"/>
      <c r="P616" s="206"/>
      <c r="Q616" s="206"/>
      <c r="R616" s="206"/>
      <c r="S616" s="206"/>
      <c r="T616" s="207"/>
      <c r="AT616" s="208" t="s">
        <v>150</v>
      </c>
      <c r="AU616" s="208" t="s">
        <v>83</v>
      </c>
      <c r="AV616" s="13" t="s">
        <v>81</v>
      </c>
      <c r="AW616" s="13" t="s">
        <v>30</v>
      </c>
      <c r="AX616" s="13" t="s">
        <v>73</v>
      </c>
      <c r="AY616" s="208" t="s">
        <v>142</v>
      </c>
    </row>
    <row r="617" spans="1:65" s="14" customFormat="1" ht="11.25">
      <c r="B617" s="209"/>
      <c r="C617" s="210"/>
      <c r="D617" s="200" t="s">
        <v>150</v>
      </c>
      <c r="E617" s="211" t="s">
        <v>1</v>
      </c>
      <c r="F617" s="212" t="s">
        <v>996</v>
      </c>
      <c r="G617" s="210"/>
      <c r="H617" s="213">
        <v>41.204999999999998</v>
      </c>
      <c r="I617" s="214"/>
      <c r="J617" s="210"/>
      <c r="K617" s="210"/>
      <c r="L617" s="215"/>
      <c r="M617" s="216"/>
      <c r="N617" s="217"/>
      <c r="O617" s="217"/>
      <c r="P617" s="217"/>
      <c r="Q617" s="217"/>
      <c r="R617" s="217"/>
      <c r="S617" s="217"/>
      <c r="T617" s="218"/>
      <c r="AT617" s="219" t="s">
        <v>150</v>
      </c>
      <c r="AU617" s="219" t="s">
        <v>83</v>
      </c>
      <c r="AV617" s="14" t="s">
        <v>83</v>
      </c>
      <c r="AW617" s="14" t="s">
        <v>30</v>
      </c>
      <c r="AX617" s="14" t="s">
        <v>73</v>
      </c>
      <c r="AY617" s="219" t="s">
        <v>142</v>
      </c>
    </row>
    <row r="618" spans="1:65" s="13" customFormat="1" ht="11.25">
      <c r="B618" s="198"/>
      <c r="C618" s="199"/>
      <c r="D618" s="200" t="s">
        <v>150</v>
      </c>
      <c r="E618" s="201" t="s">
        <v>1</v>
      </c>
      <c r="F618" s="202" t="s">
        <v>997</v>
      </c>
      <c r="G618" s="199"/>
      <c r="H618" s="201" t="s">
        <v>1</v>
      </c>
      <c r="I618" s="203"/>
      <c r="J618" s="199"/>
      <c r="K618" s="199"/>
      <c r="L618" s="204"/>
      <c r="M618" s="205"/>
      <c r="N618" s="206"/>
      <c r="O618" s="206"/>
      <c r="P618" s="206"/>
      <c r="Q618" s="206"/>
      <c r="R618" s="206"/>
      <c r="S618" s="206"/>
      <c r="T618" s="207"/>
      <c r="AT618" s="208" t="s">
        <v>150</v>
      </c>
      <c r="AU618" s="208" t="s">
        <v>83</v>
      </c>
      <c r="AV618" s="13" t="s">
        <v>81</v>
      </c>
      <c r="AW618" s="13" t="s">
        <v>30</v>
      </c>
      <c r="AX618" s="13" t="s">
        <v>73</v>
      </c>
      <c r="AY618" s="208" t="s">
        <v>142</v>
      </c>
    </row>
    <row r="619" spans="1:65" s="14" customFormat="1" ht="11.25">
      <c r="B619" s="209"/>
      <c r="C619" s="210"/>
      <c r="D619" s="200" t="s">
        <v>150</v>
      </c>
      <c r="E619" s="211" t="s">
        <v>1</v>
      </c>
      <c r="F619" s="212" t="s">
        <v>998</v>
      </c>
      <c r="G619" s="210"/>
      <c r="H619" s="213">
        <v>270.44600000000003</v>
      </c>
      <c r="I619" s="214"/>
      <c r="J619" s="210"/>
      <c r="K619" s="210"/>
      <c r="L619" s="215"/>
      <c r="M619" s="216"/>
      <c r="N619" s="217"/>
      <c r="O619" s="217"/>
      <c r="P619" s="217"/>
      <c r="Q619" s="217"/>
      <c r="R619" s="217"/>
      <c r="S619" s="217"/>
      <c r="T619" s="218"/>
      <c r="AT619" s="219" t="s">
        <v>150</v>
      </c>
      <c r="AU619" s="219" t="s">
        <v>83</v>
      </c>
      <c r="AV619" s="14" t="s">
        <v>83</v>
      </c>
      <c r="AW619" s="14" t="s">
        <v>30</v>
      </c>
      <c r="AX619" s="14" t="s">
        <v>73</v>
      </c>
      <c r="AY619" s="219" t="s">
        <v>142</v>
      </c>
    </row>
    <row r="620" spans="1:65" s="13" customFormat="1" ht="11.25">
      <c r="B620" s="198"/>
      <c r="C620" s="199"/>
      <c r="D620" s="200" t="s">
        <v>150</v>
      </c>
      <c r="E620" s="201" t="s">
        <v>1</v>
      </c>
      <c r="F620" s="202" t="s">
        <v>999</v>
      </c>
      <c r="G620" s="199"/>
      <c r="H620" s="201" t="s">
        <v>1</v>
      </c>
      <c r="I620" s="203"/>
      <c r="J620" s="199"/>
      <c r="K620" s="199"/>
      <c r="L620" s="204"/>
      <c r="M620" s="205"/>
      <c r="N620" s="206"/>
      <c r="O620" s="206"/>
      <c r="P620" s="206"/>
      <c r="Q620" s="206"/>
      <c r="R620" s="206"/>
      <c r="S620" s="206"/>
      <c r="T620" s="207"/>
      <c r="AT620" s="208" t="s">
        <v>150</v>
      </c>
      <c r="AU620" s="208" t="s">
        <v>83</v>
      </c>
      <c r="AV620" s="13" t="s">
        <v>81</v>
      </c>
      <c r="AW620" s="13" t="s">
        <v>30</v>
      </c>
      <c r="AX620" s="13" t="s">
        <v>73</v>
      </c>
      <c r="AY620" s="208" t="s">
        <v>142</v>
      </c>
    </row>
    <row r="621" spans="1:65" s="14" customFormat="1" ht="11.25">
      <c r="B621" s="209"/>
      <c r="C621" s="210"/>
      <c r="D621" s="200" t="s">
        <v>150</v>
      </c>
      <c r="E621" s="211" t="s">
        <v>1</v>
      </c>
      <c r="F621" s="212" t="s">
        <v>1000</v>
      </c>
      <c r="G621" s="210"/>
      <c r="H621" s="213">
        <v>14.962999999999999</v>
      </c>
      <c r="I621" s="214"/>
      <c r="J621" s="210"/>
      <c r="K621" s="210"/>
      <c r="L621" s="215"/>
      <c r="M621" s="216"/>
      <c r="N621" s="217"/>
      <c r="O621" s="217"/>
      <c r="P621" s="217"/>
      <c r="Q621" s="217"/>
      <c r="R621" s="217"/>
      <c r="S621" s="217"/>
      <c r="T621" s="218"/>
      <c r="AT621" s="219" t="s">
        <v>150</v>
      </c>
      <c r="AU621" s="219" t="s">
        <v>83</v>
      </c>
      <c r="AV621" s="14" t="s">
        <v>83</v>
      </c>
      <c r="AW621" s="14" t="s">
        <v>30</v>
      </c>
      <c r="AX621" s="14" t="s">
        <v>73</v>
      </c>
      <c r="AY621" s="219" t="s">
        <v>142</v>
      </c>
    </row>
    <row r="622" spans="1:65" s="13" customFormat="1" ht="11.25">
      <c r="B622" s="198"/>
      <c r="C622" s="199"/>
      <c r="D622" s="200" t="s">
        <v>150</v>
      </c>
      <c r="E622" s="201" t="s">
        <v>1</v>
      </c>
      <c r="F622" s="202" t="s">
        <v>1001</v>
      </c>
      <c r="G622" s="199"/>
      <c r="H622" s="201" t="s">
        <v>1</v>
      </c>
      <c r="I622" s="203"/>
      <c r="J622" s="199"/>
      <c r="K622" s="199"/>
      <c r="L622" s="204"/>
      <c r="M622" s="205"/>
      <c r="N622" s="206"/>
      <c r="O622" s="206"/>
      <c r="P622" s="206"/>
      <c r="Q622" s="206"/>
      <c r="R622" s="206"/>
      <c r="S622" s="206"/>
      <c r="T622" s="207"/>
      <c r="AT622" s="208" t="s">
        <v>150</v>
      </c>
      <c r="AU622" s="208" t="s">
        <v>83</v>
      </c>
      <c r="AV622" s="13" t="s">
        <v>81</v>
      </c>
      <c r="AW622" s="13" t="s">
        <v>30</v>
      </c>
      <c r="AX622" s="13" t="s">
        <v>73</v>
      </c>
      <c r="AY622" s="208" t="s">
        <v>142</v>
      </c>
    </row>
    <row r="623" spans="1:65" s="14" customFormat="1" ht="11.25">
      <c r="B623" s="209"/>
      <c r="C623" s="210"/>
      <c r="D623" s="200" t="s">
        <v>150</v>
      </c>
      <c r="E623" s="211" t="s">
        <v>1</v>
      </c>
      <c r="F623" s="212" t="s">
        <v>419</v>
      </c>
      <c r="G623" s="210"/>
      <c r="H623" s="213">
        <v>50</v>
      </c>
      <c r="I623" s="214"/>
      <c r="J623" s="210"/>
      <c r="K623" s="210"/>
      <c r="L623" s="215"/>
      <c r="M623" s="216"/>
      <c r="N623" s="217"/>
      <c r="O623" s="217"/>
      <c r="P623" s="217"/>
      <c r="Q623" s="217"/>
      <c r="R623" s="217"/>
      <c r="S623" s="217"/>
      <c r="T623" s="218"/>
      <c r="AT623" s="219" t="s">
        <v>150</v>
      </c>
      <c r="AU623" s="219" t="s">
        <v>83</v>
      </c>
      <c r="AV623" s="14" t="s">
        <v>83</v>
      </c>
      <c r="AW623" s="14" t="s">
        <v>30</v>
      </c>
      <c r="AX623" s="14" t="s">
        <v>73</v>
      </c>
      <c r="AY623" s="219" t="s">
        <v>142</v>
      </c>
    </row>
    <row r="624" spans="1:65" s="16" customFormat="1" ht="11.25">
      <c r="B624" s="242"/>
      <c r="C624" s="243"/>
      <c r="D624" s="200" t="s">
        <v>150</v>
      </c>
      <c r="E624" s="244" t="s">
        <v>1</v>
      </c>
      <c r="F624" s="245" t="s">
        <v>1002</v>
      </c>
      <c r="G624" s="243"/>
      <c r="H624" s="246">
        <v>376.61399999999998</v>
      </c>
      <c r="I624" s="247"/>
      <c r="J624" s="243"/>
      <c r="K624" s="243"/>
      <c r="L624" s="248"/>
      <c r="M624" s="249"/>
      <c r="N624" s="250"/>
      <c r="O624" s="250"/>
      <c r="P624" s="250"/>
      <c r="Q624" s="250"/>
      <c r="R624" s="250"/>
      <c r="S624" s="250"/>
      <c r="T624" s="251"/>
      <c r="AT624" s="252" t="s">
        <v>150</v>
      </c>
      <c r="AU624" s="252" t="s">
        <v>83</v>
      </c>
      <c r="AV624" s="16" t="s">
        <v>163</v>
      </c>
      <c r="AW624" s="16" t="s">
        <v>30</v>
      </c>
      <c r="AX624" s="16" t="s">
        <v>73</v>
      </c>
      <c r="AY624" s="252" t="s">
        <v>142</v>
      </c>
    </row>
    <row r="625" spans="1:65" s="13" customFormat="1" ht="11.25">
      <c r="B625" s="198"/>
      <c r="C625" s="199"/>
      <c r="D625" s="200" t="s">
        <v>150</v>
      </c>
      <c r="E625" s="201" t="s">
        <v>1</v>
      </c>
      <c r="F625" s="202" t="s">
        <v>1003</v>
      </c>
      <c r="G625" s="199"/>
      <c r="H625" s="201" t="s">
        <v>1</v>
      </c>
      <c r="I625" s="203"/>
      <c r="J625" s="199"/>
      <c r="K625" s="199"/>
      <c r="L625" s="204"/>
      <c r="M625" s="205"/>
      <c r="N625" s="206"/>
      <c r="O625" s="206"/>
      <c r="P625" s="206"/>
      <c r="Q625" s="206"/>
      <c r="R625" s="206"/>
      <c r="S625" s="206"/>
      <c r="T625" s="207"/>
      <c r="AT625" s="208" t="s">
        <v>150</v>
      </c>
      <c r="AU625" s="208" t="s">
        <v>83</v>
      </c>
      <c r="AV625" s="13" t="s">
        <v>81</v>
      </c>
      <c r="AW625" s="13" t="s">
        <v>30</v>
      </c>
      <c r="AX625" s="13" t="s">
        <v>73</v>
      </c>
      <c r="AY625" s="208" t="s">
        <v>142</v>
      </c>
    </row>
    <row r="626" spans="1:65" s="14" customFormat="1" ht="11.25">
      <c r="B626" s="209"/>
      <c r="C626" s="210"/>
      <c r="D626" s="200" t="s">
        <v>150</v>
      </c>
      <c r="E626" s="211" t="s">
        <v>1</v>
      </c>
      <c r="F626" s="212" t="s">
        <v>1004</v>
      </c>
      <c r="G626" s="210"/>
      <c r="H626" s="213">
        <v>37.661000000000001</v>
      </c>
      <c r="I626" s="214"/>
      <c r="J626" s="210"/>
      <c r="K626" s="210"/>
      <c r="L626" s="215"/>
      <c r="M626" s="216"/>
      <c r="N626" s="217"/>
      <c r="O626" s="217"/>
      <c r="P626" s="217"/>
      <c r="Q626" s="217"/>
      <c r="R626" s="217"/>
      <c r="S626" s="217"/>
      <c r="T626" s="218"/>
      <c r="AT626" s="219" t="s">
        <v>150</v>
      </c>
      <c r="AU626" s="219" t="s">
        <v>83</v>
      </c>
      <c r="AV626" s="14" t="s">
        <v>83</v>
      </c>
      <c r="AW626" s="14" t="s">
        <v>30</v>
      </c>
      <c r="AX626" s="14" t="s">
        <v>73</v>
      </c>
      <c r="AY626" s="219" t="s">
        <v>142</v>
      </c>
    </row>
    <row r="627" spans="1:65" s="15" customFormat="1" ht="11.25">
      <c r="B627" s="220"/>
      <c r="C627" s="221"/>
      <c r="D627" s="200" t="s">
        <v>150</v>
      </c>
      <c r="E627" s="222" t="s">
        <v>1</v>
      </c>
      <c r="F627" s="223" t="s">
        <v>162</v>
      </c>
      <c r="G627" s="221"/>
      <c r="H627" s="224">
        <v>414.27499999999998</v>
      </c>
      <c r="I627" s="225"/>
      <c r="J627" s="221"/>
      <c r="K627" s="221"/>
      <c r="L627" s="226"/>
      <c r="M627" s="227"/>
      <c r="N627" s="228"/>
      <c r="O627" s="228"/>
      <c r="P627" s="228"/>
      <c r="Q627" s="228"/>
      <c r="R627" s="228"/>
      <c r="S627" s="228"/>
      <c r="T627" s="229"/>
      <c r="AT627" s="230" t="s">
        <v>150</v>
      </c>
      <c r="AU627" s="230" t="s">
        <v>83</v>
      </c>
      <c r="AV627" s="15" t="s">
        <v>148</v>
      </c>
      <c r="AW627" s="15" t="s">
        <v>30</v>
      </c>
      <c r="AX627" s="15" t="s">
        <v>81</v>
      </c>
      <c r="AY627" s="230" t="s">
        <v>142</v>
      </c>
    </row>
    <row r="628" spans="1:65" s="2" customFormat="1" ht="16.5" customHeight="1">
      <c r="A628" s="35"/>
      <c r="B628" s="36"/>
      <c r="C628" s="184" t="s">
        <v>1005</v>
      </c>
      <c r="D628" s="184" t="s">
        <v>144</v>
      </c>
      <c r="E628" s="185" t="s">
        <v>1006</v>
      </c>
      <c r="F628" s="186" t="s">
        <v>1007</v>
      </c>
      <c r="G628" s="187" t="s">
        <v>307</v>
      </c>
      <c r="H628" s="188">
        <v>432</v>
      </c>
      <c r="I628" s="189"/>
      <c r="J628" s="190">
        <f>ROUND(I628*H628,2)</f>
        <v>0</v>
      </c>
      <c r="K628" s="191"/>
      <c r="L628" s="40"/>
      <c r="M628" s="192" t="s">
        <v>1</v>
      </c>
      <c r="N628" s="193" t="s">
        <v>38</v>
      </c>
      <c r="O628" s="72"/>
      <c r="P628" s="194">
        <f>O628*H628</f>
        <v>0</v>
      </c>
      <c r="Q628" s="194">
        <v>3.0000000000000001E-3</v>
      </c>
      <c r="R628" s="194">
        <f>Q628*H628</f>
        <v>1.296</v>
      </c>
      <c r="S628" s="194">
        <v>0</v>
      </c>
      <c r="T628" s="195">
        <f>S628*H628</f>
        <v>0</v>
      </c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  <c r="AE628" s="35"/>
      <c r="AR628" s="196" t="s">
        <v>223</v>
      </c>
      <c r="AT628" s="196" t="s">
        <v>144</v>
      </c>
      <c r="AU628" s="196" t="s">
        <v>83</v>
      </c>
      <c r="AY628" s="18" t="s">
        <v>142</v>
      </c>
      <c r="BE628" s="197">
        <f>IF(N628="základní",J628,0)</f>
        <v>0</v>
      </c>
      <c r="BF628" s="197">
        <f>IF(N628="snížená",J628,0)</f>
        <v>0</v>
      </c>
      <c r="BG628" s="197">
        <f>IF(N628="zákl. přenesená",J628,0)</f>
        <v>0</v>
      </c>
      <c r="BH628" s="197">
        <f>IF(N628="sníž. přenesená",J628,0)</f>
        <v>0</v>
      </c>
      <c r="BI628" s="197">
        <f>IF(N628="nulová",J628,0)</f>
        <v>0</v>
      </c>
      <c r="BJ628" s="18" t="s">
        <v>81</v>
      </c>
      <c r="BK628" s="197">
        <f>ROUND(I628*H628,2)</f>
        <v>0</v>
      </c>
      <c r="BL628" s="18" t="s">
        <v>223</v>
      </c>
      <c r="BM628" s="196" t="s">
        <v>1008</v>
      </c>
    </row>
    <row r="629" spans="1:65" s="14" customFormat="1" ht="11.25">
      <c r="B629" s="209"/>
      <c r="C629" s="210"/>
      <c r="D629" s="200" t="s">
        <v>150</v>
      </c>
      <c r="E629" s="211" t="s">
        <v>1</v>
      </c>
      <c r="F629" s="212" t="s">
        <v>1009</v>
      </c>
      <c r="G629" s="210"/>
      <c r="H629" s="213">
        <v>432</v>
      </c>
      <c r="I629" s="214"/>
      <c r="J629" s="210"/>
      <c r="K629" s="210"/>
      <c r="L629" s="215"/>
      <c r="M629" s="216"/>
      <c r="N629" s="217"/>
      <c r="O629" s="217"/>
      <c r="P629" s="217"/>
      <c r="Q629" s="217"/>
      <c r="R629" s="217"/>
      <c r="S629" s="217"/>
      <c r="T629" s="218"/>
      <c r="AT629" s="219" t="s">
        <v>150</v>
      </c>
      <c r="AU629" s="219" t="s">
        <v>83</v>
      </c>
      <c r="AV629" s="14" t="s">
        <v>83</v>
      </c>
      <c r="AW629" s="14" t="s">
        <v>30</v>
      </c>
      <c r="AX629" s="14" t="s">
        <v>81</v>
      </c>
      <c r="AY629" s="219" t="s">
        <v>142</v>
      </c>
    </row>
    <row r="630" spans="1:65" s="2" customFormat="1" ht="33" customHeight="1">
      <c r="A630" s="35"/>
      <c r="B630" s="36"/>
      <c r="C630" s="184" t="s">
        <v>1010</v>
      </c>
      <c r="D630" s="184" t="s">
        <v>144</v>
      </c>
      <c r="E630" s="185" t="s">
        <v>1011</v>
      </c>
      <c r="F630" s="186" t="s">
        <v>1012</v>
      </c>
      <c r="G630" s="187" t="s">
        <v>307</v>
      </c>
      <c r="H630" s="188">
        <v>158.857</v>
      </c>
      <c r="I630" s="189"/>
      <c r="J630" s="190">
        <f>ROUND(I630*H630,2)</f>
        <v>0</v>
      </c>
      <c r="K630" s="191"/>
      <c r="L630" s="40"/>
      <c r="M630" s="192" t="s">
        <v>1</v>
      </c>
      <c r="N630" s="193" t="s">
        <v>38</v>
      </c>
      <c r="O630" s="72"/>
      <c r="P630" s="194">
        <f>O630*H630</f>
        <v>0</v>
      </c>
      <c r="Q630" s="194">
        <v>0</v>
      </c>
      <c r="R630" s="194">
        <f>Q630*H630</f>
        <v>0</v>
      </c>
      <c r="S630" s="194">
        <v>0</v>
      </c>
      <c r="T630" s="195">
        <f>S630*H630</f>
        <v>0</v>
      </c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/>
      <c r="AR630" s="196" t="s">
        <v>223</v>
      </c>
      <c r="AT630" s="196" t="s">
        <v>144</v>
      </c>
      <c r="AU630" s="196" t="s">
        <v>83</v>
      </c>
      <c r="AY630" s="18" t="s">
        <v>142</v>
      </c>
      <c r="BE630" s="197">
        <f>IF(N630="základní",J630,0)</f>
        <v>0</v>
      </c>
      <c r="BF630" s="197">
        <f>IF(N630="snížená",J630,0)</f>
        <v>0</v>
      </c>
      <c r="BG630" s="197">
        <f>IF(N630="zákl. přenesená",J630,0)</f>
        <v>0</v>
      </c>
      <c r="BH630" s="197">
        <f>IF(N630="sníž. přenesená",J630,0)</f>
        <v>0</v>
      </c>
      <c r="BI630" s="197">
        <f>IF(N630="nulová",J630,0)</f>
        <v>0</v>
      </c>
      <c r="BJ630" s="18" t="s">
        <v>81</v>
      </c>
      <c r="BK630" s="197">
        <f>ROUND(I630*H630,2)</f>
        <v>0</v>
      </c>
      <c r="BL630" s="18" t="s">
        <v>223</v>
      </c>
      <c r="BM630" s="196" t="s">
        <v>1013</v>
      </c>
    </row>
    <row r="631" spans="1:65" s="14" customFormat="1" ht="11.25">
      <c r="B631" s="209"/>
      <c r="C631" s="210"/>
      <c r="D631" s="200" t="s">
        <v>150</v>
      </c>
      <c r="E631" s="211" t="s">
        <v>1</v>
      </c>
      <c r="F631" s="212" t="s">
        <v>1014</v>
      </c>
      <c r="G631" s="210"/>
      <c r="H631" s="213">
        <v>158.857</v>
      </c>
      <c r="I631" s="214"/>
      <c r="J631" s="210"/>
      <c r="K631" s="210"/>
      <c r="L631" s="215"/>
      <c r="M631" s="216"/>
      <c r="N631" s="217"/>
      <c r="O631" s="217"/>
      <c r="P631" s="217"/>
      <c r="Q631" s="217"/>
      <c r="R631" s="217"/>
      <c r="S631" s="217"/>
      <c r="T631" s="218"/>
      <c r="AT631" s="219" t="s">
        <v>150</v>
      </c>
      <c r="AU631" s="219" t="s">
        <v>83</v>
      </c>
      <c r="AV631" s="14" t="s">
        <v>83</v>
      </c>
      <c r="AW631" s="14" t="s">
        <v>30</v>
      </c>
      <c r="AX631" s="14" t="s">
        <v>81</v>
      </c>
      <c r="AY631" s="219" t="s">
        <v>142</v>
      </c>
    </row>
    <row r="632" spans="1:65" s="2" customFormat="1" ht="16.5" customHeight="1">
      <c r="A632" s="35"/>
      <c r="B632" s="36"/>
      <c r="C632" s="184" t="s">
        <v>1015</v>
      </c>
      <c r="D632" s="184" t="s">
        <v>144</v>
      </c>
      <c r="E632" s="185" t="s">
        <v>1016</v>
      </c>
      <c r="F632" s="186" t="s">
        <v>1017</v>
      </c>
      <c r="G632" s="187" t="s">
        <v>147</v>
      </c>
      <c r="H632" s="188">
        <v>5.75</v>
      </c>
      <c r="I632" s="189"/>
      <c r="J632" s="190">
        <f>ROUND(I632*H632,2)</f>
        <v>0</v>
      </c>
      <c r="K632" s="191"/>
      <c r="L632" s="40"/>
      <c r="M632" s="192" t="s">
        <v>1</v>
      </c>
      <c r="N632" s="193" t="s">
        <v>38</v>
      </c>
      <c r="O632" s="72"/>
      <c r="P632" s="194">
        <f>O632*H632</f>
        <v>0</v>
      </c>
      <c r="Q632" s="194">
        <v>6.0000000000000002E-5</v>
      </c>
      <c r="R632" s="194">
        <f>Q632*H632</f>
        <v>3.4499999999999998E-4</v>
      </c>
      <c r="S632" s="194">
        <v>0</v>
      </c>
      <c r="T632" s="195">
        <f>S632*H632</f>
        <v>0</v>
      </c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R632" s="196" t="s">
        <v>223</v>
      </c>
      <c r="AT632" s="196" t="s">
        <v>144</v>
      </c>
      <c r="AU632" s="196" t="s">
        <v>83</v>
      </c>
      <c r="AY632" s="18" t="s">
        <v>142</v>
      </c>
      <c r="BE632" s="197">
        <f>IF(N632="základní",J632,0)</f>
        <v>0</v>
      </c>
      <c r="BF632" s="197">
        <f>IF(N632="snížená",J632,0)</f>
        <v>0</v>
      </c>
      <c r="BG632" s="197">
        <f>IF(N632="zákl. přenesená",J632,0)</f>
        <v>0</v>
      </c>
      <c r="BH632" s="197">
        <f>IF(N632="sníž. přenesená",J632,0)</f>
        <v>0</v>
      </c>
      <c r="BI632" s="197">
        <f>IF(N632="nulová",J632,0)</f>
        <v>0</v>
      </c>
      <c r="BJ632" s="18" t="s">
        <v>81</v>
      </c>
      <c r="BK632" s="197">
        <f>ROUND(I632*H632,2)</f>
        <v>0</v>
      </c>
      <c r="BL632" s="18" t="s">
        <v>223</v>
      </c>
      <c r="BM632" s="196" t="s">
        <v>1018</v>
      </c>
    </row>
    <row r="633" spans="1:65" s="13" customFormat="1" ht="11.25">
      <c r="B633" s="198"/>
      <c r="C633" s="199"/>
      <c r="D633" s="200" t="s">
        <v>150</v>
      </c>
      <c r="E633" s="201" t="s">
        <v>1</v>
      </c>
      <c r="F633" s="202" t="s">
        <v>151</v>
      </c>
      <c r="G633" s="199"/>
      <c r="H633" s="201" t="s">
        <v>1</v>
      </c>
      <c r="I633" s="203"/>
      <c r="J633" s="199"/>
      <c r="K633" s="199"/>
      <c r="L633" s="204"/>
      <c r="M633" s="205"/>
      <c r="N633" s="206"/>
      <c r="O633" s="206"/>
      <c r="P633" s="206"/>
      <c r="Q633" s="206"/>
      <c r="R633" s="206"/>
      <c r="S633" s="206"/>
      <c r="T633" s="207"/>
      <c r="AT633" s="208" t="s">
        <v>150</v>
      </c>
      <c r="AU633" s="208" t="s">
        <v>83</v>
      </c>
      <c r="AV633" s="13" t="s">
        <v>81</v>
      </c>
      <c r="AW633" s="13" t="s">
        <v>30</v>
      </c>
      <c r="AX633" s="13" t="s">
        <v>73</v>
      </c>
      <c r="AY633" s="208" t="s">
        <v>142</v>
      </c>
    </row>
    <row r="634" spans="1:65" s="14" customFormat="1" ht="11.25">
      <c r="B634" s="209"/>
      <c r="C634" s="210"/>
      <c r="D634" s="200" t="s">
        <v>150</v>
      </c>
      <c r="E634" s="211" t="s">
        <v>1</v>
      </c>
      <c r="F634" s="212" t="s">
        <v>1019</v>
      </c>
      <c r="G634" s="210"/>
      <c r="H634" s="213">
        <v>5.75</v>
      </c>
      <c r="I634" s="214"/>
      <c r="J634" s="210"/>
      <c r="K634" s="210"/>
      <c r="L634" s="215"/>
      <c r="M634" s="216"/>
      <c r="N634" s="217"/>
      <c r="O634" s="217"/>
      <c r="P634" s="217"/>
      <c r="Q634" s="217"/>
      <c r="R634" s="217"/>
      <c r="S634" s="217"/>
      <c r="T634" s="218"/>
      <c r="AT634" s="219" t="s">
        <v>150</v>
      </c>
      <c r="AU634" s="219" t="s">
        <v>83</v>
      </c>
      <c r="AV634" s="14" t="s">
        <v>83</v>
      </c>
      <c r="AW634" s="14" t="s">
        <v>30</v>
      </c>
      <c r="AX634" s="14" t="s">
        <v>81</v>
      </c>
      <c r="AY634" s="219" t="s">
        <v>142</v>
      </c>
    </row>
    <row r="635" spans="1:65" s="2" customFormat="1" ht="24.2" customHeight="1">
      <c r="A635" s="35"/>
      <c r="B635" s="36"/>
      <c r="C635" s="231" t="s">
        <v>1020</v>
      </c>
      <c r="D635" s="231" t="s">
        <v>262</v>
      </c>
      <c r="E635" s="232" t="s">
        <v>1021</v>
      </c>
      <c r="F635" s="233" t="s">
        <v>1022</v>
      </c>
      <c r="G635" s="234" t="s">
        <v>147</v>
      </c>
      <c r="H635" s="235">
        <v>5.75</v>
      </c>
      <c r="I635" s="236"/>
      <c r="J635" s="237">
        <f>ROUND(I635*H635,2)</f>
        <v>0</v>
      </c>
      <c r="K635" s="238"/>
      <c r="L635" s="239"/>
      <c r="M635" s="240" t="s">
        <v>1</v>
      </c>
      <c r="N635" s="241" t="s">
        <v>38</v>
      </c>
      <c r="O635" s="72"/>
      <c r="P635" s="194">
        <f>O635*H635</f>
        <v>0</v>
      </c>
      <c r="Q635" s="194">
        <v>1.4999999999999999E-2</v>
      </c>
      <c r="R635" s="194">
        <f>Q635*H635</f>
        <v>8.6249999999999993E-2</v>
      </c>
      <c r="S635" s="194">
        <v>0</v>
      </c>
      <c r="T635" s="195">
        <f>S635*H635</f>
        <v>0</v>
      </c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R635" s="196" t="s">
        <v>319</v>
      </c>
      <c r="AT635" s="196" t="s">
        <v>262</v>
      </c>
      <c r="AU635" s="196" t="s">
        <v>83</v>
      </c>
      <c r="AY635" s="18" t="s">
        <v>142</v>
      </c>
      <c r="BE635" s="197">
        <f>IF(N635="základní",J635,0)</f>
        <v>0</v>
      </c>
      <c r="BF635" s="197">
        <f>IF(N635="snížená",J635,0)</f>
        <v>0</v>
      </c>
      <c r="BG635" s="197">
        <f>IF(N635="zákl. přenesená",J635,0)</f>
        <v>0</v>
      </c>
      <c r="BH635" s="197">
        <f>IF(N635="sníž. přenesená",J635,0)</f>
        <v>0</v>
      </c>
      <c r="BI635" s="197">
        <f>IF(N635="nulová",J635,0)</f>
        <v>0</v>
      </c>
      <c r="BJ635" s="18" t="s">
        <v>81</v>
      </c>
      <c r="BK635" s="197">
        <f>ROUND(I635*H635,2)</f>
        <v>0</v>
      </c>
      <c r="BL635" s="18" t="s">
        <v>223</v>
      </c>
      <c r="BM635" s="196" t="s">
        <v>1023</v>
      </c>
    </row>
    <row r="636" spans="1:65" s="2" customFormat="1" ht="16.5" customHeight="1">
      <c r="A636" s="35"/>
      <c r="B636" s="36"/>
      <c r="C636" s="184" t="s">
        <v>1024</v>
      </c>
      <c r="D636" s="184" t="s">
        <v>144</v>
      </c>
      <c r="E636" s="185" t="s">
        <v>1025</v>
      </c>
      <c r="F636" s="186" t="s">
        <v>1026</v>
      </c>
      <c r="G636" s="187" t="s">
        <v>147</v>
      </c>
      <c r="H636" s="188">
        <v>1074.405</v>
      </c>
      <c r="I636" s="189"/>
      <c r="J636" s="190">
        <f>ROUND(I636*H636,2)</f>
        <v>0</v>
      </c>
      <c r="K636" s="191"/>
      <c r="L636" s="40"/>
      <c r="M636" s="192" t="s">
        <v>1</v>
      </c>
      <c r="N636" s="193" t="s">
        <v>38</v>
      </c>
      <c r="O636" s="72"/>
      <c r="P636" s="194">
        <f>O636*H636</f>
        <v>0</v>
      </c>
      <c r="Q636" s="194">
        <v>0</v>
      </c>
      <c r="R636" s="194">
        <f>Q636*H636</f>
        <v>0</v>
      </c>
      <c r="S636" s="194">
        <v>8.9999999999999993E-3</v>
      </c>
      <c r="T636" s="195">
        <f>S636*H636</f>
        <v>9.6696449999999992</v>
      </c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R636" s="196" t="s">
        <v>223</v>
      </c>
      <c r="AT636" s="196" t="s">
        <v>144</v>
      </c>
      <c r="AU636" s="196" t="s">
        <v>83</v>
      </c>
      <c r="AY636" s="18" t="s">
        <v>142</v>
      </c>
      <c r="BE636" s="197">
        <f>IF(N636="základní",J636,0)</f>
        <v>0</v>
      </c>
      <c r="BF636" s="197">
        <f>IF(N636="snížená",J636,0)</f>
        <v>0</v>
      </c>
      <c r="BG636" s="197">
        <f>IF(N636="zákl. přenesená",J636,0)</f>
        <v>0</v>
      </c>
      <c r="BH636" s="197">
        <f>IF(N636="sníž. přenesená",J636,0)</f>
        <v>0</v>
      </c>
      <c r="BI636" s="197">
        <f>IF(N636="nulová",J636,0)</f>
        <v>0</v>
      </c>
      <c r="BJ636" s="18" t="s">
        <v>81</v>
      </c>
      <c r="BK636" s="197">
        <f>ROUND(I636*H636,2)</f>
        <v>0</v>
      </c>
      <c r="BL636" s="18" t="s">
        <v>223</v>
      </c>
      <c r="BM636" s="196" t="s">
        <v>1027</v>
      </c>
    </row>
    <row r="637" spans="1:65" s="13" customFormat="1" ht="11.25">
      <c r="B637" s="198"/>
      <c r="C637" s="199"/>
      <c r="D637" s="200" t="s">
        <v>150</v>
      </c>
      <c r="E637" s="201" t="s">
        <v>1</v>
      </c>
      <c r="F637" s="202" t="s">
        <v>253</v>
      </c>
      <c r="G637" s="199"/>
      <c r="H637" s="201" t="s">
        <v>1</v>
      </c>
      <c r="I637" s="203"/>
      <c r="J637" s="199"/>
      <c r="K637" s="199"/>
      <c r="L637" s="204"/>
      <c r="M637" s="205"/>
      <c r="N637" s="206"/>
      <c r="O637" s="206"/>
      <c r="P637" s="206"/>
      <c r="Q637" s="206"/>
      <c r="R637" s="206"/>
      <c r="S637" s="206"/>
      <c r="T637" s="207"/>
      <c r="AT637" s="208" t="s">
        <v>150</v>
      </c>
      <c r="AU637" s="208" t="s">
        <v>83</v>
      </c>
      <c r="AV637" s="13" t="s">
        <v>81</v>
      </c>
      <c r="AW637" s="13" t="s">
        <v>30</v>
      </c>
      <c r="AX637" s="13" t="s">
        <v>73</v>
      </c>
      <c r="AY637" s="208" t="s">
        <v>142</v>
      </c>
    </row>
    <row r="638" spans="1:65" s="13" customFormat="1" ht="11.25">
      <c r="B638" s="198"/>
      <c r="C638" s="199"/>
      <c r="D638" s="200" t="s">
        <v>150</v>
      </c>
      <c r="E638" s="201" t="s">
        <v>1</v>
      </c>
      <c r="F638" s="202" t="s">
        <v>1028</v>
      </c>
      <c r="G638" s="199"/>
      <c r="H638" s="201" t="s">
        <v>1</v>
      </c>
      <c r="I638" s="203"/>
      <c r="J638" s="199"/>
      <c r="K638" s="199"/>
      <c r="L638" s="204"/>
      <c r="M638" s="205"/>
      <c r="N638" s="206"/>
      <c r="O638" s="206"/>
      <c r="P638" s="206"/>
      <c r="Q638" s="206"/>
      <c r="R638" s="206"/>
      <c r="S638" s="206"/>
      <c r="T638" s="207"/>
      <c r="AT638" s="208" t="s">
        <v>150</v>
      </c>
      <c r="AU638" s="208" t="s">
        <v>83</v>
      </c>
      <c r="AV638" s="13" t="s">
        <v>81</v>
      </c>
      <c r="AW638" s="13" t="s">
        <v>30</v>
      </c>
      <c r="AX638" s="13" t="s">
        <v>73</v>
      </c>
      <c r="AY638" s="208" t="s">
        <v>142</v>
      </c>
    </row>
    <row r="639" spans="1:65" s="14" customFormat="1" ht="11.25">
      <c r="B639" s="209"/>
      <c r="C639" s="210"/>
      <c r="D639" s="200" t="s">
        <v>150</v>
      </c>
      <c r="E639" s="211" t="s">
        <v>1</v>
      </c>
      <c r="F639" s="212" t="s">
        <v>620</v>
      </c>
      <c r="G639" s="210"/>
      <c r="H639" s="213">
        <v>995.61</v>
      </c>
      <c r="I639" s="214"/>
      <c r="J639" s="210"/>
      <c r="K639" s="210"/>
      <c r="L639" s="215"/>
      <c r="M639" s="216"/>
      <c r="N639" s="217"/>
      <c r="O639" s="217"/>
      <c r="P639" s="217"/>
      <c r="Q639" s="217"/>
      <c r="R639" s="217"/>
      <c r="S639" s="217"/>
      <c r="T639" s="218"/>
      <c r="AT639" s="219" t="s">
        <v>150</v>
      </c>
      <c r="AU639" s="219" t="s">
        <v>83</v>
      </c>
      <c r="AV639" s="14" t="s">
        <v>83</v>
      </c>
      <c r="AW639" s="14" t="s">
        <v>30</v>
      </c>
      <c r="AX639" s="14" t="s">
        <v>73</v>
      </c>
      <c r="AY639" s="219" t="s">
        <v>142</v>
      </c>
    </row>
    <row r="640" spans="1:65" s="14" customFormat="1" ht="11.25">
      <c r="B640" s="209"/>
      <c r="C640" s="210"/>
      <c r="D640" s="200" t="s">
        <v>150</v>
      </c>
      <c r="E640" s="211" t="s">
        <v>1</v>
      </c>
      <c r="F640" s="212" t="s">
        <v>621</v>
      </c>
      <c r="G640" s="210"/>
      <c r="H640" s="213">
        <v>-137.13999999999999</v>
      </c>
      <c r="I640" s="214"/>
      <c r="J640" s="210"/>
      <c r="K640" s="210"/>
      <c r="L640" s="215"/>
      <c r="M640" s="216"/>
      <c r="N640" s="217"/>
      <c r="O640" s="217"/>
      <c r="P640" s="217"/>
      <c r="Q640" s="217"/>
      <c r="R640" s="217"/>
      <c r="S640" s="217"/>
      <c r="T640" s="218"/>
      <c r="AT640" s="219" t="s">
        <v>150</v>
      </c>
      <c r="AU640" s="219" t="s">
        <v>83</v>
      </c>
      <c r="AV640" s="14" t="s">
        <v>83</v>
      </c>
      <c r="AW640" s="14" t="s">
        <v>30</v>
      </c>
      <c r="AX640" s="14" t="s">
        <v>73</v>
      </c>
      <c r="AY640" s="219" t="s">
        <v>142</v>
      </c>
    </row>
    <row r="641" spans="1:65" s="14" customFormat="1" ht="11.25">
      <c r="B641" s="209"/>
      <c r="C641" s="210"/>
      <c r="D641" s="200" t="s">
        <v>150</v>
      </c>
      <c r="E641" s="211" t="s">
        <v>1</v>
      </c>
      <c r="F641" s="212" t="s">
        <v>1029</v>
      </c>
      <c r="G641" s="210"/>
      <c r="H641" s="213">
        <v>-208.62</v>
      </c>
      <c r="I641" s="214"/>
      <c r="J641" s="210"/>
      <c r="K641" s="210"/>
      <c r="L641" s="215"/>
      <c r="M641" s="216"/>
      <c r="N641" s="217"/>
      <c r="O641" s="217"/>
      <c r="P641" s="217"/>
      <c r="Q641" s="217"/>
      <c r="R641" s="217"/>
      <c r="S641" s="217"/>
      <c r="T641" s="218"/>
      <c r="AT641" s="219" t="s">
        <v>150</v>
      </c>
      <c r="AU641" s="219" t="s">
        <v>83</v>
      </c>
      <c r="AV641" s="14" t="s">
        <v>83</v>
      </c>
      <c r="AW641" s="14" t="s">
        <v>30</v>
      </c>
      <c r="AX641" s="14" t="s">
        <v>73</v>
      </c>
      <c r="AY641" s="219" t="s">
        <v>142</v>
      </c>
    </row>
    <row r="642" spans="1:65" s="13" customFormat="1" ht="11.25">
      <c r="B642" s="198"/>
      <c r="C642" s="199"/>
      <c r="D642" s="200" t="s">
        <v>150</v>
      </c>
      <c r="E642" s="201" t="s">
        <v>1</v>
      </c>
      <c r="F642" s="202" t="s">
        <v>1030</v>
      </c>
      <c r="G642" s="199"/>
      <c r="H642" s="201" t="s">
        <v>1</v>
      </c>
      <c r="I642" s="203"/>
      <c r="J642" s="199"/>
      <c r="K642" s="199"/>
      <c r="L642" s="204"/>
      <c r="M642" s="205"/>
      <c r="N642" s="206"/>
      <c r="O642" s="206"/>
      <c r="P642" s="206"/>
      <c r="Q642" s="206"/>
      <c r="R642" s="206"/>
      <c r="S642" s="206"/>
      <c r="T642" s="207"/>
      <c r="AT642" s="208" t="s">
        <v>150</v>
      </c>
      <c r="AU642" s="208" t="s">
        <v>83</v>
      </c>
      <c r="AV642" s="13" t="s">
        <v>81</v>
      </c>
      <c r="AW642" s="13" t="s">
        <v>30</v>
      </c>
      <c r="AX642" s="13" t="s">
        <v>73</v>
      </c>
      <c r="AY642" s="208" t="s">
        <v>142</v>
      </c>
    </row>
    <row r="643" spans="1:65" s="14" customFormat="1" ht="11.25">
      <c r="B643" s="209"/>
      <c r="C643" s="210"/>
      <c r="D643" s="200" t="s">
        <v>150</v>
      </c>
      <c r="E643" s="211" t="s">
        <v>1</v>
      </c>
      <c r="F643" s="212" t="s">
        <v>1031</v>
      </c>
      <c r="G643" s="210"/>
      <c r="H643" s="213">
        <v>417.24</v>
      </c>
      <c r="I643" s="214"/>
      <c r="J643" s="210"/>
      <c r="K643" s="210"/>
      <c r="L643" s="215"/>
      <c r="M643" s="216"/>
      <c r="N643" s="217"/>
      <c r="O643" s="217"/>
      <c r="P643" s="217"/>
      <c r="Q643" s="217"/>
      <c r="R643" s="217"/>
      <c r="S643" s="217"/>
      <c r="T643" s="218"/>
      <c r="AT643" s="219" t="s">
        <v>150</v>
      </c>
      <c r="AU643" s="219" t="s">
        <v>83</v>
      </c>
      <c r="AV643" s="14" t="s">
        <v>83</v>
      </c>
      <c r="AW643" s="14" t="s">
        <v>30</v>
      </c>
      <c r="AX643" s="14" t="s">
        <v>73</v>
      </c>
      <c r="AY643" s="219" t="s">
        <v>142</v>
      </c>
    </row>
    <row r="644" spans="1:65" s="13" customFormat="1" ht="11.25">
      <c r="B644" s="198"/>
      <c r="C644" s="199"/>
      <c r="D644" s="200" t="s">
        <v>150</v>
      </c>
      <c r="E644" s="201" t="s">
        <v>1</v>
      </c>
      <c r="F644" s="202" t="s">
        <v>1032</v>
      </c>
      <c r="G644" s="199"/>
      <c r="H644" s="201" t="s">
        <v>1</v>
      </c>
      <c r="I644" s="203"/>
      <c r="J644" s="199"/>
      <c r="K644" s="199"/>
      <c r="L644" s="204"/>
      <c r="M644" s="205"/>
      <c r="N644" s="206"/>
      <c r="O644" s="206"/>
      <c r="P644" s="206"/>
      <c r="Q644" s="206"/>
      <c r="R644" s="206"/>
      <c r="S644" s="206"/>
      <c r="T644" s="207"/>
      <c r="AT644" s="208" t="s">
        <v>150</v>
      </c>
      <c r="AU644" s="208" t="s">
        <v>83</v>
      </c>
      <c r="AV644" s="13" t="s">
        <v>81</v>
      </c>
      <c r="AW644" s="13" t="s">
        <v>30</v>
      </c>
      <c r="AX644" s="13" t="s">
        <v>73</v>
      </c>
      <c r="AY644" s="208" t="s">
        <v>142</v>
      </c>
    </row>
    <row r="645" spans="1:65" s="14" customFormat="1" ht="11.25">
      <c r="B645" s="209"/>
      <c r="C645" s="210"/>
      <c r="D645" s="200" t="s">
        <v>150</v>
      </c>
      <c r="E645" s="211" t="s">
        <v>1</v>
      </c>
      <c r="F645" s="212" t="s">
        <v>260</v>
      </c>
      <c r="G645" s="210"/>
      <c r="H645" s="213">
        <v>7.3150000000000004</v>
      </c>
      <c r="I645" s="214"/>
      <c r="J645" s="210"/>
      <c r="K645" s="210"/>
      <c r="L645" s="215"/>
      <c r="M645" s="216"/>
      <c r="N645" s="217"/>
      <c r="O645" s="217"/>
      <c r="P645" s="217"/>
      <c r="Q645" s="217"/>
      <c r="R645" s="217"/>
      <c r="S645" s="217"/>
      <c r="T645" s="218"/>
      <c r="AT645" s="219" t="s">
        <v>150</v>
      </c>
      <c r="AU645" s="219" t="s">
        <v>83</v>
      </c>
      <c r="AV645" s="14" t="s">
        <v>83</v>
      </c>
      <c r="AW645" s="14" t="s">
        <v>30</v>
      </c>
      <c r="AX645" s="14" t="s">
        <v>73</v>
      </c>
      <c r="AY645" s="219" t="s">
        <v>142</v>
      </c>
    </row>
    <row r="646" spans="1:65" s="15" customFormat="1" ht="11.25">
      <c r="B646" s="220"/>
      <c r="C646" s="221"/>
      <c r="D646" s="200" t="s">
        <v>150</v>
      </c>
      <c r="E646" s="222" t="s">
        <v>1</v>
      </c>
      <c r="F646" s="223" t="s">
        <v>162</v>
      </c>
      <c r="G646" s="221"/>
      <c r="H646" s="224">
        <v>1074.405</v>
      </c>
      <c r="I646" s="225"/>
      <c r="J646" s="221"/>
      <c r="K646" s="221"/>
      <c r="L646" s="226"/>
      <c r="M646" s="227"/>
      <c r="N646" s="228"/>
      <c r="O646" s="228"/>
      <c r="P646" s="228"/>
      <c r="Q646" s="228"/>
      <c r="R646" s="228"/>
      <c r="S646" s="228"/>
      <c r="T646" s="229"/>
      <c r="AT646" s="230" t="s">
        <v>150</v>
      </c>
      <c r="AU646" s="230" t="s">
        <v>83</v>
      </c>
      <c r="AV646" s="15" t="s">
        <v>148</v>
      </c>
      <c r="AW646" s="15" t="s">
        <v>30</v>
      </c>
      <c r="AX646" s="15" t="s">
        <v>81</v>
      </c>
      <c r="AY646" s="230" t="s">
        <v>142</v>
      </c>
    </row>
    <row r="647" spans="1:65" s="2" customFormat="1" ht="24.2" customHeight="1">
      <c r="A647" s="35"/>
      <c r="B647" s="36"/>
      <c r="C647" s="184" t="s">
        <v>1033</v>
      </c>
      <c r="D647" s="184" t="s">
        <v>144</v>
      </c>
      <c r="E647" s="185" t="s">
        <v>1034</v>
      </c>
      <c r="F647" s="186" t="s">
        <v>1035</v>
      </c>
      <c r="G647" s="187" t="s">
        <v>190</v>
      </c>
      <c r="H647" s="188">
        <v>2.468</v>
      </c>
      <c r="I647" s="189"/>
      <c r="J647" s="190">
        <f>ROUND(I647*H647,2)</f>
        <v>0</v>
      </c>
      <c r="K647" s="191"/>
      <c r="L647" s="40"/>
      <c r="M647" s="192" t="s">
        <v>1</v>
      </c>
      <c r="N647" s="193" t="s">
        <v>38</v>
      </c>
      <c r="O647" s="72"/>
      <c r="P647" s="194">
        <f>O647*H647</f>
        <v>0</v>
      </c>
      <c r="Q647" s="194">
        <v>0</v>
      </c>
      <c r="R647" s="194">
        <f>Q647*H647</f>
        <v>0</v>
      </c>
      <c r="S647" s="194">
        <v>0</v>
      </c>
      <c r="T647" s="195">
        <f>S647*H647</f>
        <v>0</v>
      </c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R647" s="196" t="s">
        <v>223</v>
      </c>
      <c r="AT647" s="196" t="s">
        <v>144</v>
      </c>
      <c r="AU647" s="196" t="s">
        <v>83</v>
      </c>
      <c r="AY647" s="18" t="s">
        <v>142</v>
      </c>
      <c r="BE647" s="197">
        <f>IF(N647="základní",J647,0)</f>
        <v>0</v>
      </c>
      <c r="BF647" s="197">
        <f>IF(N647="snížená",J647,0)</f>
        <v>0</v>
      </c>
      <c r="BG647" s="197">
        <f>IF(N647="zákl. přenesená",J647,0)</f>
        <v>0</v>
      </c>
      <c r="BH647" s="197">
        <f>IF(N647="sníž. přenesená",J647,0)</f>
        <v>0</v>
      </c>
      <c r="BI647" s="197">
        <f>IF(N647="nulová",J647,0)</f>
        <v>0</v>
      </c>
      <c r="BJ647" s="18" t="s">
        <v>81</v>
      </c>
      <c r="BK647" s="197">
        <f>ROUND(I647*H647,2)</f>
        <v>0</v>
      </c>
      <c r="BL647" s="18" t="s">
        <v>223</v>
      </c>
      <c r="BM647" s="196" t="s">
        <v>1036</v>
      </c>
    </row>
    <row r="648" spans="1:65" s="2" customFormat="1" ht="24.2" customHeight="1">
      <c r="A648" s="35"/>
      <c r="B648" s="36"/>
      <c r="C648" s="184" t="s">
        <v>1037</v>
      </c>
      <c r="D648" s="184" t="s">
        <v>144</v>
      </c>
      <c r="E648" s="185" t="s">
        <v>1034</v>
      </c>
      <c r="F648" s="186" t="s">
        <v>1035</v>
      </c>
      <c r="G648" s="187" t="s">
        <v>190</v>
      </c>
      <c r="H648" s="188">
        <v>2.468</v>
      </c>
      <c r="I648" s="189"/>
      <c r="J648" s="190">
        <f>ROUND(I648*H648,2)</f>
        <v>0</v>
      </c>
      <c r="K648" s="191"/>
      <c r="L648" s="40"/>
      <c r="M648" s="192" t="s">
        <v>1</v>
      </c>
      <c r="N648" s="193" t="s">
        <v>38</v>
      </c>
      <c r="O648" s="72"/>
      <c r="P648" s="194">
        <f>O648*H648</f>
        <v>0</v>
      </c>
      <c r="Q648" s="194">
        <v>0</v>
      </c>
      <c r="R648" s="194">
        <f>Q648*H648</f>
        <v>0</v>
      </c>
      <c r="S648" s="194">
        <v>0</v>
      </c>
      <c r="T648" s="195">
        <f>S648*H648</f>
        <v>0</v>
      </c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R648" s="196" t="s">
        <v>223</v>
      </c>
      <c r="AT648" s="196" t="s">
        <v>144</v>
      </c>
      <c r="AU648" s="196" t="s">
        <v>83</v>
      </c>
      <c r="AY648" s="18" t="s">
        <v>142</v>
      </c>
      <c r="BE648" s="197">
        <f>IF(N648="základní",J648,0)</f>
        <v>0</v>
      </c>
      <c r="BF648" s="197">
        <f>IF(N648="snížená",J648,0)</f>
        <v>0</v>
      </c>
      <c r="BG648" s="197">
        <f>IF(N648="zákl. přenesená",J648,0)</f>
        <v>0</v>
      </c>
      <c r="BH648" s="197">
        <f>IF(N648="sníž. přenesená",J648,0)</f>
        <v>0</v>
      </c>
      <c r="BI648" s="197">
        <f>IF(N648="nulová",J648,0)</f>
        <v>0</v>
      </c>
      <c r="BJ648" s="18" t="s">
        <v>81</v>
      </c>
      <c r="BK648" s="197">
        <f>ROUND(I648*H648,2)</f>
        <v>0</v>
      </c>
      <c r="BL648" s="18" t="s">
        <v>223</v>
      </c>
      <c r="BM648" s="196" t="s">
        <v>1038</v>
      </c>
    </row>
    <row r="649" spans="1:65" s="12" customFormat="1" ht="22.9" customHeight="1">
      <c r="B649" s="168"/>
      <c r="C649" s="169"/>
      <c r="D649" s="170" t="s">
        <v>72</v>
      </c>
      <c r="E649" s="182" t="s">
        <v>1039</v>
      </c>
      <c r="F649" s="182" t="s">
        <v>1040</v>
      </c>
      <c r="G649" s="169"/>
      <c r="H649" s="169"/>
      <c r="I649" s="172"/>
      <c r="J649" s="183">
        <f>BK649</f>
        <v>0</v>
      </c>
      <c r="K649" s="169"/>
      <c r="L649" s="174"/>
      <c r="M649" s="175"/>
      <c r="N649" s="176"/>
      <c r="O649" s="176"/>
      <c r="P649" s="177">
        <f>SUM(P650:P652)</f>
        <v>0</v>
      </c>
      <c r="Q649" s="176"/>
      <c r="R649" s="177">
        <f>SUM(R650:R652)</f>
        <v>0</v>
      </c>
      <c r="S649" s="176"/>
      <c r="T649" s="178">
        <f>SUM(T650:T652)</f>
        <v>0</v>
      </c>
      <c r="AR649" s="179" t="s">
        <v>83</v>
      </c>
      <c r="AT649" s="180" t="s">
        <v>72</v>
      </c>
      <c r="AU649" s="180" t="s">
        <v>81</v>
      </c>
      <c r="AY649" s="179" t="s">
        <v>142</v>
      </c>
      <c r="BK649" s="181">
        <f>SUM(BK650:BK652)</f>
        <v>0</v>
      </c>
    </row>
    <row r="650" spans="1:65" s="2" customFormat="1" ht="37.9" customHeight="1">
      <c r="A650" s="35"/>
      <c r="B650" s="36"/>
      <c r="C650" s="184" t="s">
        <v>1041</v>
      </c>
      <c r="D650" s="184" t="s">
        <v>144</v>
      </c>
      <c r="E650" s="185" t="s">
        <v>1042</v>
      </c>
      <c r="F650" s="186" t="s">
        <v>1043</v>
      </c>
      <c r="G650" s="187" t="s">
        <v>457</v>
      </c>
      <c r="H650" s="188">
        <v>12</v>
      </c>
      <c r="I650" s="189"/>
      <c r="J650" s="190">
        <f>ROUND(I650*H650,2)</f>
        <v>0</v>
      </c>
      <c r="K650" s="191"/>
      <c r="L650" s="40"/>
      <c r="M650" s="192" t="s">
        <v>1</v>
      </c>
      <c r="N650" s="193" t="s">
        <v>38</v>
      </c>
      <c r="O650" s="72"/>
      <c r="P650" s="194">
        <f>O650*H650</f>
        <v>0</v>
      </c>
      <c r="Q650" s="194">
        <v>0</v>
      </c>
      <c r="R650" s="194">
        <f>Q650*H650</f>
        <v>0</v>
      </c>
      <c r="S650" s="194">
        <v>0</v>
      </c>
      <c r="T650" s="195">
        <f>S650*H650</f>
        <v>0</v>
      </c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R650" s="196" t="s">
        <v>223</v>
      </c>
      <c r="AT650" s="196" t="s">
        <v>144</v>
      </c>
      <c r="AU650" s="196" t="s">
        <v>83</v>
      </c>
      <c r="AY650" s="18" t="s">
        <v>142</v>
      </c>
      <c r="BE650" s="197">
        <f>IF(N650="základní",J650,0)</f>
        <v>0</v>
      </c>
      <c r="BF650" s="197">
        <f>IF(N650="snížená",J650,0)</f>
        <v>0</v>
      </c>
      <c r="BG650" s="197">
        <f>IF(N650="zákl. přenesená",J650,0)</f>
        <v>0</v>
      </c>
      <c r="BH650" s="197">
        <f>IF(N650="sníž. přenesená",J650,0)</f>
        <v>0</v>
      </c>
      <c r="BI650" s="197">
        <f>IF(N650="nulová",J650,0)</f>
        <v>0</v>
      </c>
      <c r="BJ650" s="18" t="s">
        <v>81</v>
      </c>
      <c r="BK650" s="197">
        <f>ROUND(I650*H650,2)</f>
        <v>0</v>
      </c>
      <c r="BL650" s="18" t="s">
        <v>223</v>
      </c>
      <c r="BM650" s="196" t="s">
        <v>1044</v>
      </c>
    </row>
    <row r="651" spans="1:65" s="2" customFormat="1" ht="37.9" customHeight="1">
      <c r="A651" s="35"/>
      <c r="B651" s="36"/>
      <c r="C651" s="184" t="s">
        <v>1045</v>
      </c>
      <c r="D651" s="184" t="s">
        <v>144</v>
      </c>
      <c r="E651" s="185" t="s">
        <v>1046</v>
      </c>
      <c r="F651" s="186" t="s">
        <v>1047</v>
      </c>
      <c r="G651" s="187" t="s">
        <v>457</v>
      </c>
      <c r="H651" s="188">
        <v>4</v>
      </c>
      <c r="I651" s="189"/>
      <c r="J651" s="190">
        <f>ROUND(I651*H651,2)</f>
        <v>0</v>
      </c>
      <c r="K651" s="191"/>
      <c r="L651" s="40"/>
      <c r="M651" s="192" t="s">
        <v>1</v>
      </c>
      <c r="N651" s="193" t="s">
        <v>38</v>
      </c>
      <c r="O651" s="72"/>
      <c r="P651" s="194">
        <f>O651*H651</f>
        <v>0</v>
      </c>
      <c r="Q651" s="194">
        <v>0</v>
      </c>
      <c r="R651" s="194">
        <f>Q651*H651</f>
        <v>0</v>
      </c>
      <c r="S651" s="194">
        <v>0</v>
      </c>
      <c r="T651" s="195">
        <f>S651*H651</f>
        <v>0</v>
      </c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R651" s="196" t="s">
        <v>223</v>
      </c>
      <c r="AT651" s="196" t="s">
        <v>144</v>
      </c>
      <c r="AU651" s="196" t="s">
        <v>83</v>
      </c>
      <c r="AY651" s="18" t="s">
        <v>142</v>
      </c>
      <c r="BE651" s="197">
        <f>IF(N651="základní",J651,0)</f>
        <v>0</v>
      </c>
      <c r="BF651" s="197">
        <f>IF(N651="snížená",J651,0)</f>
        <v>0</v>
      </c>
      <c r="BG651" s="197">
        <f>IF(N651="zákl. přenesená",J651,0)</f>
        <v>0</v>
      </c>
      <c r="BH651" s="197">
        <f>IF(N651="sníž. přenesená",J651,0)</f>
        <v>0</v>
      </c>
      <c r="BI651" s="197">
        <f>IF(N651="nulová",J651,0)</f>
        <v>0</v>
      </c>
      <c r="BJ651" s="18" t="s">
        <v>81</v>
      </c>
      <c r="BK651" s="197">
        <f>ROUND(I651*H651,2)</f>
        <v>0</v>
      </c>
      <c r="BL651" s="18" t="s">
        <v>223</v>
      </c>
      <c r="BM651" s="196" t="s">
        <v>1048</v>
      </c>
    </row>
    <row r="652" spans="1:65" s="2" customFormat="1" ht="55.5" customHeight="1">
      <c r="A652" s="35"/>
      <c r="B652" s="36"/>
      <c r="C652" s="184" t="s">
        <v>1049</v>
      </c>
      <c r="D652" s="184" t="s">
        <v>144</v>
      </c>
      <c r="E652" s="185" t="s">
        <v>1050</v>
      </c>
      <c r="F652" s="186" t="s">
        <v>1051</v>
      </c>
      <c r="G652" s="187" t="s">
        <v>457</v>
      </c>
      <c r="H652" s="188">
        <v>1</v>
      </c>
      <c r="I652" s="189"/>
      <c r="J652" s="190">
        <f>ROUND(I652*H652,2)</f>
        <v>0</v>
      </c>
      <c r="K652" s="191"/>
      <c r="L652" s="40"/>
      <c r="M652" s="192" t="s">
        <v>1</v>
      </c>
      <c r="N652" s="193" t="s">
        <v>38</v>
      </c>
      <c r="O652" s="72"/>
      <c r="P652" s="194">
        <f>O652*H652</f>
        <v>0</v>
      </c>
      <c r="Q652" s="194">
        <v>0</v>
      </c>
      <c r="R652" s="194">
        <f>Q652*H652</f>
        <v>0</v>
      </c>
      <c r="S652" s="194">
        <v>0</v>
      </c>
      <c r="T652" s="195">
        <f>S652*H652</f>
        <v>0</v>
      </c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R652" s="196" t="s">
        <v>223</v>
      </c>
      <c r="AT652" s="196" t="s">
        <v>144</v>
      </c>
      <c r="AU652" s="196" t="s">
        <v>83</v>
      </c>
      <c r="AY652" s="18" t="s">
        <v>142</v>
      </c>
      <c r="BE652" s="197">
        <f>IF(N652="základní",J652,0)</f>
        <v>0</v>
      </c>
      <c r="BF652" s="197">
        <f>IF(N652="snížená",J652,0)</f>
        <v>0</v>
      </c>
      <c r="BG652" s="197">
        <f>IF(N652="zákl. přenesená",J652,0)</f>
        <v>0</v>
      </c>
      <c r="BH652" s="197">
        <f>IF(N652="sníž. přenesená",J652,0)</f>
        <v>0</v>
      </c>
      <c r="BI652" s="197">
        <f>IF(N652="nulová",J652,0)</f>
        <v>0</v>
      </c>
      <c r="BJ652" s="18" t="s">
        <v>81</v>
      </c>
      <c r="BK652" s="197">
        <f>ROUND(I652*H652,2)</f>
        <v>0</v>
      </c>
      <c r="BL652" s="18" t="s">
        <v>223</v>
      </c>
      <c r="BM652" s="196" t="s">
        <v>1052</v>
      </c>
    </row>
    <row r="653" spans="1:65" s="12" customFormat="1" ht="22.9" customHeight="1">
      <c r="B653" s="168"/>
      <c r="C653" s="169"/>
      <c r="D653" s="170" t="s">
        <v>72</v>
      </c>
      <c r="E653" s="182" t="s">
        <v>1053</v>
      </c>
      <c r="F653" s="182" t="s">
        <v>1054</v>
      </c>
      <c r="G653" s="169"/>
      <c r="H653" s="169"/>
      <c r="I653" s="172"/>
      <c r="J653" s="183">
        <f>BK653</f>
        <v>0</v>
      </c>
      <c r="K653" s="169"/>
      <c r="L653" s="174"/>
      <c r="M653" s="175"/>
      <c r="N653" s="176"/>
      <c r="O653" s="176"/>
      <c r="P653" s="177">
        <f>SUM(P654:P660)</f>
        <v>0</v>
      </c>
      <c r="Q653" s="176"/>
      <c r="R653" s="177">
        <f>SUM(R654:R660)</f>
        <v>0</v>
      </c>
      <c r="S653" s="176"/>
      <c r="T653" s="178">
        <f>SUM(T654:T660)</f>
        <v>43.350579359999998</v>
      </c>
      <c r="AR653" s="179" t="s">
        <v>83</v>
      </c>
      <c r="AT653" s="180" t="s">
        <v>72</v>
      </c>
      <c r="AU653" s="180" t="s">
        <v>81</v>
      </c>
      <c r="AY653" s="179" t="s">
        <v>142</v>
      </c>
      <c r="BK653" s="181">
        <f>SUM(BK654:BK660)</f>
        <v>0</v>
      </c>
    </row>
    <row r="654" spans="1:65" s="2" customFormat="1" ht="16.5" customHeight="1">
      <c r="A654" s="35"/>
      <c r="B654" s="36"/>
      <c r="C654" s="184" t="s">
        <v>1055</v>
      </c>
      <c r="D654" s="184" t="s">
        <v>144</v>
      </c>
      <c r="E654" s="185" t="s">
        <v>1056</v>
      </c>
      <c r="F654" s="186" t="s">
        <v>1057</v>
      </c>
      <c r="G654" s="187" t="s">
        <v>147</v>
      </c>
      <c r="H654" s="188">
        <v>1722.9960000000001</v>
      </c>
      <c r="I654" s="189"/>
      <c r="J654" s="190">
        <f>ROUND(I654*H654,2)</f>
        <v>0</v>
      </c>
      <c r="K654" s="191"/>
      <c r="L654" s="40"/>
      <c r="M654" s="192" t="s">
        <v>1</v>
      </c>
      <c r="N654" s="193" t="s">
        <v>38</v>
      </c>
      <c r="O654" s="72"/>
      <c r="P654" s="194">
        <f>O654*H654</f>
        <v>0</v>
      </c>
      <c r="Q654" s="194">
        <v>0</v>
      </c>
      <c r="R654" s="194">
        <f>Q654*H654</f>
        <v>0</v>
      </c>
      <c r="S654" s="194">
        <v>2.5159999999999998E-2</v>
      </c>
      <c r="T654" s="195">
        <f>S654*H654</f>
        <v>43.350579359999998</v>
      </c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R654" s="196" t="s">
        <v>223</v>
      </c>
      <c r="AT654" s="196" t="s">
        <v>144</v>
      </c>
      <c r="AU654" s="196" t="s">
        <v>83</v>
      </c>
      <c r="AY654" s="18" t="s">
        <v>142</v>
      </c>
      <c r="BE654" s="197">
        <f>IF(N654="základní",J654,0)</f>
        <v>0</v>
      </c>
      <c r="BF654" s="197">
        <f>IF(N654="snížená",J654,0)</f>
        <v>0</v>
      </c>
      <c r="BG654" s="197">
        <f>IF(N654="zákl. přenesená",J654,0)</f>
        <v>0</v>
      </c>
      <c r="BH654" s="197">
        <f>IF(N654="sníž. přenesená",J654,0)</f>
        <v>0</v>
      </c>
      <c r="BI654" s="197">
        <f>IF(N654="nulová",J654,0)</f>
        <v>0</v>
      </c>
      <c r="BJ654" s="18" t="s">
        <v>81</v>
      </c>
      <c r="BK654" s="197">
        <f>ROUND(I654*H654,2)</f>
        <v>0</v>
      </c>
      <c r="BL654" s="18" t="s">
        <v>223</v>
      </c>
      <c r="BM654" s="196" t="s">
        <v>1058</v>
      </c>
    </row>
    <row r="655" spans="1:65" s="13" customFormat="1" ht="11.25">
      <c r="B655" s="198"/>
      <c r="C655" s="199"/>
      <c r="D655" s="200" t="s">
        <v>150</v>
      </c>
      <c r="E655" s="201" t="s">
        <v>1</v>
      </c>
      <c r="F655" s="202" t="s">
        <v>157</v>
      </c>
      <c r="G655" s="199"/>
      <c r="H655" s="201" t="s">
        <v>1</v>
      </c>
      <c r="I655" s="203"/>
      <c r="J655" s="199"/>
      <c r="K655" s="199"/>
      <c r="L655" s="204"/>
      <c r="M655" s="205"/>
      <c r="N655" s="206"/>
      <c r="O655" s="206"/>
      <c r="P655" s="206"/>
      <c r="Q655" s="206"/>
      <c r="R655" s="206"/>
      <c r="S655" s="206"/>
      <c r="T655" s="207"/>
      <c r="AT655" s="208" t="s">
        <v>150</v>
      </c>
      <c r="AU655" s="208" t="s">
        <v>83</v>
      </c>
      <c r="AV655" s="13" t="s">
        <v>81</v>
      </c>
      <c r="AW655" s="13" t="s">
        <v>30</v>
      </c>
      <c r="AX655" s="13" t="s">
        <v>73</v>
      </c>
      <c r="AY655" s="208" t="s">
        <v>142</v>
      </c>
    </row>
    <row r="656" spans="1:65" s="14" customFormat="1" ht="11.25">
      <c r="B656" s="209"/>
      <c r="C656" s="210"/>
      <c r="D656" s="200" t="s">
        <v>150</v>
      </c>
      <c r="E656" s="211" t="s">
        <v>1</v>
      </c>
      <c r="F656" s="212" t="s">
        <v>201</v>
      </c>
      <c r="G656" s="210"/>
      <c r="H656" s="213">
        <v>694.8</v>
      </c>
      <c r="I656" s="214"/>
      <c r="J656" s="210"/>
      <c r="K656" s="210"/>
      <c r="L656" s="215"/>
      <c r="M656" s="216"/>
      <c r="N656" s="217"/>
      <c r="O656" s="217"/>
      <c r="P656" s="217"/>
      <c r="Q656" s="217"/>
      <c r="R656" s="217"/>
      <c r="S656" s="217"/>
      <c r="T656" s="218"/>
      <c r="AT656" s="219" t="s">
        <v>150</v>
      </c>
      <c r="AU656" s="219" t="s">
        <v>83</v>
      </c>
      <c r="AV656" s="14" t="s">
        <v>83</v>
      </c>
      <c r="AW656" s="14" t="s">
        <v>30</v>
      </c>
      <c r="AX656" s="14" t="s">
        <v>73</v>
      </c>
      <c r="AY656" s="219" t="s">
        <v>142</v>
      </c>
    </row>
    <row r="657" spans="1:65" s="13" customFormat="1" ht="11.25">
      <c r="B657" s="198"/>
      <c r="C657" s="199"/>
      <c r="D657" s="200" t="s">
        <v>150</v>
      </c>
      <c r="E657" s="201" t="s">
        <v>1</v>
      </c>
      <c r="F657" s="202" t="s">
        <v>159</v>
      </c>
      <c r="G657" s="199"/>
      <c r="H657" s="201" t="s">
        <v>1</v>
      </c>
      <c r="I657" s="203"/>
      <c r="J657" s="199"/>
      <c r="K657" s="199"/>
      <c r="L657" s="204"/>
      <c r="M657" s="205"/>
      <c r="N657" s="206"/>
      <c r="O657" s="206"/>
      <c r="P657" s="206"/>
      <c r="Q657" s="206"/>
      <c r="R657" s="206"/>
      <c r="S657" s="206"/>
      <c r="T657" s="207"/>
      <c r="AT657" s="208" t="s">
        <v>150</v>
      </c>
      <c r="AU657" s="208" t="s">
        <v>83</v>
      </c>
      <c r="AV657" s="13" t="s">
        <v>81</v>
      </c>
      <c r="AW657" s="13" t="s">
        <v>30</v>
      </c>
      <c r="AX657" s="13" t="s">
        <v>73</v>
      </c>
      <c r="AY657" s="208" t="s">
        <v>142</v>
      </c>
    </row>
    <row r="658" spans="1:65" s="14" customFormat="1" ht="11.25">
      <c r="B658" s="209"/>
      <c r="C658" s="210"/>
      <c r="D658" s="200" t="s">
        <v>150</v>
      </c>
      <c r="E658" s="211" t="s">
        <v>1</v>
      </c>
      <c r="F658" s="212" t="s">
        <v>202</v>
      </c>
      <c r="G658" s="210"/>
      <c r="H658" s="213">
        <v>976.95600000000002</v>
      </c>
      <c r="I658" s="214"/>
      <c r="J658" s="210"/>
      <c r="K658" s="210"/>
      <c r="L658" s="215"/>
      <c r="M658" s="216"/>
      <c r="N658" s="217"/>
      <c r="O658" s="217"/>
      <c r="P658" s="217"/>
      <c r="Q658" s="217"/>
      <c r="R658" s="217"/>
      <c r="S658" s="217"/>
      <c r="T658" s="218"/>
      <c r="AT658" s="219" t="s">
        <v>150</v>
      </c>
      <c r="AU658" s="219" t="s">
        <v>83</v>
      </c>
      <c r="AV658" s="14" t="s">
        <v>83</v>
      </c>
      <c r="AW658" s="14" t="s">
        <v>30</v>
      </c>
      <c r="AX658" s="14" t="s">
        <v>73</v>
      </c>
      <c r="AY658" s="219" t="s">
        <v>142</v>
      </c>
    </row>
    <row r="659" spans="1:65" s="14" customFormat="1" ht="11.25">
      <c r="B659" s="209"/>
      <c r="C659" s="210"/>
      <c r="D659" s="200" t="s">
        <v>150</v>
      </c>
      <c r="E659" s="211" t="s">
        <v>1</v>
      </c>
      <c r="F659" s="212" t="s">
        <v>203</v>
      </c>
      <c r="G659" s="210"/>
      <c r="H659" s="213">
        <v>51.24</v>
      </c>
      <c r="I659" s="214"/>
      <c r="J659" s="210"/>
      <c r="K659" s="210"/>
      <c r="L659" s="215"/>
      <c r="M659" s="216"/>
      <c r="N659" s="217"/>
      <c r="O659" s="217"/>
      <c r="P659" s="217"/>
      <c r="Q659" s="217"/>
      <c r="R659" s="217"/>
      <c r="S659" s="217"/>
      <c r="T659" s="218"/>
      <c r="AT659" s="219" t="s">
        <v>150</v>
      </c>
      <c r="AU659" s="219" t="s">
        <v>83</v>
      </c>
      <c r="AV659" s="14" t="s">
        <v>83</v>
      </c>
      <c r="AW659" s="14" t="s">
        <v>30</v>
      </c>
      <c r="AX659" s="14" t="s">
        <v>73</v>
      </c>
      <c r="AY659" s="219" t="s">
        <v>142</v>
      </c>
    </row>
    <row r="660" spans="1:65" s="15" customFormat="1" ht="11.25">
      <c r="B660" s="220"/>
      <c r="C660" s="221"/>
      <c r="D660" s="200" t="s">
        <v>150</v>
      </c>
      <c r="E660" s="222" t="s">
        <v>1</v>
      </c>
      <c r="F660" s="223" t="s">
        <v>162</v>
      </c>
      <c r="G660" s="221"/>
      <c r="H660" s="224">
        <v>1722.9960000000001</v>
      </c>
      <c r="I660" s="225"/>
      <c r="J660" s="221"/>
      <c r="K660" s="221"/>
      <c r="L660" s="226"/>
      <c r="M660" s="227"/>
      <c r="N660" s="228"/>
      <c r="O660" s="228"/>
      <c r="P660" s="228"/>
      <c r="Q660" s="228"/>
      <c r="R660" s="228"/>
      <c r="S660" s="228"/>
      <c r="T660" s="229"/>
      <c r="AT660" s="230" t="s">
        <v>150</v>
      </c>
      <c r="AU660" s="230" t="s">
        <v>83</v>
      </c>
      <c r="AV660" s="15" t="s">
        <v>148</v>
      </c>
      <c r="AW660" s="15" t="s">
        <v>30</v>
      </c>
      <c r="AX660" s="15" t="s">
        <v>81</v>
      </c>
      <c r="AY660" s="230" t="s">
        <v>142</v>
      </c>
    </row>
    <row r="661" spans="1:65" s="12" customFormat="1" ht="22.9" customHeight="1">
      <c r="B661" s="168"/>
      <c r="C661" s="169"/>
      <c r="D661" s="170" t="s">
        <v>72</v>
      </c>
      <c r="E661" s="182" t="s">
        <v>1059</v>
      </c>
      <c r="F661" s="182" t="s">
        <v>1060</v>
      </c>
      <c r="G661" s="169"/>
      <c r="H661" s="169"/>
      <c r="I661" s="172"/>
      <c r="J661" s="183">
        <f>BK661</f>
        <v>0</v>
      </c>
      <c r="K661" s="169"/>
      <c r="L661" s="174"/>
      <c r="M661" s="175"/>
      <c r="N661" s="176"/>
      <c r="O661" s="176"/>
      <c r="P661" s="177">
        <f>SUM(P662:P699)</f>
        <v>0</v>
      </c>
      <c r="Q661" s="176"/>
      <c r="R661" s="177">
        <f>SUM(R662:R699)</f>
        <v>1.0127687200000002</v>
      </c>
      <c r="S661" s="176"/>
      <c r="T661" s="178">
        <f>SUM(T662:T699)</f>
        <v>0</v>
      </c>
      <c r="AR661" s="179" t="s">
        <v>83</v>
      </c>
      <c r="AT661" s="180" t="s">
        <v>72</v>
      </c>
      <c r="AU661" s="180" t="s">
        <v>81</v>
      </c>
      <c r="AY661" s="179" t="s">
        <v>142</v>
      </c>
      <c r="BK661" s="181">
        <f>SUM(BK662:BK699)</f>
        <v>0</v>
      </c>
    </row>
    <row r="662" spans="1:65" s="2" customFormat="1" ht="24.2" customHeight="1">
      <c r="A662" s="35"/>
      <c r="B662" s="36"/>
      <c r="C662" s="184" t="s">
        <v>1061</v>
      </c>
      <c r="D662" s="184" t="s">
        <v>144</v>
      </c>
      <c r="E662" s="185" t="s">
        <v>1062</v>
      </c>
      <c r="F662" s="186" t="s">
        <v>1063</v>
      </c>
      <c r="G662" s="187" t="s">
        <v>147</v>
      </c>
      <c r="H662" s="188">
        <v>1082.24</v>
      </c>
      <c r="I662" s="189"/>
      <c r="J662" s="190">
        <f>ROUND(I662*H662,2)</f>
        <v>0</v>
      </c>
      <c r="K662" s="191"/>
      <c r="L662" s="40"/>
      <c r="M662" s="192" t="s">
        <v>1</v>
      </c>
      <c r="N662" s="193" t="s">
        <v>38</v>
      </c>
      <c r="O662" s="72"/>
      <c r="P662" s="194">
        <f>O662*H662</f>
        <v>0</v>
      </c>
      <c r="Q662" s="194">
        <v>1.3999999999999999E-4</v>
      </c>
      <c r="R662" s="194">
        <f>Q662*H662</f>
        <v>0.1515136</v>
      </c>
      <c r="S662" s="194">
        <v>0</v>
      </c>
      <c r="T662" s="195">
        <f>S662*H662</f>
        <v>0</v>
      </c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R662" s="196" t="s">
        <v>223</v>
      </c>
      <c r="AT662" s="196" t="s">
        <v>144</v>
      </c>
      <c r="AU662" s="196" t="s">
        <v>83</v>
      </c>
      <c r="AY662" s="18" t="s">
        <v>142</v>
      </c>
      <c r="BE662" s="197">
        <f>IF(N662="základní",J662,0)</f>
        <v>0</v>
      </c>
      <c r="BF662" s="197">
        <f>IF(N662="snížená",J662,0)</f>
        <v>0</v>
      </c>
      <c r="BG662" s="197">
        <f>IF(N662="zákl. přenesená",J662,0)</f>
        <v>0</v>
      </c>
      <c r="BH662" s="197">
        <f>IF(N662="sníž. přenesená",J662,0)</f>
        <v>0</v>
      </c>
      <c r="BI662" s="197">
        <f>IF(N662="nulová",J662,0)</f>
        <v>0</v>
      </c>
      <c r="BJ662" s="18" t="s">
        <v>81</v>
      </c>
      <c r="BK662" s="197">
        <f>ROUND(I662*H662,2)</f>
        <v>0</v>
      </c>
      <c r="BL662" s="18" t="s">
        <v>223</v>
      </c>
      <c r="BM662" s="196" t="s">
        <v>1064</v>
      </c>
    </row>
    <row r="663" spans="1:65" s="13" customFormat="1" ht="11.25">
      <c r="B663" s="198"/>
      <c r="C663" s="199"/>
      <c r="D663" s="200" t="s">
        <v>150</v>
      </c>
      <c r="E663" s="201" t="s">
        <v>1</v>
      </c>
      <c r="F663" s="202" t="s">
        <v>1065</v>
      </c>
      <c r="G663" s="199"/>
      <c r="H663" s="201" t="s">
        <v>1</v>
      </c>
      <c r="I663" s="203"/>
      <c r="J663" s="199"/>
      <c r="K663" s="199"/>
      <c r="L663" s="204"/>
      <c r="M663" s="205"/>
      <c r="N663" s="206"/>
      <c r="O663" s="206"/>
      <c r="P663" s="206"/>
      <c r="Q663" s="206"/>
      <c r="R663" s="206"/>
      <c r="S663" s="206"/>
      <c r="T663" s="207"/>
      <c r="AT663" s="208" t="s">
        <v>150</v>
      </c>
      <c r="AU663" s="208" t="s">
        <v>83</v>
      </c>
      <c r="AV663" s="13" t="s">
        <v>81</v>
      </c>
      <c r="AW663" s="13" t="s">
        <v>30</v>
      </c>
      <c r="AX663" s="13" t="s">
        <v>73</v>
      </c>
      <c r="AY663" s="208" t="s">
        <v>142</v>
      </c>
    </row>
    <row r="664" spans="1:65" s="14" customFormat="1" ht="11.25">
      <c r="B664" s="209"/>
      <c r="C664" s="210"/>
      <c r="D664" s="200" t="s">
        <v>150</v>
      </c>
      <c r="E664" s="211" t="s">
        <v>1</v>
      </c>
      <c r="F664" s="212" t="s">
        <v>1066</v>
      </c>
      <c r="G664" s="210"/>
      <c r="H664" s="213">
        <v>297.44</v>
      </c>
      <c r="I664" s="214"/>
      <c r="J664" s="210"/>
      <c r="K664" s="210"/>
      <c r="L664" s="215"/>
      <c r="M664" s="216"/>
      <c r="N664" s="217"/>
      <c r="O664" s="217"/>
      <c r="P664" s="217"/>
      <c r="Q664" s="217"/>
      <c r="R664" s="217"/>
      <c r="S664" s="217"/>
      <c r="T664" s="218"/>
      <c r="AT664" s="219" t="s">
        <v>150</v>
      </c>
      <c r="AU664" s="219" t="s">
        <v>83</v>
      </c>
      <c r="AV664" s="14" t="s">
        <v>83</v>
      </c>
      <c r="AW664" s="14" t="s">
        <v>30</v>
      </c>
      <c r="AX664" s="14" t="s">
        <v>73</v>
      </c>
      <c r="AY664" s="219" t="s">
        <v>142</v>
      </c>
    </row>
    <row r="665" spans="1:65" s="14" customFormat="1" ht="11.25">
      <c r="B665" s="209"/>
      <c r="C665" s="210"/>
      <c r="D665" s="200" t="s">
        <v>150</v>
      </c>
      <c r="E665" s="211" t="s">
        <v>1</v>
      </c>
      <c r="F665" s="212" t="s">
        <v>1067</v>
      </c>
      <c r="G665" s="210"/>
      <c r="H665" s="213">
        <v>784.8</v>
      </c>
      <c r="I665" s="214"/>
      <c r="J665" s="210"/>
      <c r="K665" s="210"/>
      <c r="L665" s="215"/>
      <c r="M665" s="216"/>
      <c r="N665" s="217"/>
      <c r="O665" s="217"/>
      <c r="P665" s="217"/>
      <c r="Q665" s="217"/>
      <c r="R665" s="217"/>
      <c r="S665" s="217"/>
      <c r="T665" s="218"/>
      <c r="AT665" s="219" t="s">
        <v>150</v>
      </c>
      <c r="AU665" s="219" t="s">
        <v>83</v>
      </c>
      <c r="AV665" s="14" t="s">
        <v>83</v>
      </c>
      <c r="AW665" s="14" t="s">
        <v>30</v>
      </c>
      <c r="AX665" s="14" t="s">
        <v>73</v>
      </c>
      <c r="AY665" s="219" t="s">
        <v>142</v>
      </c>
    </row>
    <row r="666" spans="1:65" s="15" customFormat="1" ht="11.25">
      <c r="B666" s="220"/>
      <c r="C666" s="221"/>
      <c r="D666" s="200" t="s">
        <v>150</v>
      </c>
      <c r="E666" s="222" t="s">
        <v>1</v>
      </c>
      <c r="F666" s="223" t="s">
        <v>162</v>
      </c>
      <c r="G666" s="221"/>
      <c r="H666" s="224">
        <v>1082.24</v>
      </c>
      <c r="I666" s="225"/>
      <c r="J666" s="221"/>
      <c r="K666" s="221"/>
      <c r="L666" s="226"/>
      <c r="M666" s="227"/>
      <c r="N666" s="228"/>
      <c r="O666" s="228"/>
      <c r="P666" s="228"/>
      <c r="Q666" s="228"/>
      <c r="R666" s="228"/>
      <c r="S666" s="228"/>
      <c r="T666" s="229"/>
      <c r="AT666" s="230" t="s">
        <v>150</v>
      </c>
      <c r="AU666" s="230" t="s">
        <v>83</v>
      </c>
      <c r="AV666" s="15" t="s">
        <v>148</v>
      </c>
      <c r="AW666" s="15" t="s">
        <v>30</v>
      </c>
      <c r="AX666" s="15" t="s">
        <v>81</v>
      </c>
      <c r="AY666" s="230" t="s">
        <v>142</v>
      </c>
    </row>
    <row r="667" spans="1:65" s="2" customFormat="1" ht="24.2" customHeight="1">
      <c r="A667" s="35"/>
      <c r="B667" s="36"/>
      <c r="C667" s="184" t="s">
        <v>1068</v>
      </c>
      <c r="D667" s="184" t="s">
        <v>144</v>
      </c>
      <c r="E667" s="185" t="s">
        <v>1069</v>
      </c>
      <c r="F667" s="186" t="s">
        <v>1070</v>
      </c>
      <c r="G667" s="187" t="s">
        <v>147</v>
      </c>
      <c r="H667" s="188">
        <v>1082.24</v>
      </c>
      <c r="I667" s="189"/>
      <c r="J667" s="190">
        <f>ROUND(I667*H667,2)</f>
        <v>0</v>
      </c>
      <c r="K667" s="191"/>
      <c r="L667" s="40"/>
      <c r="M667" s="192" t="s">
        <v>1</v>
      </c>
      <c r="N667" s="193" t="s">
        <v>38</v>
      </c>
      <c r="O667" s="72"/>
      <c r="P667" s="194">
        <f>O667*H667</f>
        <v>0</v>
      </c>
      <c r="Q667" s="194">
        <v>1.2E-4</v>
      </c>
      <c r="R667" s="194">
        <f>Q667*H667</f>
        <v>0.12986880000000001</v>
      </c>
      <c r="S667" s="194">
        <v>0</v>
      </c>
      <c r="T667" s="195">
        <f>S667*H667</f>
        <v>0</v>
      </c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R667" s="196" t="s">
        <v>223</v>
      </c>
      <c r="AT667" s="196" t="s">
        <v>144</v>
      </c>
      <c r="AU667" s="196" t="s">
        <v>83</v>
      </c>
      <c r="AY667" s="18" t="s">
        <v>142</v>
      </c>
      <c r="BE667" s="197">
        <f>IF(N667="základní",J667,0)</f>
        <v>0</v>
      </c>
      <c r="BF667" s="197">
        <f>IF(N667="snížená",J667,0)</f>
        <v>0</v>
      </c>
      <c r="BG667" s="197">
        <f>IF(N667="zákl. přenesená",J667,0)</f>
        <v>0</v>
      </c>
      <c r="BH667" s="197">
        <f>IF(N667="sníž. přenesená",J667,0)</f>
        <v>0</v>
      </c>
      <c r="BI667" s="197">
        <f>IF(N667="nulová",J667,0)</f>
        <v>0</v>
      </c>
      <c r="BJ667" s="18" t="s">
        <v>81</v>
      </c>
      <c r="BK667" s="197">
        <f>ROUND(I667*H667,2)</f>
        <v>0</v>
      </c>
      <c r="BL667" s="18" t="s">
        <v>223</v>
      </c>
      <c r="BM667" s="196" t="s">
        <v>1071</v>
      </c>
    </row>
    <row r="668" spans="1:65" s="2" customFormat="1" ht="24.2" customHeight="1">
      <c r="A668" s="35"/>
      <c r="B668" s="36"/>
      <c r="C668" s="184" t="s">
        <v>1072</v>
      </c>
      <c r="D668" s="184" t="s">
        <v>144</v>
      </c>
      <c r="E668" s="185" t="s">
        <v>1073</v>
      </c>
      <c r="F668" s="186" t="s">
        <v>1074</v>
      </c>
      <c r="G668" s="187" t="s">
        <v>147</v>
      </c>
      <c r="H668" s="188">
        <v>1082.24</v>
      </c>
      <c r="I668" s="189"/>
      <c r="J668" s="190">
        <f>ROUND(I668*H668,2)</f>
        <v>0</v>
      </c>
      <c r="K668" s="191"/>
      <c r="L668" s="40"/>
      <c r="M668" s="192" t="s">
        <v>1</v>
      </c>
      <c r="N668" s="193" t="s">
        <v>38</v>
      </c>
      <c r="O668" s="72"/>
      <c r="P668" s="194">
        <f>O668*H668</f>
        <v>0</v>
      </c>
      <c r="Q668" s="194">
        <v>1.2E-4</v>
      </c>
      <c r="R668" s="194">
        <f>Q668*H668</f>
        <v>0.12986880000000001</v>
      </c>
      <c r="S668" s="194">
        <v>0</v>
      </c>
      <c r="T668" s="195">
        <f>S668*H668</f>
        <v>0</v>
      </c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R668" s="196" t="s">
        <v>223</v>
      </c>
      <c r="AT668" s="196" t="s">
        <v>144</v>
      </c>
      <c r="AU668" s="196" t="s">
        <v>83</v>
      </c>
      <c r="AY668" s="18" t="s">
        <v>142</v>
      </c>
      <c r="BE668" s="197">
        <f>IF(N668="základní",J668,0)</f>
        <v>0</v>
      </c>
      <c r="BF668" s="197">
        <f>IF(N668="snížená",J668,0)</f>
        <v>0</v>
      </c>
      <c r="BG668" s="197">
        <f>IF(N668="zákl. přenesená",J668,0)</f>
        <v>0</v>
      </c>
      <c r="BH668" s="197">
        <f>IF(N668="sníž. přenesená",J668,0)</f>
        <v>0</v>
      </c>
      <c r="BI668" s="197">
        <f>IF(N668="nulová",J668,0)</f>
        <v>0</v>
      </c>
      <c r="BJ668" s="18" t="s">
        <v>81</v>
      </c>
      <c r="BK668" s="197">
        <f>ROUND(I668*H668,2)</f>
        <v>0</v>
      </c>
      <c r="BL668" s="18" t="s">
        <v>223</v>
      </c>
      <c r="BM668" s="196" t="s">
        <v>1075</v>
      </c>
    </row>
    <row r="669" spans="1:65" s="2" customFormat="1" ht="24.2" customHeight="1">
      <c r="A669" s="35"/>
      <c r="B669" s="36"/>
      <c r="C669" s="184" t="s">
        <v>1076</v>
      </c>
      <c r="D669" s="184" t="s">
        <v>144</v>
      </c>
      <c r="E669" s="185" t="s">
        <v>1077</v>
      </c>
      <c r="F669" s="186" t="s">
        <v>1078</v>
      </c>
      <c r="G669" s="187" t="s">
        <v>147</v>
      </c>
      <c r="H669" s="188">
        <v>15</v>
      </c>
      <c r="I669" s="189"/>
      <c r="J669" s="190">
        <f>ROUND(I669*H669,2)</f>
        <v>0</v>
      </c>
      <c r="K669" s="191"/>
      <c r="L669" s="40"/>
      <c r="M669" s="192" t="s">
        <v>1</v>
      </c>
      <c r="N669" s="193" t="s">
        <v>38</v>
      </c>
      <c r="O669" s="72"/>
      <c r="P669" s="194">
        <f>O669*H669</f>
        <v>0</v>
      </c>
      <c r="Q669" s="194">
        <v>6.9999999999999994E-5</v>
      </c>
      <c r="R669" s="194">
        <f>Q669*H669</f>
        <v>1.0499999999999999E-3</v>
      </c>
      <c r="S669" s="194">
        <v>0</v>
      </c>
      <c r="T669" s="195">
        <f>S669*H669</f>
        <v>0</v>
      </c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R669" s="196" t="s">
        <v>223</v>
      </c>
      <c r="AT669" s="196" t="s">
        <v>144</v>
      </c>
      <c r="AU669" s="196" t="s">
        <v>83</v>
      </c>
      <c r="AY669" s="18" t="s">
        <v>142</v>
      </c>
      <c r="BE669" s="197">
        <f>IF(N669="základní",J669,0)</f>
        <v>0</v>
      </c>
      <c r="BF669" s="197">
        <f>IF(N669="snížená",J669,0)</f>
        <v>0</v>
      </c>
      <c r="BG669" s="197">
        <f>IF(N669="zákl. přenesená",J669,0)</f>
        <v>0</v>
      </c>
      <c r="BH669" s="197">
        <f>IF(N669="sníž. přenesená",J669,0)</f>
        <v>0</v>
      </c>
      <c r="BI669" s="197">
        <f>IF(N669="nulová",J669,0)</f>
        <v>0</v>
      </c>
      <c r="BJ669" s="18" t="s">
        <v>81</v>
      </c>
      <c r="BK669" s="197">
        <f>ROUND(I669*H669,2)</f>
        <v>0</v>
      </c>
      <c r="BL669" s="18" t="s">
        <v>223</v>
      </c>
      <c r="BM669" s="196" t="s">
        <v>1079</v>
      </c>
    </row>
    <row r="670" spans="1:65" s="13" customFormat="1" ht="11.25">
      <c r="B670" s="198"/>
      <c r="C670" s="199"/>
      <c r="D670" s="200" t="s">
        <v>150</v>
      </c>
      <c r="E670" s="201" t="s">
        <v>1</v>
      </c>
      <c r="F670" s="202" t="s">
        <v>1080</v>
      </c>
      <c r="G670" s="199"/>
      <c r="H670" s="201" t="s">
        <v>1</v>
      </c>
      <c r="I670" s="203"/>
      <c r="J670" s="199"/>
      <c r="K670" s="199"/>
      <c r="L670" s="204"/>
      <c r="M670" s="205"/>
      <c r="N670" s="206"/>
      <c r="O670" s="206"/>
      <c r="P670" s="206"/>
      <c r="Q670" s="206"/>
      <c r="R670" s="206"/>
      <c r="S670" s="206"/>
      <c r="T670" s="207"/>
      <c r="AT670" s="208" t="s">
        <v>150</v>
      </c>
      <c r="AU670" s="208" t="s">
        <v>83</v>
      </c>
      <c r="AV670" s="13" t="s">
        <v>81</v>
      </c>
      <c r="AW670" s="13" t="s">
        <v>30</v>
      </c>
      <c r="AX670" s="13" t="s">
        <v>73</v>
      </c>
      <c r="AY670" s="208" t="s">
        <v>142</v>
      </c>
    </row>
    <row r="671" spans="1:65" s="14" customFormat="1" ht="11.25">
      <c r="B671" s="209"/>
      <c r="C671" s="210"/>
      <c r="D671" s="200" t="s">
        <v>150</v>
      </c>
      <c r="E671" s="211" t="s">
        <v>1</v>
      </c>
      <c r="F671" s="212" t="s">
        <v>1081</v>
      </c>
      <c r="G671" s="210"/>
      <c r="H671" s="213">
        <v>15</v>
      </c>
      <c r="I671" s="214"/>
      <c r="J671" s="210"/>
      <c r="K671" s="210"/>
      <c r="L671" s="215"/>
      <c r="M671" s="216"/>
      <c r="N671" s="217"/>
      <c r="O671" s="217"/>
      <c r="P671" s="217"/>
      <c r="Q671" s="217"/>
      <c r="R671" s="217"/>
      <c r="S671" s="217"/>
      <c r="T671" s="218"/>
      <c r="AT671" s="219" t="s">
        <v>150</v>
      </c>
      <c r="AU671" s="219" t="s">
        <v>83</v>
      </c>
      <c r="AV671" s="14" t="s">
        <v>83</v>
      </c>
      <c r="AW671" s="14" t="s">
        <v>30</v>
      </c>
      <c r="AX671" s="14" t="s">
        <v>81</v>
      </c>
      <c r="AY671" s="219" t="s">
        <v>142</v>
      </c>
    </row>
    <row r="672" spans="1:65" s="2" customFormat="1" ht="24.2" customHeight="1">
      <c r="A672" s="35"/>
      <c r="B672" s="36"/>
      <c r="C672" s="184" t="s">
        <v>1082</v>
      </c>
      <c r="D672" s="184" t="s">
        <v>144</v>
      </c>
      <c r="E672" s="185" t="s">
        <v>1083</v>
      </c>
      <c r="F672" s="186" t="s">
        <v>1084</v>
      </c>
      <c r="G672" s="187" t="s">
        <v>147</v>
      </c>
      <c r="H672" s="188">
        <v>15</v>
      </c>
      <c r="I672" s="189"/>
      <c r="J672" s="190">
        <f>ROUND(I672*H672,2)</f>
        <v>0</v>
      </c>
      <c r="K672" s="191"/>
      <c r="L672" s="40"/>
      <c r="M672" s="192" t="s">
        <v>1</v>
      </c>
      <c r="N672" s="193" t="s">
        <v>38</v>
      </c>
      <c r="O672" s="72"/>
      <c r="P672" s="194">
        <f>O672*H672</f>
        <v>0</v>
      </c>
      <c r="Q672" s="194">
        <v>2.0000000000000002E-5</v>
      </c>
      <c r="R672" s="194">
        <f>Q672*H672</f>
        <v>3.0000000000000003E-4</v>
      </c>
      <c r="S672" s="194">
        <v>0</v>
      </c>
      <c r="T672" s="195">
        <f>S672*H672</f>
        <v>0</v>
      </c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R672" s="196" t="s">
        <v>223</v>
      </c>
      <c r="AT672" s="196" t="s">
        <v>144</v>
      </c>
      <c r="AU672" s="196" t="s">
        <v>83</v>
      </c>
      <c r="AY672" s="18" t="s">
        <v>142</v>
      </c>
      <c r="BE672" s="197">
        <f>IF(N672="základní",J672,0)</f>
        <v>0</v>
      </c>
      <c r="BF672" s="197">
        <f>IF(N672="snížená",J672,0)</f>
        <v>0</v>
      </c>
      <c r="BG672" s="197">
        <f>IF(N672="zákl. přenesená",J672,0)</f>
        <v>0</v>
      </c>
      <c r="BH672" s="197">
        <f>IF(N672="sníž. přenesená",J672,0)</f>
        <v>0</v>
      </c>
      <c r="BI672" s="197">
        <f>IF(N672="nulová",J672,0)</f>
        <v>0</v>
      </c>
      <c r="BJ672" s="18" t="s">
        <v>81</v>
      </c>
      <c r="BK672" s="197">
        <f>ROUND(I672*H672,2)</f>
        <v>0</v>
      </c>
      <c r="BL672" s="18" t="s">
        <v>223</v>
      </c>
      <c r="BM672" s="196" t="s">
        <v>1085</v>
      </c>
    </row>
    <row r="673" spans="1:65" s="2" customFormat="1" ht="24.2" customHeight="1">
      <c r="A673" s="35"/>
      <c r="B673" s="36"/>
      <c r="C673" s="184" t="s">
        <v>1086</v>
      </c>
      <c r="D673" s="184" t="s">
        <v>144</v>
      </c>
      <c r="E673" s="185" t="s">
        <v>1087</v>
      </c>
      <c r="F673" s="186" t="s">
        <v>1088</v>
      </c>
      <c r="G673" s="187" t="s">
        <v>147</v>
      </c>
      <c r="H673" s="188">
        <v>15</v>
      </c>
      <c r="I673" s="189"/>
      <c r="J673" s="190">
        <f>ROUND(I673*H673,2)</f>
        <v>0</v>
      </c>
      <c r="K673" s="191"/>
      <c r="L673" s="40"/>
      <c r="M673" s="192" t="s">
        <v>1</v>
      </c>
      <c r="N673" s="193" t="s">
        <v>38</v>
      </c>
      <c r="O673" s="72"/>
      <c r="P673" s="194">
        <f>O673*H673</f>
        <v>0</v>
      </c>
      <c r="Q673" s="194">
        <v>1.3999999999999999E-4</v>
      </c>
      <c r="R673" s="194">
        <f>Q673*H673</f>
        <v>2.0999999999999999E-3</v>
      </c>
      <c r="S673" s="194">
        <v>0</v>
      </c>
      <c r="T673" s="195">
        <f>S673*H673</f>
        <v>0</v>
      </c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R673" s="196" t="s">
        <v>223</v>
      </c>
      <c r="AT673" s="196" t="s">
        <v>144</v>
      </c>
      <c r="AU673" s="196" t="s">
        <v>83</v>
      </c>
      <c r="AY673" s="18" t="s">
        <v>142</v>
      </c>
      <c r="BE673" s="197">
        <f>IF(N673="základní",J673,0)</f>
        <v>0</v>
      </c>
      <c r="BF673" s="197">
        <f>IF(N673="snížená",J673,0)</f>
        <v>0</v>
      </c>
      <c r="BG673" s="197">
        <f>IF(N673="zákl. přenesená",J673,0)</f>
        <v>0</v>
      </c>
      <c r="BH673" s="197">
        <f>IF(N673="sníž. přenesená",J673,0)</f>
        <v>0</v>
      </c>
      <c r="BI673" s="197">
        <f>IF(N673="nulová",J673,0)</f>
        <v>0</v>
      </c>
      <c r="BJ673" s="18" t="s">
        <v>81</v>
      </c>
      <c r="BK673" s="197">
        <f>ROUND(I673*H673,2)</f>
        <v>0</v>
      </c>
      <c r="BL673" s="18" t="s">
        <v>223</v>
      </c>
      <c r="BM673" s="196" t="s">
        <v>1089</v>
      </c>
    </row>
    <row r="674" spans="1:65" s="13" customFormat="1" ht="11.25">
      <c r="B674" s="198"/>
      <c r="C674" s="199"/>
      <c r="D674" s="200" t="s">
        <v>150</v>
      </c>
      <c r="E674" s="201" t="s">
        <v>1</v>
      </c>
      <c r="F674" s="202" t="s">
        <v>1080</v>
      </c>
      <c r="G674" s="199"/>
      <c r="H674" s="201" t="s">
        <v>1</v>
      </c>
      <c r="I674" s="203"/>
      <c r="J674" s="199"/>
      <c r="K674" s="199"/>
      <c r="L674" s="204"/>
      <c r="M674" s="205"/>
      <c r="N674" s="206"/>
      <c r="O674" s="206"/>
      <c r="P674" s="206"/>
      <c r="Q674" s="206"/>
      <c r="R674" s="206"/>
      <c r="S674" s="206"/>
      <c r="T674" s="207"/>
      <c r="AT674" s="208" t="s">
        <v>150</v>
      </c>
      <c r="AU674" s="208" t="s">
        <v>83</v>
      </c>
      <c r="AV674" s="13" t="s">
        <v>81</v>
      </c>
      <c r="AW674" s="13" t="s">
        <v>30</v>
      </c>
      <c r="AX674" s="13" t="s">
        <v>73</v>
      </c>
      <c r="AY674" s="208" t="s">
        <v>142</v>
      </c>
    </row>
    <row r="675" spans="1:65" s="14" customFormat="1" ht="11.25">
      <c r="B675" s="209"/>
      <c r="C675" s="210"/>
      <c r="D675" s="200" t="s">
        <v>150</v>
      </c>
      <c r="E675" s="211" t="s">
        <v>1</v>
      </c>
      <c r="F675" s="212" t="s">
        <v>1081</v>
      </c>
      <c r="G675" s="210"/>
      <c r="H675" s="213">
        <v>15</v>
      </c>
      <c r="I675" s="214"/>
      <c r="J675" s="210"/>
      <c r="K675" s="210"/>
      <c r="L675" s="215"/>
      <c r="M675" s="216"/>
      <c r="N675" s="217"/>
      <c r="O675" s="217"/>
      <c r="P675" s="217"/>
      <c r="Q675" s="217"/>
      <c r="R675" s="217"/>
      <c r="S675" s="217"/>
      <c r="T675" s="218"/>
      <c r="AT675" s="219" t="s">
        <v>150</v>
      </c>
      <c r="AU675" s="219" t="s">
        <v>83</v>
      </c>
      <c r="AV675" s="14" t="s">
        <v>83</v>
      </c>
      <c r="AW675" s="14" t="s">
        <v>30</v>
      </c>
      <c r="AX675" s="14" t="s">
        <v>81</v>
      </c>
      <c r="AY675" s="219" t="s">
        <v>142</v>
      </c>
    </row>
    <row r="676" spans="1:65" s="2" customFormat="1" ht="24.2" customHeight="1">
      <c r="A676" s="35"/>
      <c r="B676" s="36"/>
      <c r="C676" s="184" t="s">
        <v>1090</v>
      </c>
      <c r="D676" s="184" t="s">
        <v>144</v>
      </c>
      <c r="E676" s="185" t="s">
        <v>1091</v>
      </c>
      <c r="F676" s="186" t="s">
        <v>1092</v>
      </c>
      <c r="G676" s="187" t="s">
        <v>147</v>
      </c>
      <c r="H676" s="188">
        <v>15</v>
      </c>
      <c r="I676" s="189"/>
      <c r="J676" s="190">
        <f>ROUND(I676*H676,2)</f>
        <v>0</v>
      </c>
      <c r="K676" s="191"/>
      <c r="L676" s="40"/>
      <c r="M676" s="192" t="s">
        <v>1</v>
      </c>
      <c r="N676" s="193" t="s">
        <v>38</v>
      </c>
      <c r="O676" s="72"/>
      <c r="P676" s="194">
        <f>O676*H676</f>
        <v>0</v>
      </c>
      <c r="Q676" s="194">
        <v>1.2999999999999999E-4</v>
      </c>
      <c r="R676" s="194">
        <f>Q676*H676</f>
        <v>1.9499999999999999E-3</v>
      </c>
      <c r="S676" s="194">
        <v>0</v>
      </c>
      <c r="T676" s="195">
        <f>S676*H676</f>
        <v>0</v>
      </c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R676" s="196" t="s">
        <v>223</v>
      </c>
      <c r="AT676" s="196" t="s">
        <v>144</v>
      </c>
      <c r="AU676" s="196" t="s">
        <v>83</v>
      </c>
      <c r="AY676" s="18" t="s">
        <v>142</v>
      </c>
      <c r="BE676" s="197">
        <f>IF(N676="základní",J676,0)</f>
        <v>0</v>
      </c>
      <c r="BF676" s="197">
        <f>IF(N676="snížená",J676,0)</f>
        <v>0</v>
      </c>
      <c r="BG676" s="197">
        <f>IF(N676="zákl. přenesená",J676,0)</f>
        <v>0</v>
      </c>
      <c r="BH676" s="197">
        <f>IF(N676="sníž. přenesená",J676,0)</f>
        <v>0</v>
      </c>
      <c r="BI676" s="197">
        <f>IF(N676="nulová",J676,0)</f>
        <v>0</v>
      </c>
      <c r="BJ676" s="18" t="s">
        <v>81</v>
      </c>
      <c r="BK676" s="197">
        <f>ROUND(I676*H676,2)</f>
        <v>0</v>
      </c>
      <c r="BL676" s="18" t="s">
        <v>223</v>
      </c>
      <c r="BM676" s="196" t="s">
        <v>1093</v>
      </c>
    </row>
    <row r="677" spans="1:65" s="13" customFormat="1" ht="11.25">
      <c r="B677" s="198"/>
      <c r="C677" s="199"/>
      <c r="D677" s="200" t="s">
        <v>150</v>
      </c>
      <c r="E677" s="201" t="s">
        <v>1</v>
      </c>
      <c r="F677" s="202" t="s">
        <v>1080</v>
      </c>
      <c r="G677" s="199"/>
      <c r="H677" s="201" t="s">
        <v>1</v>
      </c>
      <c r="I677" s="203"/>
      <c r="J677" s="199"/>
      <c r="K677" s="199"/>
      <c r="L677" s="204"/>
      <c r="M677" s="205"/>
      <c r="N677" s="206"/>
      <c r="O677" s="206"/>
      <c r="P677" s="206"/>
      <c r="Q677" s="206"/>
      <c r="R677" s="206"/>
      <c r="S677" s="206"/>
      <c r="T677" s="207"/>
      <c r="AT677" s="208" t="s">
        <v>150</v>
      </c>
      <c r="AU677" s="208" t="s">
        <v>83</v>
      </c>
      <c r="AV677" s="13" t="s">
        <v>81</v>
      </c>
      <c r="AW677" s="13" t="s">
        <v>30</v>
      </c>
      <c r="AX677" s="13" t="s">
        <v>73</v>
      </c>
      <c r="AY677" s="208" t="s">
        <v>142</v>
      </c>
    </row>
    <row r="678" spans="1:65" s="14" customFormat="1" ht="11.25">
      <c r="B678" s="209"/>
      <c r="C678" s="210"/>
      <c r="D678" s="200" t="s">
        <v>150</v>
      </c>
      <c r="E678" s="211" t="s">
        <v>1</v>
      </c>
      <c r="F678" s="212" t="s">
        <v>1081</v>
      </c>
      <c r="G678" s="210"/>
      <c r="H678" s="213">
        <v>15</v>
      </c>
      <c r="I678" s="214"/>
      <c r="J678" s="210"/>
      <c r="K678" s="210"/>
      <c r="L678" s="215"/>
      <c r="M678" s="216"/>
      <c r="N678" s="217"/>
      <c r="O678" s="217"/>
      <c r="P678" s="217"/>
      <c r="Q678" s="217"/>
      <c r="R678" s="217"/>
      <c r="S678" s="217"/>
      <c r="T678" s="218"/>
      <c r="AT678" s="219" t="s">
        <v>150</v>
      </c>
      <c r="AU678" s="219" t="s">
        <v>83</v>
      </c>
      <c r="AV678" s="14" t="s">
        <v>83</v>
      </c>
      <c r="AW678" s="14" t="s">
        <v>30</v>
      </c>
      <c r="AX678" s="14" t="s">
        <v>81</v>
      </c>
      <c r="AY678" s="219" t="s">
        <v>142</v>
      </c>
    </row>
    <row r="679" spans="1:65" s="2" customFormat="1" ht="24.2" customHeight="1">
      <c r="A679" s="35"/>
      <c r="B679" s="36"/>
      <c r="C679" s="184" t="s">
        <v>1094</v>
      </c>
      <c r="D679" s="184" t="s">
        <v>144</v>
      </c>
      <c r="E679" s="185" t="s">
        <v>1095</v>
      </c>
      <c r="F679" s="186" t="s">
        <v>1096</v>
      </c>
      <c r="G679" s="187" t="s">
        <v>147</v>
      </c>
      <c r="H679" s="188">
        <v>15</v>
      </c>
      <c r="I679" s="189"/>
      <c r="J679" s="190">
        <f>ROUND(I679*H679,2)</f>
        <v>0</v>
      </c>
      <c r="K679" s="191"/>
      <c r="L679" s="40"/>
      <c r="M679" s="192" t="s">
        <v>1</v>
      </c>
      <c r="N679" s="193" t="s">
        <v>38</v>
      </c>
      <c r="O679" s="72"/>
      <c r="P679" s="194">
        <f>O679*H679</f>
        <v>0</v>
      </c>
      <c r="Q679" s="194">
        <v>1.2999999999999999E-4</v>
      </c>
      <c r="R679" s="194">
        <f>Q679*H679</f>
        <v>1.9499999999999999E-3</v>
      </c>
      <c r="S679" s="194">
        <v>0</v>
      </c>
      <c r="T679" s="195">
        <f>S679*H679</f>
        <v>0</v>
      </c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R679" s="196" t="s">
        <v>223</v>
      </c>
      <c r="AT679" s="196" t="s">
        <v>144</v>
      </c>
      <c r="AU679" s="196" t="s">
        <v>83</v>
      </c>
      <c r="AY679" s="18" t="s">
        <v>142</v>
      </c>
      <c r="BE679" s="197">
        <f>IF(N679="základní",J679,0)</f>
        <v>0</v>
      </c>
      <c r="BF679" s="197">
        <f>IF(N679="snížená",J679,0)</f>
        <v>0</v>
      </c>
      <c r="BG679" s="197">
        <f>IF(N679="zákl. přenesená",J679,0)</f>
        <v>0</v>
      </c>
      <c r="BH679" s="197">
        <f>IF(N679="sníž. přenesená",J679,0)</f>
        <v>0</v>
      </c>
      <c r="BI679" s="197">
        <f>IF(N679="nulová",J679,0)</f>
        <v>0</v>
      </c>
      <c r="BJ679" s="18" t="s">
        <v>81</v>
      </c>
      <c r="BK679" s="197">
        <f>ROUND(I679*H679,2)</f>
        <v>0</v>
      </c>
      <c r="BL679" s="18" t="s">
        <v>223</v>
      </c>
      <c r="BM679" s="196" t="s">
        <v>1097</v>
      </c>
    </row>
    <row r="680" spans="1:65" s="13" customFormat="1" ht="11.25">
      <c r="B680" s="198"/>
      <c r="C680" s="199"/>
      <c r="D680" s="200" t="s">
        <v>150</v>
      </c>
      <c r="E680" s="201" t="s">
        <v>1</v>
      </c>
      <c r="F680" s="202" t="s">
        <v>1098</v>
      </c>
      <c r="G680" s="199"/>
      <c r="H680" s="201" t="s">
        <v>1</v>
      </c>
      <c r="I680" s="203"/>
      <c r="J680" s="199"/>
      <c r="K680" s="199"/>
      <c r="L680" s="204"/>
      <c r="M680" s="205"/>
      <c r="N680" s="206"/>
      <c r="O680" s="206"/>
      <c r="P680" s="206"/>
      <c r="Q680" s="206"/>
      <c r="R680" s="206"/>
      <c r="S680" s="206"/>
      <c r="T680" s="207"/>
      <c r="AT680" s="208" t="s">
        <v>150</v>
      </c>
      <c r="AU680" s="208" t="s">
        <v>83</v>
      </c>
      <c r="AV680" s="13" t="s">
        <v>81</v>
      </c>
      <c r="AW680" s="13" t="s">
        <v>30</v>
      </c>
      <c r="AX680" s="13" t="s">
        <v>73</v>
      </c>
      <c r="AY680" s="208" t="s">
        <v>142</v>
      </c>
    </row>
    <row r="681" spans="1:65" s="14" customFormat="1" ht="11.25">
      <c r="B681" s="209"/>
      <c r="C681" s="210"/>
      <c r="D681" s="200" t="s">
        <v>150</v>
      </c>
      <c r="E681" s="211" t="s">
        <v>1</v>
      </c>
      <c r="F681" s="212" t="s">
        <v>1081</v>
      </c>
      <c r="G681" s="210"/>
      <c r="H681" s="213">
        <v>15</v>
      </c>
      <c r="I681" s="214"/>
      <c r="J681" s="210"/>
      <c r="K681" s="210"/>
      <c r="L681" s="215"/>
      <c r="M681" s="216"/>
      <c r="N681" s="217"/>
      <c r="O681" s="217"/>
      <c r="P681" s="217"/>
      <c r="Q681" s="217"/>
      <c r="R681" s="217"/>
      <c r="S681" s="217"/>
      <c r="T681" s="218"/>
      <c r="AT681" s="219" t="s">
        <v>150</v>
      </c>
      <c r="AU681" s="219" t="s">
        <v>83</v>
      </c>
      <c r="AV681" s="14" t="s">
        <v>83</v>
      </c>
      <c r="AW681" s="14" t="s">
        <v>30</v>
      </c>
      <c r="AX681" s="14" t="s">
        <v>81</v>
      </c>
      <c r="AY681" s="219" t="s">
        <v>142</v>
      </c>
    </row>
    <row r="682" spans="1:65" s="2" customFormat="1" ht="24.2" customHeight="1">
      <c r="A682" s="35"/>
      <c r="B682" s="36"/>
      <c r="C682" s="184" t="s">
        <v>1099</v>
      </c>
      <c r="D682" s="184" t="s">
        <v>144</v>
      </c>
      <c r="E682" s="185" t="s">
        <v>1100</v>
      </c>
      <c r="F682" s="186" t="s">
        <v>1101</v>
      </c>
      <c r="G682" s="187" t="s">
        <v>147</v>
      </c>
      <c r="H682" s="188">
        <v>104.42400000000001</v>
      </c>
      <c r="I682" s="189"/>
      <c r="J682" s="190">
        <f>ROUND(I682*H682,2)</f>
        <v>0</v>
      </c>
      <c r="K682" s="191"/>
      <c r="L682" s="40"/>
      <c r="M682" s="192" t="s">
        <v>1</v>
      </c>
      <c r="N682" s="193" t="s">
        <v>38</v>
      </c>
      <c r="O682" s="72"/>
      <c r="P682" s="194">
        <f>O682*H682</f>
        <v>0</v>
      </c>
      <c r="Q682" s="194">
        <v>2.1000000000000001E-4</v>
      </c>
      <c r="R682" s="194">
        <f>Q682*H682</f>
        <v>2.1929040000000004E-2</v>
      </c>
      <c r="S682" s="194">
        <v>0</v>
      </c>
      <c r="T682" s="195">
        <f>S682*H682</f>
        <v>0</v>
      </c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/>
      <c r="AR682" s="196" t="s">
        <v>223</v>
      </c>
      <c r="AT682" s="196" t="s">
        <v>144</v>
      </c>
      <c r="AU682" s="196" t="s">
        <v>83</v>
      </c>
      <c r="AY682" s="18" t="s">
        <v>142</v>
      </c>
      <c r="BE682" s="197">
        <f>IF(N682="základní",J682,0)</f>
        <v>0</v>
      </c>
      <c r="BF682" s="197">
        <f>IF(N682="snížená",J682,0)</f>
        <v>0</v>
      </c>
      <c r="BG682" s="197">
        <f>IF(N682="zákl. přenesená",J682,0)</f>
        <v>0</v>
      </c>
      <c r="BH682" s="197">
        <f>IF(N682="sníž. přenesená",J682,0)</f>
        <v>0</v>
      </c>
      <c r="BI682" s="197">
        <f>IF(N682="nulová",J682,0)</f>
        <v>0</v>
      </c>
      <c r="BJ682" s="18" t="s">
        <v>81</v>
      </c>
      <c r="BK682" s="197">
        <f>ROUND(I682*H682,2)</f>
        <v>0</v>
      </c>
      <c r="BL682" s="18" t="s">
        <v>223</v>
      </c>
      <c r="BM682" s="196" t="s">
        <v>1102</v>
      </c>
    </row>
    <row r="683" spans="1:65" s="13" customFormat="1" ht="11.25">
      <c r="B683" s="198"/>
      <c r="C683" s="199"/>
      <c r="D683" s="200" t="s">
        <v>150</v>
      </c>
      <c r="E683" s="201" t="s">
        <v>1</v>
      </c>
      <c r="F683" s="202" t="s">
        <v>242</v>
      </c>
      <c r="G683" s="199"/>
      <c r="H683" s="201" t="s">
        <v>1</v>
      </c>
      <c r="I683" s="203"/>
      <c r="J683" s="199"/>
      <c r="K683" s="199"/>
      <c r="L683" s="204"/>
      <c r="M683" s="205"/>
      <c r="N683" s="206"/>
      <c r="O683" s="206"/>
      <c r="P683" s="206"/>
      <c r="Q683" s="206"/>
      <c r="R683" s="206"/>
      <c r="S683" s="206"/>
      <c r="T683" s="207"/>
      <c r="AT683" s="208" t="s">
        <v>150</v>
      </c>
      <c r="AU683" s="208" t="s">
        <v>83</v>
      </c>
      <c r="AV683" s="13" t="s">
        <v>81</v>
      </c>
      <c r="AW683" s="13" t="s">
        <v>30</v>
      </c>
      <c r="AX683" s="13" t="s">
        <v>73</v>
      </c>
      <c r="AY683" s="208" t="s">
        <v>142</v>
      </c>
    </row>
    <row r="684" spans="1:65" s="14" customFormat="1" ht="11.25">
      <c r="B684" s="209"/>
      <c r="C684" s="210"/>
      <c r="D684" s="200" t="s">
        <v>150</v>
      </c>
      <c r="E684" s="211" t="s">
        <v>1</v>
      </c>
      <c r="F684" s="212" t="s">
        <v>1103</v>
      </c>
      <c r="G684" s="210"/>
      <c r="H684" s="213">
        <v>45</v>
      </c>
      <c r="I684" s="214"/>
      <c r="J684" s="210"/>
      <c r="K684" s="210"/>
      <c r="L684" s="215"/>
      <c r="M684" s="216"/>
      <c r="N684" s="217"/>
      <c r="O684" s="217"/>
      <c r="P684" s="217"/>
      <c r="Q684" s="217"/>
      <c r="R684" s="217"/>
      <c r="S684" s="217"/>
      <c r="T684" s="218"/>
      <c r="AT684" s="219" t="s">
        <v>150</v>
      </c>
      <c r="AU684" s="219" t="s">
        <v>83</v>
      </c>
      <c r="AV684" s="14" t="s">
        <v>83</v>
      </c>
      <c r="AW684" s="14" t="s">
        <v>30</v>
      </c>
      <c r="AX684" s="14" t="s">
        <v>73</v>
      </c>
      <c r="AY684" s="219" t="s">
        <v>142</v>
      </c>
    </row>
    <row r="685" spans="1:65" s="14" customFormat="1" ht="11.25">
      <c r="B685" s="209"/>
      <c r="C685" s="210"/>
      <c r="D685" s="200" t="s">
        <v>150</v>
      </c>
      <c r="E685" s="211" t="s">
        <v>1</v>
      </c>
      <c r="F685" s="212" t="s">
        <v>1104</v>
      </c>
      <c r="G685" s="210"/>
      <c r="H685" s="213">
        <v>27.574000000000002</v>
      </c>
      <c r="I685" s="214"/>
      <c r="J685" s="210"/>
      <c r="K685" s="210"/>
      <c r="L685" s="215"/>
      <c r="M685" s="216"/>
      <c r="N685" s="217"/>
      <c r="O685" s="217"/>
      <c r="P685" s="217"/>
      <c r="Q685" s="217"/>
      <c r="R685" s="217"/>
      <c r="S685" s="217"/>
      <c r="T685" s="218"/>
      <c r="AT685" s="219" t="s">
        <v>150</v>
      </c>
      <c r="AU685" s="219" t="s">
        <v>83</v>
      </c>
      <c r="AV685" s="14" t="s">
        <v>83</v>
      </c>
      <c r="AW685" s="14" t="s">
        <v>30</v>
      </c>
      <c r="AX685" s="14" t="s">
        <v>73</v>
      </c>
      <c r="AY685" s="219" t="s">
        <v>142</v>
      </c>
    </row>
    <row r="686" spans="1:65" s="14" customFormat="1" ht="11.25">
      <c r="B686" s="209"/>
      <c r="C686" s="210"/>
      <c r="D686" s="200" t="s">
        <v>150</v>
      </c>
      <c r="E686" s="211" t="s">
        <v>1</v>
      </c>
      <c r="F686" s="212" t="s">
        <v>1105</v>
      </c>
      <c r="G686" s="210"/>
      <c r="H686" s="213">
        <v>17.149999999999999</v>
      </c>
      <c r="I686" s="214"/>
      <c r="J686" s="210"/>
      <c r="K686" s="210"/>
      <c r="L686" s="215"/>
      <c r="M686" s="216"/>
      <c r="N686" s="217"/>
      <c r="O686" s="217"/>
      <c r="P686" s="217"/>
      <c r="Q686" s="217"/>
      <c r="R686" s="217"/>
      <c r="S686" s="217"/>
      <c r="T686" s="218"/>
      <c r="AT686" s="219" t="s">
        <v>150</v>
      </c>
      <c r="AU686" s="219" t="s">
        <v>83</v>
      </c>
      <c r="AV686" s="14" t="s">
        <v>83</v>
      </c>
      <c r="AW686" s="14" t="s">
        <v>30</v>
      </c>
      <c r="AX686" s="14" t="s">
        <v>73</v>
      </c>
      <c r="AY686" s="219" t="s">
        <v>142</v>
      </c>
    </row>
    <row r="687" spans="1:65" s="14" customFormat="1" ht="11.25">
      <c r="B687" s="209"/>
      <c r="C687" s="210"/>
      <c r="D687" s="200" t="s">
        <v>150</v>
      </c>
      <c r="E687" s="211" t="s">
        <v>1</v>
      </c>
      <c r="F687" s="212" t="s">
        <v>1106</v>
      </c>
      <c r="G687" s="210"/>
      <c r="H687" s="213">
        <v>14.7</v>
      </c>
      <c r="I687" s="214"/>
      <c r="J687" s="210"/>
      <c r="K687" s="210"/>
      <c r="L687" s="215"/>
      <c r="M687" s="216"/>
      <c r="N687" s="217"/>
      <c r="O687" s="217"/>
      <c r="P687" s="217"/>
      <c r="Q687" s="217"/>
      <c r="R687" s="217"/>
      <c r="S687" s="217"/>
      <c r="T687" s="218"/>
      <c r="AT687" s="219" t="s">
        <v>150</v>
      </c>
      <c r="AU687" s="219" t="s">
        <v>83</v>
      </c>
      <c r="AV687" s="14" t="s">
        <v>83</v>
      </c>
      <c r="AW687" s="14" t="s">
        <v>30</v>
      </c>
      <c r="AX687" s="14" t="s">
        <v>73</v>
      </c>
      <c r="AY687" s="219" t="s">
        <v>142</v>
      </c>
    </row>
    <row r="688" spans="1:65" s="15" customFormat="1" ht="11.25">
      <c r="B688" s="220"/>
      <c r="C688" s="221"/>
      <c r="D688" s="200" t="s">
        <v>150</v>
      </c>
      <c r="E688" s="222" t="s">
        <v>1</v>
      </c>
      <c r="F688" s="223" t="s">
        <v>162</v>
      </c>
      <c r="G688" s="221"/>
      <c r="H688" s="224">
        <v>104.42399999999999</v>
      </c>
      <c r="I688" s="225"/>
      <c r="J688" s="221"/>
      <c r="K688" s="221"/>
      <c r="L688" s="226"/>
      <c r="M688" s="227"/>
      <c r="N688" s="228"/>
      <c r="O688" s="228"/>
      <c r="P688" s="228"/>
      <c r="Q688" s="228"/>
      <c r="R688" s="228"/>
      <c r="S688" s="228"/>
      <c r="T688" s="229"/>
      <c r="AT688" s="230" t="s">
        <v>150</v>
      </c>
      <c r="AU688" s="230" t="s">
        <v>83</v>
      </c>
      <c r="AV688" s="15" t="s">
        <v>148</v>
      </c>
      <c r="AW688" s="15" t="s">
        <v>30</v>
      </c>
      <c r="AX688" s="15" t="s">
        <v>81</v>
      </c>
      <c r="AY688" s="230" t="s">
        <v>142</v>
      </c>
    </row>
    <row r="689" spans="1:65" s="2" customFormat="1" ht="24.2" customHeight="1">
      <c r="A689" s="35"/>
      <c r="B689" s="36"/>
      <c r="C689" s="184" t="s">
        <v>1107</v>
      </c>
      <c r="D689" s="184" t="s">
        <v>144</v>
      </c>
      <c r="E689" s="185" t="s">
        <v>1100</v>
      </c>
      <c r="F689" s="186" t="s">
        <v>1101</v>
      </c>
      <c r="G689" s="187" t="s">
        <v>147</v>
      </c>
      <c r="H689" s="188">
        <v>17.38</v>
      </c>
      <c r="I689" s="189"/>
      <c r="J689" s="190">
        <f>ROUND(I689*H689,2)</f>
        <v>0</v>
      </c>
      <c r="K689" s="191"/>
      <c r="L689" s="40"/>
      <c r="M689" s="192" t="s">
        <v>1</v>
      </c>
      <c r="N689" s="193" t="s">
        <v>38</v>
      </c>
      <c r="O689" s="72"/>
      <c r="P689" s="194">
        <f>O689*H689</f>
        <v>0</v>
      </c>
      <c r="Q689" s="194">
        <v>2.1000000000000001E-4</v>
      </c>
      <c r="R689" s="194">
        <f>Q689*H689</f>
        <v>3.6497999999999999E-3</v>
      </c>
      <c r="S689" s="194">
        <v>0</v>
      </c>
      <c r="T689" s="195">
        <f>S689*H689</f>
        <v>0</v>
      </c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R689" s="196" t="s">
        <v>223</v>
      </c>
      <c r="AT689" s="196" t="s">
        <v>144</v>
      </c>
      <c r="AU689" s="196" t="s">
        <v>83</v>
      </c>
      <c r="AY689" s="18" t="s">
        <v>142</v>
      </c>
      <c r="BE689" s="197">
        <f>IF(N689="základní",J689,0)</f>
        <v>0</v>
      </c>
      <c r="BF689" s="197">
        <f>IF(N689="snížená",J689,0)</f>
        <v>0</v>
      </c>
      <c r="BG689" s="197">
        <f>IF(N689="zákl. přenesená",J689,0)</f>
        <v>0</v>
      </c>
      <c r="BH689" s="197">
        <f>IF(N689="sníž. přenesená",J689,0)</f>
        <v>0</v>
      </c>
      <c r="BI689" s="197">
        <f>IF(N689="nulová",J689,0)</f>
        <v>0</v>
      </c>
      <c r="BJ689" s="18" t="s">
        <v>81</v>
      </c>
      <c r="BK689" s="197">
        <f>ROUND(I689*H689,2)</f>
        <v>0</v>
      </c>
      <c r="BL689" s="18" t="s">
        <v>223</v>
      </c>
      <c r="BM689" s="196" t="s">
        <v>1108</v>
      </c>
    </row>
    <row r="690" spans="1:65" s="13" customFormat="1" ht="11.25">
      <c r="B690" s="198"/>
      <c r="C690" s="199"/>
      <c r="D690" s="200" t="s">
        <v>150</v>
      </c>
      <c r="E690" s="201" t="s">
        <v>1</v>
      </c>
      <c r="F690" s="202" t="s">
        <v>151</v>
      </c>
      <c r="G690" s="199"/>
      <c r="H690" s="201" t="s">
        <v>1</v>
      </c>
      <c r="I690" s="203"/>
      <c r="J690" s="199"/>
      <c r="K690" s="199"/>
      <c r="L690" s="204"/>
      <c r="M690" s="205"/>
      <c r="N690" s="206"/>
      <c r="O690" s="206"/>
      <c r="P690" s="206"/>
      <c r="Q690" s="206"/>
      <c r="R690" s="206"/>
      <c r="S690" s="206"/>
      <c r="T690" s="207"/>
      <c r="AT690" s="208" t="s">
        <v>150</v>
      </c>
      <c r="AU690" s="208" t="s">
        <v>83</v>
      </c>
      <c r="AV690" s="13" t="s">
        <v>81</v>
      </c>
      <c r="AW690" s="13" t="s">
        <v>30</v>
      </c>
      <c r="AX690" s="13" t="s">
        <v>73</v>
      </c>
      <c r="AY690" s="208" t="s">
        <v>142</v>
      </c>
    </row>
    <row r="691" spans="1:65" s="14" customFormat="1" ht="11.25">
      <c r="B691" s="209"/>
      <c r="C691" s="210"/>
      <c r="D691" s="200" t="s">
        <v>150</v>
      </c>
      <c r="E691" s="211" t="s">
        <v>1</v>
      </c>
      <c r="F691" s="212" t="s">
        <v>1109</v>
      </c>
      <c r="G691" s="210"/>
      <c r="H691" s="213">
        <v>17.38</v>
      </c>
      <c r="I691" s="214"/>
      <c r="J691" s="210"/>
      <c r="K691" s="210"/>
      <c r="L691" s="215"/>
      <c r="M691" s="216"/>
      <c r="N691" s="217"/>
      <c r="O691" s="217"/>
      <c r="P691" s="217"/>
      <c r="Q691" s="217"/>
      <c r="R691" s="217"/>
      <c r="S691" s="217"/>
      <c r="T691" s="218"/>
      <c r="AT691" s="219" t="s">
        <v>150</v>
      </c>
      <c r="AU691" s="219" t="s">
        <v>83</v>
      </c>
      <c r="AV691" s="14" t="s">
        <v>83</v>
      </c>
      <c r="AW691" s="14" t="s">
        <v>30</v>
      </c>
      <c r="AX691" s="14" t="s">
        <v>81</v>
      </c>
      <c r="AY691" s="219" t="s">
        <v>142</v>
      </c>
    </row>
    <row r="692" spans="1:65" s="2" customFormat="1" ht="24.2" customHeight="1">
      <c r="A692" s="35"/>
      <c r="B692" s="36"/>
      <c r="C692" s="184" t="s">
        <v>1110</v>
      </c>
      <c r="D692" s="184" t="s">
        <v>144</v>
      </c>
      <c r="E692" s="185" t="s">
        <v>1111</v>
      </c>
      <c r="F692" s="186" t="s">
        <v>1112</v>
      </c>
      <c r="G692" s="187" t="s">
        <v>147</v>
      </c>
      <c r="H692" s="188">
        <v>1722.9960000000001</v>
      </c>
      <c r="I692" s="189"/>
      <c r="J692" s="190">
        <f>ROUND(I692*H692,2)</f>
        <v>0</v>
      </c>
      <c r="K692" s="191"/>
      <c r="L692" s="40"/>
      <c r="M692" s="192" t="s">
        <v>1</v>
      </c>
      <c r="N692" s="193" t="s">
        <v>38</v>
      </c>
      <c r="O692" s="72"/>
      <c r="P692" s="194">
        <f>O692*H692</f>
        <v>0</v>
      </c>
      <c r="Q692" s="194">
        <v>3.3E-4</v>
      </c>
      <c r="R692" s="194">
        <f>Q692*H692</f>
        <v>0.56858868000000007</v>
      </c>
      <c r="S692" s="194">
        <v>0</v>
      </c>
      <c r="T692" s="195">
        <f>S692*H692</f>
        <v>0</v>
      </c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R692" s="196" t="s">
        <v>223</v>
      </c>
      <c r="AT692" s="196" t="s">
        <v>144</v>
      </c>
      <c r="AU692" s="196" t="s">
        <v>83</v>
      </c>
      <c r="AY692" s="18" t="s">
        <v>142</v>
      </c>
      <c r="BE692" s="197">
        <f>IF(N692="základní",J692,0)</f>
        <v>0</v>
      </c>
      <c r="BF692" s="197">
        <f>IF(N692="snížená",J692,0)</f>
        <v>0</v>
      </c>
      <c r="BG692" s="197">
        <f>IF(N692="zákl. přenesená",J692,0)</f>
        <v>0</v>
      </c>
      <c r="BH692" s="197">
        <f>IF(N692="sníž. přenesená",J692,0)</f>
        <v>0</v>
      </c>
      <c r="BI692" s="197">
        <f>IF(N692="nulová",J692,0)</f>
        <v>0</v>
      </c>
      <c r="BJ692" s="18" t="s">
        <v>81</v>
      </c>
      <c r="BK692" s="197">
        <f>ROUND(I692*H692,2)</f>
        <v>0</v>
      </c>
      <c r="BL692" s="18" t="s">
        <v>223</v>
      </c>
      <c r="BM692" s="196" t="s">
        <v>1113</v>
      </c>
    </row>
    <row r="693" spans="1:65" s="13" customFormat="1" ht="11.25">
      <c r="B693" s="198"/>
      <c r="C693" s="199"/>
      <c r="D693" s="200" t="s">
        <v>150</v>
      </c>
      <c r="E693" s="201" t="s">
        <v>1</v>
      </c>
      <c r="F693" s="202" t="s">
        <v>1114</v>
      </c>
      <c r="G693" s="199"/>
      <c r="H693" s="201" t="s">
        <v>1</v>
      </c>
      <c r="I693" s="203"/>
      <c r="J693" s="199"/>
      <c r="K693" s="199"/>
      <c r="L693" s="204"/>
      <c r="M693" s="205"/>
      <c r="N693" s="206"/>
      <c r="O693" s="206"/>
      <c r="P693" s="206"/>
      <c r="Q693" s="206"/>
      <c r="R693" s="206"/>
      <c r="S693" s="206"/>
      <c r="T693" s="207"/>
      <c r="AT693" s="208" t="s">
        <v>150</v>
      </c>
      <c r="AU693" s="208" t="s">
        <v>83</v>
      </c>
      <c r="AV693" s="13" t="s">
        <v>81</v>
      </c>
      <c r="AW693" s="13" t="s">
        <v>30</v>
      </c>
      <c r="AX693" s="13" t="s">
        <v>73</v>
      </c>
      <c r="AY693" s="208" t="s">
        <v>142</v>
      </c>
    </row>
    <row r="694" spans="1:65" s="13" customFormat="1" ht="11.25">
      <c r="B694" s="198"/>
      <c r="C694" s="199"/>
      <c r="D694" s="200" t="s">
        <v>150</v>
      </c>
      <c r="E694" s="201" t="s">
        <v>1</v>
      </c>
      <c r="F694" s="202" t="s">
        <v>157</v>
      </c>
      <c r="G694" s="199"/>
      <c r="H694" s="201" t="s">
        <v>1</v>
      </c>
      <c r="I694" s="203"/>
      <c r="J694" s="199"/>
      <c r="K694" s="199"/>
      <c r="L694" s="204"/>
      <c r="M694" s="205"/>
      <c r="N694" s="206"/>
      <c r="O694" s="206"/>
      <c r="P694" s="206"/>
      <c r="Q694" s="206"/>
      <c r="R694" s="206"/>
      <c r="S694" s="206"/>
      <c r="T694" s="207"/>
      <c r="AT694" s="208" t="s">
        <v>150</v>
      </c>
      <c r="AU694" s="208" t="s">
        <v>83</v>
      </c>
      <c r="AV694" s="13" t="s">
        <v>81</v>
      </c>
      <c r="AW694" s="13" t="s">
        <v>30</v>
      </c>
      <c r="AX694" s="13" t="s">
        <v>73</v>
      </c>
      <c r="AY694" s="208" t="s">
        <v>142</v>
      </c>
    </row>
    <row r="695" spans="1:65" s="14" customFormat="1" ht="11.25">
      <c r="B695" s="209"/>
      <c r="C695" s="210"/>
      <c r="D695" s="200" t="s">
        <v>150</v>
      </c>
      <c r="E695" s="211" t="s">
        <v>1</v>
      </c>
      <c r="F695" s="212" t="s">
        <v>201</v>
      </c>
      <c r="G695" s="210"/>
      <c r="H695" s="213">
        <v>694.8</v>
      </c>
      <c r="I695" s="214"/>
      <c r="J695" s="210"/>
      <c r="K695" s="210"/>
      <c r="L695" s="215"/>
      <c r="M695" s="216"/>
      <c r="N695" s="217"/>
      <c r="O695" s="217"/>
      <c r="P695" s="217"/>
      <c r="Q695" s="217"/>
      <c r="R695" s="217"/>
      <c r="S695" s="217"/>
      <c r="T695" s="218"/>
      <c r="AT695" s="219" t="s">
        <v>150</v>
      </c>
      <c r="AU695" s="219" t="s">
        <v>83</v>
      </c>
      <c r="AV695" s="14" t="s">
        <v>83</v>
      </c>
      <c r="AW695" s="14" t="s">
        <v>30</v>
      </c>
      <c r="AX695" s="14" t="s">
        <v>73</v>
      </c>
      <c r="AY695" s="219" t="s">
        <v>142</v>
      </c>
    </row>
    <row r="696" spans="1:65" s="14" customFormat="1" ht="11.25">
      <c r="B696" s="209"/>
      <c r="C696" s="210"/>
      <c r="D696" s="200" t="s">
        <v>150</v>
      </c>
      <c r="E696" s="211" t="s">
        <v>1</v>
      </c>
      <c r="F696" s="212" t="s">
        <v>202</v>
      </c>
      <c r="G696" s="210"/>
      <c r="H696" s="213">
        <v>976.95600000000002</v>
      </c>
      <c r="I696" s="214"/>
      <c r="J696" s="210"/>
      <c r="K696" s="210"/>
      <c r="L696" s="215"/>
      <c r="M696" s="216"/>
      <c r="N696" s="217"/>
      <c r="O696" s="217"/>
      <c r="P696" s="217"/>
      <c r="Q696" s="217"/>
      <c r="R696" s="217"/>
      <c r="S696" s="217"/>
      <c r="T696" s="218"/>
      <c r="AT696" s="219" t="s">
        <v>150</v>
      </c>
      <c r="AU696" s="219" t="s">
        <v>83</v>
      </c>
      <c r="AV696" s="14" t="s">
        <v>83</v>
      </c>
      <c r="AW696" s="14" t="s">
        <v>30</v>
      </c>
      <c r="AX696" s="14" t="s">
        <v>73</v>
      </c>
      <c r="AY696" s="219" t="s">
        <v>142</v>
      </c>
    </row>
    <row r="697" spans="1:65" s="14" customFormat="1" ht="11.25">
      <c r="B697" s="209"/>
      <c r="C697" s="210"/>
      <c r="D697" s="200" t="s">
        <v>150</v>
      </c>
      <c r="E697" s="211" t="s">
        <v>1</v>
      </c>
      <c r="F697" s="212" t="s">
        <v>203</v>
      </c>
      <c r="G697" s="210"/>
      <c r="H697" s="213">
        <v>51.24</v>
      </c>
      <c r="I697" s="214"/>
      <c r="J697" s="210"/>
      <c r="K697" s="210"/>
      <c r="L697" s="215"/>
      <c r="M697" s="216"/>
      <c r="N697" s="217"/>
      <c r="O697" s="217"/>
      <c r="P697" s="217"/>
      <c r="Q697" s="217"/>
      <c r="R697" s="217"/>
      <c r="S697" s="217"/>
      <c r="T697" s="218"/>
      <c r="AT697" s="219" t="s">
        <v>150</v>
      </c>
      <c r="AU697" s="219" t="s">
        <v>83</v>
      </c>
      <c r="AV697" s="14" t="s">
        <v>83</v>
      </c>
      <c r="AW697" s="14" t="s">
        <v>30</v>
      </c>
      <c r="AX697" s="14" t="s">
        <v>73</v>
      </c>
      <c r="AY697" s="219" t="s">
        <v>142</v>
      </c>
    </row>
    <row r="698" spans="1:65" s="15" customFormat="1" ht="11.25">
      <c r="B698" s="220"/>
      <c r="C698" s="221"/>
      <c r="D698" s="200" t="s">
        <v>150</v>
      </c>
      <c r="E698" s="222" t="s">
        <v>1</v>
      </c>
      <c r="F698" s="223" t="s">
        <v>162</v>
      </c>
      <c r="G698" s="221"/>
      <c r="H698" s="224">
        <v>1722.9960000000001</v>
      </c>
      <c r="I698" s="225"/>
      <c r="J698" s="221"/>
      <c r="K698" s="221"/>
      <c r="L698" s="226"/>
      <c r="M698" s="227"/>
      <c r="N698" s="228"/>
      <c r="O698" s="228"/>
      <c r="P698" s="228"/>
      <c r="Q698" s="228"/>
      <c r="R698" s="228"/>
      <c r="S698" s="228"/>
      <c r="T698" s="229"/>
      <c r="AT698" s="230" t="s">
        <v>150</v>
      </c>
      <c r="AU698" s="230" t="s">
        <v>83</v>
      </c>
      <c r="AV698" s="15" t="s">
        <v>148</v>
      </c>
      <c r="AW698" s="15" t="s">
        <v>30</v>
      </c>
      <c r="AX698" s="15" t="s">
        <v>81</v>
      </c>
      <c r="AY698" s="230" t="s">
        <v>142</v>
      </c>
    </row>
    <row r="699" spans="1:65" s="2" customFormat="1" ht="21.75" customHeight="1">
      <c r="A699" s="35"/>
      <c r="B699" s="36"/>
      <c r="C699" s="184" t="s">
        <v>1115</v>
      </c>
      <c r="D699" s="184" t="s">
        <v>144</v>
      </c>
      <c r="E699" s="185" t="s">
        <v>1116</v>
      </c>
      <c r="F699" s="186" t="s">
        <v>1117</v>
      </c>
      <c r="G699" s="187" t="s">
        <v>147</v>
      </c>
      <c r="H699" s="188">
        <v>1722.9960000000001</v>
      </c>
      <c r="I699" s="189"/>
      <c r="J699" s="190">
        <f>ROUND(I699*H699,2)</f>
        <v>0</v>
      </c>
      <c r="K699" s="191"/>
      <c r="L699" s="40"/>
      <c r="M699" s="192" t="s">
        <v>1</v>
      </c>
      <c r="N699" s="193" t="s">
        <v>38</v>
      </c>
      <c r="O699" s="72"/>
      <c r="P699" s="194">
        <f>O699*H699</f>
        <v>0</v>
      </c>
      <c r="Q699" s="194">
        <v>0</v>
      </c>
      <c r="R699" s="194">
        <f>Q699*H699</f>
        <v>0</v>
      </c>
      <c r="S699" s="194">
        <v>0</v>
      </c>
      <c r="T699" s="195">
        <f>S699*H699</f>
        <v>0</v>
      </c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R699" s="196" t="s">
        <v>223</v>
      </c>
      <c r="AT699" s="196" t="s">
        <v>144</v>
      </c>
      <c r="AU699" s="196" t="s">
        <v>83</v>
      </c>
      <c r="AY699" s="18" t="s">
        <v>142</v>
      </c>
      <c r="BE699" s="197">
        <f>IF(N699="základní",J699,0)</f>
        <v>0</v>
      </c>
      <c r="BF699" s="197">
        <f>IF(N699="snížená",J699,0)</f>
        <v>0</v>
      </c>
      <c r="BG699" s="197">
        <f>IF(N699="zákl. přenesená",J699,0)</f>
        <v>0</v>
      </c>
      <c r="BH699" s="197">
        <f>IF(N699="sníž. přenesená",J699,0)</f>
        <v>0</v>
      </c>
      <c r="BI699" s="197">
        <f>IF(N699="nulová",J699,0)</f>
        <v>0</v>
      </c>
      <c r="BJ699" s="18" t="s">
        <v>81</v>
      </c>
      <c r="BK699" s="197">
        <f>ROUND(I699*H699,2)</f>
        <v>0</v>
      </c>
      <c r="BL699" s="18" t="s">
        <v>223</v>
      </c>
      <c r="BM699" s="196" t="s">
        <v>1118</v>
      </c>
    </row>
    <row r="700" spans="1:65" s="12" customFormat="1" ht="22.9" customHeight="1">
      <c r="B700" s="168"/>
      <c r="C700" s="169"/>
      <c r="D700" s="170" t="s">
        <v>72</v>
      </c>
      <c r="E700" s="182" t="s">
        <v>1119</v>
      </c>
      <c r="F700" s="182" t="s">
        <v>1120</v>
      </c>
      <c r="G700" s="169"/>
      <c r="H700" s="169"/>
      <c r="I700" s="172"/>
      <c r="J700" s="183">
        <f>BK700</f>
        <v>0</v>
      </c>
      <c r="K700" s="169"/>
      <c r="L700" s="174"/>
      <c r="M700" s="175"/>
      <c r="N700" s="176"/>
      <c r="O700" s="176"/>
      <c r="P700" s="177">
        <f>SUM(P701:P704)</f>
        <v>0</v>
      </c>
      <c r="Q700" s="176"/>
      <c r="R700" s="177">
        <f>SUM(R701:R704)</f>
        <v>4.1409410000000001E-2</v>
      </c>
      <c r="S700" s="176"/>
      <c r="T700" s="178">
        <f>SUM(T701:T704)</f>
        <v>0</v>
      </c>
      <c r="AR700" s="179" t="s">
        <v>83</v>
      </c>
      <c r="AT700" s="180" t="s">
        <v>72</v>
      </c>
      <c r="AU700" s="180" t="s">
        <v>81</v>
      </c>
      <c r="AY700" s="179" t="s">
        <v>142</v>
      </c>
      <c r="BK700" s="181">
        <f>SUM(BK701:BK704)</f>
        <v>0</v>
      </c>
    </row>
    <row r="701" spans="1:65" s="2" customFormat="1" ht="24.2" customHeight="1">
      <c r="A701" s="35"/>
      <c r="B701" s="36"/>
      <c r="C701" s="184" t="s">
        <v>1121</v>
      </c>
      <c r="D701" s="184" t="s">
        <v>144</v>
      </c>
      <c r="E701" s="185" t="s">
        <v>1122</v>
      </c>
      <c r="F701" s="186" t="s">
        <v>1123</v>
      </c>
      <c r="G701" s="187" t="s">
        <v>147</v>
      </c>
      <c r="H701" s="188">
        <v>84.509</v>
      </c>
      <c r="I701" s="189"/>
      <c r="J701" s="190">
        <f>ROUND(I701*H701,2)</f>
        <v>0</v>
      </c>
      <c r="K701" s="191"/>
      <c r="L701" s="40"/>
      <c r="M701" s="192" t="s">
        <v>1</v>
      </c>
      <c r="N701" s="193" t="s">
        <v>38</v>
      </c>
      <c r="O701" s="72"/>
      <c r="P701" s="194">
        <f>O701*H701</f>
        <v>0</v>
      </c>
      <c r="Q701" s="194">
        <v>2.0000000000000001E-4</v>
      </c>
      <c r="R701" s="194">
        <f>Q701*H701</f>
        <v>1.6901800000000002E-2</v>
      </c>
      <c r="S701" s="194">
        <v>0</v>
      </c>
      <c r="T701" s="195">
        <f>S701*H701</f>
        <v>0</v>
      </c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R701" s="196" t="s">
        <v>223</v>
      </c>
      <c r="AT701" s="196" t="s">
        <v>144</v>
      </c>
      <c r="AU701" s="196" t="s">
        <v>83</v>
      </c>
      <c r="AY701" s="18" t="s">
        <v>142</v>
      </c>
      <c r="BE701" s="197">
        <f>IF(N701="základní",J701,0)</f>
        <v>0</v>
      </c>
      <c r="BF701" s="197">
        <f>IF(N701="snížená",J701,0)</f>
        <v>0</v>
      </c>
      <c r="BG701" s="197">
        <f>IF(N701="zákl. přenesená",J701,0)</f>
        <v>0</v>
      </c>
      <c r="BH701" s="197">
        <f>IF(N701="sníž. přenesená",J701,0)</f>
        <v>0</v>
      </c>
      <c r="BI701" s="197">
        <f>IF(N701="nulová",J701,0)</f>
        <v>0</v>
      </c>
      <c r="BJ701" s="18" t="s">
        <v>81</v>
      </c>
      <c r="BK701" s="197">
        <f>ROUND(I701*H701,2)</f>
        <v>0</v>
      </c>
      <c r="BL701" s="18" t="s">
        <v>223</v>
      </c>
      <c r="BM701" s="196" t="s">
        <v>1124</v>
      </c>
    </row>
    <row r="702" spans="1:65" s="13" customFormat="1" ht="11.25">
      <c r="B702" s="198"/>
      <c r="C702" s="199"/>
      <c r="D702" s="200" t="s">
        <v>150</v>
      </c>
      <c r="E702" s="201" t="s">
        <v>1</v>
      </c>
      <c r="F702" s="202" t="s">
        <v>242</v>
      </c>
      <c r="G702" s="199"/>
      <c r="H702" s="201" t="s">
        <v>1</v>
      </c>
      <c r="I702" s="203"/>
      <c r="J702" s="199"/>
      <c r="K702" s="199"/>
      <c r="L702" s="204"/>
      <c r="M702" s="205"/>
      <c r="N702" s="206"/>
      <c r="O702" s="206"/>
      <c r="P702" s="206"/>
      <c r="Q702" s="206"/>
      <c r="R702" s="206"/>
      <c r="S702" s="206"/>
      <c r="T702" s="207"/>
      <c r="AT702" s="208" t="s">
        <v>150</v>
      </c>
      <c r="AU702" s="208" t="s">
        <v>83</v>
      </c>
      <c r="AV702" s="13" t="s">
        <v>81</v>
      </c>
      <c r="AW702" s="13" t="s">
        <v>30</v>
      </c>
      <c r="AX702" s="13" t="s">
        <v>73</v>
      </c>
      <c r="AY702" s="208" t="s">
        <v>142</v>
      </c>
    </row>
    <row r="703" spans="1:65" s="14" customFormat="1" ht="11.25">
      <c r="B703" s="209"/>
      <c r="C703" s="210"/>
      <c r="D703" s="200" t="s">
        <v>150</v>
      </c>
      <c r="E703" s="211" t="s">
        <v>1</v>
      </c>
      <c r="F703" s="212" t="s">
        <v>284</v>
      </c>
      <c r="G703" s="210"/>
      <c r="H703" s="213">
        <v>84.509</v>
      </c>
      <c r="I703" s="214"/>
      <c r="J703" s="210"/>
      <c r="K703" s="210"/>
      <c r="L703" s="215"/>
      <c r="M703" s="216"/>
      <c r="N703" s="217"/>
      <c r="O703" s="217"/>
      <c r="P703" s="217"/>
      <c r="Q703" s="217"/>
      <c r="R703" s="217"/>
      <c r="S703" s="217"/>
      <c r="T703" s="218"/>
      <c r="AT703" s="219" t="s">
        <v>150</v>
      </c>
      <c r="AU703" s="219" t="s">
        <v>83</v>
      </c>
      <c r="AV703" s="14" t="s">
        <v>83</v>
      </c>
      <c r="AW703" s="14" t="s">
        <v>30</v>
      </c>
      <c r="AX703" s="14" t="s">
        <v>81</v>
      </c>
      <c r="AY703" s="219" t="s">
        <v>142</v>
      </c>
    </row>
    <row r="704" spans="1:65" s="2" customFormat="1" ht="33" customHeight="1">
      <c r="A704" s="35"/>
      <c r="B704" s="36"/>
      <c r="C704" s="184" t="s">
        <v>1125</v>
      </c>
      <c r="D704" s="184" t="s">
        <v>144</v>
      </c>
      <c r="E704" s="185" t="s">
        <v>1126</v>
      </c>
      <c r="F704" s="186" t="s">
        <v>1127</v>
      </c>
      <c r="G704" s="187" t="s">
        <v>147</v>
      </c>
      <c r="H704" s="188">
        <v>84.509</v>
      </c>
      <c r="I704" s="189"/>
      <c r="J704" s="190">
        <f>ROUND(I704*H704,2)</f>
        <v>0</v>
      </c>
      <c r="K704" s="191"/>
      <c r="L704" s="40"/>
      <c r="M704" s="192" t="s">
        <v>1</v>
      </c>
      <c r="N704" s="193" t="s">
        <v>38</v>
      </c>
      <c r="O704" s="72"/>
      <c r="P704" s="194">
        <f>O704*H704</f>
        <v>0</v>
      </c>
      <c r="Q704" s="194">
        <v>2.9E-4</v>
      </c>
      <c r="R704" s="194">
        <f>Q704*H704</f>
        <v>2.4507609999999999E-2</v>
      </c>
      <c r="S704" s="194">
        <v>0</v>
      </c>
      <c r="T704" s="195">
        <f>S704*H704</f>
        <v>0</v>
      </c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/>
      <c r="AR704" s="196" t="s">
        <v>223</v>
      </c>
      <c r="AT704" s="196" t="s">
        <v>144</v>
      </c>
      <c r="AU704" s="196" t="s">
        <v>83</v>
      </c>
      <c r="AY704" s="18" t="s">
        <v>142</v>
      </c>
      <c r="BE704" s="197">
        <f>IF(N704="základní",J704,0)</f>
        <v>0</v>
      </c>
      <c r="BF704" s="197">
        <f>IF(N704="snížená",J704,0)</f>
        <v>0</v>
      </c>
      <c r="BG704" s="197">
        <f>IF(N704="zákl. přenesená",J704,0)</f>
        <v>0</v>
      </c>
      <c r="BH704" s="197">
        <f>IF(N704="sníž. přenesená",J704,0)</f>
        <v>0</v>
      </c>
      <c r="BI704" s="197">
        <f>IF(N704="nulová",J704,0)</f>
        <v>0</v>
      </c>
      <c r="BJ704" s="18" t="s">
        <v>81</v>
      </c>
      <c r="BK704" s="197">
        <f>ROUND(I704*H704,2)</f>
        <v>0</v>
      </c>
      <c r="BL704" s="18" t="s">
        <v>223</v>
      </c>
      <c r="BM704" s="196" t="s">
        <v>1128</v>
      </c>
    </row>
    <row r="705" spans="1:65" s="12" customFormat="1" ht="25.9" customHeight="1">
      <c r="B705" s="168"/>
      <c r="C705" s="169"/>
      <c r="D705" s="170" t="s">
        <v>72</v>
      </c>
      <c r="E705" s="171" t="s">
        <v>262</v>
      </c>
      <c r="F705" s="171" t="s">
        <v>262</v>
      </c>
      <c r="G705" s="169"/>
      <c r="H705" s="169"/>
      <c r="I705" s="172"/>
      <c r="J705" s="173">
        <f>BK705</f>
        <v>0</v>
      </c>
      <c r="K705" s="169"/>
      <c r="L705" s="174"/>
      <c r="M705" s="175"/>
      <c r="N705" s="176"/>
      <c r="O705" s="176"/>
      <c r="P705" s="177">
        <f>P706+P719+P773+P780</f>
        <v>0</v>
      </c>
      <c r="Q705" s="176"/>
      <c r="R705" s="177">
        <f>R706+R719+R773+R780</f>
        <v>0</v>
      </c>
      <c r="S705" s="176"/>
      <c r="T705" s="178">
        <f>T706+T719+T773+T780</f>
        <v>0</v>
      </c>
      <c r="AR705" s="179" t="s">
        <v>163</v>
      </c>
      <c r="AT705" s="180" t="s">
        <v>72</v>
      </c>
      <c r="AU705" s="180" t="s">
        <v>73</v>
      </c>
      <c r="AY705" s="179" t="s">
        <v>142</v>
      </c>
      <c r="BK705" s="181">
        <f>BK706+BK719+BK773+BK780</f>
        <v>0</v>
      </c>
    </row>
    <row r="706" spans="1:65" s="12" customFormat="1" ht="22.9" customHeight="1">
      <c r="B706" s="168"/>
      <c r="C706" s="169"/>
      <c r="D706" s="170" t="s">
        <v>72</v>
      </c>
      <c r="E706" s="182" t="s">
        <v>1129</v>
      </c>
      <c r="F706" s="182" t="s">
        <v>1130</v>
      </c>
      <c r="G706" s="169"/>
      <c r="H706" s="169"/>
      <c r="I706" s="172"/>
      <c r="J706" s="183">
        <f>BK706</f>
        <v>0</v>
      </c>
      <c r="K706" s="169"/>
      <c r="L706" s="174"/>
      <c r="M706" s="175"/>
      <c r="N706" s="176"/>
      <c r="O706" s="176"/>
      <c r="P706" s="177">
        <f>SUM(P707:P718)</f>
        <v>0</v>
      </c>
      <c r="Q706" s="176"/>
      <c r="R706" s="177">
        <f>SUM(R707:R718)</f>
        <v>0</v>
      </c>
      <c r="S706" s="176"/>
      <c r="T706" s="178">
        <f>SUM(T707:T718)</f>
        <v>0</v>
      </c>
      <c r="AR706" s="179" t="s">
        <v>163</v>
      </c>
      <c r="AT706" s="180" t="s">
        <v>72</v>
      </c>
      <c r="AU706" s="180" t="s">
        <v>81</v>
      </c>
      <c r="AY706" s="179" t="s">
        <v>142</v>
      </c>
      <c r="BK706" s="181">
        <f>SUM(BK707:BK718)</f>
        <v>0</v>
      </c>
    </row>
    <row r="707" spans="1:65" s="2" customFormat="1" ht="24.2" customHeight="1">
      <c r="A707" s="35"/>
      <c r="B707" s="36"/>
      <c r="C707" s="184" t="s">
        <v>1131</v>
      </c>
      <c r="D707" s="184" t="s">
        <v>144</v>
      </c>
      <c r="E707" s="185" t="s">
        <v>1132</v>
      </c>
      <c r="F707" s="186" t="s">
        <v>1133</v>
      </c>
      <c r="G707" s="187" t="s">
        <v>457</v>
      </c>
      <c r="H707" s="188">
        <v>1</v>
      </c>
      <c r="I707" s="189"/>
      <c r="J707" s="190">
        <f t="shared" ref="J707:J718" si="30">ROUND(I707*H707,2)</f>
        <v>0</v>
      </c>
      <c r="K707" s="191"/>
      <c r="L707" s="40"/>
      <c r="M707" s="192" t="s">
        <v>1</v>
      </c>
      <c r="N707" s="193" t="s">
        <v>38</v>
      </c>
      <c r="O707" s="72"/>
      <c r="P707" s="194">
        <f t="shared" ref="P707:P718" si="31">O707*H707</f>
        <v>0</v>
      </c>
      <c r="Q707" s="194">
        <v>0</v>
      </c>
      <c r="R707" s="194">
        <f t="shared" ref="R707:R718" si="32">Q707*H707</f>
        <v>0</v>
      </c>
      <c r="S707" s="194">
        <v>0</v>
      </c>
      <c r="T707" s="195">
        <f t="shared" ref="T707:T718" si="33">S707*H707</f>
        <v>0</v>
      </c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  <c r="AR707" s="196" t="s">
        <v>482</v>
      </c>
      <c r="AT707" s="196" t="s">
        <v>144</v>
      </c>
      <c r="AU707" s="196" t="s">
        <v>83</v>
      </c>
      <c r="AY707" s="18" t="s">
        <v>142</v>
      </c>
      <c r="BE707" s="197">
        <f t="shared" ref="BE707:BE718" si="34">IF(N707="základní",J707,0)</f>
        <v>0</v>
      </c>
      <c r="BF707" s="197">
        <f t="shared" ref="BF707:BF718" si="35">IF(N707="snížená",J707,0)</f>
        <v>0</v>
      </c>
      <c r="BG707" s="197">
        <f t="shared" ref="BG707:BG718" si="36">IF(N707="zákl. přenesená",J707,0)</f>
        <v>0</v>
      </c>
      <c r="BH707" s="197">
        <f t="shared" ref="BH707:BH718" si="37">IF(N707="sníž. přenesená",J707,0)</f>
        <v>0</v>
      </c>
      <c r="BI707" s="197">
        <f t="shared" ref="BI707:BI718" si="38">IF(N707="nulová",J707,0)</f>
        <v>0</v>
      </c>
      <c r="BJ707" s="18" t="s">
        <v>81</v>
      </c>
      <c r="BK707" s="197">
        <f t="shared" ref="BK707:BK718" si="39">ROUND(I707*H707,2)</f>
        <v>0</v>
      </c>
      <c r="BL707" s="18" t="s">
        <v>482</v>
      </c>
      <c r="BM707" s="196" t="s">
        <v>1134</v>
      </c>
    </row>
    <row r="708" spans="1:65" s="2" customFormat="1" ht="16.5" customHeight="1">
      <c r="A708" s="35"/>
      <c r="B708" s="36"/>
      <c r="C708" s="231" t="s">
        <v>1135</v>
      </c>
      <c r="D708" s="231" t="s">
        <v>262</v>
      </c>
      <c r="E708" s="232" t="s">
        <v>1136</v>
      </c>
      <c r="F708" s="233" t="s">
        <v>1137</v>
      </c>
      <c r="G708" s="234" t="s">
        <v>457</v>
      </c>
      <c r="H708" s="235">
        <v>1</v>
      </c>
      <c r="I708" s="236"/>
      <c r="J708" s="237">
        <f t="shared" si="30"/>
        <v>0</v>
      </c>
      <c r="K708" s="238"/>
      <c r="L708" s="239"/>
      <c r="M708" s="240" t="s">
        <v>1</v>
      </c>
      <c r="N708" s="241" t="s">
        <v>38</v>
      </c>
      <c r="O708" s="72"/>
      <c r="P708" s="194">
        <f t="shared" si="31"/>
        <v>0</v>
      </c>
      <c r="Q708" s="194">
        <v>0</v>
      </c>
      <c r="R708" s="194">
        <f t="shared" si="32"/>
        <v>0</v>
      </c>
      <c r="S708" s="194">
        <v>0</v>
      </c>
      <c r="T708" s="195">
        <f t="shared" si="33"/>
        <v>0</v>
      </c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  <c r="AR708" s="196" t="s">
        <v>1138</v>
      </c>
      <c r="AT708" s="196" t="s">
        <v>262</v>
      </c>
      <c r="AU708" s="196" t="s">
        <v>83</v>
      </c>
      <c r="AY708" s="18" t="s">
        <v>142</v>
      </c>
      <c r="BE708" s="197">
        <f t="shared" si="34"/>
        <v>0</v>
      </c>
      <c r="BF708" s="197">
        <f t="shared" si="35"/>
        <v>0</v>
      </c>
      <c r="BG708" s="197">
        <f t="shared" si="36"/>
        <v>0</v>
      </c>
      <c r="BH708" s="197">
        <f t="shared" si="37"/>
        <v>0</v>
      </c>
      <c r="BI708" s="197">
        <f t="shared" si="38"/>
        <v>0</v>
      </c>
      <c r="BJ708" s="18" t="s">
        <v>81</v>
      </c>
      <c r="BK708" s="197">
        <f t="shared" si="39"/>
        <v>0</v>
      </c>
      <c r="BL708" s="18" t="s">
        <v>482</v>
      </c>
      <c r="BM708" s="196" t="s">
        <v>1139</v>
      </c>
    </row>
    <row r="709" spans="1:65" s="2" customFormat="1" ht="24.2" customHeight="1">
      <c r="A709" s="35"/>
      <c r="B709" s="36"/>
      <c r="C709" s="184" t="s">
        <v>1140</v>
      </c>
      <c r="D709" s="184" t="s">
        <v>144</v>
      </c>
      <c r="E709" s="185" t="s">
        <v>1141</v>
      </c>
      <c r="F709" s="186" t="s">
        <v>1142</v>
      </c>
      <c r="G709" s="187" t="s">
        <v>457</v>
      </c>
      <c r="H709" s="188">
        <v>8</v>
      </c>
      <c r="I709" s="189"/>
      <c r="J709" s="190">
        <f t="shared" si="30"/>
        <v>0</v>
      </c>
      <c r="K709" s="191"/>
      <c r="L709" s="40"/>
      <c r="M709" s="192" t="s">
        <v>1</v>
      </c>
      <c r="N709" s="193" t="s">
        <v>38</v>
      </c>
      <c r="O709" s="72"/>
      <c r="P709" s="194">
        <f t="shared" si="31"/>
        <v>0</v>
      </c>
      <c r="Q709" s="194">
        <v>0</v>
      </c>
      <c r="R709" s="194">
        <f t="shared" si="32"/>
        <v>0</v>
      </c>
      <c r="S709" s="194">
        <v>0</v>
      </c>
      <c r="T709" s="195">
        <f t="shared" si="33"/>
        <v>0</v>
      </c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R709" s="196" t="s">
        <v>482</v>
      </c>
      <c r="AT709" s="196" t="s">
        <v>144</v>
      </c>
      <c r="AU709" s="196" t="s">
        <v>83</v>
      </c>
      <c r="AY709" s="18" t="s">
        <v>142</v>
      </c>
      <c r="BE709" s="197">
        <f t="shared" si="34"/>
        <v>0</v>
      </c>
      <c r="BF709" s="197">
        <f t="shared" si="35"/>
        <v>0</v>
      </c>
      <c r="BG709" s="197">
        <f t="shared" si="36"/>
        <v>0</v>
      </c>
      <c r="BH709" s="197">
        <f t="shared" si="37"/>
        <v>0</v>
      </c>
      <c r="BI709" s="197">
        <f t="shared" si="38"/>
        <v>0</v>
      </c>
      <c r="BJ709" s="18" t="s">
        <v>81</v>
      </c>
      <c r="BK709" s="197">
        <f t="shared" si="39"/>
        <v>0</v>
      </c>
      <c r="BL709" s="18" t="s">
        <v>482</v>
      </c>
      <c r="BM709" s="196" t="s">
        <v>1143</v>
      </c>
    </row>
    <row r="710" spans="1:65" s="2" customFormat="1" ht="16.5" customHeight="1">
      <c r="A710" s="35"/>
      <c r="B710" s="36"/>
      <c r="C710" s="231" t="s">
        <v>1144</v>
      </c>
      <c r="D710" s="231" t="s">
        <v>262</v>
      </c>
      <c r="E710" s="232" t="s">
        <v>1145</v>
      </c>
      <c r="F710" s="233" t="s">
        <v>1146</v>
      </c>
      <c r="G710" s="234" t="s">
        <v>457</v>
      </c>
      <c r="H710" s="235">
        <v>2</v>
      </c>
      <c r="I710" s="236"/>
      <c r="J710" s="237">
        <f t="shared" si="30"/>
        <v>0</v>
      </c>
      <c r="K710" s="238"/>
      <c r="L710" s="239"/>
      <c r="M710" s="240" t="s">
        <v>1</v>
      </c>
      <c r="N710" s="241" t="s">
        <v>38</v>
      </c>
      <c r="O710" s="72"/>
      <c r="P710" s="194">
        <f t="shared" si="31"/>
        <v>0</v>
      </c>
      <c r="Q710" s="194">
        <v>0</v>
      </c>
      <c r="R710" s="194">
        <f t="shared" si="32"/>
        <v>0</v>
      </c>
      <c r="S710" s="194">
        <v>0</v>
      </c>
      <c r="T710" s="195">
        <f t="shared" si="33"/>
        <v>0</v>
      </c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  <c r="AR710" s="196" t="s">
        <v>1138</v>
      </c>
      <c r="AT710" s="196" t="s">
        <v>262</v>
      </c>
      <c r="AU710" s="196" t="s">
        <v>83</v>
      </c>
      <c r="AY710" s="18" t="s">
        <v>142</v>
      </c>
      <c r="BE710" s="197">
        <f t="shared" si="34"/>
        <v>0</v>
      </c>
      <c r="BF710" s="197">
        <f t="shared" si="35"/>
        <v>0</v>
      </c>
      <c r="BG710" s="197">
        <f t="shared" si="36"/>
        <v>0</v>
      </c>
      <c r="BH710" s="197">
        <f t="shared" si="37"/>
        <v>0</v>
      </c>
      <c r="BI710" s="197">
        <f t="shared" si="38"/>
        <v>0</v>
      </c>
      <c r="BJ710" s="18" t="s">
        <v>81</v>
      </c>
      <c r="BK710" s="197">
        <f t="shared" si="39"/>
        <v>0</v>
      </c>
      <c r="BL710" s="18" t="s">
        <v>482</v>
      </c>
      <c r="BM710" s="196" t="s">
        <v>1147</v>
      </c>
    </row>
    <row r="711" spans="1:65" s="2" customFormat="1" ht="24.2" customHeight="1">
      <c r="A711" s="35"/>
      <c r="B711" s="36"/>
      <c r="C711" s="184" t="s">
        <v>1148</v>
      </c>
      <c r="D711" s="184" t="s">
        <v>144</v>
      </c>
      <c r="E711" s="185" t="s">
        <v>1141</v>
      </c>
      <c r="F711" s="186" t="s">
        <v>1142</v>
      </c>
      <c r="G711" s="187" t="s">
        <v>457</v>
      </c>
      <c r="H711" s="188">
        <v>12</v>
      </c>
      <c r="I711" s="189"/>
      <c r="J711" s="190">
        <f t="shared" si="30"/>
        <v>0</v>
      </c>
      <c r="K711" s="191"/>
      <c r="L711" s="40"/>
      <c r="M711" s="192" t="s">
        <v>1</v>
      </c>
      <c r="N711" s="193" t="s">
        <v>38</v>
      </c>
      <c r="O711" s="72"/>
      <c r="P711" s="194">
        <f t="shared" si="31"/>
        <v>0</v>
      </c>
      <c r="Q711" s="194">
        <v>0</v>
      </c>
      <c r="R711" s="194">
        <f t="shared" si="32"/>
        <v>0</v>
      </c>
      <c r="S711" s="194">
        <v>0</v>
      </c>
      <c r="T711" s="195">
        <f t="shared" si="33"/>
        <v>0</v>
      </c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R711" s="196" t="s">
        <v>482</v>
      </c>
      <c r="AT711" s="196" t="s">
        <v>144</v>
      </c>
      <c r="AU711" s="196" t="s">
        <v>83</v>
      </c>
      <c r="AY711" s="18" t="s">
        <v>142</v>
      </c>
      <c r="BE711" s="197">
        <f t="shared" si="34"/>
        <v>0</v>
      </c>
      <c r="BF711" s="197">
        <f t="shared" si="35"/>
        <v>0</v>
      </c>
      <c r="BG711" s="197">
        <f t="shared" si="36"/>
        <v>0</v>
      </c>
      <c r="BH711" s="197">
        <f t="shared" si="37"/>
        <v>0</v>
      </c>
      <c r="BI711" s="197">
        <f t="shared" si="38"/>
        <v>0</v>
      </c>
      <c r="BJ711" s="18" t="s">
        <v>81</v>
      </c>
      <c r="BK711" s="197">
        <f t="shared" si="39"/>
        <v>0</v>
      </c>
      <c r="BL711" s="18" t="s">
        <v>482</v>
      </c>
      <c r="BM711" s="196" t="s">
        <v>1149</v>
      </c>
    </row>
    <row r="712" spans="1:65" s="2" customFormat="1" ht="16.5" customHeight="1">
      <c r="A712" s="35"/>
      <c r="B712" s="36"/>
      <c r="C712" s="231" t="s">
        <v>1150</v>
      </c>
      <c r="D712" s="231" t="s">
        <v>262</v>
      </c>
      <c r="E712" s="232" t="s">
        <v>1151</v>
      </c>
      <c r="F712" s="233" t="s">
        <v>1152</v>
      </c>
      <c r="G712" s="234" t="s">
        <v>1153</v>
      </c>
      <c r="H712" s="235">
        <v>12</v>
      </c>
      <c r="I712" s="236"/>
      <c r="J712" s="237">
        <f t="shared" si="30"/>
        <v>0</v>
      </c>
      <c r="K712" s="238"/>
      <c r="L712" s="239"/>
      <c r="M712" s="240" t="s">
        <v>1</v>
      </c>
      <c r="N712" s="241" t="s">
        <v>38</v>
      </c>
      <c r="O712" s="72"/>
      <c r="P712" s="194">
        <f t="shared" si="31"/>
        <v>0</v>
      </c>
      <c r="Q712" s="194">
        <v>0</v>
      </c>
      <c r="R712" s="194">
        <f t="shared" si="32"/>
        <v>0</v>
      </c>
      <c r="S712" s="194">
        <v>0</v>
      </c>
      <c r="T712" s="195">
        <f t="shared" si="33"/>
        <v>0</v>
      </c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R712" s="196" t="s">
        <v>1138</v>
      </c>
      <c r="AT712" s="196" t="s">
        <v>262</v>
      </c>
      <c r="AU712" s="196" t="s">
        <v>83</v>
      </c>
      <c r="AY712" s="18" t="s">
        <v>142</v>
      </c>
      <c r="BE712" s="197">
        <f t="shared" si="34"/>
        <v>0</v>
      </c>
      <c r="BF712" s="197">
        <f t="shared" si="35"/>
        <v>0</v>
      </c>
      <c r="BG712" s="197">
        <f t="shared" si="36"/>
        <v>0</v>
      </c>
      <c r="BH712" s="197">
        <f t="shared" si="37"/>
        <v>0</v>
      </c>
      <c r="BI712" s="197">
        <f t="shared" si="38"/>
        <v>0</v>
      </c>
      <c r="BJ712" s="18" t="s">
        <v>81</v>
      </c>
      <c r="BK712" s="197">
        <f t="shared" si="39"/>
        <v>0</v>
      </c>
      <c r="BL712" s="18" t="s">
        <v>482</v>
      </c>
      <c r="BM712" s="196" t="s">
        <v>1154</v>
      </c>
    </row>
    <row r="713" spans="1:65" s="2" customFormat="1" ht="24.2" customHeight="1">
      <c r="A713" s="35"/>
      <c r="B713" s="36"/>
      <c r="C713" s="184" t="s">
        <v>1155</v>
      </c>
      <c r="D713" s="184" t="s">
        <v>144</v>
      </c>
      <c r="E713" s="185" t="s">
        <v>1156</v>
      </c>
      <c r="F713" s="186" t="s">
        <v>1157</v>
      </c>
      <c r="G713" s="187" t="s">
        <v>457</v>
      </c>
      <c r="H713" s="188">
        <v>6</v>
      </c>
      <c r="I713" s="189"/>
      <c r="J713" s="190">
        <f t="shared" si="30"/>
        <v>0</v>
      </c>
      <c r="K713" s="191"/>
      <c r="L713" s="40"/>
      <c r="M713" s="192" t="s">
        <v>1</v>
      </c>
      <c r="N713" s="193" t="s">
        <v>38</v>
      </c>
      <c r="O713" s="72"/>
      <c r="P713" s="194">
        <f t="shared" si="31"/>
        <v>0</v>
      </c>
      <c r="Q713" s="194">
        <v>0</v>
      </c>
      <c r="R713" s="194">
        <f t="shared" si="32"/>
        <v>0</v>
      </c>
      <c r="S713" s="194">
        <v>0</v>
      </c>
      <c r="T713" s="195">
        <f t="shared" si="33"/>
        <v>0</v>
      </c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R713" s="196" t="s">
        <v>482</v>
      </c>
      <c r="AT713" s="196" t="s">
        <v>144</v>
      </c>
      <c r="AU713" s="196" t="s">
        <v>83</v>
      </c>
      <c r="AY713" s="18" t="s">
        <v>142</v>
      </c>
      <c r="BE713" s="197">
        <f t="shared" si="34"/>
        <v>0</v>
      </c>
      <c r="BF713" s="197">
        <f t="shared" si="35"/>
        <v>0</v>
      </c>
      <c r="BG713" s="197">
        <f t="shared" si="36"/>
        <v>0</v>
      </c>
      <c r="BH713" s="197">
        <f t="shared" si="37"/>
        <v>0</v>
      </c>
      <c r="BI713" s="197">
        <f t="shared" si="38"/>
        <v>0</v>
      </c>
      <c r="BJ713" s="18" t="s">
        <v>81</v>
      </c>
      <c r="BK713" s="197">
        <f t="shared" si="39"/>
        <v>0</v>
      </c>
      <c r="BL713" s="18" t="s">
        <v>482</v>
      </c>
      <c r="BM713" s="196" t="s">
        <v>1158</v>
      </c>
    </row>
    <row r="714" spans="1:65" s="2" customFormat="1" ht="16.5" customHeight="1">
      <c r="A714" s="35"/>
      <c r="B714" s="36"/>
      <c r="C714" s="231" t="s">
        <v>1159</v>
      </c>
      <c r="D714" s="231" t="s">
        <v>262</v>
      </c>
      <c r="E714" s="232" t="s">
        <v>1160</v>
      </c>
      <c r="F714" s="233" t="s">
        <v>1161</v>
      </c>
      <c r="G714" s="234" t="s">
        <v>457</v>
      </c>
      <c r="H714" s="235">
        <v>6</v>
      </c>
      <c r="I714" s="236"/>
      <c r="J714" s="237">
        <f t="shared" si="30"/>
        <v>0</v>
      </c>
      <c r="K714" s="238"/>
      <c r="L714" s="239"/>
      <c r="M714" s="240" t="s">
        <v>1</v>
      </c>
      <c r="N714" s="241" t="s">
        <v>38</v>
      </c>
      <c r="O714" s="72"/>
      <c r="P714" s="194">
        <f t="shared" si="31"/>
        <v>0</v>
      </c>
      <c r="Q714" s="194">
        <v>0</v>
      </c>
      <c r="R714" s="194">
        <f t="shared" si="32"/>
        <v>0</v>
      </c>
      <c r="S714" s="194">
        <v>0</v>
      </c>
      <c r="T714" s="195">
        <f t="shared" si="33"/>
        <v>0</v>
      </c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  <c r="AR714" s="196" t="s">
        <v>1138</v>
      </c>
      <c r="AT714" s="196" t="s">
        <v>262</v>
      </c>
      <c r="AU714" s="196" t="s">
        <v>83</v>
      </c>
      <c r="AY714" s="18" t="s">
        <v>142</v>
      </c>
      <c r="BE714" s="197">
        <f t="shared" si="34"/>
        <v>0</v>
      </c>
      <c r="BF714" s="197">
        <f t="shared" si="35"/>
        <v>0</v>
      </c>
      <c r="BG714" s="197">
        <f t="shared" si="36"/>
        <v>0</v>
      </c>
      <c r="BH714" s="197">
        <f t="shared" si="37"/>
        <v>0</v>
      </c>
      <c r="BI714" s="197">
        <f t="shared" si="38"/>
        <v>0</v>
      </c>
      <c r="BJ714" s="18" t="s">
        <v>81</v>
      </c>
      <c r="BK714" s="197">
        <f t="shared" si="39"/>
        <v>0</v>
      </c>
      <c r="BL714" s="18" t="s">
        <v>482</v>
      </c>
      <c r="BM714" s="196" t="s">
        <v>1162</v>
      </c>
    </row>
    <row r="715" spans="1:65" s="2" customFormat="1" ht="24.2" customHeight="1">
      <c r="A715" s="35"/>
      <c r="B715" s="36"/>
      <c r="C715" s="184" t="s">
        <v>1163</v>
      </c>
      <c r="D715" s="184" t="s">
        <v>144</v>
      </c>
      <c r="E715" s="185" t="s">
        <v>1156</v>
      </c>
      <c r="F715" s="186" t="s">
        <v>1157</v>
      </c>
      <c r="G715" s="187" t="s">
        <v>457</v>
      </c>
      <c r="H715" s="188">
        <v>6</v>
      </c>
      <c r="I715" s="189"/>
      <c r="J715" s="190">
        <f t="shared" si="30"/>
        <v>0</v>
      </c>
      <c r="K715" s="191"/>
      <c r="L715" s="40"/>
      <c r="M715" s="192" t="s">
        <v>1</v>
      </c>
      <c r="N715" s="193" t="s">
        <v>38</v>
      </c>
      <c r="O715" s="72"/>
      <c r="P715" s="194">
        <f t="shared" si="31"/>
        <v>0</v>
      </c>
      <c r="Q715" s="194">
        <v>0</v>
      </c>
      <c r="R715" s="194">
        <f t="shared" si="32"/>
        <v>0</v>
      </c>
      <c r="S715" s="194">
        <v>0</v>
      </c>
      <c r="T715" s="195">
        <f t="shared" si="33"/>
        <v>0</v>
      </c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R715" s="196" t="s">
        <v>482</v>
      </c>
      <c r="AT715" s="196" t="s">
        <v>144</v>
      </c>
      <c r="AU715" s="196" t="s">
        <v>83</v>
      </c>
      <c r="AY715" s="18" t="s">
        <v>142</v>
      </c>
      <c r="BE715" s="197">
        <f t="shared" si="34"/>
        <v>0</v>
      </c>
      <c r="BF715" s="197">
        <f t="shared" si="35"/>
        <v>0</v>
      </c>
      <c r="BG715" s="197">
        <f t="shared" si="36"/>
        <v>0</v>
      </c>
      <c r="BH715" s="197">
        <f t="shared" si="37"/>
        <v>0</v>
      </c>
      <c r="BI715" s="197">
        <f t="shared" si="38"/>
        <v>0</v>
      </c>
      <c r="BJ715" s="18" t="s">
        <v>81</v>
      </c>
      <c r="BK715" s="197">
        <f t="shared" si="39"/>
        <v>0</v>
      </c>
      <c r="BL715" s="18" t="s">
        <v>482</v>
      </c>
      <c r="BM715" s="196" t="s">
        <v>1164</v>
      </c>
    </row>
    <row r="716" spans="1:65" s="2" customFormat="1" ht="16.5" customHeight="1">
      <c r="A716" s="35"/>
      <c r="B716" s="36"/>
      <c r="C716" s="231" t="s">
        <v>1165</v>
      </c>
      <c r="D716" s="231" t="s">
        <v>262</v>
      </c>
      <c r="E716" s="232" t="s">
        <v>1166</v>
      </c>
      <c r="F716" s="233" t="s">
        <v>1167</v>
      </c>
      <c r="G716" s="234" t="s">
        <v>457</v>
      </c>
      <c r="H716" s="235">
        <v>6</v>
      </c>
      <c r="I716" s="236"/>
      <c r="J716" s="237">
        <f t="shared" si="30"/>
        <v>0</v>
      </c>
      <c r="K716" s="238"/>
      <c r="L716" s="239"/>
      <c r="M716" s="240" t="s">
        <v>1</v>
      </c>
      <c r="N716" s="241" t="s">
        <v>38</v>
      </c>
      <c r="O716" s="72"/>
      <c r="P716" s="194">
        <f t="shared" si="31"/>
        <v>0</v>
      </c>
      <c r="Q716" s="194">
        <v>0</v>
      </c>
      <c r="R716" s="194">
        <f t="shared" si="32"/>
        <v>0</v>
      </c>
      <c r="S716" s="194">
        <v>0</v>
      </c>
      <c r="T716" s="195">
        <f t="shared" si="33"/>
        <v>0</v>
      </c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  <c r="AE716" s="35"/>
      <c r="AR716" s="196" t="s">
        <v>1138</v>
      </c>
      <c r="AT716" s="196" t="s">
        <v>262</v>
      </c>
      <c r="AU716" s="196" t="s">
        <v>83</v>
      </c>
      <c r="AY716" s="18" t="s">
        <v>142</v>
      </c>
      <c r="BE716" s="197">
        <f t="shared" si="34"/>
        <v>0</v>
      </c>
      <c r="BF716" s="197">
        <f t="shared" si="35"/>
        <v>0</v>
      </c>
      <c r="BG716" s="197">
        <f t="shared" si="36"/>
        <v>0</v>
      </c>
      <c r="BH716" s="197">
        <f t="shared" si="37"/>
        <v>0</v>
      </c>
      <c r="BI716" s="197">
        <f t="shared" si="38"/>
        <v>0</v>
      </c>
      <c r="BJ716" s="18" t="s">
        <v>81</v>
      </c>
      <c r="BK716" s="197">
        <f t="shared" si="39"/>
        <v>0</v>
      </c>
      <c r="BL716" s="18" t="s">
        <v>482</v>
      </c>
      <c r="BM716" s="196" t="s">
        <v>1168</v>
      </c>
    </row>
    <row r="717" spans="1:65" s="2" customFormat="1" ht="24.2" customHeight="1">
      <c r="A717" s="35"/>
      <c r="B717" s="36"/>
      <c r="C717" s="184" t="s">
        <v>1169</v>
      </c>
      <c r="D717" s="184" t="s">
        <v>144</v>
      </c>
      <c r="E717" s="185" t="s">
        <v>1170</v>
      </c>
      <c r="F717" s="186" t="s">
        <v>1171</v>
      </c>
      <c r="G717" s="187" t="s">
        <v>457</v>
      </c>
      <c r="H717" s="188">
        <v>1</v>
      </c>
      <c r="I717" s="189"/>
      <c r="J717" s="190">
        <f t="shared" si="30"/>
        <v>0</v>
      </c>
      <c r="K717" s="191"/>
      <c r="L717" s="40"/>
      <c r="M717" s="192" t="s">
        <v>1</v>
      </c>
      <c r="N717" s="193" t="s">
        <v>38</v>
      </c>
      <c r="O717" s="72"/>
      <c r="P717" s="194">
        <f t="shared" si="31"/>
        <v>0</v>
      </c>
      <c r="Q717" s="194">
        <v>0</v>
      </c>
      <c r="R717" s="194">
        <f t="shared" si="32"/>
        <v>0</v>
      </c>
      <c r="S717" s="194">
        <v>0</v>
      </c>
      <c r="T717" s="195">
        <f t="shared" si="33"/>
        <v>0</v>
      </c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  <c r="AR717" s="196" t="s">
        <v>482</v>
      </c>
      <c r="AT717" s="196" t="s">
        <v>144</v>
      </c>
      <c r="AU717" s="196" t="s">
        <v>83</v>
      </c>
      <c r="AY717" s="18" t="s">
        <v>142</v>
      </c>
      <c r="BE717" s="197">
        <f t="shared" si="34"/>
        <v>0</v>
      </c>
      <c r="BF717" s="197">
        <f t="shared" si="35"/>
        <v>0</v>
      </c>
      <c r="BG717" s="197">
        <f t="shared" si="36"/>
        <v>0</v>
      </c>
      <c r="BH717" s="197">
        <f t="shared" si="37"/>
        <v>0</v>
      </c>
      <c r="BI717" s="197">
        <f t="shared" si="38"/>
        <v>0</v>
      </c>
      <c r="BJ717" s="18" t="s">
        <v>81</v>
      </c>
      <c r="BK717" s="197">
        <f t="shared" si="39"/>
        <v>0</v>
      </c>
      <c r="BL717" s="18" t="s">
        <v>482</v>
      </c>
      <c r="BM717" s="196" t="s">
        <v>1172</v>
      </c>
    </row>
    <row r="718" spans="1:65" s="2" customFormat="1" ht="16.5" customHeight="1">
      <c r="A718" s="35"/>
      <c r="B718" s="36"/>
      <c r="C718" s="231" t="s">
        <v>1173</v>
      </c>
      <c r="D718" s="231" t="s">
        <v>262</v>
      </c>
      <c r="E718" s="232" t="s">
        <v>1174</v>
      </c>
      <c r="F718" s="233" t="s">
        <v>1175</v>
      </c>
      <c r="G718" s="234" t="s">
        <v>457</v>
      </c>
      <c r="H718" s="235">
        <v>1</v>
      </c>
      <c r="I718" s="236"/>
      <c r="J718" s="237">
        <f t="shared" si="30"/>
        <v>0</v>
      </c>
      <c r="K718" s="238"/>
      <c r="L718" s="239"/>
      <c r="M718" s="240" t="s">
        <v>1</v>
      </c>
      <c r="N718" s="241" t="s">
        <v>38</v>
      </c>
      <c r="O718" s="72"/>
      <c r="P718" s="194">
        <f t="shared" si="31"/>
        <v>0</v>
      </c>
      <c r="Q718" s="194">
        <v>0</v>
      </c>
      <c r="R718" s="194">
        <f t="shared" si="32"/>
        <v>0</v>
      </c>
      <c r="S718" s="194">
        <v>0</v>
      </c>
      <c r="T718" s="195">
        <f t="shared" si="33"/>
        <v>0</v>
      </c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R718" s="196" t="s">
        <v>1138</v>
      </c>
      <c r="AT718" s="196" t="s">
        <v>262</v>
      </c>
      <c r="AU718" s="196" t="s">
        <v>83</v>
      </c>
      <c r="AY718" s="18" t="s">
        <v>142</v>
      </c>
      <c r="BE718" s="197">
        <f t="shared" si="34"/>
        <v>0</v>
      </c>
      <c r="BF718" s="197">
        <f t="shared" si="35"/>
        <v>0</v>
      </c>
      <c r="BG718" s="197">
        <f t="shared" si="36"/>
        <v>0</v>
      </c>
      <c r="BH718" s="197">
        <f t="shared" si="37"/>
        <v>0</v>
      </c>
      <c r="BI718" s="197">
        <f t="shared" si="38"/>
        <v>0</v>
      </c>
      <c r="BJ718" s="18" t="s">
        <v>81</v>
      </c>
      <c r="BK718" s="197">
        <f t="shared" si="39"/>
        <v>0</v>
      </c>
      <c r="BL718" s="18" t="s">
        <v>482</v>
      </c>
      <c r="BM718" s="196" t="s">
        <v>1176</v>
      </c>
    </row>
    <row r="719" spans="1:65" s="12" customFormat="1" ht="22.9" customHeight="1">
      <c r="B719" s="168"/>
      <c r="C719" s="169"/>
      <c r="D719" s="170" t="s">
        <v>72</v>
      </c>
      <c r="E719" s="182" t="s">
        <v>1177</v>
      </c>
      <c r="F719" s="182" t="s">
        <v>1178</v>
      </c>
      <c r="G719" s="169"/>
      <c r="H719" s="169"/>
      <c r="I719" s="172"/>
      <c r="J719" s="183">
        <f>BK719</f>
        <v>0</v>
      </c>
      <c r="K719" s="169"/>
      <c r="L719" s="174"/>
      <c r="M719" s="175"/>
      <c r="N719" s="176"/>
      <c r="O719" s="176"/>
      <c r="P719" s="177">
        <f>SUM(P720:P772)</f>
        <v>0</v>
      </c>
      <c r="Q719" s="176"/>
      <c r="R719" s="177">
        <f>SUM(R720:R772)</f>
        <v>0</v>
      </c>
      <c r="S719" s="176"/>
      <c r="T719" s="178">
        <f>SUM(T720:T772)</f>
        <v>0</v>
      </c>
      <c r="AR719" s="179" t="s">
        <v>163</v>
      </c>
      <c r="AT719" s="180" t="s">
        <v>72</v>
      </c>
      <c r="AU719" s="180" t="s">
        <v>81</v>
      </c>
      <c r="AY719" s="179" t="s">
        <v>142</v>
      </c>
      <c r="BK719" s="181">
        <f>SUM(BK720:BK772)</f>
        <v>0</v>
      </c>
    </row>
    <row r="720" spans="1:65" s="2" customFormat="1" ht="16.5" customHeight="1">
      <c r="A720" s="35"/>
      <c r="B720" s="36"/>
      <c r="C720" s="184" t="s">
        <v>1179</v>
      </c>
      <c r="D720" s="184" t="s">
        <v>144</v>
      </c>
      <c r="E720" s="185" t="s">
        <v>1180</v>
      </c>
      <c r="F720" s="186" t="s">
        <v>1181</v>
      </c>
      <c r="G720" s="187" t="s">
        <v>457</v>
      </c>
      <c r="H720" s="188">
        <v>1</v>
      </c>
      <c r="I720" s="189"/>
      <c r="J720" s="190">
        <f t="shared" ref="J720:J751" si="40">ROUND(I720*H720,2)</f>
        <v>0</v>
      </c>
      <c r="K720" s="191"/>
      <c r="L720" s="40"/>
      <c r="M720" s="192" t="s">
        <v>1</v>
      </c>
      <c r="N720" s="193" t="s">
        <v>38</v>
      </c>
      <c r="O720" s="72"/>
      <c r="P720" s="194">
        <f t="shared" ref="P720:P751" si="41">O720*H720</f>
        <v>0</v>
      </c>
      <c r="Q720" s="194">
        <v>0</v>
      </c>
      <c r="R720" s="194">
        <f t="shared" ref="R720:R751" si="42">Q720*H720</f>
        <v>0</v>
      </c>
      <c r="S720" s="194">
        <v>0</v>
      </c>
      <c r="T720" s="195">
        <f t="shared" ref="T720:T751" si="43">S720*H720</f>
        <v>0</v>
      </c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R720" s="196" t="s">
        <v>482</v>
      </c>
      <c r="AT720" s="196" t="s">
        <v>144</v>
      </c>
      <c r="AU720" s="196" t="s">
        <v>83</v>
      </c>
      <c r="AY720" s="18" t="s">
        <v>142</v>
      </c>
      <c r="BE720" s="197">
        <f t="shared" ref="BE720:BE751" si="44">IF(N720="základní",J720,0)</f>
        <v>0</v>
      </c>
      <c r="BF720" s="197">
        <f t="shared" ref="BF720:BF751" si="45">IF(N720="snížená",J720,0)</f>
        <v>0</v>
      </c>
      <c r="BG720" s="197">
        <f t="shared" ref="BG720:BG751" si="46">IF(N720="zákl. přenesená",J720,0)</f>
        <v>0</v>
      </c>
      <c r="BH720" s="197">
        <f t="shared" ref="BH720:BH751" si="47">IF(N720="sníž. přenesená",J720,0)</f>
        <v>0</v>
      </c>
      <c r="BI720" s="197">
        <f t="shared" ref="BI720:BI751" si="48">IF(N720="nulová",J720,0)</f>
        <v>0</v>
      </c>
      <c r="BJ720" s="18" t="s">
        <v>81</v>
      </c>
      <c r="BK720" s="197">
        <f t="shared" ref="BK720:BK751" si="49">ROUND(I720*H720,2)</f>
        <v>0</v>
      </c>
      <c r="BL720" s="18" t="s">
        <v>482</v>
      </c>
      <c r="BM720" s="196" t="s">
        <v>1182</v>
      </c>
    </row>
    <row r="721" spans="1:65" s="2" customFormat="1" ht="16.5" customHeight="1">
      <c r="A721" s="35"/>
      <c r="B721" s="36"/>
      <c r="C721" s="231" t="s">
        <v>1183</v>
      </c>
      <c r="D721" s="231" t="s">
        <v>262</v>
      </c>
      <c r="E721" s="232" t="s">
        <v>1184</v>
      </c>
      <c r="F721" s="233" t="s">
        <v>1185</v>
      </c>
      <c r="G721" s="234" t="s">
        <v>457</v>
      </c>
      <c r="H721" s="235">
        <v>1</v>
      </c>
      <c r="I721" s="236"/>
      <c r="J721" s="237">
        <f t="shared" si="40"/>
        <v>0</v>
      </c>
      <c r="K721" s="238"/>
      <c r="L721" s="239"/>
      <c r="M721" s="240" t="s">
        <v>1</v>
      </c>
      <c r="N721" s="241" t="s">
        <v>38</v>
      </c>
      <c r="O721" s="72"/>
      <c r="P721" s="194">
        <f t="shared" si="41"/>
        <v>0</v>
      </c>
      <c r="Q721" s="194">
        <v>0</v>
      </c>
      <c r="R721" s="194">
        <f t="shared" si="42"/>
        <v>0</v>
      </c>
      <c r="S721" s="194">
        <v>0</v>
      </c>
      <c r="T721" s="195">
        <f t="shared" si="43"/>
        <v>0</v>
      </c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/>
      <c r="AR721" s="196" t="s">
        <v>1138</v>
      </c>
      <c r="AT721" s="196" t="s">
        <v>262</v>
      </c>
      <c r="AU721" s="196" t="s">
        <v>83</v>
      </c>
      <c r="AY721" s="18" t="s">
        <v>142</v>
      </c>
      <c r="BE721" s="197">
        <f t="shared" si="44"/>
        <v>0</v>
      </c>
      <c r="BF721" s="197">
        <f t="shared" si="45"/>
        <v>0</v>
      </c>
      <c r="BG721" s="197">
        <f t="shared" si="46"/>
        <v>0</v>
      </c>
      <c r="BH721" s="197">
        <f t="shared" si="47"/>
        <v>0</v>
      </c>
      <c r="BI721" s="197">
        <f t="shared" si="48"/>
        <v>0</v>
      </c>
      <c r="BJ721" s="18" t="s">
        <v>81</v>
      </c>
      <c r="BK721" s="197">
        <f t="shared" si="49"/>
        <v>0</v>
      </c>
      <c r="BL721" s="18" t="s">
        <v>482</v>
      </c>
      <c r="BM721" s="196" t="s">
        <v>1186</v>
      </c>
    </row>
    <row r="722" spans="1:65" s="2" customFormat="1" ht="16.5" customHeight="1">
      <c r="A722" s="35"/>
      <c r="B722" s="36"/>
      <c r="C722" s="184" t="s">
        <v>1187</v>
      </c>
      <c r="D722" s="184" t="s">
        <v>144</v>
      </c>
      <c r="E722" s="185" t="s">
        <v>1188</v>
      </c>
      <c r="F722" s="186" t="s">
        <v>1189</v>
      </c>
      <c r="G722" s="187" t="s">
        <v>457</v>
      </c>
      <c r="H722" s="188">
        <v>10</v>
      </c>
      <c r="I722" s="189"/>
      <c r="J722" s="190">
        <f t="shared" si="40"/>
        <v>0</v>
      </c>
      <c r="K722" s="191"/>
      <c r="L722" s="40"/>
      <c r="M722" s="192" t="s">
        <v>1</v>
      </c>
      <c r="N722" s="193" t="s">
        <v>38</v>
      </c>
      <c r="O722" s="72"/>
      <c r="P722" s="194">
        <f t="shared" si="41"/>
        <v>0</v>
      </c>
      <c r="Q722" s="194">
        <v>0</v>
      </c>
      <c r="R722" s="194">
        <f t="shared" si="42"/>
        <v>0</v>
      </c>
      <c r="S722" s="194">
        <v>0</v>
      </c>
      <c r="T722" s="195">
        <f t="shared" si="43"/>
        <v>0</v>
      </c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  <c r="AE722" s="35"/>
      <c r="AR722" s="196" t="s">
        <v>482</v>
      </c>
      <c r="AT722" s="196" t="s">
        <v>144</v>
      </c>
      <c r="AU722" s="196" t="s">
        <v>83</v>
      </c>
      <c r="AY722" s="18" t="s">
        <v>142</v>
      </c>
      <c r="BE722" s="197">
        <f t="shared" si="44"/>
        <v>0</v>
      </c>
      <c r="BF722" s="197">
        <f t="shared" si="45"/>
        <v>0</v>
      </c>
      <c r="BG722" s="197">
        <f t="shared" si="46"/>
        <v>0</v>
      </c>
      <c r="BH722" s="197">
        <f t="shared" si="47"/>
        <v>0</v>
      </c>
      <c r="BI722" s="197">
        <f t="shared" si="48"/>
        <v>0</v>
      </c>
      <c r="BJ722" s="18" t="s">
        <v>81</v>
      </c>
      <c r="BK722" s="197">
        <f t="shared" si="49"/>
        <v>0</v>
      </c>
      <c r="BL722" s="18" t="s">
        <v>482</v>
      </c>
      <c r="BM722" s="196" t="s">
        <v>1190</v>
      </c>
    </row>
    <row r="723" spans="1:65" s="2" customFormat="1" ht="16.5" customHeight="1">
      <c r="A723" s="35"/>
      <c r="B723" s="36"/>
      <c r="C723" s="231" t="s">
        <v>1191</v>
      </c>
      <c r="D723" s="231" t="s">
        <v>262</v>
      </c>
      <c r="E723" s="232" t="s">
        <v>1192</v>
      </c>
      <c r="F723" s="233" t="s">
        <v>1193</v>
      </c>
      <c r="G723" s="234" t="s">
        <v>457</v>
      </c>
      <c r="H723" s="235">
        <v>10</v>
      </c>
      <c r="I723" s="236"/>
      <c r="J723" s="237">
        <f t="shared" si="40"/>
        <v>0</v>
      </c>
      <c r="K723" s="238"/>
      <c r="L723" s="239"/>
      <c r="M723" s="240" t="s">
        <v>1</v>
      </c>
      <c r="N723" s="241" t="s">
        <v>38</v>
      </c>
      <c r="O723" s="72"/>
      <c r="P723" s="194">
        <f t="shared" si="41"/>
        <v>0</v>
      </c>
      <c r="Q723" s="194">
        <v>0</v>
      </c>
      <c r="R723" s="194">
        <f t="shared" si="42"/>
        <v>0</v>
      </c>
      <c r="S723" s="194">
        <v>0</v>
      </c>
      <c r="T723" s="195">
        <f t="shared" si="43"/>
        <v>0</v>
      </c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R723" s="196" t="s">
        <v>1138</v>
      </c>
      <c r="AT723" s="196" t="s">
        <v>262</v>
      </c>
      <c r="AU723" s="196" t="s">
        <v>83</v>
      </c>
      <c r="AY723" s="18" t="s">
        <v>142</v>
      </c>
      <c r="BE723" s="197">
        <f t="shared" si="44"/>
        <v>0</v>
      </c>
      <c r="BF723" s="197">
        <f t="shared" si="45"/>
        <v>0</v>
      </c>
      <c r="BG723" s="197">
        <f t="shared" si="46"/>
        <v>0</v>
      </c>
      <c r="BH723" s="197">
        <f t="shared" si="47"/>
        <v>0</v>
      </c>
      <c r="BI723" s="197">
        <f t="shared" si="48"/>
        <v>0</v>
      </c>
      <c r="BJ723" s="18" t="s">
        <v>81</v>
      </c>
      <c r="BK723" s="197">
        <f t="shared" si="49"/>
        <v>0</v>
      </c>
      <c r="BL723" s="18" t="s">
        <v>482</v>
      </c>
      <c r="BM723" s="196" t="s">
        <v>1194</v>
      </c>
    </row>
    <row r="724" spans="1:65" s="2" customFormat="1" ht="16.5" customHeight="1">
      <c r="A724" s="35"/>
      <c r="B724" s="36"/>
      <c r="C724" s="184" t="s">
        <v>1195</v>
      </c>
      <c r="D724" s="184" t="s">
        <v>144</v>
      </c>
      <c r="E724" s="185" t="s">
        <v>1196</v>
      </c>
      <c r="F724" s="186" t="s">
        <v>1197</v>
      </c>
      <c r="G724" s="187" t="s">
        <v>457</v>
      </c>
      <c r="H724" s="188">
        <v>1</v>
      </c>
      <c r="I724" s="189"/>
      <c r="J724" s="190">
        <f t="shared" si="40"/>
        <v>0</v>
      </c>
      <c r="K724" s="191"/>
      <c r="L724" s="40"/>
      <c r="M724" s="192" t="s">
        <v>1</v>
      </c>
      <c r="N724" s="193" t="s">
        <v>38</v>
      </c>
      <c r="O724" s="72"/>
      <c r="P724" s="194">
        <f t="shared" si="41"/>
        <v>0</v>
      </c>
      <c r="Q724" s="194">
        <v>0</v>
      </c>
      <c r="R724" s="194">
        <f t="shared" si="42"/>
        <v>0</v>
      </c>
      <c r="S724" s="194">
        <v>0</v>
      </c>
      <c r="T724" s="195">
        <f t="shared" si="43"/>
        <v>0</v>
      </c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/>
      <c r="AR724" s="196" t="s">
        <v>482</v>
      </c>
      <c r="AT724" s="196" t="s">
        <v>144</v>
      </c>
      <c r="AU724" s="196" t="s">
        <v>83</v>
      </c>
      <c r="AY724" s="18" t="s">
        <v>142</v>
      </c>
      <c r="BE724" s="197">
        <f t="shared" si="44"/>
        <v>0</v>
      </c>
      <c r="BF724" s="197">
        <f t="shared" si="45"/>
        <v>0</v>
      </c>
      <c r="BG724" s="197">
        <f t="shared" si="46"/>
        <v>0</v>
      </c>
      <c r="BH724" s="197">
        <f t="shared" si="47"/>
        <v>0</v>
      </c>
      <c r="BI724" s="197">
        <f t="shared" si="48"/>
        <v>0</v>
      </c>
      <c r="BJ724" s="18" t="s">
        <v>81</v>
      </c>
      <c r="BK724" s="197">
        <f t="shared" si="49"/>
        <v>0</v>
      </c>
      <c r="BL724" s="18" t="s">
        <v>482</v>
      </c>
      <c r="BM724" s="196" t="s">
        <v>1198</v>
      </c>
    </row>
    <row r="725" spans="1:65" s="2" customFormat="1" ht="16.5" customHeight="1">
      <c r="A725" s="35"/>
      <c r="B725" s="36"/>
      <c r="C725" s="231" t="s">
        <v>1199</v>
      </c>
      <c r="D725" s="231" t="s">
        <v>262</v>
      </c>
      <c r="E725" s="232" t="s">
        <v>1200</v>
      </c>
      <c r="F725" s="233" t="s">
        <v>1201</v>
      </c>
      <c r="G725" s="234" t="s">
        <v>457</v>
      </c>
      <c r="H725" s="235">
        <v>1</v>
      </c>
      <c r="I725" s="236"/>
      <c r="J725" s="237">
        <f t="shared" si="40"/>
        <v>0</v>
      </c>
      <c r="K725" s="238"/>
      <c r="L725" s="239"/>
      <c r="M725" s="240" t="s">
        <v>1</v>
      </c>
      <c r="N725" s="241" t="s">
        <v>38</v>
      </c>
      <c r="O725" s="72"/>
      <c r="P725" s="194">
        <f t="shared" si="41"/>
        <v>0</v>
      </c>
      <c r="Q725" s="194">
        <v>0</v>
      </c>
      <c r="R725" s="194">
        <f t="shared" si="42"/>
        <v>0</v>
      </c>
      <c r="S725" s="194">
        <v>0</v>
      </c>
      <c r="T725" s="195">
        <f t="shared" si="43"/>
        <v>0</v>
      </c>
      <c r="U725" s="35"/>
      <c r="V725" s="35"/>
      <c r="W725" s="35"/>
      <c r="X725" s="35"/>
      <c r="Y725" s="35"/>
      <c r="Z725" s="35"/>
      <c r="AA725" s="35"/>
      <c r="AB725" s="35"/>
      <c r="AC725" s="35"/>
      <c r="AD725" s="35"/>
      <c r="AE725" s="35"/>
      <c r="AR725" s="196" t="s">
        <v>1138</v>
      </c>
      <c r="AT725" s="196" t="s">
        <v>262</v>
      </c>
      <c r="AU725" s="196" t="s">
        <v>83</v>
      </c>
      <c r="AY725" s="18" t="s">
        <v>142</v>
      </c>
      <c r="BE725" s="197">
        <f t="shared" si="44"/>
        <v>0</v>
      </c>
      <c r="BF725" s="197">
        <f t="shared" si="45"/>
        <v>0</v>
      </c>
      <c r="BG725" s="197">
        <f t="shared" si="46"/>
        <v>0</v>
      </c>
      <c r="BH725" s="197">
        <f t="shared" si="47"/>
        <v>0</v>
      </c>
      <c r="BI725" s="197">
        <f t="shared" si="48"/>
        <v>0</v>
      </c>
      <c r="BJ725" s="18" t="s">
        <v>81</v>
      </c>
      <c r="BK725" s="197">
        <f t="shared" si="49"/>
        <v>0</v>
      </c>
      <c r="BL725" s="18" t="s">
        <v>482</v>
      </c>
      <c r="BM725" s="196" t="s">
        <v>1202</v>
      </c>
    </row>
    <row r="726" spans="1:65" s="2" customFormat="1" ht="16.5" customHeight="1">
      <c r="A726" s="35"/>
      <c r="B726" s="36"/>
      <c r="C726" s="184" t="s">
        <v>1203</v>
      </c>
      <c r="D726" s="184" t="s">
        <v>144</v>
      </c>
      <c r="E726" s="185" t="s">
        <v>1196</v>
      </c>
      <c r="F726" s="186" t="s">
        <v>1197</v>
      </c>
      <c r="G726" s="187" t="s">
        <v>457</v>
      </c>
      <c r="H726" s="188">
        <v>8</v>
      </c>
      <c r="I726" s="189"/>
      <c r="J726" s="190">
        <f t="shared" si="40"/>
        <v>0</v>
      </c>
      <c r="K726" s="191"/>
      <c r="L726" s="40"/>
      <c r="M726" s="192" t="s">
        <v>1</v>
      </c>
      <c r="N726" s="193" t="s">
        <v>38</v>
      </c>
      <c r="O726" s="72"/>
      <c r="P726" s="194">
        <f t="shared" si="41"/>
        <v>0</v>
      </c>
      <c r="Q726" s="194">
        <v>0</v>
      </c>
      <c r="R726" s="194">
        <f t="shared" si="42"/>
        <v>0</v>
      </c>
      <c r="S726" s="194">
        <v>0</v>
      </c>
      <c r="T726" s="195">
        <f t="shared" si="43"/>
        <v>0</v>
      </c>
      <c r="U726" s="35"/>
      <c r="V726" s="35"/>
      <c r="W726" s="35"/>
      <c r="X726" s="35"/>
      <c r="Y726" s="35"/>
      <c r="Z726" s="35"/>
      <c r="AA726" s="35"/>
      <c r="AB726" s="35"/>
      <c r="AC726" s="35"/>
      <c r="AD726" s="35"/>
      <c r="AE726" s="35"/>
      <c r="AR726" s="196" t="s">
        <v>482</v>
      </c>
      <c r="AT726" s="196" t="s">
        <v>144</v>
      </c>
      <c r="AU726" s="196" t="s">
        <v>83</v>
      </c>
      <c r="AY726" s="18" t="s">
        <v>142</v>
      </c>
      <c r="BE726" s="197">
        <f t="shared" si="44"/>
        <v>0</v>
      </c>
      <c r="BF726" s="197">
        <f t="shared" si="45"/>
        <v>0</v>
      </c>
      <c r="BG726" s="197">
        <f t="shared" si="46"/>
        <v>0</v>
      </c>
      <c r="BH726" s="197">
        <f t="shared" si="47"/>
        <v>0</v>
      </c>
      <c r="BI726" s="197">
        <f t="shared" si="48"/>
        <v>0</v>
      </c>
      <c r="BJ726" s="18" t="s">
        <v>81</v>
      </c>
      <c r="BK726" s="197">
        <f t="shared" si="49"/>
        <v>0</v>
      </c>
      <c r="BL726" s="18" t="s">
        <v>482</v>
      </c>
      <c r="BM726" s="196" t="s">
        <v>1204</v>
      </c>
    </row>
    <row r="727" spans="1:65" s="2" customFormat="1" ht="16.5" customHeight="1">
      <c r="A727" s="35"/>
      <c r="B727" s="36"/>
      <c r="C727" s="231" t="s">
        <v>1205</v>
      </c>
      <c r="D727" s="231" t="s">
        <v>262</v>
      </c>
      <c r="E727" s="232" t="s">
        <v>1206</v>
      </c>
      <c r="F727" s="233" t="s">
        <v>1207</v>
      </c>
      <c r="G727" s="234" t="s">
        <v>457</v>
      </c>
      <c r="H727" s="235">
        <v>8</v>
      </c>
      <c r="I727" s="236"/>
      <c r="J727" s="237">
        <f t="shared" si="40"/>
        <v>0</v>
      </c>
      <c r="K727" s="238"/>
      <c r="L727" s="239"/>
      <c r="M727" s="240" t="s">
        <v>1</v>
      </c>
      <c r="N727" s="241" t="s">
        <v>38</v>
      </c>
      <c r="O727" s="72"/>
      <c r="P727" s="194">
        <f t="shared" si="41"/>
        <v>0</v>
      </c>
      <c r="Q727" s="194">
        <v>0</v>
      </c>
      <c r="R727" s="194">
        <f t="shared" si="42"/>
        <v>0</v>
      </c>
      <c r="S727" s="194">
        <v>0</v>
      </c>
      <c r="T727" s="195">
        <f t="shared" si="43"/>
        <v>0</v>
      </c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R727" s="196" t="s">
        <v>1138</v>
      </c>
      <c r="AT727" s="196" t="s">
        <v>262</v>
      </c>
      <c r="AU727" s="196" t="s">
        <v>83</v>
      </c>
      <c r="AY727" s="18" t="s">
        <v>142</v>
      </c>
      <c r="BE727" s="197">
        <f t="shared" si="44"/>
        <v>0</v>
      </c>
      <c r="BF727" s="197">
        <f t="shared" si="45"/>
        <v>0</v>
      </c>
      <c r="BG727" s="197">
        <f t="shared" si="46"/>
        <v>0</v>
      </c>
      <c r="BH727" s="197">
        <f t="shared" si="47"/>
        <v>0</v>
      </c>
      <c r="BI727" s="197">
        <f t="shared" si="48"/>
        <v>0</v>
      </c>
      <c r="BJ727" s="18" t="s">
        <v>81</v>
      </c>
      <c r="BK727" s="197">
        <f t="shared" si="49"/>
        <v>0</v>
      </c>
      <c r="BL727" s="18" t="s">
        <v>482</v>
      </c>
      <c r="BM727" s="196" t="s">
        <v>1208</v>
      </c>
    </row>
    <row r="728" spans="1:65" s="2" customFormat="1" ht="24.2" customHeight="1">
      <c r="A728" s="35"/>
      <c r="B728" s="36"/>
      <c r="C728" s="184" t="s">
        <v>1209</v>
      </c>
      <c r="D728" s="184" t="s">
        <v>144</v>
      </c>
      <c r="E728" s="185" t="s">
        <v>1210</v>
      </c>
      <c r="F728" s="186" t="s">
        <v>1211</v>
      </c>
      <c r="G728" s="187" t="s">
        <v>457</v>
      </c>
      <c r="H728" s="188">
        <v>5</v>
      </c>
      <c r="I728" s="189"/>
      <c r="J728" s="190">
        <f t="shared" si="40"/>
        <v>0</v>
      </c>
      <c r="K728" s="191"/>
      <c r="L728" s="40"/>
      <c r="M728" s="192" t="s">
        <v>1</v>
      </c>
      <c r="N728" s="193" t="s">
        <v>38</v>
      </c>
      <c r="O728" s="72"/>
      <c r="P728" s="194">
        <f t="shared" si="41"/>
        <v>0</v>
      </c>
      <c r="Q728" s="194">
        <v>0</v>
      </c>
      <c r="R728" s="194">
        <f t="shared" si="42"/>
        <v>0</v>
      </c>
      <c r="S728" s="194">
        <v>0</v>
      </c>
      <c r="T728" s="195">
        <f t="shared" si="43"/>
        <v>0</v>
      </c>
      <c r="U728" s="35"/>
      <c r="V728" s="35"/>
      <c r="W728" s="35"/>
      <c r="X728" s="35"/>
      <c r="Y728" s="35"/>
      <c r="Z728" s="35"/>
      <c r="AA728" s="35"/>
      <c r="AB728" s="35"/>
      <c r="AC728" s="35"/>
      <c r="AD728" s="35"/>
      <c r="AE728" s="35"/>
      <c r="AR728" s="196" t="s">
        <v>482</v>
      </c>
      <c r="AT728" s="196" t="s">
        <v>144</v>
      </c>
      <c r="AU728" s="196" t="s">
        <v>83</v>
      </c>
      <c r="AY728" s="18" t="s">
        <v>142</v>
      </c>
      <c r="BE728" s="197">
        <f t="shared" si="44"/>
        <v>0</v>
      </c>
      <c r="BF728" s="197">
        <f t="shared" si="45"/>
        <v>0</v>
      </c>
      <c r="BG728" s="197">
        <f t="shared" si="46"/>
        <v>0</v>
      </c>
      <c r="BH728" s="197">
        <f t="shared" si="47"/>
        <v>0</v>
      </c>
      <c r="BI728" s="197">
        <f t="shared" si="48"/>
        <v>0</v>
      </c>
      <c r="BJ728" s="18" t="s">
        <v>81</v>
      </c>
      <c r="BK728" s="197">
        <f t="shared" si="49"/>
        <v>0</v>
      </c>
      <c r="BL728" s="18" t="s">
        <v>482</v>
      </c>
      <c r="BM728" s="196" t="s">
        <v>1212</v>
      </c>
    </row>
    <row r="729" spans="1:65" s="2" customFormat="1" ht="16.5" customHeight="1">
      <c r="A729" s="35"/>
      <c r="B729" s="36"/>
      <c r="C729" s="231" t="s">
        <v>1213</v>
      </c>
      <c r="D729" s="231" t="s">
        <v>262</v>
      </c>
      <c r="E729" s="232" t="s">
        <v>1214</v>
      </c>
      <c r="F729" s="233" t="s">
        <v>1215</v>
      </c>
      <c r="G729" s="234" t="s">
        <v>1153</v>
      </c>
      <c r="H729" s="235">
        <v>5</v>
      </c>
      <c r="I729" s="236"/>
      <c r="J729" s="237">
        <f t="shared" si="40"/>
        <v>0</v>
      </c>
      <c r="K729" s="238"/>
      <c r="L729" s="239"/>
      <c r="M729" s="240" t="s">
        <v>1</v>
      </c>
      <c r="N729" s="241" t="s">
        <v>38</v>
      </c>
      <c r="O729" s="72"/>
      <c r="P729" s="194">
        <f t="shared" si="41"/>
        <v>0</v>
      </c>
      <c r="Q729" s="194">
        <v>0</v>
      </c>
      <c r="R729" s="194">
        <f t="shared" si="42"/>
        <v>0</v>
      </c>
      <c r="S729" s="194">
        <v>0</v>
      </c>
      <c r="T729" s="195">
        <f t="shared" si="43"/>
        <v>0</v>
      </c>
      <c r="U729" s="35"/>
      <c r="V729" s="35"/>
      <c r="W729" s="35"/>
      <c r="X729" s="35"/>
      <c r="Y729" s="35"/>
      <c r="Z729" s="35"/>
      <c r="AA729" s="35"/>
      <c r="AB729" s="35"/>
      <c r="AC729" s="35"/>
      <c r="AD729" s="35"/>
      <c r="AE729" s="35"/>
      <c r="AR729" s="196" t="s">
        <v>1138</v>
      </c>
      <c r="AT729" s="196" t="s">
        <v>262</v>
      </c>
      <c r="AU729" s="196" t="s">
        <v>83</v>
      </c>
      <c r="AY729" s="18" t="s">
        <v>142</v>
      </c>
      <c r="BE729" s="197">
        <f t="shared" si="44"/>
        <v>0</v>
      </c>
      <c r="BF729" s="197">
        <f t="shared" si="45"/>
        <v>0</v>
      </c>
      <c r="BG729" s="197">
        <f t="shared" si="46"/>
        <v>0</v>
      </c>
      <c r="BH729" s="197">
        <f t="shared" si="47"/>
        <v>0</v>
      </c>
      <c r="BI729" s="197">
        <f t="shared" si="48"/>
        <v>0</v>
      </c>
      <c r="BJ729" s="18" t="s">
        <v>81</v>
      </c>
      <c r="BK729" s="197">
        <f t="shared" si="49"/>
        <v>0</v>
      </c>
      <c r="BL729" s="18" t="s">
        <v>482</v>
      </c>
      <c r="BM729" s="196" t="s">
        <v>1216</v>
      </c>
    </row>
    <row r="730" spans="1:65" s="2" customFormat="1" ht="24.2" customHeight="1">
      <c r="A730" s="35"/>
      <c r="B730" s="36"/>
      <c r="C730" s="184" t="s">
        <v>1217</v>
      </c>
      <c r="D730" s="184" t="s">
        <v>144</v>
      </c>
      <c r="E730" s="185" t="s">
        <v>1210</v>
      </c>
      <c r="F730" s="186" t="s">
        <v>1211</v>
      </c>
      <c r="G730" s="187" t="s">
        <v>457</v>
      </c>
      <c r="H730" s="188">
        <v>5</v>
      </c>
      <c r="I730" s="189"/>
      <c r="J730" s="190">
        <f t="shared" si="40"/>
        <v>0</v>
      </c>
      <c r="K730" s="191"/>
      <c r="L730" s="40"/>
      <c r="M730" s="192" t="s">
        <v>1</v>
      </c>
      <c r="N730" s="193" t="s">
        <v>38</v>
      </c>
      <c r="O730" s="72"/>
      <c r="P730" s="194">
        <f t="shared" si="41"/>
        <v>0</v>
      </c>
      <c r="Q730" s="194">
        <v>0</v>
      </c>
      <c r="R730" s="194">
        <f t="shared" si="42"/>
        <v>0</v>
      </c>
      <c r="S730" s="194">
        <v>0</v>
      </c>
      <c r="T730" s="195">
        <f t="shared" si="43"/>
        <v>0</v>
      </c>
      <c r="U730" s="35"/>
      <c r="V730" s="35"/>
      <c r="W730" s="35"/>
      <c r="X730" s="35"/>
      <c r="Y730" s="35"/>
      <c r="Z730" s="35"/>
      <c r="AA730" s="35"/>
      <c r="AB730" s="35"/>
      <c r="AC730" s="35"/>
      <c r="AD730" s="35"/>
      <c r="AE730" s="35"/>
      <c r="AR730" s="196" t="s">
        <v>482</v>
      </c>
      <c r="AT730" s="196" t="s">
        <v>144</v>
      </c>
      <c r="AU730" s="196" t="s">
        <v>83</v>
      </c>
      <c r="AY730" s="18" t="s">
        <v>142</v>
      </c>
      <c r="BE730" s="197">
        <f t="shared" si="44"/>
        <v>0</v>
      </c>
      <c r="BF730" s="197">
        <f t="shared" si="45"/>
        <v>0</v>
      </c>
      <c r="BG730" s="197">
        <f t="shared" si="46"/>
        <v>0</v>
      </c>
      <c r="BH730" s="197">
        <f t="shared" si="47"/>
        <v>0</v>
      </c>
      <c r="BI730" s="197">
        <f t="shared" si="48"/>
        <v>0</v>
      </c>
      <c r="BJ730" s="18" t="s">
        <v>81</v>
      </c>
      <c r="BK730" s="197">
        <f t="shared" si="49"/>
        <v>0</v>
      </c>
      <c r="BL730" s="18" t="s">
        <v>482</v>
      </c>
      <c r="BM730" s="196" t="s">
        <v>1218</v>
      </c>
    </row>
    <row r="731" spans="1:65" s="2" customFormat="1" ht="16.5" customHeight="1">
      <c r="A731" s="35"/>
      <c r="B731" s="36"/>
      <c r="C731" s="231" t="s">
        <v>1219</v>
      </c>
      <c r="D731" s="231" t="s">
        <v>262</v>
      </c>
      <c r="E731" s="232" t="s">
        <v>1220</v>
      </c>
      <c r="F731" s="233" t="s">
        <v>1152</v>
      </c>
      <c r="G731" s="234" t="s">
        <v>1153</v>
      </c>
      <c r="H731" s="235">
        <v>5</v>
      </c>
      <c r="I731" s="236"/>
      <c r="J731" s="237">
        <f t="shared" si="40"/>
        <v>0</v>
      </c>
      <c r="K731" s="238"/>
      <c r="L731" s="239"/>
      <c r="M731" s="240" t="s">
        <v>1</v>
      </c>
      <c r="N731" s="241" t="s">
        <v>38</v>
      </c>
      <c r="O731" s="72"/>
      <c r="P731" s="194">
        <f t="shared" si="41"/>
        <v>0</v>
      </c>
      <c r="Q731" s="194">
        <v>0</v>
      </c>
      <c r="R731" s="194">
        <f t="shared" si="42"/>
        <v>0</v>
      </c>
      <c r="S731" s="194">
        <v>0</v>
      </c>
      <c r="T731" s="195">
        <f t="shared" si="43"/>
        <v>0</v>
      </c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  <c r="AE731" s="35"/>
      <c r="AR731" s="196" t="s">
        <v>1138</v>
      </c>
      <c r="AT731" s="196" t="s">
        <v>262</v>
      </c>
      <c r="AU731" s="196" t="s">
        <v>83</v>
      </c>
      <c r="AY731" s="18" t="s">
        <v>142</v>
      </c>
      <c r="BE731" s="197">
        <f t="shared" si="44"/>
        <v>0</v>
      </c>
      <c r="BF731" s="197">
        <f t="shared" si="45"/>
        <v>0</v>
      </c>
      <c r="BG731" s="197">
        <f t="shared" si="46"/>
        <v>0</v>
      </c>
      <c r="BH731" s="197">
        <f t="shared" si="47"/>
        <v>0</v>
      </c>
      <c r="BI731" s="197">
        <f t="shared" si="48"/>
        <v>0</v>
      </c>
      <c r="BJ731" s="18" t="s">
        <v>81</v>
      </c>
      <c r="BK731" s="197">
        <f t="shared" si="49"/>
        <v>0</v>
      </c>
      <c r="BL731" s="18" t="s">
        <v>482</v>
      </c>
      <c r="BM731" s="196" t="s">
        <v>1221</v>
      </c>
    </row>
    <row r="732" spans="1:65" s="2" customFormat="1" ht="16.5" customHeight="1">
      <c r="A732" s="35"/>
      <c r="B732" s="36"/>
      <c r="C732" s="184" t="s">
        <v>1222</v>
      </c>
      <c r="D732" s="184" t="s">
        <v>144</v>
      </c>
      <c r="E732" s="185" t="s">
        <v>1223</v>
      </c>
      <c r="F732" s="186" t="s">
        <v>1224</v>
      </c>
      <c r="G732" s="187" t="s">
        <v>457</v>
      </c>
      <c r="H732" s="188">
        <v>2</v>
      </c>
      <c r="I732" s="189"/>
      <c r="J732" s="190">
        <f t="shared" si="40"/>
        <v>0</v>
      </c>
      <c r="K732" s="191"/>
      <c r="L732" s="40"/>
      <c r="M732" s="192" t="s">
        <v>1</v>
      </c>
      <c r="N732" s="193" t="s">
        <v>38</v>
      </c>
      <c r="O732" s="72"/>
      <c r="P732" s="194">
        <f t="shared" si="41"/>
        <v>0</v>
      </c>
      <c r="Q732" s="194">
        <v>0</v>
      </c>
      <c r="R732" s="194">
        <f t="shared" si="42"/>
        <v>0</v>
      </c>
      <c r="S732" s="194">
        <v>0</v>
      </c>
      <c r="T732" s="195">
        <f t="shared" si="43"/>
        <v>0</v>
      </c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/>
      <c r="AR732" s="196" t="s">
        <v>482</v>
      </c>
      <c r="AT732" s="196" t="s">
        <v>144</v>
      </c>
      <c r="AU732" s="196" t="s">
        <v>83</v>
      </c>
      <c r="AY732" s="18" t="s">
        <v>142</v>
      </c>
      <c r="BE732" s="197">
        <f t="shared" si="44"/>
        <v>0</v>
      </c>
      <c r="BF732" s="197">
        <f t="shared" si="45"/>
        <v>0</v>
      </c>
      <c r="BG732" s="197">
        <f t="shared" si="46"/>
        <v>0</v>
      </c>
      <c r="BH732" s="197">
        <f t="shared" si="47"/>
        <v>0</v>
      </c>
      <c r="BI732" s="197">
        <f t="shared" si="48"/>
        <v>0</v>
      </c>
      <c r="BJ732" s="18" t="s">
        <v>81</v>
      </c>
      <c r="BK732" s="197">
        <f t="shared" si="49"/>
        <v>0</v>
      </c>
      <c r="BL732" s="18" t="s">
        <v>482</v>
      </c>
      <c r="BM732" s="196" t="s">
        <v>1225</v>
      </c>
    </row>
    <row r="733" spans="1:65" s="2" customFormat="1" ht="16.5" customHeight="1">
      <c r="A733" s="35"/>
      <c r="B733" s="36"/>
      <c r="C733" s="231" t="s">
        <v>1226</v>
      </c>
      <c r="D733" s="231" t="s">
        <v>262</v>
      </c>
      <c r="E733" s="232" t="s">
        <v>1227</v>
      </c>
      <c r="F733" s="233" t="s">
        <v>1228</v>
      </c>
      <c r="G733" s="234" t="s">
        <v>457</v>
      </c>
      <c r="H733" s="235">
        <v>2</v>
      </c>
      <c r="I733" s="236"/>
      <c r="J733" s="237">
        <f t="shared" si="40"/>
        <v>0</v>
      </c>
      <c r="K733" s="238"/>
      <c r="L733" s="239"/>
      <c r="M733" s="240" t="s">
        <v>1</v>
      </c>
      <c r="N733" s="241" t="s">
        <v>38</v>
      </c>
      <c r="O733" s="72"/>
      <c r="P733" s="194">
        <f t="shared" si="41"/>
        <v>0</v>
      </c>
      <c r="Q733" s="194">
        <v>0</v>
      </c>
      <c r="R733" s="194">
        <f t="shared" si="42"/>
        <v>0</v>
      </c>
      <c r="S733" s="194">
        <v>0</v>
      </c>
      <c r="T733" s="195">
        <f t="shared" si="43"/>
        <v>0</v>
      </c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R733" s="196" t="s">
        <v>1138</v>
      </c>
      <c r="AT733" s="196" t="s">
        <v>262</v>
      </c>
      <c r="AU733" s="196" t="s">
        <v>83</v>
      </c>
      <c r="AY733" s="18" t="s">
        <v>142</v>
      </c>
      <c r="BE733" s="197">
        <f t="shared" si="44"/>
        <v>0</v>
      </c>
      <c r="BF733" s="197">
        <f t="shared" si="45"/>
        <v>0</v>
      </c>
      <c r="BG733" s="197">
        <f t="shared" si="46"/>
        <v>0</v>
      </c>
      <c r="BH733" s="197">
        <f t="shared" si="47"/>
        <v>0</v>
      </c>
      <c r="BI733" s="197">
        <f t="shared" si="48"/>
        <v>0</v>
      </c>
      <c r="BJ733" s="18" t="s">
        <v>81</v>
      </c>
      <c r="BK733" s="197">
        <f t="shared" si="49"/>
        <v>0</v>
      </c>
      <c r="BL733" s="18" t="s">
        <v>482</v>
      </c>
      <c r="BM733" s="196" t="s">
        <v>1229</v>
      </c>
    </row>
    <row r="734" spans="1:65" s="2" customFormat="1" ht="21.75" customHeight="1">
      <c r="A734" s="35"/>
      <c r="B734" s="36"/>
      <c r="C734" s="184" t="s">
        <v>1230</v>
      </c>
      <c r="D734" s="184" t="s">
        <v>144</v>
      </c>
      <c r="E734" s="185" t="s">
        <v>767</v>
      </c>
      <c r="F734" s="186" t="s">
        <v>768</v>
      </c>
      <c r="G734" s="187" t="s">
        <v>457</v>
      </c>
      <c r="H734" s="188">
        <v>75</v>
      </c>
      <c r="I734" s="189"/>
      <c r="J734" s="190">
        <f t="shared" si="40"/>
        <v>0</v>
      </c>
      <c r="K734" s="191"/>
      <c r="L734" s="40"/>
      <c r="M734" s="192" t="s">
        <v>1</v>
      </c>
      <c r="N734" s="193" t="s">
        <v>38</v>
      </c>
      <c r="O734" s="72"/>
      <c r="P734" s="194">
        <f t="shared" si="41"/>
        <v>0</v>
      </c>
      <c r="Q734" s="194">
        <v>0</v>
      </c>
      <c r="R734" s="194">
        <f t="shared" si="42"/>
        <v>0</v>
      </c>
      <c r="S734" s="194">
        <v>0</v>
      </c>
      <c r="T734" s="195">
        <f t="shared" si="43"/>
        <v>0</v>
      </c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  <c r="AE734" s="35"/>
      <c r="AR734" s="196" t="s">
        <v>482</v>
      </c>
      <c r="AT734" s="196" t="s">
        <v>144</v>
      </c>
      <c r="AU734" s="196" t="s">
        <v>83</v>
      </c>
      <c r="AY734" s="18" t="s">
        <v>142</v>
      </c>
      <c r="BE734" s="197">
        <f t="shared" si="44"/>
        <v>0</v>
      </c>
      <c r="BF734" s="197">
        <f t="shared" si="45"/>
        <v>0</v>
      </c>
      <c r="BG734" s="197">
        <f t="shared" si="46"/>
        <v>0</v>
      </c>
      <c r="BH734" s="197">
        <f t="shared" si="47"/>
        <v>0</v>
      </c>
      <c r="BI734" s="197">
        <f t="shared" si="48"/>
        <v>0</v>
      </c>
      <c r="BJ734" s="18" t="s">
        <v>81</v>
      </c>
      <c r="BK734" s="197">
        <f t="shared" si="49"/>
        <v>0</v>
      </c>
      <c r="BL734" s="18" t="s">
        <v>482</v>
      </c>
      <c r="BM734" s="196" t="s">
        <v>1231</v>
      </c>
    </row>
    <row r="735" spans="1:65" s="2" customFormat="1" ht="16.5" customHeight="1">
      <c r="A735" s="35"/>
      <c r="B735" s="36"/>
      <c r="C735" s="231" t="s">
        <v>1232</v>
      </c>
      <c r="D735" s="231" t="s">
        <v>262</v>
      </c>
      <c r="E735" s="232" t="s">
        <v>1233</v>
      </c>
      <c r="F735" s="233" t="s">
        <v>1234</v>
      </c>
      <c r="G735" s="234" t="s">
        <v>457</v>
      </c>
      <c r="H735" s="235">
        <v>75</v>
      </c>
      <c r="I735" s="236"/>
      <c r="J735" s="237">
        <f t="shared" si="40"/>
        <v>0</v>
      </c>
      <c r="K735" s="238"/>
      <c r="L735" s="239"/>
      <c r="M735" s="240" t="s">
        <v>1</v>
      </c>
      <c r="N735" s="241" t="s">
        <v>38</v>
      </c>
      <c r="O735" s="72"/>
      <c r="P735" s="194">
        <f t="shared" si="41"/>
        <v>0</v>
      </c>
      <c r="Q735" s="194">
        <v>0</v>
      </c>
      <c r="R735" s="194">
        <f t="shared" si="42"/>
        <v>0</v>
      </c>
      <c r="S735" s="194">
        <v>0</v>
      </c>
      <c r="T735" s="195">
        <f t="shared" si="43"/>
        <v>0</v>
      </c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  <c r="AE735" s="35"/>
      <c r="AR735" s="196" t="s">
        <v>1138</v>
      </c>
      <c r="AT735" s="196" t="s">
        <v>262</v>
      </c>
      <c r="AU735" s="196" t="s">
        <v>83</v>
      </c>
      <c r="AY735" s="18" t="s">
        <v>142</v>
      </c>
      <c r="BE735" s="197">
        <f t="shared" si="44"/>
        <v>0</v>
      </c>
      <c r="BF735" s="197">
        <f t="shared" si="45"/>
        <v>0</v>
      </c>
      <c r="BG735" s="197">
        <f t="shared" si="46"/>
        <v>0</v>
      </c>
      <c r="BH735" s="197">
        <f t="shared" si="47"/>
        <v>0</v>
      </c>
      <c r="BI735" s="197">
        <f t="shared" si="48"/>
        <v>0</v>
      </c>
      <c r="BJ735" s="18" t="s">
        <v>81</v>
      </c>
      <c r="BK735" s="197">
        <f t="shared" si="49"/>
        <v>0</v>
      </c>
      <c r="BL735" s="18" t="s">
        <v>482</v>
      </c>
      <c r="BM735" s="196" t="s">
        <v>1235</v>
      </c>
    </row>
    <row r="736" spans="1:65" s="2" customFormat="1" ht="16.5" customHeight="1">
      <c r="A736" s="35"/>
      <c r="B736" s="36"/>
      <c r="C736" s="231" t="s">
        <v>1236</v>
      </c>
      <c r="D736" s="231" t="s">
        <v>262</v>
      </c>
      <c r="E736" s="232" t="s">
        <v>1237</v>
      </c>
      <c r="F736" s="233" t="s">
        <v>1238</v>
      </c>
      <c r="G736" s="234" t="s">
        <v>457</v>
      </c>
      <c r="H736" s="235">
        <v>25</v>
      </c>
      <c r="I736" s="236"/>
      <c r="J736" s="237">
        <f t="shared" si="40"/>
        <v>0</v>
      </c>
      <c r="K736" s="238"/>
      <c r="L736" s="239"/>
      <c r="M736" s="240" t="s">
        <v>1</v>
      </c>
      <c r="N736" s="241" t="s">
        <v>38</v>
      </c>
      <c r="O736" s="72"/>
      <c r="P736" s="194">
        <f t="shared" si="41"/>
        <v>0</v>
      </c>
      <c r="Q736" s="194">
        <v>0</v>
      </c>
      <c r="R736" s="194">
        <f t="shared" si="42"/>
        <v>0</v>
      </c>
      <c r="S736" s="194">
        <v>0</v>
      </c>
      <c r="T736" s="195">
        <f t="shared" si="43"/>
        <v>0</v>
      </c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/>
      <c r="AR736" s="196" t="s">
        <v>1138</v>
      </c>
      <c r="AT736" s="196" t="s">
        <v>262</v>
      </c>
      <c r="AU736" s="196" t="s">
        <v>83</v>
      </c>
      <c r="AY736" s="18" t="s">
        <v>142</v>
      </c>
      <c r="BE736" s="197">
        <f t="shared" si="44"/>
        <v>0</v>
      </c>
      <c r="BF736" s="197">
        <f t="shared" si="45"/>
        <v>0</v>
      </c>
      <c r="BG736" s="197">
        <f t="shared" si="46"/>
        <v>0</v>
      </c>
      <c r="BH736" s="197">
        <f t="shared" si="47"/>
        <v>0</v>
      </c>
      <c r="BI736" s="197">
        <f t="shared" si="48"/>
        <v>0</v>
      </c>
      <c r="BJ736" s="18" t="s">
        <v>81</v>
      </c>
      <c r="BK736" s="197">
        <f t="shared" si="49"/>
        <v>0</v>
      </c>
      <c r="BL736" s="18" t="s">
        <v>482</v>
      </c>
      <c r="BM736" s="196" t="s">
        <v>1239</v>
      </c>
    </row>
    <row r="737" spans="1:65" s="2" customFormat="1" ht="16.5" customHeight="1">
      <c r="A737" s="35"/>
      <c r="B737" s="36"/>
      <c r="C737" s="231" t="s">
        <v>1240</v>
      </c>
      <c r="D737" s="231" t="s">
        <v>262</v>
      </c>
      <c r="E737" s="232" t="s">
        <v>1241</v>
      </c>
      <c r="F737" s="233" t="s">
        <v>1242</v>
      </c>
      <c r="G737" s="234" t="s">
        <v>457</v>
      </c>
      <c r="H737" s="235">
        <v>25</v>
      </c>
      <c r="I737" s="236"/>
      <c r="J737" s="237">
        <f t="shared" si="40"/>
        <v>0</v>
      </c>
      <c r="K737" s="238"/>
      <c r="L737" s="239"/>
      <c r="M737" s="240" t="s">
        <v>1</v>
      </c>
      <c r="N737" s="241" t="s">
        <v>38</v>
      </c>
      <c r="O737" s="72"/>
      <c r="P737" s="194">
        <f t="shared" si="41"/>
        <v>0</v>
      </c>
      <c r="Q737" s="194">
        <v>0</v>
      </c>
      <c r="R737" s="194">
        <f t="shared" si="42"/>
        <v>0</v>
      </c>
      <c r="S737" s="194">
        <v>0</v>
      </c>
      <c r="T737" s="195">
        <f t="shared" si="43"/>
        <v>0</v>
      </c>
      <c r="U737" s="35"/>
      <c r="V737" s="35"/>
      <c r="W737" s="35"/>
      <c r="X737" s="35"/>
      <c r="Y737" s="35"/>
      <c r="Z737" s="35"/>
      <c r="AA737" s="35"/>
      <c r="AB737" s="35"/>
      <c r="AC737" s="35"/>
      <c r="AD737" s="35"/>
      <c r="AE737" s="35"/>
      <c r="AR737" s="196" t="s">
        <v>1138</v>
      </c>
      <c r="AT737" s="196" t="s">
        <v>262</v>
      </c>
      <c r="AU737" s="196" t="s">
        <v>83</v>
      </c>
      <c r="AY737" s="18" t="s">
        <v>142</v>
      </c>
      <c r="BE737" s="197">
        <f t="shared" si="44"/>
        <v>0</v>
      </c>
      <c r="BF737" s="197">
        <f t="shared" si="45"/>
        <v>0</v>
      </c>
      <c r="BG737" s="197">
        <f t="shared" si="46"/>
        <v>0</v>
      </c>
      <c r="BH737" s="197">
        <f t="shared" si="47"/>
        <v>0</v>
      </c>
      <c r="BI737" s="197">
        <f t="shared" si="48"/>
        <v>0</v>
      </c>
      <c r="BJ737" s="18" t="s">
        <v>81</v>
      </c>
      <c r="BK737" s="197">
        <f t="shared" si="49"/>
        <v>0</v>
      </c>
      <c r="BL737" s="18" t="s">
        <v>482</v>
      </c>
      <c r="BM737" s="196" t="s">
        <v>1243</v>
      </c>
    </row>
    <row r="738" spans="1:65" s="2" customFormat="1" ht="21.75" customHeight="1">
      <c r="A738" s="35"/>
      <c r="B738" s="36"/>
      <c r="C738" s="184" t="s">
        <v>1244</v>
      </c>
      <c r="D738" s="184" t="s">
        <v>144</v>
      </c>
      <c r="E738" s="185" t="s">
        <v>767</v>
      </c>
      <c r="F738" s="186" t="s">
        <v>768</v>
      </c>
      <c r="G738" s="187" t="s">
        <v>457</v>
      </c>
      <c r="H738" s="188">
        <v>4</v>
      </c>
      <c r="I738" s="189"/>
      <c r="J738" s="190">
        <f t="shared" si="40"/>
        <v>0</v>
      </c>
      <c r="K738" s="191"/>
      <c r="L738" s="40"/>
      <c r="M738" s="192" t="s">
        <v>1</v>
      </c>
      <c r="N738" s="193" t="s">
        <v>38</v>
      </c>
      <c r="O738" s="72"/>
      <c r="P738" s="194">
        <f t="shared" si="41"/>
        <v>0</v>
      </c>
      <c r="Q738" s="194">
        <v>0</v>
      </c>
      <c r="R738" s="194">
        <f t="shared" si="42"/>
        <v>0</v>
      </c>
      <c r="S738" s="194">
        <v>0</v>
      </c>
      <c r="T738" s="195">
        <f t="shared" si="43"/>
        <v>0</v>
      </c>
      <c r="U738" s="35"/>
      <c r="V738" s="35"/>
      <c r="W738" s="35"/>
      <c r="X738" s="35"/>
      <c r="Y738" s="35"/>
      <c r="Z738" s="35"/>
      <c r="AA738" s="35"/>
      <c r="AB738" s="35"/>
      <c r="AC738" s="35"/>
      <c r="AD738" s="35"/>
      <c r="AE738" s="35"/>
      <c r="AR738" s="196" t="s">
        <v>482</v>
      </c>
      <c r="AT738" s="196" t="s">
        <v>144</v>
      </c>
      <c r="AU738" s="196" t="s">
        <v>83</v>
      </c>
      <c r="AY738" s="18" t="s">
        <v>142</v>
      </c>
      <c r="BE738" s="197">
        <f t="shared" si="44"/>
        <v>0</v>
      </c>
      <c r="BF738" s="197">
        <f t="shared" si="45"/>
        <v>0</v>
      </c>
      <c r="BG738" s="197">
        <f t="shared" si="46"/>
        <v>0</v>
      </c>
      <c r="BH738" s="197">
        <f t="shared" si="47"/>
        <v>0</v>
      </c>
      <c r="BI738" s="197">
        <f t="shared" si="48"/>
        <v>0</v>
      </c>
      <c r="BJ738" s="18" t="s">
        <v>81</v>
      </c>
      <c r="BK738" s="197">
        <f t="shared" si="49"/>
        <v>0</v>
      </c>
      <c r="BL738" s="18" t="s">
        <v>482</v>
      </c>
      <c r="BM738" s="196" t="s">
        <v>1245</v>
      </c>
    </row>
    <row r="739" spans="1:65" s="2" customFormat="1" ht="16.5" customHeight="1">
      <c r="A739" s="35"/>
      <c r="B739" s="36"/>
      <c r="C739" s="231" t="s">
        <v>1246</v>
      </c>
      <c r="D739" s="231" t="s">
        <v>262</v>
      </c>
      <c r="E739" s="232" t="s">
        <v>1247</v>
      </c>
      <c r="F739" s="233" t="s">
        <v>1248</v>
      </c>
      <c r="G739" s="234" t="s">
        <v>457</v>
      </c>
      <c r="H739" s="235">
        <v>4</v>
      </c>
      <c r="I739" s="236"/>
      <c r="J739" s="237">
        <f t="shared" si="40"/>
        <v>0</v>
      </c>
      <c r="K739" s="238"/>
      <c r="L739" s="239"/>
      <c r="M739" s="240" t="s">
        <v>1</v>
      </c>
      <c r="N739" s="241" t="s">
        <v>38</v>
      </c>
      <c r="O739" s="72"/>
      <c r="P739" s="194">
        <f t="shared" si="41"/>
        <v>0</v>
      </c>
      <c r="Q739" s="194">
        <v>0</v>
      </c>
      <c r="R739" s="194">
        <f t="shared" si="42"/>
        <v>0</v>
      </c>
      <c r="S739" s="194">
        <v>0</v>
      </c>
      <c r="T739" s="195">
        <f t="shared" si="43"/>
        <v>0</v>
      </c>
      <c r="U739" s="35"/>
      <c r="V739" s="35"/>
      <c r="W739" s="35"/>
      <c r="X739" s="35"/>
      <c r="Y739" s="35"/>
      <c r="Z739" s="35"/>
      <c r="AA739" s="35"/>
      <c r="AB739" s="35"/>
      <c r="AC739" s="35"/>
      <c r="AD739" s="35"/>
      <c r="AE739" s="35"/>
      <c r="AR739" s="196" t="s">
        <v>1138</v>
      </c>
      <c r="AT739" s="196" t="s">
        <v>262</v>
      </c>
      <c r="AU739" s="196" t="s">
        <v>83</v>
      </c>
      <c r="AY739" s="18" t="s">
        <v>142</v>
      </c>
      <c r="BE739" s="197">
        <f t="shared" si="44"/>
        <v>0</v>
      </c>
      <c r="BF739" s="197">
        <f t="shared" si="45"/>
        <v>0</v>
      </c>
      <c r="BG739" s="197">
        <f t="shared" si="46"/>
        <v>0</v>
      </c>
      <c r="BH739" s="197">
        <f t="shared" si="47"/>
        <v>0</v>
      </c>
      <c r="BI739" s="197">
        <f t="shared" si="48"/>
        <v>0</v>
      </c>
      <c r="BJ739" s="18" t="s">
        <v>81</v>
      </c>
      <c r="BK739" s="197">
        <f t="shared" si="49"/>
        <v>0</v>
      </c>
      <c r="BL739" s="18" t="s">
        <v>482</v>
      </c>
      <c r="BM739" s="196" t="s">
        <v>1249</v>
      </c>
    </row>
    <row r="740" spans="1:65" s="2" customFormat="1" ht="21.75" customHeight="1">
      <c r="A740" s="35"/>
      <c r="B740" s="36"/>
      <c r="C740" s="184" t="s">
        <v>1250</v>
      </c>
      <c r="D740" s="184" t="s">
        <v>144</v>
      </c>
      <c r="E740" s="185" t="s">
        <v>1251</v>
      </c>
      <c r="F740" s="186" t="s">
        <v>1252</v>
      </c>
      <c r="G740" s="187" t="s">
        <v>457</v>
      </c>
      <c r="H740" s="188">
        <v>1</v>
      </c>
      <c r="I740" s="189"/>
      <c r="J740" s="190">
        <f t="shared" si="40"/>
        <v>0</v>
      </c>
      <c r="K740" s="191"/>
      <c r="L740" s="40"/>
      <c r="M740" s="192" t="s">
        <v>1</v>
      </c>
      <c r="N740" s="193" t="s">
        <v>38</v>
      </c>
      <c r="O740" s="72"/>
      <c r="P740" s="194">
        <f t="shared" si="41"/>
        <v>0</v>
      </c>
      <c r="Q740" s="194">
        <v>0</v>
      </c>
      <c r="R740" s="194">
        <f t="shared" si="42"/>
        <v>0</v>
      </c>
      <c r="S740" s="194">
        <v>0</v>
      </c>
      <c r="T740" s="195">
        <f t="shared" si="43"/>
        <v>0</v>
      </c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  <c r="AE740" s="35"/>
      <c r="AR740" s="196" t="s">
        <v>482</v>
      </c>
      <c r="AT740" s="196" t="s">
        <v>144</v>
      </c>
      <c r="AU740" s="196" t="s">
        <v>83</v>
      </c>
      <c r="AY740" s="18" t="s">
        <v>142</v>
      </c>
      <c r="BE740" s="197">
        <f t="shared" si="44"/>
        <v>0</v>
      </c>
      <c r="BF740" s="197">
        <f t="shared" si="45"/>
        <v>0</v>
      </c>
      <c r="BG740" s="197">
        <f t="shared" si="46"/>
        <v>0</v>
      </c>
      <c r="BH740" s="197">
        <f t="shared" si="47"/>
        <v>0</v>
      </c>
      <c r="BI740" s="197">
        <f t="shared" si="48"/>
        <v>0</v>
      </c>
      <c r="BJ740" s="18" t="s">
        <v>81</v>
      </c>
      <c r="BK740" s="197">
        <f t="shared" si="49"/>
        <v>0</v>
      </c>
      <c r="BL740" s="18" t="s">
        <v>482</v>
      </c>
      <c r="BM740" s="196" t="s">
        <v>1253</v>
      </c>
    </row>
    <row r="741" spans="1:65" s="2" customFormat="1" ht="16.5" customHeight="1">
      <c r="A741" s="35"/>
      <c r="B741" s="36"/>
      <c r="C741" s="231" t="s">
        <v>1254</v>
      </c>
      <c r="D741" s="231" t="s">
        <v>262</v>
      </c>
      <c r="E741" s="232" t="s">
        <v>1255</v>
      </c>
      <c r="F741" s="233" t="s">
        <v>1256</v>
      </c>
      <c r="G741" s="234" t="s">
        <v>457</v>
      </c>
      <c r="H741" s="235">
        <v>1</v>
      </c>
      <c r="I741" s="236"/>
      <c r="J741" s="237">
        <f t="shared" si="40"/>
        <v>0</v>
      </c>
      <c r="K741" s="238"/>
      <c r="L741" s="239"/>
      <c r="M741" s="240" t="s">
        <v>1</v>
      </c>
      <c r="N741" s="241" t="s">
        <v>38</v>
      </c>
      <c r="O741" s="72"/>
      <c r="P741" s="194">
        <f t="shared" si="41"/>
        <v>0</v>
      </c>
      <c r="Q741" s="194">
        <v>0</v>
      </c>
      <c r="R741" s="194">
        <f t="shared" si="42"/>
        <v>0</v>
      </c>
      <c r="S741" s="194">
        <v>0</v>
      </c>
      <c r="T741" s="195">
        <f t="shared" si="43"/>
        <v>0</v>
      </c>
      <c r="U741" s="35"/>
      <c r="V741" s="35"/>
      <c r="W741" s="35"/>
      <c r="X741" s="35"/>
      <c r="Y741" s="35"/>
      <c r="Z741" s="35"/>
      <c r="AA741" s="35"/>
      <c r="AB741" s="35"/>
      <c r="AC741" s="35"/>
      <c r="AD741" s="35"/>
      <c r="AE741" s="35"/>
      <c r="AR741" s="196" t="s">
        <v>1138</v>
      </c>
      <c r="AT741" s="196" t="s">
        <v>262</v>
      </c>
      <c r="AU741" s="196" t="s">
        <v>83</v>
      </c>
      <c r="AY741" s="18" t="s">
        <v>142</v>
      </c>
      <c r="BE741" s="197">
        <f t="shared" si="44"/>
        <v>0</v>
      </c>
      <c r="BF741" s="197">
        <f t="shared" si="45"/>
        <v>0</v>
      </c>
      <c r="BG741" s="197">
        <f t="shared" si="46"/>
        <v>0</v>
      </c>
      <c r="BH741" s="197">
        <f t="shared" si="47"/>
        <v>0</v>
      </c>
      <c r="BI741" s="197">
        <f t="shared" si="48"/>
        <v>0</v>
      </c>
      <c r="BJ741" s="18" t="s">
        <v>81</v>
      </c>
      <c r="BK741" s="197">
        <f t="shared" si="49"/>
        <v>0</v>
      </c>
      <c r="BL741" s="18" t="s">
        <v>482</v>
      </c>
      <c r="BM741" s="196" t="s">
        <v>1257</v>
      </c>
    </row>
    <row r="742" spans="1:65" s="2" customFormat="1" ht="24.2" customHeight="1">
      <c r="A742" s="35"/>
      <c r="B742" s="36"/>
      <c r="C742" s="184" t="s">
        <v>1258</v>
      </c>
      <c r="D742" s="184" t="s">
        <v>144</v>
      </c>
      <c r="E742" s="185" t="s">
        <v>1141</v>
      </c>
      <c r="F742" s="186" t="s">
        <v>1142</v>
      </c>
      <c r="G742" s="187" t="s">
        <v>457</v>
      </c>
      <c r="H742" s="188">
        <v>1</v>
      </c>
      <c r="I742" s="189"/>
      <c r="J742" s="190">
        <f t="shared" si="40"/>
        <v>0</v>
      </c>
      <c r="K742" s="191"/>
      <c r="L742" s="40"/>
      <c r="M742" s="192" t="s">
        <v>1</v>
      </c>
      <c r="N742" s="193" t="s">
        <v>38</v>
      </c>
      <c r="O742" s="72"/>
      <c r="P742" s="194">
        <f t="shared" si="41"/>
        <v>0</v>
      </c>
      <c r="Q742" s="194">
        <v>0</v>
      </c>
      <c r="R742" s="194">
        <f t="shared" si="42"/>
        <v>0</v>
      </c>
      <c r="S742" s="194">
        <v>0</v>
      </c>
      <c r="T742" s="195">
        <f t="shared" si="43"/>
        <v>0</v>
      </c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  <c r="AR742" s="196" t="s">
        <v>482</v>
      </c>
      <c r="AT742" s="196" t="s">
        <v>144</v>
      </c>
      <c r="AU742" s="196" t="s">
        <v>83</v>
      </c>
      <c r="AY742" s="18" t="s">
        <v>142</v>
      </c>
      <c r="BE742" s="197">
        <f t="shared" si="44"/>
        <v>0</v>
      </c>
      <c r="BF742" s="197">
        <f t="shared" si="45"/>
        <v>0</v>
      </c>
      <c r="BG742" s="197">
        <f t="shared" si="46"/>
        <v>0</v>
      </c>
      <c r="BH742" s="197">
        <f t="shared" si="47"/>
        <v>0</v>
      </c>
      <c r="BI742" s="197">
        <f t="shared" si="48"/>
        <v>0</v>
      </c>
      <c r="BJ742" s="18" t="s">
        <v>81</v>
      </c>
      <c r="BK742" s="197">
        <f t="shared" si="49"/>
        <v>0</v>
      </c>
      <c r="BL742" s="18" t="s">
        <v>482</v>
      </c>
      <c r="BM742" s="196" t="s">
        <v>1259</v>
      </c>
    </row>
    <row r="743" spans="1:65" s="2" customFormat="1" ht="16.5" customHeight="1">
      <c r="A743" s="35"/>
      <c r="B743" s="36"/>
      <c r="C743" s="231" t="s">
        <v>1260</v>
      </c>
      <c r="D743" s="231" t="s">
        <v>262</v>
      </c>
      <c r="E743" s="232" t="s">
        <v>1261</v>
      </c>
      <c r="F743" s="233" t="s">
        <v>1262</v>
      </c>
      <c r="G743" s="234" t="s">
        <v>457</v>
      </c>
      <c r="H743" s="235">
        <v>1</v>
      </c>
      <c r="I743" s="236"/>
      <c r="J743" s="237">
        <f t="shared" si="40"/>
        <v>0</v>
      </c>
      <c r="K743" s="238"/>
      <c r="L743" s="239"/>
      <c r="M743" s="240" t="s">
        <v>1</v>
      </c>
      <c r="N743" s="241" t="s">
        <v>38</v>
      </c>
      <c r="O743" s="72"/>
      <c r="P743" s="194">
        <f t="shared" si="41"/>
        <v>0</v>
      </c>
      <c r="Q743" s="194">
        <v>0</v>
      </c>
      <c r="R743" s="194">
        <f t="shared" si="42"/>
        <v>0</v>
      </c>
      <c r="S743" s="194">
        <v>0</v>
      </c>
      <c r="T743" s="195">
        <f t="shared" si="43"/>
        <v>0</v>
      </c>
      <c r="U743" s="35"/>
      <c r="V743" s="35"/>
      <c r="W743" s="35"/>
      <c r="X743" s="35"/>
      <c r="Y743" s="35"/>
      <c r="Z743" s="35"/>
      <c r="AA743" s="35"/>
      <c r="AB743" s="35"/>
      <c r="AC743" s="35"/>
      <c r="AD743" s="35"/>
      <c r="AE743" s="35"/>
      <c r="AR743" s="196" t="s">
        <v>1138</v>
      </c>
      <c r="AT743" s="196" t="s">
        <v>262</v>
      </c>
      <c r="AU743" s="196" t="s">
        <v>83</v>
      </c>
      <c r="AY743" s="18" t="s">
        <v>142</v>
      </c>
      <c r="BE743" s="197">
        <f t="shared" si="44"/>
        <v>0</v>
      </c>
      <c r="BF743" s="197">
        <f t="shared" si="45"/>
        <v>0</v>
      </c>
      <c r="BG743" s="197">
        <f t="shared" si="46"/>
        <v>0</v>
      </c>
      <c r="BH743" s="197">
        <f t="shared" si="47"/>
        <v>0</v>
      </c>
      <c r="BI743" s="197">
        <f t="shared" si="48"/>
        <v>0</v>
      </c>
      <c r="BJ743" s="18" t="s">
        <v>81</v>
      </c>
      <c r="BK743" s="197">
        <f t="shared" si="49"/>
        <v>0</v>
      </c>
      <c r="BL743" s="18" t="s">
        <v>482</v>
      </c>
      <c r="BM743" s="196" t="s">
        <v>1263</v>
      </c>
    </row>
    <row r="744" spans="1:65" s="2" customFormat="1" ht="24.2" customHeight="1">
      <c r="A744" s="35"/>
      <c r="B744" s="36"/>
      <c r="C744" s="184" t="s">
        <v>1264</v>
      </c>
      <c r="D744" s="184" t="s">
        <v>144</v>
      </c>
      <c r="E744" s="185" t="s">
        <v>1156</v>
      </c>
      <c r="F744" s="186" t="s">
        <v>1157</v>
      </c>
      <c r="G744" s="187" t="s">
        <v>457</v>
      </c>
      <c r="H744" s="188">
        <v>1</v>
      </c>
      <c r="I744" s="189"/>
      <c r="J744" s="190">
        <f t="shared" si="40"/>
        <v>0</v>
      </c>
      <c r="K744" s="191"/>
      <c r="L744" s="40"/>
      <c r="M744" s="192" t="s">
        <v>1</v>
      </c>
      <c r="N744" s="193" t="s">
        <v>38</v>
      </c>
      <c r="O744" s="72"/>
      <c r="P744" s="194">
        <f t="shared" si="41"/>
        <v>0</v>
      </c>
      <c r="Q744" s="194">
        <v>0</v>
      </c>
      <c r="R744" s="194">
        <f t="shared" si="42"/>
        <v>0</v>
      </c>
      <c r="S744" s="194">
        <v>0</v>
      </c>
      <c r="T744" s="195">
        <f t="shared" si="43"/>
        <v>0</v>
      </c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  <c r="AE744" s="35"/>
      <c r="AR744" s="196" t="s">
        <v>482</v>
      </c>
      <c r="AT744" s="196" t="s">
        <v>144</v>
      </c>
      <c r="AU744" s="196" t="s">
        <v>83</v>
      </c>
      <c r="AY744" s="18" t="s">
        <v>142</v>
      </c>
      <c r="BE744" s="197">
        <f t="shared" si="44"/>
        <v>0</v>
      </c>
      <c r="BF744" s="197">
        <f t="shared" si="45"/>
        <v>0</v>
      </c>
      <c r="BG744" s="197">
        <f t="shared" si="46"/>
        <v>0</v>
      </c>
      <c r="BH744" s="197">
        <f t="shared" si="47"/>
        <v>0</v>
      </c>
      <c r="BI744" s="197">
        <f t="shared" si="48"/>
        <v>0</v>
      </c>
      <c r="BJ744" s="18" t="s">
        <v>81</v>
      </c>
      <c r="BK744" s="197">
        <f t="shared" si="49"/>
        <v>0</v>
      </c>
      <c r="BL744" s="18" t="s">
        <v>482</v>
      </c>
      <c r="BM744" s="196" t="s">
        <v>1265</v>
      </c>
    </row>
    <row r="745" spans="1:65" s="2" customFormat="1" ht="16.5" customHeight="1">
      <c r="A745" s="35"/>
      <c r="B745" s="36"/>
      <c r="C745" s="231" t="s">
        <v>1266</v>
      </c>
      <c r="D745" s="231" t="s">
        <v>262</v>
      </c>
      <c r="E745" s="232" t="s">
        <v>1267</v>
      </c>
      <c r="F745" s="233" t="s">
        <v>1268</v>
      </c>
      <c r="G745" s="234" t="s">
        <v>457</v>
      </c>
      <c r="H745" s="235">
        <v>1</v>
      </c>
      <c r="I745" s="236"/>
      <c r="J745" s="237">
        <f t="shared" si="40"/>
        <v>0</v>
      </c>
      <c r="K745" s="238"/>
      <c r="L745" s="239"/>
      <c r="M745" s="240" t="s">
        <v>1</v>
      </c>
      <c r="N745" s="241" t="s">
        <v>38</v>
      </c>
      <c r="O745" s="72"/>
      <c r="P745" s="194">
        <f t="shared" si="41"/>
        <v>0</v>
      </c>
      <c r="Q745" s="194">
        <v>0</v>
      </c>
      <c r="R745" s="194">
        <f t="shared" si="42"/>
        <v>0</v>
      </c>
      <c r="S745" s="194">
        <v>0</v>
      </c>
      <c r="T745" s="195">
        <f t="shared" si="43"/>
        <v>0</v>
      </c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  <c r="AE745" s="35"/>
      <c r="AR745" s="196" t="s">
        <v>1138</v>
      </c>
      <c r="AT745" s="196" t="s">
        <v>262</v>
      </c>
      <c r="AU745" s="196" t="s">
        <v>83</v>
      </c>
      <c r="AY745" s="18" t="s">
        <v>142</v>
      </c>
      <c r="BE745" s="197">
        <f t="shared" si="44"/>
        <v>0</v>
      </c>
      <c r="BF745" s="197">
        <f t="shared" si="45"/>
        <v>0</v>
      </c>
      <c r="BG745" s="197">
        <f t="shared" si="46"/>
        <v>0</v>
      </c>
      <c r="BH745" s="197">
        <f t="shared" si="47"/>
        <v>0</v>
      </c>
      <c r="BI745" s="197">
        <f t="shared" si="48"/>
        <v>0</v>
      </c>
      <c r="BJ745" s="18" t="s">
        <v>81</v>
      </c>
      <c r="BK745" s="197">
        <f t="shared" si="49"/>
        <v>0</v>
      </c>
      <c r="BL745" s="18" t="s">
        <v>482</v>
      </c>
      <c r="BM745" s="196" t="s">
        <v>1269</v>
      </c>
    </row>
    <row r="746" spans="1:65" s="2" customFormat="1" ht="24.2" customHeight="1">
      <c r="A746" s="35"/>
      <c r="B746" s="36"/>
      <c r="C746" s="184" t="s">
        <v>1270</v>
      </c>
      <c r="D746" s="184" t="s">
        <v>144</v>
      </c>
      <c r="E746" s="185" t="s">
        <v>1156</v>
      </c>
      <c r="F746" s="186" t="s">
        <v>1157</v>
      </c>
      <c r="G746" s="187" t="s">
        <v>457</v>
      </c>
      <c r="H746" s="188">
        <v>1</v>
      </c>
      <c r="I746" s="189"/>
      <c r="J746" s="190">
        <f t="shared" si="40"/>
        <v>0</v>
      </c>
      <c r="K746" s="191"/>
      <c r="L746" s="40"/>
      <c r="M746" s="192" t="s">
        <v>1</v>
      </c>
      <c r="N746" s="193" t="s">
        <v>38</v>
      </c>
      <c r="O746" s="72"/>
      <c r="P746" s="194">
        <f t="shared" si="41"/>
        <v>0</v>
      </c>
      <c r="Q746" s="194">
        <v>0</v>
      </c>
      <c r="R746" s="194">
        <f t="shared" si="42"/>
        <v>0</v>
      </c>
      <c r="S746" s="194">
        <v>0</v>
      </c>
      <c r="T746" s="195">
        <f t="shared" si="43"/>
        <v>0</v>
      </c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/>
      <c r="AR746" s="196" t="s">
        <v>482</v>
      </c>
      <c r="AT746" s="196" t="s">
        <v>144</v>
      </c>
      <c r="AU746" s="196" t="s">
        <v>83</v>
      </c>
      <c r="AY746" s="18" t="s">
        <v>142</v>
      </c>
      <c r="BE746" s="197">
        <f t="shared" si="44"/>
        <v>0</v>
      </c>
      <c r="BF746" s="197">
        <f t="shared" si="45"/>
        <v>0</v>
      </c>
      <c r="BG746" s="197">
        <f t="shared" si="46"/>
        <v>0</v>
      </c>
      <c r="BH746" s="197">
        <f t="shared" si="47"/>
        <v>0</v>
      </c>
      <c r="BI746" s="197">
        <f t="shared" si="48"/>
        <v>0</v>
      </c>
      <c r="BJ746" s="18" t="s">
        <v>81</v>
      </c>
      <c r="BK746" s="197">
        <f t="shared" si="49"/>
        <v>0</v>
      </c>
      <c r="BL746" s="18" t="s">
        <v>482</v>
      </c>
      <c r="BM746" s="196" t="s">
        <v>1271</v>
      </c>
    </row>
    <row r="747" spans="1:65" s="2" customFormat="1" ht="16.5" customHeight="1">
      <c r="A747" s="35"/>
      <c r="B747" s="36"/>
      <c r="C747" s="231" t="s">
        <v>1272</v>
      </c>
      <c r="D747" s="231" t="s">
        <v>262</v>
      </c>
      <c r="E747" s="232" t="s">
        <v>1273</v>
      </c>
      <c r="F747" s="233" t="s">
        <v>1274</v>
      </c>
      <c r="G747" s="234" t="s">
        <v>457</v>
      </c>
      <c r="H747" s="235">
        <v>1</v>
      </c>
      <c r="I747" s="236"/>
      <c r="J747" s="237">
        <f t="shared" si="40"/>
        <v>0</v>
      </c>
      <c r="K747" s="238"/>
      <c r="L747" s="239"/>
      <c r="M747" s="240" t="s">
        <v>1</v>
      </c>
      <c r="N747" s="241" t="s">
        <v>38</v>
      </c>
      <c r="O747" s="72"/>
      <c r="P747" s="194">
        <f t="shared" si="41"/>
        <v>0</v>
      </c>
      <c r="Q747" s="194">
        <v>0</v>
      </c>
      <c r="R747" s="194">
        <f t="shared" si="42"/>
        <v>0</v>
      </c>
      <c r="S747" s="194">
        <v>0</v>
      </c>
      <c r="T747" s="195">
        <f t="shared" si="43"/>
        <v>0</v>
      </c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  <c r="AE747" s="35"/>
      <c r="AR747" s="196" t="s">
        <v>1138</v>
      </c>
      <c r="AT747" s="196" t="s">
        <v>262</v>
      </c>
      <c r="AU747" s="196" t="s">
        <v>83</v>
      </c>
      <c r="AY747" s="18" t="s">
        <v>142</v>
      </c>
      <c r="BE747" s="197">
        <f t="shared" si="44"/>
        <v>0</v>
      </c>
      <c r="BF747" s="197">
        <f t="shared" si="45"/>
        <v>0</v>
      </c>
      <c r="BG747" s="197">
        <f t="shared" si="46"/>
        <v>0</v>
      </c>
      <c r="BH747" s="197">
        <f t="shared" si="47"/>
        <v>0</v>
      </c>
      <c r="BI747" s="197">
        <f t="shared" si="48"/>
        <v>0</v>
      </c>
      <c r="BJ747" s="18" t="s">
        <v>81</v>
      </c>
      <c r="BK747" s="197">
        <f t="shared" si="49"/>
        <v>0</v>
      </c>
      <c r="BL747" s="18" t="s">
        <v>482</v>
      </c>
      <c r="BM747" s="196" t="s">
        <v>1275</v>
      </c>
    </row>
    <row r="748" spans="1:65" s="2" customFormat="1" ht="24.2" customHeight="1">
      <c r="A748" s="35"/>
      <c r="B748" s="36"/>
      <c r="C748" s="184" t="s">
        <v>1276</v>
      </c>
      <c r="D748" s="184" t="s">
        <v>144</v>
      </c>
      <c r="E748" s="185" t="s">
        <v>1156</v>
      </c>
      <c r="F748" s="186" t="s">
        <v>1157</v>
      </c>
      <c r="G748" s="187" t="s">
        <v>457</v>
      </c>
      <c r="H748" s="188">
        <v>1</v>
      </c>
      <c r="I748" s="189"/>
      <c r="J748" s="190">
        <f t="shared" si="40"/>
        <v>0</v>
      </c>
      <c r="K748" s="191"/>
      <c r="L748" s="40"/>
      <c r="M748" s="192" t="s">
        <v>1</v>
      </c>
      <c r="N748" s="193" t="s">
        <v>38</v>
      </c>
      <c r="O748" s="72"/>
      <c r="P748" s="194">
        <f t="shared" si="41"/>
        <v>0</v>
      </c>
      <c r="Q748" s="194">
        <v>0</v>
      </c>
      <c r="R748" s="194">
        <f t="shared" si="42"/>
        <v>0</v>
      </c>
      <c r="S748" s="194">
        <v>0</v>
      </c>
      <c r="T748" s="195">
        <f t="shared" si="43"/>
        <v>0</v>
      </c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/>
      <c r="AR748" s="196" t="s">
        <v>482</v>
      </c>
      <c r="AT748" s="196" t="s">
        <v>144</v>
      </c>
      <c r="AU748" s="196" t="s">
        <v>83</v>
      </c>
      <c r="AY748" s="18" t="s">
        <v>142</v>
      </c>
      <c r="BE748" s="197">
        <f t="shared" si="44"/>
        <v>0</v>
      </c>
      <c r="BF748" s="197">
        <f t="shared" si="45"/>
        <v>0</v>
      </c>
      <c r="BG748" s="197">
        <f t="shared" si="46"/>
        <v>0</v>
      </c>
      <c r="BH748" s="197">
        <f t="shared" si="47"/>
        <v>0</v>
      </c>
      <c r="BI748" s="197">
        <f t="shared" si="48"/>
        <v>0</v>
      </c>
      <c r="BJ748" s="18" t="s">
        <v>81</v>
      </c>
      <c r="BK748" s="197">
        <f t="shared" si="49"/>
        <v>0</v>
      </c>
      <c r="BL748" s="18" t="s">
        <v>482</v>
      </c>
      <c r="BM748" s="196" t="s">
        <v>1277</v>
      </c>
    </row>
    <row r="749" spans="1:65" s="2" customFormat="1" ht="16.5" customHeight="1">
      <c r="A749" s="35"/>
      <c r="B749" s="36"/>
      <c r="C749" s="231" t="s">
        <v>1278</v>
      </c>
      <c r="D749" s="231" t="s">
        <v>262</v>
      </c>
      <c r="E749" s="232" t="s">
        <v>1279</v>
      </c>
      <c r="F749" s="233" t="s">
        <v>1280</v>
      </c>
      <c r="G749" s="234" t="s">
        <v>1153</v>
      </c>
      <c r="H749" s="235">
        <v>1</v>
      </c>
      <c r="I749" s="236"/>
      <c r="J749" s="237">
        <f t="shared" si="40"/>
        <v>0</v>
      </c>
      <c r="K749" s="238"/>
      <c r="L749" s="239"/>
      <c r="M749" s="240" t="s">
        <v>1</v>
      </c>
      <c r="N749" s="241" t="s">
        <v>38</v>
      </c>
      <c r="O749" s="72"/>
      <c r="P749" s="194">
        <f t="shared" si="41"/>
        <v>0</v>
      </c>
      <c r="Q749" s="194">
        <v>0</v>
      </c>
      <c r="R749" s="194">
        <f t="shared" si="42"/>
        <v>0</v>
      </c>
      <c r="S749" s="194">
        <v>0</v>
      </c>
      <c r="T749" s="195">
        <f t="shared" si="43"/>
        <v>0</v>
      </c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/>
      <c r="AR749" s="196" t="s">
        <v>1138</v>
      </c>
      <c r="AT749" s="196" t="s">
        <v>262</v>
      </c>
      <c r="AU749" s="196" t="s">
        <v>83</v>
      </c>
      <c r="AY749" s="18" t="s">
        <v>142</v>
      </c>
      <c r="BE749" s="197">
        <f t="shared" si="44"/>
        <v>0</v>
      </c>
      <c r="BF749" s="197">
        <f t="shared" si="45"/>
        <v>0</v>
      </c>
      <c r="BG749" s="197">
        <f t="shared" si="46"/>
        <v>0</v>
      </c>
      <c r="BH749" s="197">
        <f t="shared" si="47"/>
        <v>0</v>
      </c>
      <c r="BI749" s="197">
        <f t="shared" si="48"/>
        <v>0</v>
      </c>
      <c r="BJ749" s="18" t="s">
        <v>81</v>
      </c>
      <c r="BK749" s="197">
        <f t="shared" si="49"/>
        <v>0</v>
      </c>
      <c r="BL749" s="18" t="s">
        <v>482</v>
      </c>
      <c r="BM749" s="196" t="s">
        <v>1281</v>
      </c>
    </row>
    <row r="750" spans="1:65" s="2" customFormat="1" ht="24.2" customHeight="1">
      <c r="A750" s="35"/>
      <c r="B750" s="36"/>
      <c r="C750" s="184" t="s">
        <v>1282</v>
      </c>
      <c r="D750" s="184" t="s">
        <v>144</v>
      </c>
      <c r="E750" s="185" t="s">
        <v>1156</v>
      </c>
      <c r="F750" s="186" t="s">
        <v>1157</v>
      </c>
      <c r="G750" s="187" t="s">
        <v>457</v>
      </c>
      <c r="H750" s="188">
        <v>2</v>
      </c>
      <c r="I750" s="189"/>
      <c r="J750" s="190">
        <f t="shared" si="40"/>
        <v>0</v>
      </c>
      <c r="K750" s="191"/>
      <c r="L750" s="40"/>
      <c r="M750" s="192" t="s">
        <v>1</v>
      </c>
      <c r="N750" s="193" t="s">
        <v>38</v>
      </c>
      <c r="O750" s="72"/>
      <c r="P750" s="194">
        <f t="shared" si="41"/>
        <v>0</v>
      </c>
      <c r="Q750" s="194">
        <v>0</v>
      </c>
      <c r="R750" s="194">
        <f t="shared" si="42"/>
        <v>0</v>
      </c>
      <c r="S750" s="194">
        <v>0</v>
      </c>
      <c r="T750" s="195">
        <f t="shared" si="43"/>
        <v>0</v>
      </c>
      <c r="U750" s="35"/>
      <c r="V750" s="35"/>
      <c r="W750" s="35"/>
      <c r="X750" s="35"/>
      <c r="Y750" s="35"/>
      <c r="Z750" s="35"/>
      <c r="AA750" s="35"/>
      <c r="AB750" s="35"/>
      <c r="AC750" s="35"/>
      <c r="AD750" s="35"/>
      <c r="AE750" s="35"/>
      <c r="AR750" s="196" t="s">
        <v>482</v>
      </c>
      <c r="AT750" s="196" t="s">
        <v>144</v>
      </c>
      <c r="AU750" s="196" t="s">
        <v>83</v>
      </c>
      <c r="AY750" s="18" t="s">
        <v>142</v>
      </c>
      <c r="BE750" s="197">
        <f t="shared" si="44"/>
        <v>0</v>
      </c>
      <c r="BF750" s="197">
        <f t="shared" si="45"/>
        <v>0</v>
      </c>
      <c r="BG750" s="197">
        <f t="shared" si="46"/>
        <v>0</v>
      </c>
      <c r="BH750" s="197">
        <f t="shared" si="47"/>
        <v>0</v>
      </c>
      <c r="BI750" s="197">
        <f t="shared" si="48"/>
        <v>0</v>
      </c>
      <c r="BJ750" s="18" t="s">
        <v>81</v>
      </c>
      <c r="BK750" s="197">
        <f t="shared" si="49"/>
        <v>0</v>
      </c>
      <c r="BL750" s="18" t="s">
        <v>482</v>
      </c>
      <c r="BM750" s="196" t="s">
        <v>1283</v>
      </c>
    </row>
    <row r="751" spans="1:65" s="2" customFormat="1" ht="16.5" customHeight="1">
      <c r="A751" s="35"/>
      <c r="B751" s="36"/>
      <c r="C751" s="231" t="s">
        <v>1284</v>
      </c>
      <c r="D751" s="231" t="s">
        <v>262</v>
      </c>
      <c r="E751" s="232" t="s">
        <v>1285</v>
      </c>
      <c r="F751" s="233" t="s">
        <v>1286</v>
      </c>
      <c r="G751" s="234" t="s">
        <v>457</v>
      </c>
      <c r="H751" s="235">
        <v>2</v>
      </c>
      <c r="I751" s="236"/>
      <c r="J751" s="237">
        <f t="shared" si="40"/>
        <v>0</v>
      </c>
      <c r="K751" s="238"/>
      <c r="L751" s="239"/>
      <c r="M751" s="240" t="s">
        <v>1</v>
      </c>
      <c r="N751" s="241" t="s">
        <v>38</v>
      </c>
      <c r="O751" s="72"/>
      <c r="P751" s="194">
        <f t="shared" si="41"/>
        <v>0</v>
      </c>
      <c r="Q751" s="194">
        <v>0</v>
      </c>
      <c r="R751" s="194">
        <f t="shared" si="42"/>
        <v>0</v>
      </c>
      <c r="S751" s="194">
        <v>0</v>
      </c>
      <c r="T751" s="195">
        <f t="shared" si="43"/>
        <v>0</v>
      </c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  <c r="AE751" s="35"/>
      <c r="AR751" s="196" t="s">
        <v>1138</v>
      </c>
      <c r="AT751" s="196" t="s">
        <v>262</v>
      </c>
      <c r="AU751" s="196" t="s">
        <v>83</v>
      </c>
      <c r="AY751" s="18" t="s">
        <v>142</v>
      </c>
      <c r="BE751" s="197">
        <f t="shared" si="44"/>
        <v>0</v>
      </c>
      <c r="BF751" s="197">
        <f t="shared" si="45"/>
        <v>0</v>
      </c>
      <c r="BG751" s="197">
        <f t="shared" si="46"/>
        <v>0</v>
      </c>
      <c r="BH751" s="197">
        <f t="shared" si="47"/>
        <v>0</v>
      </c>
      <c r="BI751" s="197">
        <f t="shared" si="48"/>
        <v>0</v>
      </c>
      <c r="BJ751" s="18" t="s">
        <v>81</v>
      </c>
      <c r="BK751" s="197">
        <f t="shared" si="49"/>
        <v>0</v>
      </c>
      <c r="BL751" s="18" t="s">
        <v>482</v>
      </c>
      <c r="BM751" s="196" t="s">
        <v>1287</v>
      </c>
    </row>
    <row r="752" spans="1:65" s="2" customFormat="1" ht="24.2" customHeight="1">
      <c r="A752" s="35"/>
      <c r="B752" s="36"/>
      <c r="C752" s="184" t="s">
        <v>1288</v>
      </c>
      <c r="D752" s="184" t="s">
        <v>144</v>
      </c>
      <c r="E752" s="185" t="s">
        <v>1289</v>
      </c>
      <c r="F752" s="186" t="s">
        <v>1290</v>
      </c>
      <c r="G752" s="187" t="s">
        <v>457</v>
      </c>
      <c r="H752" s="188">
        <v>1</v>
      </c>
      <c r="I752" s="189"/>
      <c r="J752" s="190">
        <f t="shared" ref="J752:J783" si="50">ROUND(I752*H752,2)</f>
        <v>0</v>
      </c>
      <c r="K752" s="191"/>
      <c r="L752" s="40"/>
      <c r="M752" s="192" t="s">
        <v>1</v>
      </c>
      <c r="N752" s="193" t="s">
        <v>38</v>
      </c>
      <c r="O752" s="72"/>
      <c r="P752" s="194">
        <f t="shared" ref="P752:P783" si="51">O752*H752</f>
        <v>0</v>
      </c>
      <c r="Q752" s="194">
        <v>0</v>
      </c>
      <c r="R752" s="194">
        <f t="shared" ref="R752:R783" si="52">Q752*H752</f>
        <v>0</v>
      </c>
      <c r="S752" s="194">
        <v>0</v>
      </c>
      <c r="T752" s="195">
        <f t="shared" ref="T752:T783" si="53">S752*H752</f>
        <v>0</v>
      </c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/>
      <c r="AR752" s="196" t="s">
        <v>482</v>
      </c>
      <c r="AT752" s="196" t="s">
        <v>144</v>
      </c>
      <c r="AU752" s="196" t="s">
        <v>83</v>
      </c>
      <c r="AY752" s="18" t="s">
        <v>142</v>
      </c>
      <c r="BE752" s="197">
        <f t="shared" ref="BE752:BE772" si="54">IF(N752="základní",J752,0)</f>
        <v>0</v>
      </c>
      <c r="BF752" s="197">
        <f t="shared" ref="BF752:BF772" si="55">IF(N752="snížená",J752,0)</f>
        <v>0</v>
      </c>
      <c r="BG752" s="197">
        <f t="shared" ref="BG752:BG772" si="56">IF(N752="zákl. přenesená",J752,0)</f>
        <v>0</v>
      </c>
      <c r="BH752" s="197">
        <f t="shared" ref="BH752:BH772" si="57">IF(N752="sníž. přenesená",J752,0)</f>
        <v>0</v>
      </c>
      <c r="BI752" s="197">
        <f t="shared" ref="BI752:BI772" si="58">IF(N752="nulová",J752,0)</f>
        <v>0</v>
      </c>
      <c r="BJ752" s="18" t="s">
        <v>81</v>
      </c>
      <c r="BK752" s="197">
        <f t="shared" ref="BK752:BK772" si="59">ROUND(I752*H752,2)</f>
        <v>0</v>
      </c>
      <c r="BL752" s="18" t="s">
        <v>482</v>
      </c>
      <c r="BM752" s="196" t="s">
        <v>1291</v>
      </c>
    </row>
    <row r="753" spans="1:65" s="2" customFormat="1" ht="16.5" customHeight="1">
      <c r="A753" s="35"/>
      <c r="B753" s="36"/>
      <c r="C753" s="231" t="s">
        <v>1292</v>
      </c>
      <c r="D753" s="231" t="s">
        <v>262</v>
      </c>
      <c r="E753" s="232" t="s">
        <v>1293</v>
      </c>
      <c r="F753" s="233" t="s">
        <v>1294</v>
      </c>
      <c r="G753" s="234" t="s">
        <v>1153</v>
      </c>
      <c r="H753" s="235">
        <v>1</v>
      </c>
      <c r="I753" s="236"/>
      <c r="J753" s="237">
        <f t="shared" si="50"/>
        <v>0</v>
      </c>
      <c r="K753" s="238"/>
      <c r="L753" s="239"/>
      <c r="M753" s="240" t="s">
        <v>1</v>
      </c>
      <c r="N753" s="241" t="s">
        <v>38</v>
      </c>
      <c r="O753" s="72"/>
      <c r="P753" s="194">
        <f t="shared" si="51"/>
        <v>0</v>
      </c>
      <c r="Q753" s="194">
        <v>0</v>
      </c>
      <c r="R753" s="194">
        <f t="shared" si="52"/>
        <v>0</v>
      </c>
      <c r="S753" s="194">
        <v>0</v>
      </c>
      <c r="T753" s="195">
        <f t="shared" si="53"/>
        <v>0</v>
      </c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  <c r="AR753" s="196" t="s">
        <v>1138</v>
      </c>
      <c r="AT753" s="196" t="s">
        <v>262</v>
      </c>
      <c r="AU753" s="196" t="s">
        <v>83</v>
      </c>
      <c r="AY753" s="18" t="s">
        <v>142</v>
      </c>
      <c r="BE753" s="197">
        <f t="shared" si="54"/>
        <v>0</v>
      </c>
      <c r="BF753" s="197">
        <f t="shared" si="55"/>
        <v>0</v>
      </c>
      <c r="BG753" s="197">
        <f t="shared" si="56"/>
        <v>0</v>
      </c>
      <c r="BH753" s="197">
        <f t="shared" si="57"/>
        <v>0</v>
      </c>
      <c r="BI753" s="197">
        <f t="shared" si="58"/>
        <v>0</v>
      </c>
      <c r="BJ753" s="18" t="s">
        <v>81</v>
      </c>
      <c r="BK753" s="197">
        <f t="shared" si="59"/>
        <v>0</v>
      </c>
      <c r="BL753" s="18" t="s">
        <v>482</v>
      </c>
      <c r="BM753" s="196" t="s">
        <v>1295</v>
      </c>
    </row>
    <row r="754" spans="1:65" s="2" customFormat="1" ht="24.2" customHeight="1">
      <c r="A754" s="35"/>
      <c r="B754" s="36"/>
      <c r="C754" s="184" t="s">
        <v>1296</v>
      </c>
      <c r="D754" s="184" t="s">
        <v>144</v>
      </c>
      <c r="E754" s="185" t="s">
        <v>1297</v>
      </c>
      <c r="F754" s="186" t="s">
        <v>1298</v>
      </c>
      <c r="G754" s="187" t="s">
        <v>457</v>
      </c>
      <c r="H754" s="188">
        <v>3</v>
      </c>
      <c r="I754" s="189"/>
      <c r="J754" s="190">
        <f t="shared" si="50"/>
        <v>0</v>
      </c>
      <c r="K754" s="191"/>
      <c r="L754" s="40"/>
      <c r="M754" s="192" t="s">
        <v>1</v>
      </c>
      <c r="N754" s="193" t="s">
        <v>38</v>
      </c>
      <c r="O754" s="72"/>
      <c r="P754" s="194">
        <f t="shared" si="51"/>
        <v>0</v>
      </c>
      <c r="Q754" s="194">
        <v>0</v>
      </c>
      <c r="R754" s="194">
        <f t="shared" si="52"/>
        <v>0</v>
      </c>
      <c r="S754" s="194">
        <v>0</v>
      </c>
      <c r="T754" s="195">
        <f t="shared" si="53"/>
        <v>0</v>
      </c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/>
      <c r="AR754" s="196" t="s">
        <v>482</v>
      </c>
      <c r="AT754" s="196" t="s">
        <v>144</v>
      </c>
      <c r="AU754" s="196" t="s">
        <v>83</v>
      </c>
      <c r="AY754" s="18" t="s">
        <v>142</v>
      </c>
      <c r="BE754" s="197">
        <f t="shared" si="54"/>
        <v>0</v>
      </c>
      <c r="BF754" s="197">
        <f t="shared" si="55"/>
        <v>0</v>
      </c>
      <c r="BG754" s="197">
        <f t="shared" si="56"/>
        <v>0</v>
      </c>
      <c r="BH754" s="197">
        <f t="shared" si="57"/>
        <v>0</v>
      </c>
      <c r="BI754" s="197">
        <f t="shared" si="58"/>
        <v>0</v>
      </c>
      <c r="BJ754" s="18" t="s">
        <v>81</v>
      </c>
      <c r="BK754" s="197">
        <f t="shared" si="59"/>
        <v>0</v>
      </c>
      <c r="BL754" s="18" t="s">
        <v>482</v>
      </c>
      <c r="BM754" s="196" t="s">
        <v>1299</v>
      </c>
    </row>
    <row r="755" spans="1:65" s="2" customFormat="1" ht="16.5" customHeight="1">
      <c r="A755" s="35"/>
      <c r="B755" s="36"/>
      <c r="C755" s="231" t="s">
        <v>1300</v>
      </c>
      <c r="D755" s="231" t="s">
        <v>262</v>
      </c>
      <c r="E755" s="232" t="s">
        <v>1301</v>
      </c>
      <c r="F755" s="233" t="s">
        <v>1302</v>
      </c>
      <c r="G755" s="234" t="s">
        <v>457</v>
      </c>
      <c r="H755" s="235">
        <v>3</v>
      </c>
      <c r="I755" s="236"/>
      <c r="J755" s="237">
        <f t="shared" si="50"/>
        <v>0</v>
      </c>
      <c r="K755" s="238"/>
      <c r="L755" s="239"/>
      <c r="M755" s="240" t="s">
        <v>1</v>
      </c>
      <c r="N755" s="241" t="s">
        <v>38</v>
      </c>
      <c r="O755" s="72"/>
      <c r="P755" s="194">
        <f t="shared" si="51"/>
        <v>0</v>
      </c>
      <c r="Q755" s="194">
        <v>0</v>
      </c>
      <c r="R755" s="194">
        <f t="shared" si="52"/>
        <v>0</v>
      </c>
      <c r="S755" s="194">
        <v>0</v>
      </c>
      <c r="T755" s="195">
        <f t="shared" si="53"/>
        <v>0</v>
      </c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R755" s="196" t="s">
        <v>1138</v>
      </c>
      <c r="AT755" s="196" t="s">
        <v>262</v>
      </c>
      <c r="AU755" s="196" t="s">
        <v>83</v>
      </c>
      <c r="AY755" s="18" t="s">
        <v>142</v>
      </c>
      <c r="BE755" s="197">
        <f t="shared" si="54"/>
        <v>0</v>
      </c>
      <c r="BF755" s="197">
        <f t="shared" si="55"/>
        <v>0</v>
      </c>
      <c r="BG755" s="197">
        <f t="shared" si="56"/>
        <v>0</v>
      </c>
      <c r="BH755" s="197">
        <f t="shared" si="57"/>
        <v>0</v>
      </c>
      <c r="BI755" s="197">
        <f t="shared" si="58"/>
        <v>0</v>
      </c>
      <c r="BJ755" s="18" t="s">
        <v>81</v>
      </c>
      <c r="BK755" s="197">
        <f t="shared" si="59"/>
        <v>0</v>
      </c>
      <c r="BL755" s="18" t="s">
        <v>482</v>
      </c>
      <c r="BM755" s="196" t="s">
        <v>1303</v>
      </c>
    </row>
    <row r="756" spans="1:65" s="2" customFormat="1" ht="24.2" customHeight="1">
      <c r="A756" s="35"/>
      <c r="B756" s="36"/>
      <c r="C756" s="184" t="s">
        <v>1304</v>
      </c>
      <c r="D756" s="184" t="s">
        <v>144</v>
      </c>
      <c r="E756" s="185" t="s">
        <v>1297</v>
      </c>
      <c r="F756" s="186" t="s">
        <v>1298</v>
      </c>
      <c r="G756" s="187" t="s">
        <v>457</v>
      </c>
      <c r="H756" s="188">
        <v>2</v>
      </c>
      <c r="I756" s="189"/>
      <c r="J756" s="190">
        <f t="shared" si="50"/>
        <v>0</v>
      </c>
      <c r="K756" s="191"/>
      <c r="L756" s="40"/>
      <c r="M756" s="192" t="s">
        <v>1</v>
      </c>
      <c r="N756" s="193" t="s">
        <v>38</v>
      </c>
      <c r="O756" s="72"/>
      <c r="P756" s="194">
        <f t="shared" si="51"/>
        <v>0</v>
      </c>
      <c r="Q756" s="194">
        <v>0</v>
      </c>
      <c r="R756" s="194">
        <f t="shared" si="52"/>
        <v>0</v>
      </c>
      <c r="S756" s="194">
        <v>0</v>
      </c>
      <c r="T756" s="195">
        <f t="shared" si="53"/>
        <v>0</v>
      </c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R756" s="196" t="s">
        <v>482</v>
      </c>
      <c r="AT756" s="196" t="s">
        <v>144</v>
      </c>
      <c r="AU756" s="196" t="s">
        <v>83</v>
      </c>
      <c r="AY756" s="18" t="s">
        <v>142</v>
      </c>
      <c r="BE756" s="197">
        <f t="shared" si="54"/>
        <v>0</v>
      </c>
      <c r="BF756" s="197">
        <f t="shared" si="55"/>
        <v>0</v>
      </c>
      <c r="BG756" s="197">
        <f t="shared" si="56"/>
        <v>0</v>
      </c>
      <c r="BH756" s="197">
        <f t="shared" si="57"/>
        <v>0</v>
      </c>
      <c r="BI756" s="197">
        <f t="shared" si="58"/>
        <v>0</v>
      </c>
      <c r="BJ756" s="18" t="s">
        <v>81</v>
      </c>
      <c r="BK756" s="197">
        <f t="shared" si="59"/>
        <v>0</v>
      </c>
      <c r="BL756" s="18" t="s">
        <v>482</v>
      </c>
      <c r="BM756" s="196" t="s">
        <v>1305</v>
      </c>
    </row>
    <row r="757" spans="1:65" s="2" customFormat="1" ht="16.5" customHeight="1">
      <c r="A757" s="35"/>
      <c r="B757" s="36"/>
      <c r="C757" s="231" t="s">
        <v>1306</v>
      </c>
      <c r="D757" s="231" t="s">
        <v>262</v>
      </c>
      <c r="E757" s="232" t="s">
        <v>1307</v>
      </c>
      <c r="F757" s="233" t="s">
        <v>1308</v>
      </c>
      <c r="G757" s="234" t="s">
        <v>457</v>
      </c>
      <c r="H757" s="235">
        <v>2</v>
      </c>
      <c r="I757" s="236"/>
      <c r="J757" s="237">
        <f t="shared" si="50"/>
        <v>0</v>
      </c>
      <c r="K757" s="238"/>
      <c r="L757" s="239"/>
      <c r="M757" s="240" t="s">
        <v>1</v>
      </c>
      <c r="N757" s="241" t="s">
        <v>38</v>
      </c>
      <c r="O757" s="72"/>
      <c r="P757" s="194">
        <f t="shared" si="51"/>
        <v>0</v>
      </c>
      <c r="Q757" s="194">
        <v>0</v>
      </c>
      <c r="R757" s="194">
        <f t="shared" si="52"/>
        <v>0</v>
      </c>
      <c r="S757" s="194">
        <v>0</v>
      </c>
      <c r="T757" s="195">
        <f t="shared" si="53"/>
        <v>0</v>
      </c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/>
      <c r="AR757" s="196" t="s">
        <v>1138</v>
      </c>
      <c r="AT757" s="196" t="s">
        <v>262</v>
      </c>
      <c r="AU757" s="196" t="s">
        <v>83</v>
      </c>
      <c r="AY757" s="18" t="s">
        <v>142</v>
      </c>
      <c r="BE757" s="197">
        <f t="shared" si="54"/>
        <v>0</v>
      </c>
      <c r="BF757" s="197">
        <f t="shared" si="55"/>
        <v>0</v>
      </c>
      <c r="BG757" s="197">
        <f t="shared" si="56"/>
        <v>0</v>
      </c>
      <c r="BH757" s="197">
        <f t="shared" si="57"/>
        <v>0</v>
      </c>
      <c r="BI757" s="197">
        <f t="shared" si="58"/>
        <v>0</v>
      </c>
      <c r="BJ757" s="18" t="s">
        <v>81</v>
      </c>
      <c r="BK757" s="197">
        <f t="shared" si="59"/>
        <v>0</v>
      </c>
      <c r="BL757" s="18" t="s">
        <v>482</v>
      </c>
      <c r="BM757" s="196" t="s">
        <v>1309</v>
      </c>
    </row>
    <row r="758" spans="1:65" s="2" customFormat="1" ht="16.5" customHeight="1">
      <c r="A758" s="35"/>
      <c r="B758" s="36"/>
      <c r="C758" s="231" t="s">
        <v>1310</v>
      </c>
      <c r="D758" s="231" t="s">
        <v>262</v>
      </c>
      <c r="E758" s="232" t="s">
        <v>1311</v>
      </c>
      <c r="F758" s="233" t="s">
        <v>1312</v>
      </c>
      <c r="G758" s="234" t="s">
        <v>457</v>
      </c>
      <c r="H758" s="235">
        <v>10</v>
      </c>
      <c r="I758" s="236"/>
      <c r="J758" s="237">
        <f t="shared" si="50"/>
        <v>0</v>
      </c>
      <c r="K758" s="238"/>
      <c r="L758" s="239"/>
      <c r="M758" s="240" t="s">
        <v>1</v>
      </c>
      <c r="N758" s="241" t="s">
        <v>38</v>
      </c>
      <c r="O758" s="72"/>
      <c r="P758" s="194">
        <f t="shared" si="51"/>
        <v>0</v>
      </c>
      <c r="Q758" s="194">
        <v>0</v>
      </c>
      <c r="R758" s="194">
        <f t="shared" si="52"/>
        <v>0</v>
      </c>
      <c r="S758" s="194">
        <v>0</v>
      </c>
      <c r="T758" s="195">
        <f t="shared" si="53"/>
        <v>0</v>
      </c>
      <c r="U758" s="35"/>
      <c r="V758" s="35"/>
      <c r="W758" s="35"/>
      <c r="X758" s="35"/>
      <c r="Y758" s="35"/>
      <c r="Z758" s="35"/>
      <c r="AA758" s="35"/>
      <c r="AB758" s="35"/>
      <c r="AC758" s="35"/>
      <c r="AD758" s="35"/>
      <c r="AE758" s="35"/>
      <c r="AR758" s="196" t="s">
        <v>1138</v>
      </c>
      <c r="AT758" s="196" t="s">
        <v>262</v>
      </c>
      <c r="AU758" s="196" t="s">
        <v>83</v>
      </c>
      <c r="AY758" s="18" t="s">
        <v>142</v>
      </c>
      <c r="BE758" s="197">
        <f t="shared" si="54"/>
        <v>0</v>
      </c>
      <c r="BF758" s="197">
        <f t="shared" si="55"/>
        <v>0</v>
      </c>
      <c r="BG758" s="197">
        <f t="shared" si="56"/>
        <v>0</v>
      </c>
      <c r="BH758" s="197">
        <f t="shared" si="57"/>
        <v>0</v>
      </c>
      <c r="BI758" s="197">
        <f t="shared" si="58"/>
        <v>0</v>
      </c>
      <c r="BJ758" s="18" t="s">
        <v>81</v>
      </c>
      <c r="BK758" s="197">
        <f t="shared" si="59"/>
        <v>0</v>
      </c>
      <c r="BL758" s="18" t="s">
        <v>482</v>
      </c>
      <c r="BM758" s="196" t="s">
        <v>1313</v>
      </c>
    </row>
    <row r="759" spans="1:65" s="2" customFormat="1" ht="24.2" customHeight="1">
      <c r="A759" s="35"/>
      <c r="B759" s="36"/>
      <c r="C759" s="184" t="s">
        <v>1314</v>
      </c>
      <c r="D759" s="184" t="s">
        <v>144</v>
      </c>
      <c r="E759" s="185" t="s">
        <v>1315</v>
      </c>
      <c r="F759" s="186" t="s">
        <v>1316</v>
      </c>
      <c r="G759" s="187" t="s">
        <v>457</v>
      </c>
      <c r="H759" s="188">
        <v>1</v>
      </c>
      <c r="I759" s="189"/>
      <c r="J759" s="190">
        <f t="shared" si="50"/>
        <v>0</v>
      </c>
      <c r="K759" s="191"/>
      <c r="L759" s="40"/>
      <c r="M759" s="192" t="s">
        <v>1</v>
      </c>
      <c r="N759" s="193" t="s">
        <v>38</v>
      </c>
      <c r="O759" s="72"/>
      <c r="P759" s="194">
        <f t="shared" si="51"/>
        <v>0</v>
      </c>
      <c r="Q759" s="194">
        <v>0</v>
      </c>
      <c r="R759" s="194">
        <f t="shared" si="52"/>
        <v>0</v>
      </c>
      <c r="S759" s="194">
        <v>0</v>
      </c>
      <c r="T759" s="195">
        <f t="shared" si="53"/>
        <v>0</v>
      </c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/>
      <c r="AR759" s="196" t="s">
        <v>482</v>
      </c>
      <c r="AT759" s="196" t="s">
        <v>144</v>
      </c>
      <c r="AU759" s="196" t="s">
        <v>83</v>
      </c>
      <c r="AY759" s="18" t="s">
        <v>142</v>
      </c>
      <c r="BE759" s="197">
        <f t="shared" si="54"/>
        <v>0</v>
      </c>
      <c r="BF759" s="197">
        <f t="shared" si="55"/>
        <v>0</v>
      </c>
      <c r="BG759" s="197">
        <f t="shared" si="56"/>
        <v>0</v>
      </c>
      <c r="BH759" s="197">
        <f t="shared" si="57"/>
        <v>0</v>
      </c>
      <c r="BI759" s="197">
        <f t="shared" si="58"/>
        <v>0</v>
      </c>
      <c r="BJ759" s="18" t="s">
        <v>81</v>
      </c>
      <c r="BK759" s="197">
        <f t="shared" si="59"/>
        <v>0</v>
      </c>
      <c r="BL759" s="18" t="s">
        <v>482</v>
      </c>
      <c r="BM759" s="196" t="s">
        <v>1317</v>
      </c>
    </row>
    <row r="760" spans="1:65" s="2" customFormat="1" ht="16.5" customHeight="1">
      <c r="A760" s="35"/>
      <c r="B760" s="36"/>
      <c r="C760" s="231" t="s">
        <v>1318</v>
      </c>
      <c r="D760" s="231" t="s">
        <v>262</v>
      </c>
      <c r="E760" s="232" t="s">
        <v>1319</v>
      </c>
      <c r="F760" s="233" t="s">
        <v>1320</v>
      </c>
      <c r="G760" s="234" t="s">
        <v>457</v>
      </c>
      <c r="H760" s="235">
        <v>1</v>
      </c>
      <c r="I760" s="236"/>
      <c r="J760" s="237">
        <f t="shared" si="50"/>
        <v>0</v>
      </c>
      <c r="K760" s="238"/>
      <c r="L760" s="239"/>
      <c r="M760" s="240" t="s">
        <v>1</v>
      </c>
      <c r="N760" s="241" t="s">
        <v>38</v>
      </c>
      <c r="O760" s="72"/>
      <c r="P760" s="194">
        <f t="shared" si="51"/>
        <v>0</v>
      </c>
      <c r="Q760" s="194">
        <v>0</v>
      </c>
      <c r="R760" s="194">
        <f t="shared" si="52"/>
        <v>0</v>
      </c>
      <c r="S760" s="194">
        <v>0</v>
      </c>
      <c r="T760" s="195">
        <f t="shared" si="53"/>
        <v>0</v>
      </c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/>
      <c r="AR760" s="196" t="s">
        <v>1138</v>
      </c>
      <c r="AT760" s="196" t="s">
        <v>262</v>
      </c>
      <c r="AU760" s="196" t="s">
        <v>83</v>
      </c>
      <c r="AY760" s="18" t="s">
        <v>142</v>
      </c>
      <c r="BE760" s="197">
        <f t="shared" si="54"/>
        <v>0</v>
      </c>
      <c r="BF760" s="197">
        <f t="shared" si="55"/>
        <v>0</v>
      </c>
      <c r="BG760" s="197">
        <f t="shared" si="56"/>
        <v>0</v>
      </c>
      <c r="BH760" s="197">
        <f t="shared" si="57"/>
        <v>0</v>
      </c>
      <c r="BI760" s="197">
        <f t="shared" si="58"/>
        <v>0</v>
      </c>
      <c r="BJ760" s="18" t="s">
        <v>81</v>
      </c>
      <c r="BK760" s="197">
        <f t="shared" si="59"/>
        <v>0</v>
      </c>
      <c r="BL760" s="18" t="s">
        <v>482</v>
      </c>
      <c r="BM760" s="196" t="s">
        <v>1321</v>
      </c>
    </row>
    <row r="761" spans="1:65" s="2" customFormat="1" ht="24.2" customHeight="1">
      <c r="A761" s="35"/>
      <c r="B761" s="36"/>
      <c r="C761" s="184" t="s">
        <v>1322</v>
      </c>
      <c r="D761" s="184" t="s">
        <v>144</v>
      </c>
      <c r="E761" s="185" t="s">
        <v>1323</v>
      </c>
      <c r="F761" s="186" t="s">
        <v>1324</v>
      </c>
      <c r="G761" s="187" t="s">
        <v>457</v>
      </c>
      <c r="H761" s="188">
        <v>1</v>
      </c>
      <c r="I761" s="189"/>
      <c r="J761" s="190">
        <f t="shared" si="50"/>
        <v>0</v>
      </c>
      <c r="K761" s="191"/>
      <c r="L761" s="40"/>
      <c r="M761" s="192" t="s">
        <v>1</v>
      </c>
      <c r="N761" s="193" t="s">
        <v>38</v>
      </c>
      <c r="O761" s="72"/>
      <c r="P761" s="194">
        <f t="shared" si="51"/>
        <v>0</v>
      </c>
      <c r="Q761" s="194">
        <v>0</v>
      </c>
      <c r="R761" s="194">
        <f t="shared" si="52"/>
        <v>0</v>
      </c>
      <c r="S761" s="194">
        <v>0</v>
      </c>
      <c r="T761" s="195">
        <f t="shared" si="53"/>
        <v>0</v>
      </c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  <c r="AR761" s="196" t="s">
        <v>482</v>
      </c>
      <c r="AT761" s="196" t="s">
        <v>144</v>
      </c>
      <c r="AU761" s="196" t="s">
        <v>83</v>
      </c>
      <c r="AY761" s="18" t="s">
        <v>142</v>
      </c>
      <c r="BE761" s="197">
        <f t="shared" si="54"/>
        <v>0</v>
      </c>
      <c r="BF761" s="197">
        <f t="shared" si="55"/>
        <v>0</v>
      </c>
      <c r="BG761" s="197">
        <f t="shared" si="56"/>
        <v>0</v>
      </c>
      <c r="BH761" s="197">
        <f t="shared" si="57"/>
        <v>0</v>
      </c>
      <c r="BI761" s="197">
        <f t="shared" si="58"/>
        <v>0</v>
      </c>
      <c r="BJ761" s="18" t="s">
        <v>81</v>
      </c>
      <c r="BK761" s="197">
        <f t="shared" si="59"/>
        <v>0</v>
      </c>
      <c r="BL761" s="18" t="s">
        <v>482</v>
      </c>
      <c r="BM761" s="196" t="s">
        <v>1325</v>
      </c>
    </row>
    <row r="762" spans="1:65" s="2" customFormat="1" ht="16.5" customHeight="1">
      <c r="A762" s="35"/>
      <c r="B762" s="36"/>
      <c r="C762" s="231" t="s">
        <v>1326</v>
      </c>
      <c r="D762" s="231" t="s">
        <v>262</v>
      </c>
      <c r="E762" s="232" t="s">
        <v>1327</v>
      </c>
      <c r="F762" s="233" t="s">
        <v>1328</v>
      </c>
      <c r="G762" s="234" t="s">
        <v>457</v>
      </c>
      <c r="H762" s="235">
        <v>1</v>
      </c>
      <c r="I762" s="236"/>
      <c r="J762" s="237">
        <f t="shared" si="50"/>
        <v>0</v>
      </c>
      <c r="K762" s="238"/>
      <c r="L762" s="239"/>
      <c r="M762" s="240" t="s">
        <v>1</v>
      </c>
      <c r="N762" s="241" t="s">
        <v>38</v>
      </c>
      <c r="O762" s="72"/>
      <c r="P762" s="194">
        <f t="shared" si="51"/>
        <v>0</v>
      </c>
      <c r="Q762" s="194">
        <v>0</v>
      </c>
      <c r="R762" s="194">
        <f t="shared" si="52"/>
        <v>0</v>
      </c>
      <c r="S762" s="194">
        <v>0</v>
      </c>
      <c r="T762" s="195">
        <f t="shared" si="53"/>
        <v>0</v>
      </c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/>
      <c r="AR762" s="196" t="s">
        <v>1138</v>
      </c>
      <c r="AT762" s="196" t="s">
        <v>262</v>
      </c>
      <c r="AU762" s="196" t="s">
        <v>83</v>
      </c>
      <c r="AY762" s="18" t="s">
        <v>142</v>
      </c>
      <c r="BE762" s="197">
        <f t="shared" si="54"/>
        <v>0</v>
      </c>
      <c r="BF762" s="197">
        <f t="shared" si="55"/>
        <v>0</v>
      </c>
      <c r="BG762" s="197">
        <f t="shared" si="56"/>
        <v>0</v>
      </c>
      <c r="BH762" s="197">
        <f t="shared" si="57"/>
        <v>0</v>
      </c>
      <c r="BI762" s="197">
        <f t="shared" si="58"/>
        <v>0</v>
      </c>
      <c r="BJ762" s="18" t="s">
        <v>81</v>
      </c>
      <c r="BK762" s="197">
        <f t="shared" si="59"/>
        <v>0</v>
      </c>
      <c r="BL762" s="18" t="s">
        <v>482</v>
      </c>
      <c r="BM762" s="196" t="s">
        <v>1329</v>
      </c>
    </row>
    <row r="763" spans="1:65" s="2" customFormat="1" ht="16.5" customHeight="1">
      <c r="A763" s="35"/>
      <c r="B763" s="36"/>
      <c r="C763" s="184" t="s">
        <v>1330</v>
      </c>
      <c r="D763" s="184" t="s">
        <v>144</v>
      </c>
      <c r="E763" s="185" t="s">
        <v>1331</v>
      </c>
      <c r="F763" s="186" t="s">
        <v>1332</v>
      </c>
      <c r="G763" s="187" t="s">
        <v>457</v>
      </c>
      <c r="H763" s="188">
        <v>18</v>
      </c>
      <c r="I763" s="189"/>
      <c r="J763" s="190">
        <f t="shared" si="50"/>
        <v>0</v>
      </c>
      <c r="K763" s="191"/>
      <c r="L763" s="40"/>
      <c r="M763" s="192" t="s">
        <v>1</v>
      </c>
      <c r="N763" s="193" t="s">
        <v>38</v>
      </c>
      <c r="O763" s="72"/>
      <c r="P763" s="194">
        <f t="shared" si="51"/>
        <v>0</v>
      </c>
      <c r="Q763" s="194">
        <v>0</v>
      </c>
      <c r="R763" s="194">
        <f t="shared" si="52"/>
        <v>0</v>
      </c>
      <c r="S763" s="194">
        <v>0</v>
      </c>
      <c r="T763" s="195">
        <f t="shared" si="53"/>
        <v>0</v>
      </c>
      <c r="U763" s="35"/>
      <c r="V763" s="35"/>
      <c r="W763" s="35"/>
      <c r="X763" s="35"/>
      <c r="Y763" s="35"/>
      <c r="Z763" s="35"/>
      <c r="AA763" s="35"/>
      <c r="AB763" s="35"/>
      <c r="AC763" s="35"/>
      <c r="AD763" s="35"/>
      <c r="AE763" s="35"/>
      <c r="AR763" s="196" t="s">
        <v>482</v>
      </c>
      <c r="AT763" s="196" t="s">
        <v>144</v>
      </c>
      <c r="AU763" s="196" t="s">
        <v>83</v>
      </c>
      <c r="AY763" s="18" t="s">
        <v>142</v>
      </c>
      <c r="BE763" s="197">
        <f t="shared" si="54"/>
        <v>0</v>
      </c>
      <c r="BF763" s="197">
        <f t="shared" si="55"/>
        <v>0</v>
      </c>
      <c r="BG763" s="197">
        <f t="shared" si="56"/>
        <v>0</v>
      </c>
      <c r="BH763" s="197">
        <f t="shared" si="57"/>
        <v>0</v>
      </c>
      <c r="BI763" s="197">
        <f t="shared" si="58"/>
        <v>0</v>
      </c>
      <c r="BJ763" s="18" t="s">
        <v>81</v>
      </c>
      <c r="BK763" s="197">
        <f t="shared" si="59"/>
        <v>0</v>
      </c>
      <c r="BL763" s="18" t="s">
        <v>482</v>
      </c>
      <c r="BM763" s="196" t="s">
        <v>1333</v>
      </c>
    </row>
    <row r="764" spans="1:65" s="2" customFormat="1" ht="16.5" customHeight="1">
      <c r="A764" s="35"/>
      <c r="B764" s="36"/>
      <c r="C764" s="231" t="s">
        <v>1334</v>
      </c>
      <c r="D764" s="231" t="s">
        <v>262</v>
      </c>
      <c r="E764" s="232" t="s">
        <v>1335</v>
      </c>
      <c r="F764" s="233" t="s">
        <v>1336</v>
      </c>
      <c r="G764" s="234" t="s">
        <v>457</v>
      </c>
      <c r="H764" s="235">
        <v>18</v>
      </c>
      <c r="I764" s="236"/>
      <c r="J764" s="237">
        <f t="shared" si="50"/>
        <v>0</v>
      </c>
      <c r="K764" s="238"/>
      <c r="L764" s="239"/>
      <c r="M764" s="240" t="s">
        <v>1</v>
      </c>
      <c r="N764" s="241" t="s">
        <v>38</v>
      </c>
      <c r="O764" s="72"/>
      <c r="P764" s="194">
        <f t="shared" si="51"/>
        <v>0</v>
      </c>
      <c r="Q764" s="194">
        <v>0</v>
      </c>
      <c r="R764" s="194">
        <f t="shared" si="52"/>
        <v>0</v>
      </c>
      <c r="S764" s="194">
        <v>0</v>
      </c>
      <c r="T764" s="195">
        <f t="shared" si="53"/>
        <v>0</v>
      </c>
      <c r="U764" s="35"/>
      <c r="V764" s="35"/>
      <c r="W764" s="35"/>
      <c r="X764" s="35"/>
      <c r="Y764" s="35"/>
      <c r="Z764" s="35"/>
      <c r="AA764" s="35"/>
      <c r="AB764" s="35"/>
      <c r="AC764" s="35"/>
      <c r="AD764" s="35"/>
      <c r="AE764" s="35"/>
      <c r="AR764" s="196" t="s">
        <v>1138</v>
      </c>
      <c r="AT764" s="196" t="s">
        <v>262</v>
      </c>
      <c r="AU764" s="196" t="s">
        <v>83</v>
      </c>
      <c r="AY764" s="18" t="s">
        <v>142</v>
      </c>
      <c r="BE764" s="197">
        <f t="shared" si="54"/>
        <v>0</v>
      </c>
      <c r="BF764" s="197">
        <f t="shared" si="55"/>
        <v>0</v>
      </c>
      <c r="BG764" s="197">
        <f t="shared" si="56"/>
        <v>0</v>
      </c>
      <c r="BH764" s="197">
        <f t="shared" si="57"/>
        <v>0</v>
      </c>
      <c r="BI764" s="197">
        <f t="shared" si="58"/>
        <v>0</v>
      </c>
      <c r="BJ764" s="18" t="s">
        <v>81</v>
      </c>
      <c r="BK764" s="197">
        <f t="shared" si="59"/>
        <v>0</v>
      </c>
      <c r="BL764" s="18" t="s">
        <v>482</v>
      </c>
      <c r="BM764" s="196" t="s">
        <v>1337</v>
      </c>
    </row>
    <row r="765" spans="1:65" s="2" customFormat="1" ht="24.2" customHeight="1">
      <c r="A765" s="35"/>
      <c r="B765" s="36"/>
      <c r="C765" s="184" t="s">
        <v>1338</v>
      </c>
      <c r="D765" s="184" t="s">
        <v>144</v>
      </c>
      <c r="E765" s="185" t="s">
        <v>1339</v>
      </c>
      <c r="F765" s="186" t="s">
        <v>1340</v>
      </c>
      <c r="G765" s="187" t="s">
        <v>457</v>
      </c>
      <c r="H765" s="188">
        <v>12</v>
      </c>
      <c r="I765" s="189"/>
      <c r="J765" s="190">
        <f t="shared" si="50"/>
        <v>0</v>
      </c>
      <c r="K765" s="191"/>
      <c r="L765" s="40"/>
      <c r="M765" s="192" t="s">
        <v>1</v>
      </c>
      <c r="N765" s="193" t="s">
        <v>38</v>
      </c>
      <c r="O765" s="72"/>
      <c r="P765" s="194">
        <f t="shared" si="51"/>
        <v>0</v>
      </c>
      <c r="Q765" s="194">
        <v>0</v>
      </c>
      <c r="R765" s="194">
        <f t="shared" si="52"/>
        <v>0</v>
      </c>
      <c r="S765" s="194">
        <v>0</v>
      </c>
      <c r="T765" s="195">
        <f t="shared" si="53"/>
        <v>0</v>
      </c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  <c r="AR765" s="196" t="s">
        <v>482</v>
      </c>
      <c r="AT765" s="196" t="s">
        <v>144</v>
      </c>
      <c r="AU765" s="196" t="s">
        <v>83</v>
      </c>
      <c r="AY765" s="18" t="s">
        <v>142</v>
      </c>
      <c r="BE765" s="197">
        <f t="shared" si="54"/>
        <v>0</v>
      </c>
      <c r="BF765" s="197">
        <f t="shared" si="55"/>
        <v>0</v>
      </c>
      <c r="BG765" s="197">
        <f t="shared" si="56"/>
        <v>0</v>
      </c>
      <c r="BH765" s="197">
        <f t="shared" si="57"/>
        <v>0</v>
      </c>
      <c r="BI765" s="197">
        <f t="shared" si="58"/>
        <v>0</v>
      </c>
      <c r="BJ765" s="18" t="s">
        <v>81</v>
      </c>
      <c r="BK765" s="197">
        <f t="shared" si="59"/>
        <v>0</v>
      </c>
      <c r="BL765" s="18" t="s">
        <v>482</v>
      </c>
      <c r="BM765" s="196" t="s">
        <v>1341</v>
      </c>
    </row>
    <row r="766" spans="1:65" s="2" customFormat="1" ht="16.5" customHeight="1">
      <c r="A766" s="35"/>
      <c r="B766" s="36"/>
      <c r="C766" s="231" t="s">
        <v>1342</v>
      </c>
      <c r="D766" s="231" t="s">
        <v>262</v>
      </c>
      <c r="E766" s="232" t="s">
        <v>1343</v>
      </c>
      <c r="F766" s="233" t="s">
        <v>1344</v>
      </c>
      <c r="G766" s="234" t="s">
        <v>457</v>
      </c>
      <c r="H766" s="235">
        <v>12</v>
      </c>
      <c r="I766" s="236"/>
      <c r="J766" s="237">
        <f t="shared" si="50"/>
        <v>0</v>
      </c>
      <c r="K766" s="238"/>
      <c r="L766" s="239"/>
      <c r="M766" s="240" t="s">
        <v>1</v>
      </c>
      <c r="N766" s="241" t="s">
        <v>38</v>
      </c>
      <c r="O766" s="72"/>
      <c r="P766" s="194">
        <f t="shared" si="51"/>
        <v>0</v>
      </c>
      <c r="Q766" s="194">
        <v>0</v>
      </c>
      <c r="R766" s="194">
        <f t="shared" si="52"/>
        <v>0</v>
      </c>
      <c r="S766" s="194">
        <v>0</v>
      </c>
      <c r="T766" s="195">
        <f t="shared" si="53"/>
        <v>0</v>
      </c>
      <c r="U766" s="35"/>
      <c r="V766" s="35"/>
      <c r="W766" s="35"/>
      <c r="X766" s="35"/>
      <c r="Y766" s="35"/>
      <c r="Z766" s="35"/>
      <c r="AA766" s="35"/>
      <c r="AB766" s="35"/>
      <c r="AC766" s="35"/>
      <c r="AD766" s="35"/>
      <c r="AE766" s="35"/>
      <c r="AR766" s="196" t="s">
        <v>1138</v>
      </c>
      <c r="AT766" s="196" t="s">
        <v>262</v>
      </c>
      <c r="AU766" s="196" t="s">
        <v>83</v>
      </c>
      <c r="AY766" s="18" t="s">
        <v>142</v>
      </c>
      <c r="BE766" s="197">
        <f t="shared" si="54"/>
        <v>0</v>
      </c>
      <c r="BF766" s="197">
        <f t="shared" si="55"/>
        <v>0</v>
      </c>
      <c r="BG766" s="197">
        <f t="shared" si="56"/>
        <v>0</v>
      </c>
      <c r="BH766" s="197">
        <f t="shared" si="57"/>
        <v>0</v>
      </c>
      <c r="BI766" s="197">
        <f t="shared" si="58"/>
        <v>0</v>
      </c>
      <c r="BJ766" s="18" t="s">
        <v>81</v>
      </c>
      <c r="BK766" s="197">
        <f t="shared" si="59"/>
        <v>0</v>
      </c>
      <c r="BL766" s="18" t="s">
        <v>482</v>
      </c>
      <c r="BM766" s="196" t="s">
        <v>1345</v>
      </c>
    </row>
    <row r="767" spans="1:65" s="2" customFormat="1" ht="24.2" customHeight="1">
      <c r="A767" s="35"/>
      <c r="B767" s="36"/>
      <c r="C767" s="184" t="s">
        <v>1138</v>
      </c>
      <c r="D767" s="184" t="s">
        <v>144</v>
      </c>
      <c r="E767" s="185" t="s">
        <v>1346</v>
      </c>
      <c r="F767" s="186" t="s">
        <v>1347</v>
      </c>
      <c r="G767" s="187" t="s">
        <v>457</v>
      </c>
      <c r="H767" s="188">
        <v>4</v>
      </c>
      <c r="I767" s="189"/>
      <c r="J767" s="190">
        <f t="shared" si="50"/>
        <v>0</v>
      </c>
      <c r="K767" s="191"/>
      <c r="L767" s="40"/>
      <c r="M767" s="192" t="s">
        <v>1</v>
      </c>
      <c r="N767" s="193" t="s">
        <v>38</v>
      </c>
      <c r="O767" s="72"/>
      <c r="P767" s="194">
        <f t="shared" si="51"/>
        <v>0</v>
      </c>
      <c r="Q767" s="194">
        <v>0</v>
      </c>
      <c r="R767" s="194">
        <f t="shared" si="52"/>
        <v>0</v>
      </c>
      <c r="S767" s="194">
        <v>0</v>
      </c>
      <c r="T767" s="195">
        <f t="shared" si="53"/>
        <v>0</v>
      </c>
      <c r="U767" s="35"/>
      <c r="V767" s="35"/>
      <c r="W767" s="35"/>
      <c r="X767" s="35"/>
      <c r="Y767" s="35"/>
      <c r="Z767" s="35"/>
      <c r="AA767" s="35"/>
      <c r="AB767" s="35"/>
      <c r="AC767" s="35"/>
      <c r="AD767" s="35"/>
      <c r="AE767" s="35"/>
      <c r="AR767" s="196" t="s">
        <v>482</v>
      </c>
      <c r="AT767" s="196" t="s">
        <v>144</v>
      </c>
      <c r="AU767" s="196" t="s">
        <v>83</v>
      </c>
      <c r="AY767" s="18" t="s">
        <v>142</v>
      </c>
      <c r="BE767" s="197">
        <f t="shared" si="54"/>
        <v>0</v>
      </c>
      <c r="BF767" s="197">
        <f t="shared" si="55"/>
        <v>0</v>
      </c>
      <c r="BG767" s="197">
        <f t="shared" si="56"/>
        <v>0</v>
      </c>
      <c r="BH767" s="197">
        <f t="shared" si="57"/>
        <v>0</v>
      </c>
      <c r="BI767" s="197">
        <f t="shared" si="58"/>
        <v>0</v>
      </c>
      <c r="BJ767" s="18" t="s">
        <v>81</v>
      </c>
      <c r="BK767" s="197">
        <f t="shared" si="59"/>
        <v>0</v>
      </c>
      <c r="BL767" s="18" t="s">
        <v>482</v>
      </c>
      <c r="BM767" s="196" t="s">
        <v>1348</v>
      </c>
    </row>
    <row r="768" spans="1:65" s="2" customFormat="1" ht="16.5" customHeight="1">
      <c r="A768" s="35"/>
      <c r="B768" s="36"/>
      <c r="C768" s="231" t="s">
        <v>1349</v>
      </c>
      <c r="D768" s="231" t="s">
        <v>262</v>
      </c>
      <c r="E768" s="232" t="s">
        <v>1350</v>
      </c>
      <c r="F768" s="233" t="s">
        <v>1351</v>
      </c>
      <c r="G768" s="234" t="s">
        <v>457</v>
      </c>
      <c r="H768" s="235">
        <v>4</v>
      </c>
      <c r="I768" s="236"/>
      <c r="J768" s="237">
        <f t="shared" si="50"/>
        <v>0</v>
      </c>
      <c r="K768" s="238"/>
      <c r="L768" s="239"/>
      <c r="M768" s="240" t="s">
        <v>1</v>
      </c>
      <c r="N768" s="241" t="s">
        <v>38</v>
      </c>
      <c r="O768" s="72"/>
      <c r="P768" s="194">
        <f t="shared" si="51"/>
        <v>0</v>
      </c>
      <c r="Q768" s="194">
        <v>0</v>
      </c>
      <c r="R768" s="194">
        <f t="shared" si="52"/>
        <v>0</v>
      </c>
      <c r="S768" s="194">
        <v>0</v>
      </c>
      <c r="T768" s="195">
        <f t="shared" si="53"/>
        <v>0</v>
      </c>
      <c r="U768" s="35"/>
      <c r="V768" s="35"/>
      <c r="W768" s="35"/>
      <c r="X768" s="35"/>
      <c r="Y768" s="35"/>
      <c r="Z768" s="35"/>
      <c r="AA768" s="35"/>
      <c r="AB768" s="35"/>
      <c r="AC768" s="35"/>
      <c r="AD768" s="35"/>
      <c r="AE768" s="35"/>
      <c r="AR768" s="196" t="s">
        <v>1138</v>
      </c>
      <c r="AT768" s="196" t="s">
        <v>262</v>
      </c>
      <c r="AU768" s="196" t="s">
        <v>83</v>
      </c>
      <c r="AY768" s="18" t="s">
        <v>142</v>
      </c>
      <c r="BE768" s="197">
        <f t="shared" si="54"/>
        <v>0</v>
      </c>
      <c r="BF768" s="197">
        <f t="shared" si="55"/>
        <v>0</v>
      </c>
      <c r="BG768" s="197">
        <f t="shared" si="56"/>
        <v>0</v>
      </c>
      <c r="BH768" s="197">
        <f t="shared" si="57"/>
        <v>0</v>
      </c>
      <c r="BI768" s="197">
        <f t="shared" si="58"/>
        <v>0</v>
      </c>
      <c r="BJ768" s="18" t="s">
        <v>81</v>
      </c>
      <c r="BK768" s="197">
        <f t="shared" si="59"/>
        <v>0</v>
      </c>
      <c r="BL768" s="18" t="s">
        <v>482</v>
      </c>
      <c r="BM768" s="196" t="s">
        <v>1352</v>
      </c>
    </row>
    <row r="769" spans="1:65" s="2" customFormat="1" ht="24.2" customHeight="1">
      <c r="A769" s="35"/>
      <c r="B769" s="36"/>
      <c r="C769" s="184" t="s">
        <v>1353</v>
      </c>
      <c r="D769" s="184" t="s">
        <v>144</v>
      </c>
      <c r="E769" s="185" t="s">
        <v>1354</v>
      </c>
      <c r="F769" s="186" t="s">
        <v>1355</v>
      </c>
      <c r="G769" s="187" t="s">
        <v>457</v>
      </c>
      <c r="H769" s="188">
        <v>1</v>
      </c>
      <c r="I769" s="189"/>
      <c r="J769" s="190">
        <f t="shared" si="50"/>
        <v>0</v>
      </c>
      <c r="K769" s="191"/>
      <c r="L769" s="40"/>
      <c r="M769" s="192" t="s">
        <v>1</v>
      </c>
      <c r="N769" s="193" t="s">
        <v>38</v>
      </c>
      <c r="O769" s="72"/>
      <c r="P769" s="194">
        <f t="shared" si="51"/>
        <v>0</v>
      </c>
      <c r="Q769" s="194">
        <v>0</v>
      </c>
      <c r="R769" s="194">
        <f t="shared" si="52"/>
        <v>0</v>
      </c>
      <c r="S769" s="194">
        <v>0</v>
      </c>
      <c r="T769" s="195">
        <f t="shared" si="53"/>
        <v>0</v>
      </c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/>
      <c r="AR769" s="196" t="s">
        <v>482</v>
      </c>
      <c r="AT769" s="196" t="s">
        <v>144</v>
      </c>
      <c r="AU769" s="196" t="s">
        <v>83</v>
      </c>
      <c r="AY769" s="18" t="s">
        <v>142</v>
      </c>
      <c r="BE769" s="197">
        <f t="shared" si="54"/>
        <v>0</v>
      </c>
      <c r="BF769" s="197">
        <f t="shared" si="55"/>
        <v>0</v>
      </c>
      <c r="BG769" s="197">
        <f t="shared" si="56"/>
        <v>0</v>
      </c>
      <c r="BH769" s="197">
        <f t="shared" si="57"/>
        <v>0</v>
      </c>
      <c r="BI769" s="197">
        <f t="shared" si="58"/>
        <v>0</v>
      </c>
      <c r="BJ769" s="18" t="s">
        <v>81</v>
      </c>
      <c r="BK769" s="197">
        <f t="shared" si="59"/>
        <v>0</v>
      </c>
      <c r="BL769" s="18" t="s">
        <v>482</v>
      </c>
      <c r="BM769" s="196" t="s">
        <v>1356</v>
      </c>
    </row>
    <row r="770" spans="1:65" s="2" customFormat="1" ht="16.5" customHeight="1">
      <c r="A770" s="35"/>
      <c r="B770" s="36"/>
      <c r="C770" s="231" t="s">
        <v>1357</v>
      </c>
      <c r="D770" s="231" t="s">
        <v>262</v>
      </c>
      <c r="E770" s="232" t="s">
        <v>1358</v>
      </c>
      <c r="F770" s="233" t="s">
        <v>1359</v>
      </c>
      <c r="G770" s="234" t="s">
        <v>457</v>
      </c>
      <c r="H770" s="235">
        <v>1</v>
      </c>
      <c r="I770" s="236"/>
      <c r="J770" s="237">
        <f t="shared" si="50"/>
        <v>0</v>
      </c>
      <c r="K770" s="238"/>
      <c r="L770" s="239"/>
      <c r="M770" s="240" t="s">
        <v>1</v>
      </c>
      <c r="N770" s="241" t="s">
        <v>38</v>
      </c>
      <c r="O770" s="72"/>
      <c r="P770" s="194">
        <f t="shared" si="51"/>
        <v>0</v>
      </c>
      <c r="Q770" s="194">
        <v>0</v>
      </c>
      <c r="R770" s="194">
        <f t="shared" si="52"/>
        <v>0</v>
      </c>
      <c r="S770" s="194">
        <v>0</v>
      </c>
      <c r="T770" s="195">
        <f t="shared" si="53"/>
        <v>0</v>
      </c>
      <c r="U770" s="35"/>
      <c r="V770" s="35"/>
      <c r="W770" s="35"/>
      <c r="X770" s="35"/>
      <c r="Y770" s="35"/>
      <c r="Z770" s="35"/>
      <c r="AA770" s="35"/>
      <c r="AB770" s="35"/>
      <c r="AC770" s="35"/>
      <c r="AD770" s="35"/>
      <c r="AE770" s="35"/>
      <c r="AR770" s="196" t="s">
        <v>1138</v>
      </c>
      <c r="AT770" s="196" t="s">
        <v>262</v>
      </c>
      <c r="AU770" s="196" t="s">
        <v>83</v>
      </c>
      <c r="AY770" s="18" t="s">
        <v>142</v>
      </c>
      <c r="BE770" s="197">
        <f t="shared" si="54"/>
        <v>0</v>
      </c>
      <c r="BF770" s="197">
        <f t="shared" si="55"/>
        <v>0</v>
      </c>
      <c r="BG770" s="197">
        <f t="shared" si="56"/>
        <v>0</v>
      </c>
      <c r="BH770" s="197">
        <f t="shared" si="57"/>
        <v>0</v>
      </c>
      <c r="BI770" s="197">
        <f t="shared" si="58"/>
        <v>0</v>
      </c>
      <c r="BJ770" s="18" t="s">
        <v>81</v>
      </c>
      <c r="BK770" s="197">
        <f t="shared" si="59"/>
        <v>0</v>
      </c>
      <c r="BL770" s="18" t="s">
        <v>482</v>
      </c>
      <c r="BM770" s="196" t="s">
        <v>1360</v>
      </c>
    </row>
    <row r="771" spans="1:65" s="2" customFormat="1" ht="24.2" customHeight="1">
      <c r="A771" s="35"/>
      <c r="B771" s="36"/>
      <c r="C771" s="184" t="s">
        <v>1361</v>
      </c>
      <c r="D771" s="184" t="s">
        <v>144</v>
      </c>
      <c r="E771" s="185" t="s">
        <v>1362</v>
      </c>
      <c r="F771" s="186" t="s">
        <v>1363</v>
      </c>
      <c r="G771" s="187" t="s">
        <v>307</v>
      </c>
      <c r="H771" s="188">
        <v>1</v>
      </c>
      <c r="I771" s="189"/>
      <c r="J771" s="190">
        <f t="shared" si="50"/>
        <v>0</v>
      </c>
      <c r="K771" s="191"/>
      <c r="L771" s="40"/>
      <c r="M771" s="192" t="s">
        <v>1</v>
      </c>
      <c r="N771" s="193" t="s">
        <v>38</v>
      </c>
      <c r="O771" s="72"/>
      <c r="P771" s="194">
        <f t="shared" si="51"/>
        <v>0</v>
      </c>
      <c r="Q771" s="194">
        <v>0</v>
      </c>
      <c r="R771" s="194">
        <f t="shared" si="52"/>
        <v>0</v>
      </c>
      <c r="S771" s="194">
        <v>0</v>
      </c>
      <c r="T771" s="195">
        <f t="shared" si="53"/>
        <v>0</v>
      </c>
      <c r="U771" s="35"/>
      <c r="V771" s="35"/>
      <c r="W771" s="35"/>
      <c r="X771" s="35"/>
      <c r="Y771" s="35"/>
      <c r="Z771" s="35"/>
      <c r="AA771" s="35"/>
      <c r="AB771" s="35"/>
      <c r="AC771" s="35"/>
      <c r="AD771" s="35"/>
      <c r="AE771" s="35"/>
      <c r="AR771" s="196" t="s">
        <v>482</v>
      </c>
      <c r="AT771" s="196" t="s">
        <v>144</v>
      </c>
      <c r="AU771" s="196" t="s">
        <v>83</v>
      </c>
      <c r="AY771" s="18" t="s">
        <v>142</v>
      </c>
      <c r="BE771" s="197">
        <f t="shared" si="54"/>
        <v>0</v>
      </c>
      <c r="BF771" s="197">
        <f t="shared" si="55"/>
        <v>0</v>
      </c>
      <c r="BG771" s="197">
        <f t="shared" si="56"/>
        <v>0</v>
      </c>
      <c r="BH771" s="197">
        <f t="shared" si="57"/>
        <v>0</v>
      </c>
      <c r="BI771" s="197">
        <f t="shared" si="58"/>
        <v>0</v>
      </c>
      <c r="BJ771" s="18" t="s">
        <v>81</v>
      </c>
      <c r="BK771" s="197">
        <f t="shared" si="59"/>
        <v>0</v>
      </c>
      <c r="BL771" s="18" t="s">
        <v>482</v>
      </c>
      <c r="BM771" s="196" t="s">
        <v>1364</v>
      </c>
    </row>
    <row r="772" spans="1:65" s="2" customFormat="1" ht="16.5" customHeight="1">
      <c r="A772" s="35"/>
      <c r="B772" s="36"/>
      <c r="C772" s="231" t="s">
        <v>1365</v>
      </c>
      <c r="D772" s="231" t="s">
        <v>262</v>
      </c>
      <c r="E772" s="232" t="s">
        <v>1366</v>
      </c>
      <c r="F772" s="233" t="s">
        <v>1367</v>
      </c>
      <c r="G772" s="234" t="s">
        <v>457</v>
      </c>
      <c r="H772" s="235">
        <v>1</v>
      </c>
      <c r="I772" s="236"/>
      <c r="J772" s="237">
        <f t="shared" si="50"/>
        <v>0</v>
      </c>
      <c r="K772" s="238"/>
      <c r="L772" s="239"/>
      <c r="M772" s="240" t="s">
        <v>1</v>
      </c>
      <c r="N772" s="241" t="s">
        <v>38</v>
      </c>
      <c r="O772" s="72"/>
      <c r="P772" s="194">
        <f t="shared" si="51"/>
        <v>0</v>
      </c>
      <c r="Q772" s="194">
        <v>0</v>
      </c>
      <c r="R772" s="194">
        <f t="shared" si="52"/>
        <v>0</v>
      </c>
      <c r="S772" s="194">
        <v>0</v>
      </c>
      <c r="T772" s="195">
        <f t="shared" si="53"/>
        <v>0</v>
      </c>
      <c r="U772" s="35"/>
      <c r="V772" s="35"/>
      <c r="W772" s="35"/>
      <c r="X772" s="35"/>
      <c r="Y772" s="35"/>
      <c r="Z772" s="35"/>
      <c r="AA772" s="35"/>
      <c r="AB772" s="35"/>
      <c r="AC772" s="35"/>
      <c r="AD772" s="35"/>
      <c r="AE772" s="35"/>
      <c r="AR772" s="196" t="s">
        <v>1138</v>
      </c>
      <c r="AT772" s="196" t="s">
        <v>262</v>
      </c>
      <c r="AU772" s="196" t="s">
        <v>83</v>
      </c>
      <c r="AY772" s="18" t="s">
        <v>142</v>
      </c>
      <c r="BE772" s="197">
        <f t="shared" si="54"/>
        <v>0</v>
      </c>
      <c r="BF772" s="197">
        <f t="shared" si="55"/>
        <v>0</v>
      </c>
      <c r="BG772" s="197">
        <f t="shared" si="56"/>
        <v>0</v>
      </c>
      <c r="BH772" s="197">
        <f t="shared" si="57"/>
        <v>0</v>
      </c>
      <c r="BI772" s="197">
        <f t="shared" si="58"/>
        <v>0</v>
      </c>
      <c r="BJ772" s="18" t="s">
        <v>81</v>
      </c>
      <c r="BK772" s="197">
        <f t="shared" si="59"/>
        <v>0</v>
      </c>
      <c r="BL772" s="18" t="s">
        <v>482</v>
      </c>
      <c r="BM772" s="196" t="s">
        <v>1368</v>
      </c>
    </row>
    <row r="773" spans="1:65" s="12" customFormat="1" ht="22.9" customHeight="1">
      <c r="B773" s="168"/>
      <c r="C773" s="169"/>
      <c r="D773" s="170" t="s">
        <v>72</v>
      </c>
      <c r="E773" s="182" t="s">
        <v>1369</v>
      </c>
      <c r="F773" s="182" t="s">
        <v>1370</v>
      </c>
      <c r="G773" s="169"/>
      <c r="H773" s="169"/>
      <c r="I773" s="172"/>
      <c r="J773" s="183">
        <f>BK773</f>
        <v>0</v>
      </c>
      <c r="K773" s="169"/>
      <c r="L773" s="174"/>
      <c r="M773" s="175"/>
      <c r="N773" s="176"/>
      <c r="O773" s="176"/>
      <c r="P773" s="177">
        <f>SUM(P774:P779)</f>
        <v>0</v>
      </c>
      <c r="Q773" s="176"/>
      <c r="R773" s="177">
        <f>SUM(R774:R779)</f>
        <v>0</v>
      </c>
      <c r="S773" s="176"/>
      <c r="T773" s="178">
        <f>SUM(T774:T779)</f>
        <v>0</v>
      </c>
      <c r="AR773" s="179" t="s">
        <v>163</v>
      </c>
      <c r="AT773" s="180" t="s">
        <v>72</v>
      </c>
      <c r="AU773" s="180" t="s">
        <v>81</v>
      </c>
      <c r="AY773" s="179" t="s">
        <v>142</v>
      </c>
      <c r="BK773" s="181">
        <f>SUM(BK774:BK779)</f>
        <v>0</v>
      </c>
    </row>
    <row r="774" spans="1:65" s="2" customFormat="1" ht="24.2" customHeight="1">
      <c r="A774" s="35"/>
      <c r="B774" s="36"/>
      <c r="C774" s="184" t="s">
        <v>1371</v>
      </c>
      <c r="D774" s="184" t="s">
        <v>144</v>
      </c>
      <c r="E774" s="185" t="s">
        <v>1372</v>
      </c>
      <c r="F774" s="186" t="s">
        <v>1373</v>
      </c>
      <c r="G774" s="187" t="s">
        <v>1374</v>
      </c>
      <c r="H774" s="188">
        <v>1</v>
      </c>
      <c r="I774" s="189"/>
      <c r="J774" s="190">
        <f t="shared" ref="J774:J779" si="60">ROUND(I774*H774,2)</f>
        <v>0</v>
      </c>
      <c r="K774" s="191"/>
      <c r="L774" s="40"/>
      <c r="M774" s="192" t="s">
        <v>1</v>
      </c>
      <c r="N774" s="193" t="s">
        <v>38</v>
      </c>
      <c r="O774" s="72"/>
      <c r="P774" s="194">
        <f t="shared" ref="P774:P779" si="61">O774*H774</f>
        <v>0</v>
      </c>
      <c r="Q774" s="194">
        <v>0</v>
      </c>
      <c r="R774" s="194">
        <f t="shared" ref="R774:R779" si="62">Q774*H774</f>
        <v>0</v>
      </c>
      <c r="S774" s="194">
        <v>0</v>
      </c>
      <c r="T774" s="195">
        <f t="shared" ref="T774:T779" si="63">S774*H774</f>
        <v>0</v>
      </c>
      <c r="U774" s="35"/>
      <c r="V774" s="35"/>
      <c r="W774" s="35"/>
      <c r="X774" s="35"/>
      <c r="Y774" s="35"/>
      <c r="Z774" s="35"/>
      <c r="AA774" s="35"/>
      <c r="AB774" s="35"/>
      <c r="AC774" s="35"/>
      <c r="AD774" s="35"/>
      <c r="AE774" s="35"/>
      <c r="AR774" s="196" t="s">
        <v>482</v>
      </c>
      <c r="AT774" s="196" t="s">
        <v>144</v>
      </c>
      <c r="AU774" s="196" t="s">
        <v>83</v>
      </c>
      <c r="AY774" s="18" t="s">
        <v>142</v>
      </c>
      <c r="BE774" s="197">
        <f t="shared" ref="BE774:BE779" si="64">IF(N774="základní",J774,0)</f>
        <v>0</v>
      </c>
      <c r="BF774" s="197">
        <f t="shared" ref="BF774:BF779" si="65">IF(N774="snížená",J774,0)</f>
        <v>0</v>
      </c>
      <c r="BG774" s="197">
        <f t="shared" ref="BG774:BG779" si="66">IF(N774="zákl. přenesená",J774,0)</f>
        <v>0</v>
      </c>
      <c r="BH774" s="197">
        <f t="shared" ref="BH774:BH779" si="67">IF(N774="sníž. přenesená",J774,0)</f>
        <v>0</v>
      </c>
      <c r="BI774" s="197">
        <f t="shared" ref="BI774:BI779" si="68">IF(N774="nulová",J774,0)</f>
        <v>0</v>
      </c>
      <c r="BJ774" s="18" t="s">
        <v>81</v>
      </c>
      <c r="BK774" s="197">
        <f t="shared" ref="BK774:BK779" si="69">ROUND(I774*H774,2)</f>
        <v>0</v>
      </c>
      <c r="BL774" s="18" t="s">
        <v>482</v>
      </c>
      <c r="BM774" s="196" t="s">
        <v>1375</v>
      </c>
    </row>
    <row r="775" spans="1:65" s="2" customFormat="1" ht="16.5" customHeight="1">
      <c r="A775" s="35"/>
      <c r="B775" s="36"/>
      <c r="C775" s="184" t="s">
        <v>1376</v>
      </c>
      <c r="D775" s="184" t="s">
        <v>144</v>
      </c>
      <c r="E775" s="185" t="s">
        <v>1377</v>
      </c>
      <c r="F775" s="186" t="s">
        <v>1378</v>
      </c>
      <c r="G775" s="187" t="s">
        <v>1374</v>
      </c>
      <c r="H775" s="188">
        <v>1</v>
      </c>
      <c r="I775" s="189"/>
      <c r="J775" s="190">
        <f t="shared" si="60"/>
        <v>0</v>
      </c>
      <c r="K775" s="191"/>
      <c r="L775" s="40"/>
      <c r="M775" s="192" t="s">
        <v>1</v>
      </c>
      <c r="N775" s="193" t="s">
        <v>38</v>
      </c>
      <c r="O775" s="72"/>
      <c r="P775" s="194">
        <f t="shared" si="61"/>
        <v>0</v>
      </c>
      <c r="Q775" s="194">
        <v>0</v>
      </c>
      <c r="R775" s="194">
        <f t="shared" si="62"/>
        <v>0</v>
      </c>
      <c r="S775" s="194">
        <v>0</v>
      </c>
      <c r="T775" s="195">
        <f t="shared" si="63"/>
        <v>0</v>
      </c>
      <c r="U775" s="35"/>
      <c r="V775" s="35"/>
      <c r="W775" s="35"/>
      <c r="X775" s="35"/>
      <c r="Y775" s="35"/>
      <c r="Z775" s="35"/>
      <c r="AA775" s="35"/>
      <c r="AB775" s="35"/>
      <c r="AC775" s="35"/>
      <c r="AD775" s="35"/>
      <c r="AE775" s="35"/>
      <c r="AR775" s="196" t="s">
        <v>482</v>
      </c>
      <c r="AT775" s="196" t="s">
        <v>144</v>
      </c>
      <c r="AU775" s="196" t="s">
        <v>83</v>
      </c>
      <c r="AY775" s="18" t="s">
        <v>142</v>
      </c>
      <c r="BE775" s="197">
        <f t="shared" si="64"/>
        <v>0</v>
      </c>
      <c r="BF775" s="197">
        <f t="shared" si="65"/>
        <v>0</v>
      </c>
      <c r="BG775" s="197">
        <f t="shared" si="66"/>
        <v>0</v>
      </c>
      <c r="BH775" s="197">
        <f t="shared" si="67"/>
        <v>0</v>
      </c>
      <c r="BI775" s="197">
        <f t="shared" si="68"/>
        <v>0</v>
      </c>
      <c r="BJ775" s="18" t="s">
        <v>81</v>
      </c>
      <c r="BK775" s="197">
        <f t="shared" si="69"/>
        <v>0</v>
      </c>
      <c r="BL775" s="18" t="s">
        <v>482</v>
      </c>
      <c r="BM775" s="196" t="s">
        <v>1379</v>
      </c>
    </row>
    <row r="776" spans="1:65" s="2" customFormat="1" ht="24.2" customHeight="1">
      <c r="A776" s="35"/>
      <c r="B776" s="36"/>
      <c r="C776" s="184" t="s">
        <v>1380</v>
      </c>
      <c r="D776" s="184" t="s">
        <v>144</v>
      </c>
      <c r="E776" s="185" t="s">
        <v>1381</v>
      </c>
      <c r="F776" s="186" t="s">
        <v>1382</v>
      </c>
      <c r="G776" s="187" t="s">
        <v>457</v>
      </c>
      <c r="H776" s="188">
        <v>9</v>
      </c>
      <c r="I776" s="189"/>
      <c r="J776" s="190">
        <f t="shared" si="60"/>
        <v>0</v>
      </c>
      <c r="K776" s="191"/>
      <c r="L776" s="40"/>
      <c r="M776" s="192" t="s">
        <v>1</v>
      </c>
      <c r="N776" s="193" t="s">
        <v>38</v>
      </c>
      <c r="O776" s="72"/>
      <c r="P776" s="194">
        <f t="shared" si="61"/>
        <v>0</v>
      </c>
      <c r="Q776" s="194">
        <v>0</v>
      </c>
      <c r="R776" s="194">
        <f t="shared" si="62"/>
        <v>0</v>
      </c>
      <c r="S776" s="194">
        <v>0</v>
      </c>
      <c r="T776" s="195">
        <f t="shared" si="63"/>
        <v>0</v>
      </c>
      <c r="U776" s="35"/>
      <c r="V776" s="35"/>
      <c r="W776" s="35"/>
      <c r="X776" s="35"/>
      <c r="Y776" s="35"/>
      <c r="Z776" s="35"/>
      <c r="AA776" s="35"/>
      <c r="AB776" s="35"/>
      <c r="AC776" s="35"/>
      <c r="AD776" s="35"/>
      <c r="AE776" s="35"/>
      <c r="AR776" s="196" t="s">
        <v>482</v>
      </c>
      <c r="AT776" s="196" t="s">
        <v>144</v>
      </c>
      <c r="AU776" s="196" t="s">
        <v>83</v>
      </c>
      <c r="AY776" s="18" t="s">
        <v>142</v>
      </c>
      <c r="BE776" s="197">
        <f t="shared" si="64"/>
        <v>0</v>
      </c>
      <c r="BF776" s="197">
        <f t="shared" si="65"/>
        <v>0</v>
      </c>
      <c r="BG776" s="197">
        <f t="shared" si="66"/>
        <v>0</v>
      </c>
      <c r="BH776" s="197">
        <f t="shared" si="67"/>
        <v>0</v>
      </c>
      <c r="BI776" s="197">
        <f t="shared" si="68"/>
        <v>0</v>
      </c>
      <c r="BJ776" s="18" t="s">
        <v>81</v>
      </c>
      <c r="BK776" s="197">
        <f t="shared" si="69"/>
        <v>0</v>
      </c>
      <c r="BL776" s="18" t="s">
        <v>482</v>
      </c>
      <c r="BM776" s="196" t="s">
        <v>1383</v>
      </c>
    </row>
    <row r="777" spans="1:65" s="2" customFormat="1" ht="24.2" customHeight="1">
      <c r="A777" s="35"/>
      <c r="B777" s="36"/>
      <c r="C777" s="184" t="s">
        <v>1384</v>
      </c>
      <c r="D777" s="184" t="s">
        <v>144</v>
      </c>
      <c r="E777" s="185" t="s">
        <v>1385</v>
      </c>
      <c r="F777" s="186" t="s">
        <v>1386</v>
      </c>
      <c r="G777" s="187" t="s">
        <v>457</v>
      </c>
      <c r="H777" s="188">
        <v>14</v>
      </c>
      <c r="I777" s="189"/>
      <c r="J777" s="190">
        <f t="shared" si="60"/>
        <v>0</v>
      </c>
      <c r="K777" s="191"/>
      <c r="L777" s="40"/>
      <c r="M777" s="192" t="s">
        <v>1</v>
      </c>
      <c r="N777" s="193" t="s">
        <v>38</v>
      </c>
      <c r="O777" s="72"/>
      <c r="P777" s="194">
        <f t="shared" si="61"/>
        <v>0</v>
      </c>
      <c r="Q777" s="194">
        <v>0</v>
      </c>
      <c r="R777" s="194">
        <f t="shared" si="62"/>
        <v>0</v>
      </c>
      <c r="S777" s="194">
        <v>0</v>
      </c>
      <c r="T777" s="195">
        <f t="shared" si="63"/>
        <v>0</v>
      </c>
      <c r="U777" s="35"/>
      <c r="V777" s="35"/>
      <c r="W777" s="35"/>
      <c r="X777" s="35"/>
      <c r="Y777" s="35"/>
      <c r="Z777" s="35"/>
      <c r="AA777" s="35"/>
      <c r="AB777" s="35"/>
      <c r="AC777" s="35"/>
      <c r="AD777" s="35"/>
      <c r="AE777" s="35"/>
      <c r="AR777" s="196" t="s">
        <v>482</v>
      </c>
      <c r="AT777" s="196" t="s">
        <v>144</v>
      </c>
      <c r="AU777" s="196" t="s">
        <v>83</v>
      </c>
      <c r="AY777" s="18" t="s">
        <v>142</v>
      </c>
      <c r="BE777" s="197">
        <f t="shared" si="64"/>
        <v>0</v>
      </c>
      <c r="BF777" s="197">
        <f t="shared" si="65"/>
        <v>0</v>
      </c>
      <c r="BG777" s="197">
        <f t="shared" si="66"/>
        <v>0</v>
      </c>
      <c r="BH777" s="197">
        <f t="shared" si="67"/>
        <v>0</v>
      </c>
      <c r="BI777" s="197">
        <f t="shared" si="68"/>
        <v>0</v>
      </c>
      <c r="BJ777" s="18" t="s">
        <v>81</v>
      </c>
      <c r="BK777" s="197">
        <f t="shared" si="69"/>
        <v>0</v>
      </c>
      <c r="BL777" s="18" t="s">
        <v>482</v>
      </c>
      <c r="BM777" s="196" t="s">
        <v>1387</v>
      </c>
    </row>
    <row r="778" spans="1:65" s="2" customFormat="1" ht="21.75" customHeight="1">
      <c r="A778" s="35"/>
      <c r="B778" s="36"/>
      <c r="C778" s="184" t="s">
        <v>1388</v>
      </c>
      <c r="D778" s="184" t="s">
        <v>144</v>
      </c>
      <c r="E778" s="185" t="s">
        <v>1389</v>
      </c>
      <c r="F778" s="186" t="s">
        <v>1390</v>
      </c>
      <c r="G778" s="187" t="s">
        <v>457</v>
      </c>
      <c r="H778" s="188">
        <v>1</v>
      </c>
      <c r="I778" s="189"/>
      <c r="J778" s="190">
        <f t="shared" si="60"/>
        <v>0</v>
      </c>
      <c r="K778" s="191"/>
      <c r="L778" s="40"/>
      <c r="M778" s="192" t="s">
        <v>1</v>
      </c>
      <c r="N778" s="193" t="s">
        <v>38</v>
      </c>
      <c r="O778" s="72"/>
      <c r="P778" s="194">
        <f t="shared" si="61"/>
        <v>0</v>
      </c>
      <c r="Q778" s="194">
        <v>0</v>
      </c>
      <c r="R778" s="194">
        <f t="shared" si="62"/>
        <v>0</v>
      </c>
      <c r="S778" s="194">
        <v>0</v>
      </c>
      <c r="T778" s="195">
        <f t="shared" si="63"/>
        <v>0</v>
      </c>
      <c r="U778" s="35"/>
      <c r="V778" s="35"/>
      <c r="W778" s="35"/>
      <c r="X778" s="35"/>
      <c r="Y778" s="35"/>
      <c r="Z778" s="35"/>
      <c r="AA778" s="35"/>
      <c r="AB778" s="35"/>
      <c r="AC778" s="35"/>
      <c r="AD778" s="35"/>
      <c r="AE778" s="35"/>
      <c r="AR778" s="196" t="s">
        <v>482</v>
      </c>
      <c r="AT778" s="196" t="s">
        <v>144</v>
      </c>
      <c r="AU778" s="196" t="s">
        <v>83</v>
      </c>
      <c r="AY778" s="18" t="s">
        <v>142</v>
      </c>
      <c r="BE778" s="197">
        <f t="shared" si="64"/>
        <v>0</v>
      </c>
      <c r="BF778" s="197">
        <f t="shared" si="65"/>
        <v>0</v>
      </c>
      <c r="BG778" s="197">
        <f t="shared" si="66"/>
        <v>0</v>
      </c>
      <c r="BH778" s="197">
        <f t="shared" si="67"/>
        <v>0</v>
      </c>
      <c r="BI778" s="197">
        <f t="shared" si="68"/>
        <v>0</v>
      </c>
      <c r="BJ778" s="18" t="s">
        <v>81</v>
      </c>
      <c r="BK778" s="197">
        <f t="shared" si="69"/>
        <v>0</v>
      </c>
      <c r="BL778" s="18" t="s">
        <v>482</v>
      </c>
      <c r="BM778" s="196" t="s">
        <v>1391</v>
      </c>
    </row>
    <row r="779" spans="1:65" s="2" customFormat="1" ht="21.75" customHeight="1">
      <c r="A779" s="35"/>
      <c r="B779" s="36"/>
      <c r="C779" s="184" t="s">
        <v>1392</v>
      </c>
      <c r="D779" s="184" t="s">
        <v>144</v>
      </c>
      <c r="E779" s="185" t="s">
        <v>1393</v>
      </c>
      <c r="F779" s="186" t="s">
        <v>1394</v>
      </c>
      <c r="G779" s="187" t="s">
        <v>457</v>
      </c>
      <c r="H779" s="188">
        <v>2</v>
      </c>
      <c r="I779" s="189"/>
      <c r="J779" s="190">
        <f t="shared" si="60"/>
        <v>0</v>
      </c>
      <c r="K779" s="191"/>
      <c r="L779" s="40"/>
      <c r="M779" s="192" t="s">
        <v>1</v>
      </c>
      <c r="N779" s="193" t="s">
        <v>38</v>
      </c>
      <c r="O779" s="72"/>
      <c r="P779" s="194">
        <f t="shared" si="61"/>
        <v>0</v>
      </c>
      <c r="Q779" s="194">
        <v>0</v>
      </c>
      <c r="R779" s="194">
        <f t="shared" si="62"/>
        <v>0</v>
      </c>
      <c r="S779" s="194">
        <v>0</v>
      </c>
      <c r="T779" s="195">
        <f t="shared" si="63"/>
        <v>0</v>
      </c>
      <c r="U779" s="35"/>
      <c r="V779" s="35"/>
      <c r="W779" s="35"/>
      <c r="X779" s="35"/>
      <c r="Y779" s="35"/>
      <c r="Z779" s="35"/>
      <c r="AA779" s="35"/>
      <c r="AB779" s="35"/>
      <c r="AC779" s="35"/>
      <c r="AD779" s="35"/>
      <c r="AE779" s="35"/>
      <c r="AR779" s="196" t="s">
        <v>482</v>
      </c>
      <c r="AT779" s="196" t="s">
        <v>144</v>
      </c>
      <c r="AU779" s="196" t="s">
        <v>83</v>
      </c>
      <c r="AY779" s="18" t="s">
        <v>142</v>
      </c>
      <c r="BE779" s="197">
        <f t="shared" si="64"/>
        <v>0</v>
      </c>
      <c r="BF779" s="197">
        <f t="shared" si="65"/>
        <v>0</v>
      </c>
      <c r="BG779" s="197">
        <f t="shared" si="66"/>
        <v>0</v>
      </c>
      <c r="BH779" s="197">
        <f t="shared" si="67"/>
        <v>0</v>
      </c>
      <c r="BI779" s="197">
        <f t="shared" si="68"/>
        <v>0</v>
      </c>
      <c r="BJ779" s="18" t="s">
        <v>81</v>
      </c>
      <c r="BK779" s="197">
        <f t="shared" si="69"/>
        <v>0</v>
      </c>
      <c r="BL779" s="18" t="s">
        <v>482</v>
      </c>
      <c r="BM779" s="196" t="s">
        <v>1395</v>
      </c>
    </row>
    <row r="780" spans="1:65" s="12" customFormat="1" ht="22.9" customHeight="1">
      <c r="B780" s="168"/>
      <c r="C780" s="169"/>
      <c r="D780" s="170" t="s">
        <v>72</v>
      </c>
      <c r="E780" s="182" t="s">
        <v>1396</v>
      </c>
      <c r="F780" s="182" t="s">
        <v>1397</v>
      </c>
      <c r="G780" s="169"/>
      <c r="H780" s="169"/>
      <c r="I780" s="172"/>
      <c r="J780" s="183">
        <f>BK780</f>
        <v>0</v>
      </c>
      <c r="K780" s="169"/>
      <c r="L780" s="174"/>
      <c r="M780" s="175"/>
      <c r="N780" s="176"/>
      <c r="O780" s="176"/>
      <c r="P780" s="177">
        <f>P781</f>
        <v>0</v>
      </c>
      <c r="Q780" s="176"/>
      <c r="R780" s="177">
        <f>R781</f>
        <v>0</v>
      </c>
      <c r="S780" s="176"/>
      <c r="T780" s="178">
        <f>T781</f>
        <v>0</v>
      </c>
      <c r="AR780" s="179" t="s">
        <v>163</v>
      </c>
      <c r="AT780" s="180" t="s">
        <v>72</v>
      </c>
      <c r="AU780" s="180" t="s">
        <v>81</v>
      </c>
      <c r="AY780" s="179" t="s">
        <v>142</v>
      </c>
      <c r="BK780" s="181">
        <f>BK781</f>
        <v>0</v>
      </c>
    </row>
    <row r="781" spans="1:65" s="2" customFormat="1" ht="24.2" customHeight="1">
      <c r="A781" s="35"/>
      <c r="B781" s="36"/>
      <c r="C781" s="184" t="s">
        <v>1398</v>
      </c>
      <c r="D781" s="184" t="s">
        <v>144</v>
      </c>
      <c r="E781" s="185" t="s">
        <v>1399</v>
      </c>
      <c r="F781" s="186" t="s">
        <v>1400</v>
      </c>
      <c r="G781" s="187" t="s">
        <v>457</v>
      </c>
      <c r="H781" s="188">
        <v>5</v>
      </c>
      <c r="I781" s="189"/>
      <c r="J781" s="190">
        <f>ROUND(I781*H781,2)</f>
        <v>0</v>
      </c>
      <c r="K781" s="191"/>
      <c r="L781" s="40"/>
      <c r="M781" s="192" t="s">
        <v>1</v>
      </c>
      <c r="N781" s="193" t="s">
        <v>38</v>
      </c>
      <c r="O781" s="72"/>
      <c r="P781" s="194">
        <f>O781*H781</f>
        <v>0</v>
      </c>
      <c r="Q781" s="194">
        <v>0</v>
      </c>
      <c r="R781" s="194">
        <f>Q781*H781</f>
        <v>0</v>
      </c>
      <c r="S781" s="194">
        <v>0</v>
      </c>
      <c r="T781" s="195">
        <f>S781*H781</f>
        <v>0</v>
      </c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/>
      <c r="AR781" s="196" t="s">
        <v>482</v>
      </c>
      <c r="AT781" s="196" t="s">
        <v>144</v>
      </c>
      <c r="AU781" s="196" t="s">
        <v>83</v>
      </c>
      <c r="AY781" s="18" t="s">
        <v>142</v>
      </c>
      <c r="BE781" s="197">
        <f>IF(N781="základní",J781,0)</f>
        <v>0</v>
      </c>
      <c r="BF781" s="197">
        <f>IF(N781="snížená",J781,0)</f>
        <v>0</v>
      </c>
      <c r="BG781" s="197">
        <f>IF(N781="zákl. přenesená",J781,0)</f>
        <v>0</v>
      </c>
      <c r="BH781" s="197">
        <f>IF(N781="sníž. přenesená",J781,0)</f>
        <v>0</v>
      </c>
      <c r="BI781" s="197">
        <f>IF(N781="nulová",J781,0)</f>
        <v>0</v>
      </c>
      <c r="BJ781" s="18" t="s">
        <v>81</v>
      </c>
      <c r="BK781" s="197">
        <f>ROUND(I781*H781,2)</f>
        <v>0</v>
      </c>
      <c r="BL781" s="18" t="s">
        <v>482</v>
      </c>
      <c r="BM781" s="196" t="s">
        <v>1401</v>
      </c>
    </row>
    <row r="782" spans="1:65" s="12" customFormat="1" ht="25.9" customHeight="1">
      <c r="B782" s="168"/>
      <c r="C782" s="169"/>
      <c r="D782" s="170" t="s">
        <v>72</v>
      </c>
      <c r="E782" s="171" t="s">
        <v>1402</v>
      </c>
      <c r="F782" s="171" t="s">
        <v>1403</v>
      </c>
      <c r="G782" s="169"/>
      <c r="H782" s="169"/>
      <c r="I782" s="172"/>
      <c r="J782" s="173">
        <f>BK782</f>
        <v>0</v>
      </c>
      <c r="K782" s="169"/>
      <c r="L782" s="174"/>
      <c r="M782" s="175"/>
      <c r="N782" s="176"/>
      <c r="O782" s="176"/>
      <c r="P782" s="177">
        <f>P783</f>
        <v>0</v>
      </c>
      <c r="Q782" s="176"/>
      <c r="R782" s="177">
        <f>R783</f>
        <v>0</v>
      </c>
      <c r="S782" s="176"/>
      <c r="T782" s="178">
        <f>T783</f>
        <v>0</v>
      </c>
      <c r="AR782" s="179" t="s">
        <v>148</v>
      </c>
      <c r="AT782" s="180" t="s">
        <v>72</v>
      </c>
      <c r="AU782" s="180" t="s">
        <v>73</v>
      </c>
      <c r="AY782" s="179" t="s">
        <v>142</v>
      </c>
      <c r="BK782" s="181">
        <f>BK783</f>
        <v>0</v>
      </c>
    </row>
    <row r="783" spans="1:65" s="2" customFormat="1" ht="24.2" customHeight="1">
      <c r="A783" s="35"/>
      <c r="B783" s="36"/>
      <c r="C783" s="184" t="s">
        <v>1404</v>
      </c>
      <c r="D783" s="184" t="s">
        <v>144</v>
      </c>
      <c r="E783" s="185" t="s">
        <v>1405</v>
      </c>
      <c r="F783" s="186" t="s">
        <v>1406</v>
      </c>
      <c r="G783" s="187" t="s">
        <v>1374</v>
      </c>
      <c r="H783" s="188">
        <v>1</v>
      </c>
      <c r="I783" s="189"/>
      <c r="J783" s="190">
        <f>ROUND(I783*H783,2)</f>
        <v>0</v>
      </c>
      <c r="K783" s="191"/>
      <c r="L783" s="40"/>
      <c r="M783" s="192" t="s">
        <v>1</v>
      </c>
      <c r="N783" s="193" t="s">
        <v>38</v>
      </c>
      <c r="O783" s="72"/>
      <c r="P783" s="194">
        <f>O783*H783</f>
        <v>0</v>
      </c>
      <c r="Q783" s="194">
        <v>0</v>
      </c>
      <c r="R783" s="194">
        <f>Q783*H783</f>
        <v>0</v>
      </c>
      <c r="S783" s="194">
        <v>0</v>
      </c>
      <c r="T783" s="195">
        <f>S783*H783</f>
        <v>0</v>
      </c>
      <c r="U783" s="35"/>
      <c r="V783" s="35"/>
      <c r="W783" s="35"/>
      <c r="X783" s="35"/>
      <c r="Y783" s="35"/>
      <c r="Z783" s="35"/>
      <c r="AA783" s="35"/>
      <c r="AB783" s="35"/>
      <c r="AC783" s="35"/>
      <c r="AD783" s="35"/>
      <c r="AE783" s="35"/>
      <c r="AR783" s="196" t="s">
        <v>482</v>
      </c>
      <c r="AT783" s="196" t="s">
        <v>144</v>
      </c>
      <c r="AU783" s="196" t="s">
        <v>81</v>
      </c>
      <c r="AY783" s="18" t="s">
        <v>142</v>
      </c>
      <c r="BE783" s="197">
        <f>IF(N783="základní",J783,0)</f>
        <v>0</v>
      </c>
      <c r="BF783" s="197">
        <f>IF(N783="snížená",J783,0)</f>
        <v>0</v>
      </c>
      <c r="BG783" s="197">
        <f>IF(N783="zákl. přenesená",J783,0)</f>
        <v>0</v>
      </c>
      <c r="BH783" s="197">
        <f>IF(N783="sníž. přenesená",J783,0)</f>
        <v>0</v>
      </c>
      <c r="BI783" s="197">
        <f>IF(N783="nulová",J783,0)</f>
        <v>0</v>
      </c>
      <c r="BJ783" s="18" t="s">
        <v>81</v>
      </c>
      <c r="BK783" s="197">
        <f>ROUND(I783*H783,2)</f>
        <v>0</v>
      </c>
      <c r="BL783" s="18" t="s">
        <v>482</v>
      </c>
      <c r="BM783" s="196" t="s">
        <v>1407</v>
      </c>
    </row>
    <row r="784" spans="1:65" s="12" customFormat="1" ht="25.9" customHeight="1">
      <c r="B784" s="168"/>
      <c r="C784" s="169"/>
      <c r="D784" s="170" t="s">
        <v>72</v>
      </c>
      <c r="E784" s="171" t="s">
        <v>1408</v>
      </c>
      <c r="F784" s="171" t="s">
        <v>1409</v>
      </c>
      <c r="G784" s="169"/>
      <c r="H784" s="169"/>
      <c r="I784" s="172"/>
      <c r="J784" s="173">
        <f>BK784</f>
        <v>0</v>
      </c>
      <c r="K784" s="169"/>
      <c r="L784" s="174"/>
      <c r="M784" s="175"/>
      <c r="N784" s="176"/>
      <c r="O784" s="176"/>
      <c r="P784" s="177">
        <f>P785+P788+P791</f>
        <v>0</v>
      </c>
      <c r="Q784" s="176"/>
      <c r="R784" s="177">
        <f>R785+R788+R791</f>
        <v>0</v>
      </c>
      <c r="S784" s="176"/>
      <c r="T784" s="178">
        <f>T785+T788+T791</f>
        <v>0</v>
      </c>
      <c r="AR784" s="179" t="s">
        <v>172</v>
      </c>
      <c r="AT784" s="180" t="s">
        <v>72</v>
      </c>
      <c r="AU784" s="180" t="s">
        <v>73</v>
      </c>
      <c r="AY784" s="179" t="s">
        <v>142</v>
      </c>
      <c r="BK784" s="181">
        <f>BK785+BK788+BK791</f>
        <v>0</v>
      </c>
    </row>
    <row r="785" spans="1:65" s="12" customFormat="1" ht="22.9" customHeight="1">
      <c r="B785" s="168"/>
      <c r="C785" s="169"/>
      <c r="D785" s="170" t="s">
        <v>72</v>
      </c>
      <c r="E785" s="182" t="s">
        <v>1410</v>
      </c>
      <c r="F785" s="182" t="s">
        <v>1411</v>
      </c>
      <c r="G785" s="169"/>
      <c r="H785" s="169"/>
      <c r="I785" s="172"/>
      <c r="J785" s="183">
        <f>BK785</f>
        <v>0</v>
      </c>
      <c r="K785" s="169"/>
      <c r="L785" s="174"/>
      <c r="M785" s="175"/>
      <c r="N785" s="176"/>
      <c r="O785" s="176"/>
      <c r="P785" s="177">
        <f>SUM(P786:P787)</f>
        <v>0</v>
      </c>
      <c r="Q785" s="176"/>
      <c r="R785" s="177">
        <f>SUM(R786:R787)</f>
        <v>0</v>
      </c>
      <c r="S785" s="176"/>
      <c r="T785" s="178">
        <f>SUM(T786:T787)</f>
        <v>0</v>
      </c>
      <c r="AR785" s="179" t="s">
        <v>172</v>
      </c>
      <c r="AT785" s="180" t="s">
        <v>72</v>
      </c>
      <c r="AU785" s="180" t="s">
        <v>81</v>
      </c>
      <c r="AY785" s="179" t="s">
        <v>142</v>
      </c>
      <c r="BK785" s="181">
        <f>SUM(BK786:BK787)</f>
        <v>0</v>
      </c>
    </row>
    <row r="786" spans="1:65" s="2" customFormat="1" ht="16.5" customHeight="1">
      <c r="A786" s="35"/>
      <c r="B786" s="36"/>
      <c r="C786" s="184" t="s">
        <v>1412</v>
      </c>
      <c r="D786" s="184" t="s">
        <v>144</v>
      </c>
      <c r="E786" s="185" t="s">
        <v>1413</v>
      </c>
      <c r="F786" s="186" t="s">
        <v>1414</v>
      </c>
      <c r="G786" s="187" t="s">
        <v>1374</v>
      </c>
      <c r="H786" s="188">
        <v>1</v>
      </c>
      <c r="I786" s="189"/>
      <c r="J786" s="190">
        <f>ROUND(I786*H786,2)</f>
        <v>0</v>
      </c>
      <c r="K786" s="191"/>
      <c r="L786" s="40"/>
      <c r="M786" s="192" t="s">
        <v>1</v>
      </c>
      <c r="N786" s="193" t="s">
        <v>38</v>
      </c>
      <c r="O786" s="72"/>
      <c r="P786" s="194">
        <f>O786*H786</f>
        <v>0</v>
      </c>
      <c r="Q786" s="194">
        <v>0</v>
      </c>
      <c r="R786" s="194">
        <f>Q786*H786</f>
        <v>0</v>
      </c>
      <c r="S786" s="194">
        <v>0</v>
      </c>
      <c r="T786" s="195">
        <f>S786*H786</f>
        <v>0</v>
      </c>
      <c r="U786" s="35"/>
      <c r="V786" s="35"/>
      <c r="W786" s="35"/>
      <c r="X786" s="35"/>
      <c r="Y786" s="35"/>
      <c r="Z786" s="35"/>
      <c r="AA786" s="35"/>
      <c r="AB786" s="35"/>
      <c r="AC786" s="35"/>
      <c r="AD786" s="35"/>
      <c r="AE786" s="35"/>
      <c r="AR786" s="196" t="s">
        <v>482</v>
      </c>
      <c r="AT786" s="196" t="s">
        <v>144</v>
      </c>
      <c r="AU786" s="196" t="s">
        <v>83</v>
      </c>
      <c r="AY786" s="18" t="s">
        <v>142</v>
      </c>
      <c r="BE786" s="197">
        <f>IF(N786="základní",J786,0)</f>
        <v>0</v>
      </c>
      <c r="BF786" s="197">
        <f>IF(N786="snížená",J786,0)</f>
        <v>0</v>
      </c>
      <c r="BG786" s="197">
        <f>IF(N786="zákl. přenesená",J786,0)</f>
        <v>0</v>
      </c>
      <c r="BH786" s="197">
        <f>IF(N786="sníž. přenesená",J786,0)</f>
        <v>0</v>
      </c>
      <c r="BI786" s="197">
        <f>IF(N786="nulová",J786,0)</f>
        <v>0</v>
      </c>
      <c r="BJ786" s="18" t="s">
        <v>81</v>
      </c>
      <c r="BK786" s="197">
        <f>ROUND(I786*H786,2)</f>
        <v>0</v>
      </c>
      <c r="BL786" s="18" t="s">
        <v>482</v>
      </c>
      <c r="BM786" s="196" t="s">
        <v>1415</v>
      </c>
    </row>
    <row r="787" spans="1:65" s="2" customFormat="1" ht="16.5" customHeight="1">
      <c r="A787" s="35"/>
      <c r="B787" s="36"/>
      <c r="C787" s="184" t="s">
        <v>1416</v>
      </c>
      <c r="D787" s="184" t="s">
        <v>144</v>
      </c>
      <c r="E787" s="185" t="s">
        <v>1417</v>
      </c>
      <c r="F787" s="186" t="s">
        <v>1418</v>
      </c>
      <c r="G787" s="187" t="s">
        <v>1374</v>
      </c>
      <c r="H787" s="188">
        <v>1</v>
      </c>
      <c r="I787" s="189"/>
      <c r="J787" s="190">
        <f>ROUND(I787*H787,2)</f>
        <v>0</v>
      </c>
      <c r="K787" s="191"/>
      <c r="L787" s="40"/>
      <c r="M787" s="192" t="s">
        <v>1</v>
      </c>
      <c r="N787" s="193" t="s">
        <v>38</v>
      </c>
      <c r="O787" s="72"/>
      <c r="P787" s="194">
        <f>O787*H787</f>
        <v>0</v>
      </c>
      <c r="Q787" s="194">
        <v>0</v>
      </c>
      <c r="R787" s="194">
        <f>Q787*H787</f>
        <v>0</v>
      </c>
      <c r="S787" s="194">
        <v>0</v>
      </c>
      <c r="T787" s="195">
        <f>S787*H787</f>
        <v>0</v>
      </c>
      <c r="U787" s="35"/>
      <c r="V787" s="35"/>
      <c r="W787" s="35"/>
      <c r="X787" s="35"/>
      <c r="Y787" s="35"/>
      <c r="Z787" s="35"/>
      <c r="AA787" s="35"/>
      <c r="AB787" s="35"/>
      <c r="AC787" s="35"/>
      <c r="AD787" s="35"/>
      <c r="AE787" s="35"/>
      <c r="AR787" s="196" t="s">
        <v>482</v>
      </c>
      <c r="AT787" s="196" t="s">
        <v>144</v>
      </c>
      <c r="AU787" s="196" t="s">
        <v>83</v>
      </c>
      <c r="AY787" s="18" t="s">
        <v>142</v>
      </c>
      <c r="BE787" s="197">
        <f>IF(N787="základní",J787,0)</f>
        <v>0</v>
      </c>
      <c r="BF787" s="197">
        <f>IF(N787="snížená",J787,0)</f>
        <v>0</v>
      </c>
      <c r="BG787" s="197">
        <f>IF(N787="zákl. přenesená",J787,0)</f>
        <v>0</v>
      </c>
      <c r="BH787" s="197">
        <f>IF(N787="sníž. přenesená",J787,0)</f>
        <v>0</v>
      </c>
      <c r="BI787" s="197">
        <f>IF(N787="nulová",J787,0)</f>
        <v>0</v>
      </c>
      <c r="BJ787" s="18" t="s">
        <v>81</v>
      </c>
      <c r="BK787" s="197">
        <f>ROUND(I787*H787,2)</f>
        <v>0</v>
      </c>
      <c r="BL787" s="18" t="s">
        <v>482</v>
      </c>
      <c r="BM787" s="196" t="s">
        <v>1419</v>
      </c>
    </row>
    <row r="788" spans="1:65" s="12" customFormat="1" ht="22.9" customHeight="1">
      <c r="B788" s="168"/>
      <c r="C788" s="169"/>
      <c r="D788" s="170" t="s">
        <v>72</v>
      </c>
      <c r="E788" s="182" t="s">
        <v>1420</v>
      </c>
      <c r="F788" s="182" t="s">
        <v>1421</v>
      </c>
      <c r="G788" s="169"/>
      <c r="H788" s="169"/>
      <c r="I788" s="172"/>
      <c r="J788" s="183">
        <f>BK788</f>
        <v>0</v>
      </c>
      <c r="K788" s="169"/>
      <c r="L788" s="174"/>
      <c r="M788" s="175"/>
      <c r="N788" s="176"/>
      <c r="O788" s="176"/>
      <c r="P788" s="177">
        <f>SUM(P789:P790)</f>
        <v>0</v>
      </c>
      <c r="Q788" s="176"/>
      <c r="R788" s="177">
        <f>SUM(R789:R790)</f>
        <v>0</v>
      </c>
      <c r="S788" s="176"/>
      <c r="T788" s="178">
        <f>SUM(T789:T790)</f>
        <v>0</v>
      </c>
      <c r="AR788" s="179" t="s">
        <v>172</v>
      </c>
      <c r="AT788" s="180" t="s">
        <v>72</v>
      </c>
      <c r="AU788" s="180" t="s">
        <v>81</v>
      </c>
      <c r="AY788" s="179" t="s">
        <v>142</v>
      </c>
      <c r="BK788" s="181">
        <f>SUM(BK789:BK790)</f>
        <v>0</v>
      </c>
    </row>
    <row r="789" spans="1:65" s="2" customFormat="1" ht="16.5" customHeight="1">
      <c r="A789" s="35"/>
      <c r="B789" s="36"/>
      <c r="C789" s="184" t="s">
        <v>1422</v>
      </c>
      <c r="D789" s="184" t="s">
        <v>144</v>
      </c>
      <c r="E789" s="185" t="s">
        <v>1423</v>
      </c>
      <c r="F789" s="186" t="s">
        <v>1424</v>
      </c>
      <c r="G789" s="187" t="s">
        <v>1374</v>
      </c>
      <c r="H789" s="188">
        <v>1</v>
      </c>
      <c r="I789" s="189"/>
      <c r="J789" s="190">
        <f>ROUND(I789*H789,2)</f>
        <v>0</v>
      </c>
      <c r="K789" s="191"/>
      <c r="L789" s="40"/>
      <c r="M789" s="192" t="s">
        <v>1</v>
      </c>
      <c r="N789" s="193" t="s">
        <v>38</v>
      </c>
      <c r="O789" s="72"/>
      <c r="P789" s="194">
        <f>O789*H789</f>
        <v>0</v>
      </c>
      <c r="Q789" s="194">
        <v>0</v>
      </c>
      <c r="R789" s="194">
        <f>Q789*H789</f>
        <v>0</v>
      </c>
      <c r="S789" s="194">
        <v>0</v>
      </c>
      <c r="T789" s="195">
        <f>S789*H789</f>
        <v>0</v>
      </c>
      <c r="U789" s="35"/>
      <c r="V789" s="35"/>
      <c r="W789" s="35"/>
      <c r="X789" s="35"/>
      <c r="Y789" s="35"/>
      <c r="Z789" s="35"/>
      <c r="AA789" s="35"/>
      <c r="AB789" s="35"/>
      <c r="AC789" s="35"/>
      <c r="AD789" s="35"/>
      <c r="AE789" s="35"/>
      <c r="AR789" s="196" t="s">
        <v>482</v>
      </c>
      <c r="AT789" s="196" t="s">
        <v>144</v>
      </c>
      <c r="AU789" s="196" t="s">
        <v>83</v>
      </c>
      <c r="AY789" s="18" t="s">
        <v>142</v>
      </c>
      <c r="BE789" s="197">
        <f>IF(N789="základní",J789,0)</f>
        <v>0</v>
      </c>
      <c r="BF789" s="197">
        <f>IF(N789="snížená",J789,0)</f>
        <v>0</v>
      </c>
      <c r="BG789" s="197">
        <f>IF(N789="zákl. přenesená",J789,0)</f>
        <v>0</v>
      </c>
      <c r="BH789" s="197">
        <f>IF(N789="sníž. přenesená",J789,0)</f>
        <v>0</v>
      </c>
      <c r="BI789" s="197">
        <f>IF(N789="nulová",J789,0)</f>
        <v>0</v>
      </c>
      <c r="BJ789" s="18" t="s">
        <v>81</v>
      </c>
      <c r="BK789" s="197">
        <f>ROUND(I789*H789,2)</f>
        <v>0</v>
      </c>
      <c r="BL789" s="18" t="s">
        <v>482</v>
      </c>
      <c r="BM789" s="196" t="s">
        <v>1425</v>
      </c>
    </row>
    <row r="790" spans="1:65" s="2" customFormat="1" ht="16.5" customHeight="1">
      <c r="A790" s="35"/>
      <c r="B790" s="36"/>
      <c r="C790" s="184" t="s">
        <v>1426</v>
      </c>
      <c r="D790" s="184" t="s">
        <v>144</v>
      </c>
      <c r="E790" s="185" t="s">
        <v>1427</v>
      </c>
      <c r="F790" s="186" t="s">
        <v>1428</v>
      </c>
      <c r="G790" s="187" t="s">
        <v>1374</v>
      </c>
      <c r="H790" s="188">
        <v>1</v>
      </c>
      <c r="I790" s="189"/>
      <c r="J790" s="190">
        <f>ROUND(I790*H790,2)</f>
        <v>0</v>
      </c>
      <c r="K790" s="191"/>
      <c r="L790" s="40"/>
      <c r="M790" s="192" t="s">
        <v>1</v>
      </c>
      <c r="N790" s="193" t="s">
        <v>38</v>
      </c>
      <c r="O790" s="72"/>
      <c r="P790" s="194">
        <f>O790*H790</f>
        <v>0</v>
      </c>
      <c r="Q790" s="194">
        <v>0</v>
      </c>
      <c r="R790" s="194">
        <f>Q790*H790</f>
        <v>0</v>
      </c>
      <c r="S790" s="194">
        <v>0</v>
      </c>
      <c r="T790" s="195">
        <f>S790*H790</f>
        <v>0</v>
      </c>
      <c r="U790" s="35"/>
      <c r="V790" s="35"/>
      <c r="W790" s="35"/>
      <c r="X790" s="35"/>
      <c r="Y790" s="35"/>
      <c r="Z790" s="35"/>
      <c r="AA790" s="35"/>
      <c r="AB790" s="35"/>
      <c r="AC790" s="35"/>
      <c r="AD790" s="35"/>
      <c r="AE790" s="35"/>
      <c r="AR790" s="196" t="s">
        <v>482</v>
      </c>
      <c r="AT790" s="196" t="s">
        <v>144</v>
      </c>
      <c r="AU790" s="196" t="s">
        <v>83</v>
      </c>
      <c r="AY790" s="18" t="s">
        <v>142</v>
      </c>
      <c r="BE790" s="197">
        <f>IF(N790="základní",J790,0)</f>
        <v>0</v>
      </c>
      <c r="BF790" s="197">
        <f>IF(N790="snížená",J790,0)</f>
        <v>0</v>
      </c>
      <c r="BG790" s="197">
        <f>IF(N790="zákl. přenesená",J790,0)</f>
        <v>0</v>
      </c>
      <c r="BH790" s="197">
        <f>IF(N790="sníž. přenesená",J790,0)</f>
        <v>0</v>
      </c>
      <c r="BI790" s="197">
        <f>IF(N790="nulová",J790,0)</f>
        <v>0</v>
      </c>
      <c r="BJ790" s="18" t="s">
        <v>81</v>
      </c>
      <c r="BK790" s="197">
        <f>ROUND(I790*H790,2)</f>
        <v>0</v>
      </c>
      <c r="BL790" s="18" t="s">
        <v>482</v>
      </c>
      <c r="BM790" s="196" t="s">
        <v>1429</v>
      </c>
    </row>
    <row r="791" spans="1:65" s="12" customFormat="1" ht="22.9" customHeight="1">
      <c r="B791" s="168"/>
      <c r="C791" s="169"/>
      <c r="D791" s="170" t="s">
        <v>72</v>
      </c>
      <c r="E791" s="182" t="s">
        <v>1430</v>
      </c>
      <c r="F791" s="182" t="s">
        <v>1431</v>
      </c>
      <c r="G791" s="169"/>
      <c r="H791" s="169"/>
      <c r="I791" s="172"/>
      <c r="J791" s="183">
        <f>BK791</f>
        <v>0</v>
      </c>
      <c r="K791" s="169"/>
      <c r="L791" s="174"/>
      <c r="M791" s="175"/>
      <c r="N791" s="176"/>
      <c r="O791" s="176"/>
      <c r="P791" s="177">
        <f>P792</f>
        <v>0</v>
      </c>
      <c r="Q791" s="176"/>
      <c r="R791" s="177">
        <f>R792</f>
        <v>0</v>
      </c>
      <c r="S791" s="176"/>
      <c r="T791" s="178">
        <f>T792</f>
        <v>0</v>
      </c>
      <c r="AR791" s="179" t="s">
        <v>172</v>
      </c>
      <c r="AT791" s="180" t="s">
        <v>72</v>
      </c>
      <c r="AU791" s="180" t="s">
        <v>81</v>
      </c>
      <c r="AY791" s="179" t="s">
        <v>142</v>
      </c>
      <c r="BK791" s="181">
        <f>BK792</f>
        <v>0</v>
      </c>
    </row>
    <row r="792" spans="1:65" s="2" customFormat="1" ht="16.5" customHeight="1">
      <c r="A792" s="35"/>
      <c r="B792" s="36"/>
      <c r="C792" s="184" t="s">
        <v>1432</v>
      </c>
      <c r="D792" s="184" t="s">
        <v>144</v>
      </c>
      <c r="E792" s="185" t="s">
        <v>1433</v>
      </c>
      <c r="F792" s="186" t="s">
        <v>1434</v>
      </c>
      <c r="G792" s="187" t="s">
        <v>1374</v>
      </c>
      <c r="H792" s="188">
        <v>1</v>
      </c>
      <c r="I792" s="189"/>
      <c r="J792" s="190">
        <f>ROUND(I792*H792,2)</f>
        <v>0</v>
      </c>
      <c r="K792" s="191"/>
      <c r="L792" s="40"/>
      <c r="M792" s="253" t="s">
        <v>1</v>
      </c>
      <c r="N792" s="254" t="s">
        <v>38</v>
      </c>
      <c r="O792" s="255"/>
      <c r="P792" s="256">
        <f>O792*H792</f>
        <v>0</v>
      </c>
      <c r="Q792" s="256">
        <v>0</v>
      </c>
      <c r="R792" s="256">
        <f>Q792*H792</f>
        <v>0</v>
      </c>
      <c r="S792" s="256">
        <v>0</v>
      </c>
      <c r="T792" s="257">
        <f>S792*H792</f>
        <v>0</v>
      </c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/>
      <c r="AR792" s="196" t="s">
        <v>482</v>
      </c>
      <c r="AT792" s="196" t="s">
        <v>144</v>
      </c>
      <c r="AU792" s="196" t="s">
        <v>83</v>
      </c>
      <c r="AY792" s="18" t="s">
        <v>142</v>
      </c>
      <c r="BE792" s="197">
        <f>IF(N792="základní",J792,0)</f>
        <v>0</v>
      </c>
      <c r="BF792" s="197">
        <f>IF(N792="snížená",J792,0)</f>
        <v>0</v>
      </c>
      <c r="BG792" s="197">
        <f>IF(N792="zákl. přenesená",J792,0)</f>
        <v>0</v>
      </c>
      <c r="BH792" s="197">
        <f>IF(N792="sníž. přenesená",J792,0)</f>
        <v>0</v>
      </c>
      <c r="BI792" s="197">
        <f>IF(N792="nulová",J792,0)</f>
        <v>0</v>
      </c>
      <c r="BJ792" s="18" t="s">
        <v>81</v>
      </c>
      <c r="BK792" s="197">
        <f>ROUND(I792*H792,2)</f>
        <v>0</v>
      </c>
      <c r="BL792" s="18" t="s">
        <v>482</v>
      </c>
      <c r="BM792" s="196" t="s">
        <v>1435</v>
      </c>
    </row>
    <row r="793" spans="1:65" s="2" customFormat="1" ht="6.95" customHeight="1">
      <c r="A793" s="35"/>
      <c r="B793" s="55"/>
      <c r="C793" s="56"/>
      <c r="D793" s="56"/>
      <c r="E793" s="56"/>
      <c r="F793" s="56"/>
      <c r="G793" s="56"/>
      <c r="H793" s="56"/>
      <c r="I793" s="56"/>
      <c r="J793" s="56"/>
      <c r="K793" s="56"/>
      <c r="L793" s="40"/>
      <c r="M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  <c r="AE793" s="35"/>
    </row>
  </sheetData>
  <sheetProtection algorithmName="SHA-512" hashValue="heb2ZAMY4yN4clUFRmgJ8dxFi8oSFCAz5GG7WFSjHHT/FsmCONIFxjzPSYH1Mse/inN6n1bgi2VzY3RxgzjYdw==" saltValue="h84lIEzunY1PHrNovJqQv6n/wmg5y0NWMGm/Gx1EuhUh9hfXom7pLUBHm2OeGoiYmq0mt1uhKX4J3jXETHBdeA==" spinCount="100000" sheet="1" objects="1" scenarios="1" formatColumns="0" formatRows="0" autoFilter="0"/>
  <autoFilter ref="C150:K792"/>
  <mergeCells count="9">
    <mergeCell ref="E87:H87"/>
    <mergeCell ref="E141:H141"/>
    <mergeCell ref="E143:H14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01 - Snížení energetické ...</vt:lpstr>
      <vt:lpstr>'01 - Snížení energetické ...'!Názvy_tisku</vt:lpstr>
      <vt:lpstr>'Rekapitulace stavby'!Názvy_tisku</vt:lpstr>
      <vt:lpstr>'01 - Snížení energetické 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DESKTOP-DPMJUDL\Uzivatel</dc:creator>
  <cp:lastModifiedBy>Petr Novotný</cp:lastModifiedBy>
  <cp:lastPrinted>2022-04-05T07:45:39Z</cp:lastPrinted>
  <dcterms:created xsi:type="dcterms:W3CDTF">2022-04-01T10:56:01Z</dcterms:created>
  <dcterms:modified xsi:type="dcterms:W3CDTF">2022-04-05T07:47:04Z</dcterms:modified>
</cp:coreProperties>
</file>