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fzcz-my.sharepoint.com/personal/prochazka_akfz_cz/Documents/Dokumenty/"/>
    </mc:Choice>
  </mc:AlternateContent>
  <xr:revisionPtr revIDLastSave="0" documentId="8_{8160AF4D-6477-462A-B344-D9BEC4EAE8E3}" xr6:coauthVersionLast="45" xr6:coauthVersionMax="45" xr10:uidLastSave="{00000000-0000-0000-0000-000000000000}"/>
  <bookViews>
    <workbookView xWindow="-120" yWindow="-120" windowWidth="29040" windowHeight="15840" activeTab="1" xr2:uid="{202CF814-F341-4460-BD5F-840B5CEBF885}"/>
  </bookViews>
  <sheets>
    <sheet name="Stavba" sheetId="4" r:id="rId1"/>
    <sheet name=" Položkový slepý" sheetId="2" r:id="rId2"/>
  </sheets>
  <externalReferences>
    <externalReference r:id="rId3"/>
    <externalReference r:id="rId4"/>
    <externalReference r:id="rId5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 localSheetId="0">Stavba!$J$29</definedName>
    <definedName name="Mena">[2]Stavba!$J$29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1">' Položkový slepý'!$A$1:$U$631</definedName>
    <definedName name="_xlnm.Print_Area" localSheetId="0">Stavba!$A$1:$J$82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 localSheetId="0">#REF!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 localSheetId="0">#REF!</definedName>
    <definedName name="SloupecCC">#REF!</definedName>
    <definedName name="SloupecCisloPol" localSheetId="0">#REF!</definedName>
    <definedName name="SloupecCisloPol">#REF!</definedName>
    <definedName name="SloupecJC" localSheetId="0">#REF!</definedName>
    <definedName name="SloupecJC">#REF!</definedName>
    <definedName name="SloupecMJ" localSheetId="0">#REF!</definedName>
    <definedName name="SloupecMJ">#REF!</definedName>
    <definedName name="SloupecMnozstvi" localSheetId="0">#REF!</definedName>
    <definedName name="SloupecMnozstvi">#REF!</definedName>
    <definedName name="SloupecNazPol" localSheetId="0">#REF!</definedName>
    <definedName name="SloupecNazPol">#REF!</definedName>
    <definedName name="SloupecPC" localSheetId="0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krouhleni">Stavba!$G$27</definedName>
    <definedName name="Zhotovitel">Stavba!$D$11:$G$11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4" l="1"/>
  <c r="J23" i="4"/>
  <c r="E24" i="4"/>
  <c r="J24" i="4"/>
  <c r="J25" i="4"/>
  <c r="E26" i="4"/>
  <c r="J26" i="4"/>
  <c r="J27" i="4"/>
  <c r="J28" i="4"/>
  <c r="F38" i="4"/>
  <c r="G38" i="4"/>
  <c r="F40" i="4"/>
  <c r="G40" i="4"/>
  <c r="H40" i="4"/>
  <c r="I40" i="4"/>
  <c r="J39" i="4" s="1"/>
  <c r="J40" i="4" s="1"/>
  <c r="I82" i="4"/>
  <c r="U629" i="2" l="1"/>
  <c r="Q629" i="2"/>
  <c r="Q628" i="2" s="1"/>
  <c r="O629" i="2"/>
  <c r="O628" i="2" s="1"/>
  <c r="M629" i="2"/>
  <c r="K629" i="2"/>
  <c r="I629" i="2"/>
  <c r="I628" i="2" s="1"/>
  <c r="U628" i="2"/>
  <c r="M628" i="2"/>
  <c r="K628" i="2"/>
  <c r="G628" i="2"/>
  <c r="U607" i="2"/>
  <c r="U606" i="2" s="1"/>
  <c r="Q607" i="2"/>
  <c r="Q606" i="2" s="1"/>
  <c r="O607" i="2"/>
  <c r="M607" i="2"/>
  <c r="K607" i="2"/>
  <c r="K606" i="2" s="1"/>
  <c r="I607" i="2"/>
  <c r="I606" i="2" s="1"/>
  <c r="O606" i="2"/>
  <c r="M606" i="2"/>
  <c r="G606" i="2"/>
  <c r="U605" i="2"/>
  <c r="Q605" i="2"/>
  <c r="O605" i="2"/>
  <c r="M605" i="2"/>
  <c r="K605" i="2"/>
  <c r="I605" i="2"/>
  <c r="U604" i="2"/>
  <c r="Q604" i="2"/>
  <c r="O604" i="2"/>
  <c r="M604" i="2"/>
  <c r="K604" i="2"/>
  <c r="I604" i="2"/>
  <c r="I600" i="2" s="1"/>
  <c r="U601" i="2"/>
  <c r="Q601" i="2"/>
  <c r="O601" i="2"/>
  <c r="O600" i="2" s="1"/>
  <c r="M601" i="2"/>
  <c r="M600" i="2" s="1"/>
  <c r="K601" i="2"/>
  <c r="I601" i="2"/>
  <c r="Q600" i="2"/>
  <c r="G600" i="2"/>
  <c r="U595" i="2"/>
  <c r="Q595" i="2"/>
  <c r="O595" i="2"/>
  <c r="M595" i="2"/>
  <c r="K595" i="2"/>
  <c r="I595" i="2"/>
  <c r="U588" i="2"/>
  <c r="Q588" i="2"/>
  <c r="O588" i="2"/>
  <c r="M588" i="2"/>
  <c r="K588" i="2"/>
  <c r="I588" i="2"/>
  <c r="U587" i="2"/>
  <c r="U586" i="2" s="1"/>
  <c r="Q587" i="2"/>
  <c r="Q586" i="2" s="1"/>
  <c r="O587" i="2"/>
  <c r="M587" i="2"/>
  <c r="K587" i="2"/>
  <c r="I587" i="2"/>
  <c r="K586" i="2"/>
  <c r="I586" i="2"/>
  <c r="G586" i="2"/>
  <c r="U585" i="2"/>
  <c r="Q585" i="2"/>
  <c r="O585" i="2"/>
  <c r="M585" i="2"/>
  <c r="K585" i="2"/>
  <c r="I585" i="2"/>
  <c r="U583" i="2"/>
  <c r="Q583" i="2"/>
  <c r="O583" i="2"/>
  <c r="M583" i="2"/>
  <c r="K583" i="2"/>
  <c r="I583" i="2"/>
  <c r="U566" i="2"/>
  <c r="Q566" i="2"/>
  <c r="Q564" i="2" s="1"/>
  <c r="O566" i="2"/>
  <c r="M566" i="2"/>
  <c r="K566" i="2"/>
  <c r="I566" i="2"/>
  <c r="I564" i="2" s="1"/>
  <c r="U565" i="2"/>
  <c r="U564" i="2" s="1"/>
  <c r="Q565" i="2"/>
  <c r="O565" i="2"/>
  <c r="M565" i="2"/>
  <c r="M564" i="2" s="1"/>
  <c r="K565" i="2"/>
  <c r="K564" i="2" s="1"/>
  <c r="I565" i="2"/>
  <c r="O564" i="2"/>
  <c r="G564" i="2"/>
  <c r="U563" i="2"/>
  <c r="Q563" i="2"/>
  <c r="O563" i="2"/>
  <c r="M563" i="2"/>
  <c r="K563" i="2"/>
  <c r="I563" i="2"/>
  <c r="U561" i="2"/>
  <c r="Q561" i="2"/>
  <c r="O561" i="2"/>
  <c r="M561" i="2"/>
  <c r="K561" i="2"/>
  <c r="I561" i="2"/>
  <c r="U556" i="2"/>
  <c r="Q556" i="2"/>
  <c r="O556" i="2"/>
  <c r="O551" i="2" s="1"/>
  <c r="M556" i="2"/>
  <c r="M551" i="2" s="1"/>
  <c r="K556" i="2"/>
  <c r="I556" i="2"/>
  <c r="U552" i="2"/>
  <c r="U551" i="2" s="1"/>
  <c r="Q552" i="2"/>
  <c r="Q551" i="2" s="1"/>
  <c r="O552" i="2"/>
  <c r="M552" i="2"/>
  <c r="K552" i="2"/>
  <c r="K551" i="2" s="1"/>
  <c r="I552" i="2"/>
  <c r="I551" i="2" s="1"/>
  <c r="G551" i="2"/>
  <c r="U550" i="2"/>
  <c r="Q550" i="2"/>
  <c r="O550" i="2"/>
  <c r="M550" i="2"/>
  <c r="K550" i="2"/>
  <c r="I550" i="2"/>
  <c r="U549" i="2"/>
  <c r="Q549" i="2"/>
  <c r="O549" i="2"/>
  <c r="M549" i="2"/>
  <c r="K549" i="2"/>
  <c r="I549" i="2"/>
  <c r="U548" i="2"/>
  <c r="Q548" i="2"/>
  <c r="O548" i="2"/>
  <c r="M548" i="2"/>
  <c r="M546" i="2" s="1"/>
  <c r="K548" i="2"/>
  <c r="K546" i="2" s="1"/>
  <c r="I548" i="2"/>
  <c r="U547" i="2"/>
  <c r="Q547" i="2"/>
  <c r="Q546" i="2" s="1"/>
  <c r="O547" i="2"/>
  <c r="O546" i="2" s="1"/>
  <c r="M547" i="2"/>
  <c r="K547" i="2"/>
  <c r="I547" i="2"/>
  <c r="I546" i="2" s="1"/>
  <c r="U546" i="2"/>
  <c r="G546" i="2"/>
  <c r="U545" i="2"/>
  <c r="Q545" i="2"/>
  <c r="O545" i="2"/>
  <c r="M545" i="2"/>
  <c r="K545" i="2"/>
  <c r="I545" i="2"/>
  <c r="U544" i="2"/>
  <c r="Q544" i="2"/>
  <c r="O544" i="2"/>
  <c r="M544" i="2"/>
  <c r="K544" i="2"/>
  <c r="I544" i="2"/>
  <c r="U543" i="2"/>
  <c r="Q543" i="2"/>
  <c r="O543" i="2"/>
  <c r="M543" i="2"/>
  <c r="K543" i="2"/>
  <c r="I543" i="2"/>
  <c r="U542" i="2"/>
  <c r="Q542" i="2"/>
  <c r="O542" i="2"/>
  <c r="O533" i="2" s="1"/>
  <c r="M542" i="2"/>
  <c r="K542" i="2"/>
  <c r="I542" i="2"/>
  <c r="U534" i="2"/>
  <c r="U533" i="2" s="1"/>
  <c r="Q534" i="2"/>
  <c r="O534" i="2"/>
  <c r="M534" i="2"/>
  <c r="K534" i="2"/>
  <c r="K533" i="2" s="1"/>
  <c r="I534" i="2"/>
  <c r="M533" i="2"/>
  <c r="G533" i="2"/>
  <c r="U532" i="2"/>
  <c r="Q532" i="2"/>
  <c r="O532" i="2"/>
  <c r="M532" i="2"/>
  <c r="K532" i="2"/>
  <c r="I532" i="2"/>
  <c r="U531" i="2"/>
  <c r="Q531" i="2"/>
  <c r="O531" i="2"/>
  <c r="M531" i="2"/>
  <c r="K531" i="2"/>
  <c r="I531" i="2"/>
  <c r="U530" i="2"/>
  <c r="Q530" i="2"/>
  <c r="O530" i="2"/>
  <c r="M530" i="2"/>
  <c r="K530" i="2"/>
  <c r="I530" i="2"/>
  <c r="U528" i="2"/>
  <c r="Q528" i="2"/>
  <c r="O528" i="2"/>
  <c r="M528" i="2"/>
  <c r="K528" i="2"/>
  <c r="I528" i="2"/>
  <c r="U526" i="2"/>
  <c r="Q526" i="2"/>
  <c r="O526" i="2"/>
  <c r="M526" i="2"/>
  <c r="K526" i="2"/>
  <c r="I526" i="2"/>
  <c r="U525" i="2"/>
  <c r="Q525" i="2"/>
  <c r="O525" i="2"/>
  <c r="M525" i="2"/>
  <c r="K525" i="2"/>
  <c r="I525" i="2"/>
  <c r="U523" i="2"/>
  <c r="Q523" i="2"/>
  <c r="O523" i="2"/>
  <c r="M523" i="2"/>
  <c r="M520" i="2" s="1"/>
  <c r="K523" i="2"/>
  <c r="I523" i="2"/>
  <c r="U521" i="2"/>
  <c r="U520" i="2" s="1"/>
  <c r="Q521" i="2"/>
  <c r="Q520" i="2" s="1"/>
  <c r="O521" i="2"/>
  <c r="M521" i="2"/>
  <c r="K521" i="2"/>
  <c r="I521" i="2"/>
  <c r="I520" i="2" s="1"/>
  <c r="K520" i="2"/>
  <c r="G520" i="2"/>
  <c r="U519" i="2"/>
  <c r="Q519" i="2"/>
  <c r="O519" i="2"/>
  <c r="M519" i="2"/>
  <c r="K519" i="2"/>
  <c r="I519" i="2"/>
  <c r="U512" i="2"/>
  <c r="Q512" i="2"/>
  <c r="O512" i="2"/>
  <c r="M512" i="2"/>
  <c r="K512" i="2"/>
  <c r="I512" i="2"/>
  <c r="U511" i="2"/>
  <c r="Q511" i="2"/>
  <c r="O511" i="2"/>
  <c r="M511" i="2"/>
  <c r="K511" i="2"/>
  <c r="I511" i="2"/>
  <c r="U510" i="2"/>
  <c r="Q510" i="2"/>
  <c r="O510" i="2"/>
  <c r="M510" i="2"/>
  <c r="K510" i="2"/>
  <c r="I510" i="2"/>
  <c r="U509" i="2"/>
  <c r="Q509" i="2"/>
  <c r="O509" i="2"/>
  <c r="M509" i="2"/>
  <c r="K509" i="2"/>
  <c r="I509" i="2"/>
  <c r="U508" i="2"/>
  <c r="Q508" i="2"/>
  <c r="O508" i="2"/>
  <c r="M508" i="2"/>
  <c r="K508" i="2"/>
  <c r="I508" i="2"/>
  <c r="U507" i="2"/>
  <c r="Q507" i="2"/>
  <c r="O507" i="2"/>
  <c r="M507" i="2"/>
  <c r="K507" i="2"/>
  <c r="I507" i="2"/>
  <c r="O506" i="2"/>
  <c r="M506" i="2"/>
  <c r="G506" i="2"/>
  <c r="U505" i="2"/>
  <c r="Q505" i="2"/>
  <c r="O505" i="2"/>
  <c r="M505" i="2"/>
  <c r="M503" i="2" s="1"/>
  <c r="K505" i="2"/>
  <c r="I505" i="2"/>
  <c r="U504" i="2"/>
  <c r="U503" i="2" s="1"/>
  <c r="Q504" i="2"/>
  <c r="Q503" i="2" s="1"/>
  <c r="O504" i="2"/>
  <c r="M504" i="2"/>
  <c r="K504" i="2"/>
  <c r="I504" i="2"/>
  <c r="I503" i="2" s="1"/>
  <c r="K503" i="2"/>
  <c r="G503" i="2"/>
  <c r="U502" i="2"/>
  <c r="Q502" i="2"/>
  <c r="O502" i="2"/>
  <c r="M502" i="2"/>
  <c r="K502" i="2"/>
  <c r="I502" i="2"/>
  <c r="AZ501" i="2"/>
  <c r="U498" i="2"/>
  <c r="Q498" i="2"/>
  <c r="O498" i="2"/>
  <c r="M498" i="2"/>
  <c r="K498" i="2"/>
  <c r="I498" i="2"/>
  <c r="AZ497" i="2"/>
  <c r="U496" i="2"/>
  <c r="Q496" i="2"/>
  <c r="O496" i="2"/>
  <c r="M496" i="2"/>
  <c r="K496" i="2"/>
  <c r="I496" i="2"/>
  <c r="U495" i="2"/>
  <c r="Q495" i="2"/>
  <c r="O495" i="2"/>
  <c r="M495" i="2"/>
  <c r="K495" i="2"/>
  <c r="I495" i="2"/>
  <c r="U494" i="2"/>
  <c r="Q494" i="2"/>
  <c r="O494" i="2"/>
  <c r="M494" i="2"/>
  <c r="K494" i="2"/>
  <c r="I494" i="2"/>
  <c r="U493" i="2"/>
  <c r="Q493" i="2"/>
  <c r="O493" i="2"/>
  <c r="M493" i="2"/>
  <c r="K493" i="2"/>
  <c r="I493" i="2"/>
  <c r="I491" i="2" s="1"/>
  <c r="U492" i="2"/>
  <c r="U491" i="2" s="1"/>
  <c r="Q492" i="2"/>
  <c r="O492" i="2"/>
  <c r="M492" i="2"/>
  <c r="M491" i="2" s="1"/>
  <c r="K492" i="2"/>
  <c r="I492" i="2"/>
  <c r="Q491" i="2"/>
  <c r="K491" i="2"/>
  <c r="G491" i="2"/>
  <c r="U490" i="2"/>
  <c r="U489" i="2" s="1"/>
  <c r="Q490" i="2"/>
  <c r="Q489" i="2" s="1"/>
  <c r="O490" i="2"/>
  <c r="O489" i="2" s="1"/>
  <c r="M490" i="2"/>
  <c r="K490" i="2"/>
  <c r="I490" i="2"/>
  <c r="I489" i="2" s="1"/>
  <c r="M489" i="2"/>
  <c r="K489" i="2"/>
  <c r="G489" i="2"/>
  <c r="AZ488" i="2"/>
  <c r="U484" i="2"/>
  <c r="U483" i="2" s="1"/>
  <c r="Q484" i="2"/>
  <c r="O484" i="2"/>
  <c r="O483" i="2" s="1"/>
  <c r="M484" i="2"/>
  <c r="M483" i="2" s="1"/>
  <c r="K484" i="2"/>
  <c r="K483" i="2" s="1"/>
  <c r="I484" i="2"/>
  <c r="I483" i="2" s="1"/>
  <c r="Q483" i="2"/>
  <c r="G483" i="2"/>
  <c r="U482" i="2"/>
  <c r="Q482" i="2"/>
  <c r="O482" i="2"/>
  <c r="M482" i="2"/>
  <c r="K482" i="2"/>
  <c r="I482" i="2"/>
  <c r="U481" i="2"/>
  <c r="Q481" i="2"/>
  <c r="O481" i="2"/>
  <c r="M481" i="2"/>
  <c r="K481" i="2"/>
  <c r="I481" i="2"/>
  <c r="U480" i="2"/>
  <c r="Q480" i="2"/>
  <c r="O480" i="2"/>
  <c r="M480" i="2"/>
  <c r="K480" i="2"/>
  <c r="I480" i="2"/>
  <c r="U479" i="2"/>
  <c r="Q479" i="2"/>
  <c r="O479" i="2"/>
  <c r="M479" i="2"/>
  <c r="K479" i="2"/>
  <c r="I479" i="2"/>
  <c r="U478" i="2"/>
  <c r="Q478" i="2"/>
  <c r="O478" i="2"/>
  <c r="M478" i="2"/>
  <c r="K478" i="2"/>
  <c r="I478" i="2"/>
  <c r="U477" i="2"/>
  <c r="Q477" i="2"/>
  <c r="O477" i="2"/>
  <c r="M477" i="2"/>
  <c r="K477" i="2"/>
  <c r="I477" i="2"/>
  <c r="U476" i="2"/>
  <c r="Q476" i="2"/>
  <c r="O476" i="2"/>
  <c r="M476" i="2"/>
  <c r="K476" i="2"/>
  <c r="I476" i="2"/>
  <c r="U475" i="2"/>
  <c r="Q475" i="2"/>
  <c r="O475" i="2"/>
  <c r="M475" i="2"/>
  <c r="K475" i="2"/>
  <c r="I475" i="2"/>
  <c r="U474" i="2"/>
  <c r="Q474" i="2"/>
  <c r="O474" i="2"/>
  <c r="M474" i="2"/>
  <c r="K474" i="2"/>
  <c r="I474" i="2"/>
  <c r="U473" i="2"/>
  <c r="Q473" i="2"/>
  <c r="O473" i="2"/>
  <c r="M473" i="2"/>
  <c r="K473" i="2"/>
  <c r="I473" i="2"/>
  <c r="U468" i="2"/>
  <c r="Q468" i="2"/>
  <c r="O468" i="2"/>
  <c r="M468" i="2"/>
  <c r="M462" i="2" s="1"/>
  <c r="K468" i="2"/>
  <c r="I468" i="2"/>
  <c r="U463" i="2"/>
  <c r="Q463" i="2"/>
  <c r="Q462" i="2" s="1"/>
  <c r="O463" i="2"/>
  <c r="M463" i="2"/>
  <c r="K463" i="2"/>
  <c r="I463" i="2"/>
  <c r="I462" i="2" s="1"/>
  <c r="O462" i="2"/>
  <c r="G462" i="2"/>
  <c r="AZ461" i="2"/>
  <c r="U460" i="2"/>
  <c r="U459" i="2" s="1"/>
  <c r="Q460" i="2"/>
  <c r="O460" i="2"/>
  <c r="O459" i="2" s="1"/>
  <c r="M460" i="2"/>
  <c r="M459" i="2" s="1"/>
  <c r="K460" i="2"/>
  <c r="I460" i="2"/>
  <c r="Q459" i="2"/>
  <c r="K459" i="2"/>
  <c r="I459" i="2"/>
  <c r="G459" i="2"/>
  <c r="AZ458" i="2"/>
  <c r="U457" i="2"/>
  <c r="Q457" i="2"/>
  <c r="O457" i="2"/>
  <c r="M457" i="2"/>
  <c r="K457" i="2"/>
  <c r="I457" i="2"/>
  <c r="U456" i="2"/>
  <c r="Q456" i="2"/>
  <c r="O456" i="2"/>
  <c r="M456" i="2"/>
  <c r="K456" i="2"/>
  <c r="I456" i="2"/>
  <c r="U455" i="2"/>
  <c r="Q455" i="2"/>
  <c r="O455" i="2"/>
  <c r="M455" i="2"/>
  <c r="K455" i="2"/>
  <c r="I455" i="2"/>
  <c r="U454" i="2"/>
  <c r="Q454" i="2"/>
  <c r="O454" i="2"/>
  <c r="O452" i="2" s="1"/>
  <c r="M454" i="2"/>
  <c r="K454" i="2"/>
  <c r="I454" i="2"/>
  <c r="U453" i="2"/>
  <c r="U452" i="2" s="1"/>
  <c r="Q453" i="2"/>
  <c r="O453" i="2"/>
  <c r="M453" i="2"/>
  <c r="K453" i="2"/>
  <c r="K452" i="2" s="1"/>
  <c r="I453" i="2"/>
  <c r="M452" i="2"/>
  <c r="G452" i="2"/>
  <c r="U451" i="2"/>
  <c r="Q451" i="2"/>
  <c r="O451" i="2"/>
  <c r="M451" i="2"/>
  <c r="K451" i="2"/>
  <c r="I451" i="2"/>
  <c r="U449" i="2"/>
  <c r="Q449" i="2"/>
  <c r="O449" i="2"/>
  <c r="M449" i="2"/>
  <c r="K449" i="2"/>
  <c r="I449" i="2"/>
  <c r="U448" i="2"/>
  <c r="Q448" i="2"/>
  <c r="O448" i="2"/>
  <c r="M448" i="2"/>
  <c r="M442" i="2" s="1"/>
  <c r="K448" i="2"/>
  <c r="I448" i="2"/>
  <c r="U443" i="2"/>
  <c r="U442" i="2" s="1"/>
  <c r="Q443" i="2"/>
  <c r="Q442" i="2" s="1"/>
  <c r="O443" i="2"/>
  <c r="M443" i="2"/>
  <c r="K443" i="2"/>
  <c r="I443" i="2"/>
  <c r="I442" i="2" s="1"/>
  <c r="K442" i="2"/>
  <c r="G442" i="2"/>
  <c r="U441" i="2"/>
  <c r="Q441" i="2"/>
  <c r="O441" i="2"/>
  <c r="M441" i="2"/>
  <c r="K441" i="2"/>
  <c r="I441" i="2"/>
  <c r="U440" i="2"/>
  <c r="Q440" i="2"/>
  <c r="O440" i="2"/>
  <c r="M440" i="2"/>
  <c r="K440" i="2"/>
  <c r="I440" i="2"/>
  <c r="U439" i="2"/>
  <c r="Q439" i="2"/>
  <c r="O439" i="2"/>
  <c r="M439" i="2"/>
  <c r="K439" i="2"/>
  <c r="I439" i="2"/>
  <c r="U438" i="2"/>
  <c r="Q438" i="2"/>
  <c r="O438" i="2"/>
  <c r="M438" i="2"/>
  <c r="K438" i="2"/>
  <c r="I438" i="2"/>
  <c r="U437" i="2"/>
  <c r="Q437" i="2"/>
  <c r="O437" i="2"/>
  <c r="M437" i="2"/>
  <c r="K437" i="2"/>
  <c r="I437" i="2"/>
  <c r="U436" i="2"/>
  <c r="Q436" i="2"/>
  <c r="O436" i="2"/>
  <c r="M436" i="2"/>
  <c r="K436" i="2"/>
  <c r="I436" i="2"/>
  <c r="U435" i="2"/>
  <c r="Q435" i="2"/>
  <c r="O435" i="2"/>
  <c r="M435" i="2"/>
  <c r="K435" i="2"/>
  <c r="I435" i="2"/>
  <c r="O434" i="2"/>
  <c r="M434" i="2"/>
  <c r="G434" i="2"/>
  <c r="U433" i="2"/>
  <c r="Q433" i="2"/>
  <c r="O433" i="2"/>
  <c r="M433" i="2"/>
  <c r="K433" i="2"/>
  <c r="I433" i="2"/>
  <c r="U429" i="2"/>
  <c r="Q429" i="2"/>
  <c r="O429" i="2"/>
  <c r="M429" i="2"/>
  <c r="K429" i="2"/>
  <c r="I429" i="2"/>
  <c r="U428" i="2"/>
  <c r="Q428" i="2"/>
  <c r="O428" i="2"/>
  <c r="M428" i="2"/>
  <c r="K428" i="2"/>
  <c r="I428" i="2"/>
  <c r="U427" i="2"/>
  <c r="Q427" i="2"/>
  <c r="O427" i="2"/>
  <c r="M427" i="2"/>
  <c r="K427" i="2"/>
  <c r="I427" i="2"/>
  <c r="I422" i="2" s="1"/>
  <c r="U423" i="2"/>
  <c r="Q423" i="2"/>
  <c r="O423" i="2"/>
  <c r="O422" i="2" s="1"/>
  <c r="M423" i="2"/>
  <c r="M422" i="2" s="1"/>
  <c r="K423" i="2"/>
  <c r="I423" i="2"/>
  <c r="Q422" i="2"/>
  <c r="G422" i="2"/>
  <c r="U421" i="2"/>
  <c r="U420" i="2" s="1"/>
  <c r="Q421" i="2"/>
  <c r="O421" i="2"/>
  <c r="O420" i="2" s="1"/>
  <c r="M421" i="2"/>
  <c r="M420" i="2" s="1"/>
  <c r="K421" i="2"/>
  <c r="I421" i="2"/>
  <c r="Q420" i="2"/>
  <c r="K420" i="2"/>
  <c r="I420" i="2"/>
  <c r="G420" i="2"/>
  <c r="U419" i="2"/>
  <c r="Q419" i="2"/>
  <c r="O419" i="2"/>
  <c r="M419" i="2"/>
  <c r="K419" i="2"/>
  <c r="I419" i="2"/>
  <c r="U418" i="2"/>
  <c r="Q418" i="2"/>
  <c r="O418" i="2"/>
  <c r="M418" i="2"/>
  <c r="K418" i="2"/>
  <c r="I418" i="2"/>
  <c r="U417" i="2"/>
  <c r="Q417" i="2"/>
  <c r="Q415" i="2" s="1"/>
  <c r="O417" i="2"/>
  <c r="M417" i="2"/>
  <c r="K417" i="2"/>
  <c r="I417" i="2"/>
  <c r="U416" i="2"/>
  <c r="U415" i="2" s="1"/>
  <c r="Q416" i="2"/>
  <c r="O416" i="2"/>
  <c r="M416" i="2"/>
  <c r="M415" i="2" s="1"/>
  <c r="K416" i="2"/>
  <c r="K415" i="2" s="1"/>
  <c r="I416" i="2"/>
  <c r="O415" i="2"/>
  <c r="I415" i="2"/>
  <c r="G415" i="2"/>
  <c r="U412" i="2"/>
  <c r="Q412" i="2"/>
  <c r="O412" i="2"/>
  <c r="M412" i="2"/>
  <c r="K412" i="2"/>
  <c r="I412" i="2"/>
  <c r="U401" i="2"/>
  <c r="Q401" i="2"/>
  <c r="O401" i="2"/>
  <c r="M401" i="2"/>
  <c r="K401" i="2"/>
  <c r="I401" i="2"/>
  <c r="U399" i="2"/>
  <c r="Q399" i="2"/>
  <c r="O399" i="2"/>
  <c r="M399" i="2"/>
  <c r="K399" i="2"/>
  <c r="I399" i="2"/>
  <c r="U396" i="2"/>
  <c r="Q396" i="2"/>
  <c r="O396" i="2"/>
  <c r="M396" i="2"/>
  <c r="K396" i="2"/>
  <c r="K389" i="2" s="1"/>
  <c r="I396" i="2"/>
  <c r="U390" i="2"/>
  <c r="Q390" i="2"/>
  <c r="O390" i="2"/>
  <c r="O389" i="2" s="1"/>
  <c r="M390" i="2"/>
  <c r="M389" i="2" s="1"/>
  <c r="K390" i="2"/>
  <c r="I390" i="2"/>
  <c r="U389" i="2"/>
  <c r="Q389" i="2"/>
  <c r="I389" i="2"/>
  <c r="G389" i="2"/>
  <c r="U388" i="2"/>
  <c r="Q388" i="2"/>
  <c r="O388" i="2"/>
  <c r="M388" i="2"/>
  <c r="K388" i="2"/>
  <c r="I388" i="2"/>
  <c r="U387" i="2"/>
  <c r="Q387" i="2"/>
  <c r="O387" i="2"/>
  <c r="M387" i="2"/>
  <c r="K387" i="2"/>
  <c r="I387" i="2"/>
  <c r="U386" i="2"/>
  <c r="Q386" i="2"/>
  <c r="O386" i="2"/>
  <c r="O385" i="2" s="1"/>
  <c r="M386" i="2"/>
  <c r="K386" i="2"/>
  <c r="I386" i="2"/>
  <c r="U385" i="2"/>
  <c r="M385" i="2"/>
  <c r="K385" i="2"/>
  <c r="G385" i="2"/>
  <c r="U382" i="2"/>
  <c r="Q382" i="2"/>
  <c r="O382" i="2"/>
  <c r="M382" i="2"/>
  <c r="K382" i="2"/>
  <c r="I382" i="2"/>
  <c r="U381" i="2"/>
  <c r="Q381" i="2"/>
  <c r="O381" i="2"/>
  <c r="M381" i="2"/>
  <c r="K381" i="2"/>
  <c r="I381" i="2"/>
  <c r="U380" i="2"/>
  <c r="Q380" i="2"/>
  <c r="O380" i="2"/>
  <c r="M380" i="2"/>
  <c r="K380" i="2"/>
  <c r="I380" i="2"/>
  <c r="I374" i="2" s="1"/>
  <c r="U375" i="2"/>
  <c r="Q375" i="2"/>
  <c r="O375" i="2"/>
  <c r="O374" i="2" s="1"/>
  <c r="M375" i="2"/>
  <c r="M374" i="2" s="1"/>
  <c r="K375" i="2"/>
  <c r="I375" i="2"/>
  <c r="U374" i="2"/>
  <c r="Q374" i="2"/>
  <c r="K374" i="2"/>
  <c r="G374" i="2"/>
  <c r="U373" i="2"/>
  <c r="Q373" i="2"/>
  <c r="O373" i="2"/>
  <c r="M373" i="2"/>
  <c r="K373" i="2"/>
  <c r="I373" i="2"/>
  <c r="U372" i="2"/>
  <c r="Q372" i="2"/>
  <c r="O372" i="2"/>
  <c r="M372" i="2"/>
  <c r="K372" i="2"/>
  <c r="I372" i="2"/>
  <c r="U371" i="2"/>
  <c r="Q371" i="2"/>
  <c r="O371" i="2"/>
  <c r="M371" i="2"/>
  <c r="K371" i="2"/>
  <c r="I371" i="2"/>
  <c r="U370" i="2"/>
  <c r="Q370" i="2"/>
  <c r="O370" i="2"/>
  <c r="M370" i="2"/>
  <c r="K370" i="2"/>
  <c r="I370" i="2"/>
  <c r="U369" i="2"/>
  <c r="Q369" i="2"/>
  <c r="O369" i="2"/>
  <c r="M369" i="2"/>
  <c r="K369" i="2"/>
  <c r="I369" i="2"/>
  <c r="U368" i="2"/>
  <c r="Q368" i="2"/>
  <c r="O368" i="2"/>
  <c r="M368" i="2"/>
  <c r="K368" i="2"/>
  <c r="I368" i="2"/>
  <c r="U367" i="2"/>
  <c r="Q367" i="2"/>
  <c r="O367" i="2"/>
  <c r="M367" i="2"/>
  <c r="K367" i="2"/>
  <c r="I367" i="2"/>
  <c r="U362" i="2"/>
  <c r="Q362" i="2"/>
  <c r="O362" i="2"/>
  <c r="M362" i="2"/>
  <c r="K362" i="2"/>
  <c r="I362" i="2"/>
  <c r="U359" i="2"/>
  <c r="U358" i="2" s="1"/>
  <c r="Q359" i="2"/>
  <c r="O359" i="2"/>
  <c r="M359" i="2"/>
  <c r="K359" i="2"/>
  <c r="I359" i="2"/>
  <c r="M358" i="2"/>
  <c r="K358" i="2"/>
  <c r="G358" i="2"/>
  <c r="U356" i="2"/>
  <c r="Q356" i="2"/>
  <c r="O356" i="2"/>
  <c r="M356" i="2"/>
  <c r="K356" i="2"/>
  <c r="I356" i="2"/>
  <c r="U355" i="2"/>
  <c r="Q355" i="2"/>
  <c r="O355" i="2"/>
  <c r="M355" i="2"/>
  <c r="K355" i="2"/>
  <c r="I355" i="2"/>
  <c r="U350" i="2"/>
  <c r="Q350" i="2"/>
  <c r="O350" i="2"/>
  <c r="M350" i="2"/>
  <c r="K350" i="2"/>
  <c r="I350" i="2"/>
  <c r="U345" i="2"/>
  <c r="U344" i="2" s="1"/>
  <c r="Q345" i="2"/>
  <c r="Q344" i="2" s="1"/>
  <c r="O345" i="2"/>
  <c r="M345" i="2"/>
  <c r="K345" i="2"/>
  <c r="I345" i="2"/>
  <c r="K344" i="2"/>
  <c r="I344" i="2"/>
  <c r="G344" i="2"/>
  <c r="U343" i="2"/>
  <c r="Q343" i="2"/>
  <c r="O343" i="2"/>
  <c r="M343" i="2"/>
  <c r="K343" i="2"/>
  <c r="I343" i="2"/>
  <c r="U339" i="2"/>
  <c r="Q339" i="2"/>
  <c r="O339" i="2"/>
  <c r="M339" i="2"/>
  <c r="K339" i="2"/>
  <c r="I339" i="2"/>
  <c r="U330" i="2"/>
  <c r="Q330" i="2"/>
  <c r="O330" i="2"/>
  <c r="M330" i="2"/>
  <c r="K330" i="2"/>
  <c r="I330" i="2"/>
  <c r="U312" i="2"/>
  <c r="Q312" i="2"/>
  <c r="O312" i="2"/>
  <c r="M312" i="2"/>
  <c r="K312" i="2"/>
  <c r="K291" i="2" s="1"/>
  <c r="I312" i="2"/>
  <c r="U292" i="2"/>
  <c r="Q292" i="2"/>
  <c r="O292" i="2"/>
  <c r="O291" i="2" s="1"/>
  <c r="M292" i="2"/>
  <c r="K292" i="2"/>
  <c r="I292" i="2"/>
  <c r="I291" i="2" s="1"/>
  <c r="U291" i="2"/>
  <c r="M291" i="2"/>
  <c r="G291" i="2"/>
  <c r="U273" i="2"/>
  <c r="Q273" i="2"/>
  <c r="O273" i="2"/>
  <c r="M273" i="2"/>
  <c r="K273" i="2"/>
  <c r="I273" i="2"/>
  <c r="U265" i="2"/>
  <c r="Q265" i="2"/>
  <c r="O265" i="2"/>
  <c r="M265" i="2"/>
  <c r="K265" i="2"/>
  <c r="I265" i="2"/>
  <c r="U264" i="2"/>
  <c r="Q264" i="2"/>
  <c r="O264" i="2"/>
  <c r="M264" i="2"/>
  <c r="K264" i="2"/>
  <c r="I264" i="2"/>
  <c r="U263" i="2"/>
  <c r="Q263" i="2"/>
  <c r="O263" i="2"/>
  <c r="M263" i="2"/>
  <c r="K263" i="2"/>
  <c r="I263" i="2"/>
  <c r="U217" i="2"/>
  <c r="Q217" i="2"/>
  <c r="O217" i="2"/>
  <c r="M217" i="2"/>
  <c r="K217" i="2"/>
  <c r="I217" i="2"/>
  <c r="U216" i="2"/>
  <c r="Q216" i="2"/>
  <c r="O216" i="2"/>
  <c r="M216" i="2"/>
  <c r="K216" i="2"/>
  <c r="I216" i="2"/>
  <c r="U208" i="2"/>
  <c r="U207" i="2" s="1"/>
  <c r="Q208" i="2"/>
  <c r="O208" i="2"/>
  <c r="M208" i="2"/>
  <c r="K208" i="2"/>
  <c r="K207" i="2" s="1"/>
  <c r="I208" i="2"/>
  <c r="O207" i="2"/>
  <c r="M207" i="2"/>
  <c r="G207" i="2"/>
  <c r="U206" i="2"/>
  <c r="Q206" i="2"/>
  <c r="O206" i="2"/>
  <c r="M206" i="2"/>
  <c r="M204" i="2" s="1"/>
  <c r="K206" i="2"/>
  <c r="I206" i="2"/>
  <c r="U205" i="2"/>
  <c r="U204" i="2" s="1"/>
  <c r="Q205" i="2"/>
  <c r="Q204" i="2" s="1"/>
  <c r="O205" i="2"/>
  <c r="M205" i="2"/>
  <c r="K205" i="2"/>
  <c r="I205" i="2"/>
  <c r="I204" i="2" s="1"/>
  <c r="K204" i="2"/>
  <c r="G204" i="2"/>
  <c r="U199" i="2"/>
  <c r="U198" i="2" s="1"/>
  <c r="Q199" i="2"/>
  <c r="Q198" i="2" s="1"/>
  <c r="O199" i="2"/>
  <c r="M199" i="2"/>
  <c r="K199" i="2"/>
  <c r="K198" i="2" s="1"/>
  <c r="I199" i="2"/>
  <c r="I198" i="2" s="1"/>
  <c r="O198" i="2"/>
  <c r="M198" i="2"/>
  <c r="G198" i="2"/>
  <c r="U196" i="2"/>
  <c r="Q196" i="2"/>
  <c r="O196" i="2"/>
  <c r="M196" i="2"/>
  <c r="K196" i="2"/>
  <c r="I196" i="2"/>
  <c r="U189" i="2"/>
  <c r="Q189" i="2"/>
  <c r="O189" i="2"/>
  <c r="M189" i="2"/>
  <c r="K189" i="2"/>
  <c r="I189" i="2"/>
  <c r="U187" i="2"/>
  <c r="Q187" i="2"/>
  <c r="O187" i="2"/>
  <c r="M187" i="2"/>
  <c r="K187" i="2"/>
  <c r="I187" i="2"/>
  <c r="U178" i="2"/>
  <c r="Q178" i="2"/>
  <c r="O178" i="2"/>
  <c r="M178" i="2"/>
  <c r="K178" i="2"/>
  <c r="I178" i="2"/>
  <c r="U173" i="2"/>
  <c r="Q173" i="2"/>
  <c r="O173" i="2"/>
  <c r="M173" i="2"/>
  <c r="K173" i="2"/>
  <c r="I173" i="2"/>
  <c r="U144" i="2"/>
  <c r="Q144" i="2"/>
  <c r="O144" i="2"/>
  <c r="M144" i="2"/>
  <c r="K144" i="2"/>
  <c r="I144" i="2"/>
  <c r="U135" i="2"/>
  <c r="Q135" i="2"/>
  <c r="O135" i="2"/>
  <c r="O129" i="2" s="1"/>
  <c r="M135" i="2"/>
  <c r="K135" i="2"/>
  <c r="I135" i="2"/>
  <c r="U130" i="2"/>
  <c r="U129" i="2" s="1"/>
  <c r="Q130" i="2"/>
  <c r="O130" i="2"/>
  <c r="M130" i="2"/>
  <c r="K130" i="2"/>
  <c r="K129" i="2" s="1"/>
  <c r="I130" i="2"/>
  <c r="M129" i="2"/>
  <c r="G129" i="2"/>
  <c r="U128" i="2"/>
  <c r="Q128" i="2"/>
  <c r="O128" i="2"/>
  <c r="M128" i="2"/>
  <c r="K128" i="2"/>
  <c r="I128" i="2"/>
  <c r="U118" i="2"/>
  <c r="Q118" i="2"/>
  <c r="O118" i="2"/>
  <c r="M118" i="2"/>
  <c r="K118" i="2"/>
  <c r="I118" i="2"/>
  <c r="U110" i="2"/>
  <c r="Q110" i="2"/>
  <c r="O110" i="2"/>
  <c r="M110" i="2"/>
  <c r="K110" i="2"/>
  <c r="I110" i="2"/>
  <c r="U109" i="2"/>
  <c r="Q109" i="2"/>
  <c r="O109" i="2"/>
  <c r="M109" i="2"/>
  <c r="K109" i="2"/>
  <c r="I109" i="2"/>
  <c r="U99" i="2"/>
  <c r="Q99" i="2"/>
  <c r="O99" i="2"/>
  <c r="M99" i="2"/>
  <c r="K99" i="2"/>
  <c r="I99" i="2"/>
  <c r="U91" i="2"/>
  <c r="Q91" i="2"/>
  <c r="O91" i="2"/>
  <c r="M91" i="2"/>
  <c r="K91" i="2"/>
  <c r="I91" i="2"/>
  <c r="U90" i="2"/>
  <c r="Q90" i="2"/>
  <c r="O90" i="2"/>
  <c r="M90" i="2"/>
  <c r="K90" i="2"/>
  <c r="I90" i="2"/>
  <c r="U89" i="2"/>
  <c r="Q89" i="2"/>
  <c r="O89" i="2"/>
  <c r="M89" i="2"/>
  <c r="K89" i="2"/>
  <c r="I89" i="2"/>
  <c r="U88" i="2"/>
  <c r="Q88" i="2"/>
  <c r="O88" i="2"/>
  <c r="M88" i="2"/>
  <c r="K88" i="2"/>
  <c r="I88" i="2"/>
  <c r="U87" i="2"/>
  <c r="Q87" i="2"/>
  <c r="O87" i="2"/>
  <c r="M87" i="2"/>
  <c r="K87" i="2"/>
  <c r="I87" i="2"/>
  <c r="U86" i="2"/>
  <c r="Q86" i="2"/>
  <c r="O86" i="2"/>
  <c r="M86" i="2"/>
  <c r="K86" i="2"/>
  <c r="I86" i="2"/>
  <c r="U85" i="2"/>
  <c r="Q85" i="2"/>
  <c r="O85" i="2"/>
  <c r="M85" i="2"/>
  <c r="K85" i="2"/>
  <c r="I85" i="2"/>
  <c r="U80" i="2"/>
  <c r="Q80" i="2"/>
  <c r="O80" i="2"/>
  <c r="M80" i="2"/>
  <c r="K80" i="2"/>
  <c r="I80" i="2"/>
  <c r="U79" i="2"/>
  <c r="Q79" i="2"/>
  <c r="O79" i="2"/>
  <c r="M79" i="2"/>
  <c r="K79" i="2"/>
  <c r="I79" i="2"/>
  <c r="U70" i="2"/>
  <c r="Q70" i="2"/>
  <c r="O70" i="2"/>
  <c r="M70" i="2"/>
  <c r="K70" i="2"/>
  <c r="I70" i="2"/>
  <c r="U44" i="2"/>
  <c r="U43" i="2" s="1"/>
  <c r="Q44" i="2"/>
  <c r="Q43" i="2" s="1"/>
  <c r="O44" i="2"/>
  <c r="M44" i="2"/>
  <c r="K44" i="2"/>
  <c r="K43" i="2" s="1"/>
  <c r="I44" i="2"/>
  <c r="I43" i="2" s="1"/>
  <c r="G43" i="2"/>
  <c r="U41" i="2"/>
  <c r="Q41" i="2"/>
  <c r="O41" i="2"/>
  <c r="M41" i="2"/>
  <c r="K41" i="2"/>
  <c r="I41" i="2"/>
  <c r="U35" i="2"/>
  <c r="Q35" i="2"/>
  <c r="O35" i="2"/>
  <c r="M35" i="2"/>
  <c r="K35" i="2"/>
  <c r="I35" i="2"/>
  <c r="U34" i="2"/>
  <c r="Q34" i="2"/>
  <c r="O34" i="2"/>
  <c r="M34" i="2"/>
  <c r="K34" i="2"/>
  <c r="I34" i="2"/>
  <c r="U31" i="2"/>
  <c r="Q31" i="2"/>
  <c r="O31" i="2"/>
  <c r="M31" i="2"/>
  <c r="K31" i="2"/>
  <c r="I31" i="2"/>
  <c r="U30" i="2"/>
  <c r="Q30" i="2"/>
  <c r="O30" i="2"/>
  <c r="M30" i="2"/>
  <c r="K30" i="2"/>
  <c r="I30" i="2"/>
  <c r="U25" i="2"/>
  <c r="Q25" i="2"/>
  <c r="O25" i="2"/>
  <c r="O19" i="2" s="1"/>
  <c r="M25" i="2"/>
  <c r="K25" i="2"/>
  <c r="I25" i="2"/>
  <c r="U20" i="2"/>
  <c r="U19" i="2" s="1"/>
  <c r="Q20" i="2"/>
  <c r="O20" i="2"/>
  <c r="M20" i="2"/>
  <c r="K20" i="2"/>
  <c r="K19" i="2" s="1"/>
  <c r="I20" i="2"/>
  <c r="M19" i="2"/>
  <c r="G19" i="2"/>
  <c r="U15" i="2"/>
  <c r="Q15" i="2"/>
  <c r="O15" i="2"/>
  <c r="M15" i="2"/>
  <c r="K15" i="2"/>
  <c r="I15" i="2"/>
  <c r="AZ14" i="2"/>
  <c r="U13" i="2"/>
  <c r="Q13" i="2"/>
  <c r="O13" i="2"/>
  <c r="M13" i="2"/>
  <c r="K13" i="2"/>
  <c r="I13" i="2"/>
  <c r="U12" i="2"/>
  <c r="Q12" i="2"/>
  <c r="O12" i="2"/>
  <c r="M12" i="2"/>
  <c r="K12" i="2"/>
  <c r="I12" i="2"/>
  <c r="U11" i="2"/>
  <c r="Q11" i="2"/>
  <c r="O11" i="2"/>
  <c r="M11" i="2"/>
  <c r="K11" i="2"/>
  <c r="I11" i="2"/>
  <c r="U9" i="2"/>
  <c r="Q9" i="2"/>
  <c r="O9" i="2"/>
  <c r="O8" i="2" s="1"/>
  <c r="M9" i="2"/>
  <c r="K9" i="2"/>
  <c r="I9" i="2"/>
  <c r="I8" i="2" s="1"/>
  <c r="Q8" i="2"/>
  <c r="G8" i="2"/>
  <c r="M344" i="2" l="1"/>
  <c r="O586" i="2"/>
  <c r="K600" i="2"/>
  <c r="U600" i="2"/>
  <c r="M8" i="2"/>
  <c r="K8" i="2"/>
  <c r="U8" i="2"/>
  <c r="I19" i="2"/>
  <c r="Q19" i="2"/>
  <c r="O43" i="2"/>
  <c r="I129" i="2"/>
  <c r="Q129" i="2"/>
  <c r="O204" i="2"/>
  <c r="I207" i="2"/>
  <c r="Q207" i="2"/>
  <c r="O344" i="2"/>
  <c r="O358" i="2"/>
  <c r="I385" i="2"/>
  <c r="Q385" i="2"/>
  <c r="M43" i="2"/>
  <c r="I358" i="2"/>
  <c r="Q358" i="2"/>
  <c r="K422" i="2"/>
  <c r="U422" i="2"/>
  <c r="I434" i="2"/>
  <c r="Q434" i="2"/>
  <c r="K462" i="2"/>
  <c r="U462" i="2"/>
  <c r="O491" i="2"/>
  <c r="O503" i="2"/>
  <c r="I506" i="2"/>
  <c r="Q506" i="2"/>
  <c r="Q291" i="2"/>
  <c r="K434" i="2"/>
  <c r="U434" i="2"/>
  <c r="O442" i="2"/>
  <c r="I452" i="2"/>
  <c r="Q452" i="2"/>
  <c r="K506" i="2"/>
  <c r="U506" i="2"/>
  <c r="O520" i="2"/>
  <c r="I533" i="2"/>
  <c r="Q533" i="2"/>
  <c r="M58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<sst xmlns="http://schemas.openxmlformats.org/spreadsheetml/2006/main" count="1876" uniqueCount="805">
  <si>
    <t xml:space="preserve">Položkový rozpočet </t>
  </si>
  <si>
    <t>#TypZaznamu#</t>
  </si>
  <si>
    <t>S:</t>
  </si>
  <si>
    <t>A-ASKA grafik s.r.o.Brno</t>
  </si>
  <si>
    <t>STA</t>
  </si>
  <si>
    <t>O:</t>
  </si>
  <si>
    <t>OBJ</t>
  </si>
  <si>
    <t>R: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</si>
  <si>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</si>
  <si>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</si>
  <si>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</si>
  <si>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</si>
  <si>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</si>
  <si>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</si>
  <si>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</si>
  <si>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</si>
  <si>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</si>
  <si>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</si>
  <si>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Dodávka</t>
  </si>
  <si>
    <t>Dodávka celk.</t>
  </si>
  <si>
    <t>Montáž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</si>
  <si>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</si>
  <si>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</si>
  <si>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</si>
  <si>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</si>
  <si>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</si>
  <si>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</si>
  <si>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</si>
  <si>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</si>
  <si>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</si>
  <si>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</si>
  <si>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</si>
  <si>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</si>
  <si>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1</t>
  </si>
  <si>
    <t>Zemní práce</t>
  </si>
  <si>
    <t>DIL</t>
  </si>
  <si>
    <t>121101101R00</t>
  </si>
  <si>
    <t>Sejmutí ornice s přemístěním do 50 m</t>
  </si>
  <si>
    <t>m3</t>
  </si>
  <si>
    <t>POL1_0</t>
  </si>
  <si>
    <t>6,3*9*0,2</t>
  </si>
  <si>
    <t>VV</t>
  </si>
  <si>
    <t>132201211R00</t>
  </si>
  <si>
    <t>Hloubení rýh š.do 200 cm hor.3 do 100 m3,STROJNĚ</t>
  </si>
  <si>
    <t>132201219R00</t>
  </si>
  <si>
    <t>Příplatek za lepivost - hloubení rýh 200cm v hor.3</t>
  </si>
  <si>
    <t>162201102R00</t>
  </si>
  <si>
    <t>Vodorovné přemístění výkopku z hor.1-4 do 50 m</t>
  </si>
  <si>
    <t>Předpokladem je, že zemina zůstane uložena na pozemku. Odvoz zeminy na skládku se musí dopočítat.</t>
  </si>
  <si>
    <t>POP</t>
  </si>
  <si>
    <t>139600012RAA</t>
  </si>
  <si>
    <t xml:space="preserve">Ruční výkop v hornině 3, hloubka do 1 m, odvoz kolečkem do 20 m </t>
  </si>
  <si>
    <t>POL2_0</t>
  </si>
  <si>
    <t>2,4*2,2*1,36</t>
  </si>
  <si>
    <t xml:space="preserve">odkop stávajících základů: : </t>
  </si>
  <si>
    <t>(27,05+27,05+18,4+14,4)*0,4*0,9</t>
  </si>
  <si>
    <t>2</t>
  </si>
  <si>
    <t>Základy,zvláštní zakládání</t>
  </si>
  <si>
    <t>271571111R00</t>
  </si>
  <si>
    <t>Polštář základu ze štěrkopísku tříděného</t>
  </si>
  <si>
    <t>nerozpočtovat provedeno</t>
  </si>
  <si>
    <t>6,3*8,95*0,1</t>
  </si>
  <si>
    <t/>
  </si>
  <si>
    <t>(27,05+27,05+18,4+18,4)*0,4*0,1</t>
  </si>
  <si>
    <t>6*1*0,1</t>
  </si>
  <si>
    <t>273321311R00</t>
  </si>
  <si>
    <t>Železobeton základových desek C 16/20</t>
  </si>
  <si>
    <t xml:space="preserve">přístavba: : </t>
  </si>
  <si>
    <t>273362021R00</t>
  </si>
  <si>
    <t>Výztuž základových desek ze svařovaných sití KARI</t>
  </si>
  <si>
    <t>t</t>
  </si>
  <si>
    <t>273351215RT1</t>
  </si>
  <si>
    <t>Bednění stěn základových desek - zřízení, bednicí materiál prkna</t>
  </si>
  <si>
    <t>m2</t>
  </si>
  <si>
    <t>(6,3+6,3+8,95)*0,1</t>
  </si>
  <si>
    <t>273351216R00</t>
  </si>
  <si>
    <t>Bednění stěn základových desek - odstranění</t>
  </si>
  <si>
    <t>274313611R00</t>
  </si>
  <si>
    <t>Beton základových pasů prostý C 16/20, vylití do rýhy</t>
  </si>
  <si>
    <t>(6,3+6,3+8,95)*0,7*0,9</t>
  </si>
  <si>
    <t>6*1*0,9</t>
  </si>
  <si>
    <t xml:space="preserve">rozšíření sávajících základů obvodových: : </t>
  </si>
  <si>
    <t>(27,05+27,05+18,4+18,4)*0,4*0,9</t>
  </si>
  <si>
    <t>285947111R00</t>
  </si>
  <si>
    <t>Trn z betonářské oceli D 16-20 mm , -propojení stávajících základů s novým betonem</t>
  </si>
  <si>
    <t>kus</t>
  </si>
  <si>
    <t>(27,05+27,05+18,4+18,4)*5</t>
  </si>
  <si>
    <t>3</t>
  </si>
  <si>
    <t>Svislé a kompletní konstrukce</t>
  </si>
  <si>
    <t>311271814R00</t>
  </si>
  <si>
    <t>Zdivo z tv.pórobet. P2-420 hlad.tl.300</t>
  </si>
  <si>
    <t xml:space="preserve">1NP: : </t>
  </si>
  <si>
    <t>(6,3+6,3+8,95)*3</t>
  </si>
  <si>
    <t xml:space="preserve">otvory 1NP: : </t>
  </si>
  <si>
    <t>-(1,2*2,1)</t>
  </si>
  <si>
    <t>-(1,2*1,2)</t>
  </si>
  <si>
    <t xml:space="preserve">2NP: : </t>
  </si>
  <si>
    <t>(31,98+31,98+18,03+18,03+0,6)*2,85</t>
  </si>
  <si>
    <t xml:space="preserve">otvory 2NP: : </t>
  </si>
  <si>
    <t>-1,8*1,5</t>
  </si>
  <si>
    <t>-1,2*1,5*4</t>
  </si>
  <si>
    <t>-2*1,5*3</t>
  </si>
  <si>
    <t>-1,5*2,2</t>
  </si>
  <si>
    <t xml:space="preserve">vnitřní 2NP: : </t>
  </si>
  <si>
    <t>(5,32+4,97+4,5)*3</t>
  </si>
  <si>
    <t>(3,5+1,5)*3</t>
  </si>
  <si>
    <t xml:space="preserve">otvory: : </t>
  </si>
  <si>
    <t>-0,8*2</t>
  </si>
  <si>
    <t xml:space="preserve">nadezdívka, štíty: : </t>
  </si>
  <si>
    <t>(18,03*2,3)+(31,98*2,3)+(9,08*0,3)+(22,08*0,3)</t>
  </si>
  <si>
    <t>((9,75*2,3)/2)+((8,95*2,3)/2)</t>
  </si>
  <si>
    <t>342012221RT1</t>
  </si>
  <si>
    <t>Příčka SDK tl.100 mm,ocel.kce,1x oplášť.,RB 12,5mm, izolace tloušťky 50 mm, EI 30</t>
  </si>
  <si>
    <t>2,4*2*3</t>
  </si>
  <si>
    <t>3,2*3*3</t>
  </si>
  <si>
    <t>2,5*4*3</t>
  </si>
  <si>
    <t>(7,49+4,3+3,45+9,15+3,43+1+1)*3</t>
  </si>
  <si>
    <t>-(0,7*1,97)*8</t>
  </si>
  <si>
    <t>-(0,8*1,97)*4</t>
  </si>
  <si>
    <t>342263310R00</t>
  </si>
  <si>
    <t>Úprava sádrokartonové příčky pro osazení umývadla</t>
  </si>
  <si>
    <t>342263990RV1</t>
  </si>
  <si>
    <t>Příplatek k příčce sádrokart. za desku tl. 12,5 mm, GKB na jedné straně příčky</t>
  </si>
  <si>
    <t>(1,5+1,5+1,1+1,1+1,1+1,1)*3</t>
  </si>
  <si>
    <t>(1,3*4)*3</t>
  </si>
  <si>
    <t>(1,55*4)*3</t>
  </si>
  <si>
    <t>(3,99+2,5)*3</t>
  </si>
  <si>
    <t>317147502R00</t>
  </si>
  <si>
    <t>Překlad nosný z pórobetonu  100x250x1500 mm</t>
  </si>
  <si>
    <t>317147503R00</t>
  </si>
  <si>
    <t>Překlad nosný z pórobetonu  100x250x1800 mm</t>
  </si>
  <si>
    <t>317147516R00</t>
  </si>
  <si>
    <t>Překlad nosný z pórobetonu  100x250x2100 mm</t>
  </si>
  <si>
    <t>Překlad nosný z pórobetonu  100x250x2700 mm</t>
  </si>
  <si>
    <t>317147322R00</t>
  </si>
  <si>
    <t>Překlad nenosný z pórobetonu  150x250x1500</t>
  </si>
  <si>
    <t>Překlad nosný z pórobetonu  100x250x2400 mm</t>
  </si>
  <si>
    <t>346244382RT2</t>
  </si>
  <si>
    <t>Plentování ocelových nosníků výšky 20 - 30 cm, s použitím suché maltové směsi</t>
  </si>
  <si>
    <t>20,72*0,26*2</t>
  </si>
  <si>
    <t>4,3*0,2*2</t>
  </si>
  <si>
    <t xml:space="preserve">2 NP: : </t>
  </si>
  <si>
    <t>21,35*0,22*2</t>
  </si>
  <si>
    <t>2,1*0,2*2</t>
  </si>
  <si>
    <t>311112320RT3</t>
  </si>
  <si>
    <t>Stěna z tvárnic ztraceného bednění , tl. 20 cm, zalití tvárnic betonem C 20/25</t>
  </si>
  <si>
    <t xml:space="preserve">vyzděno: : </t>
  </si>
  <si>
    <t>4*2*3,3</t>
  </si>
  <si>
    <t xml:space="preserve">stěna kolem výtahové šachty nad strop 2NP: : </t>
  </si>
  <si>
    <t>(1,8+1,8+1,8+1,8)*0,6</t>
  </si>
  <si>
    <t>-0,9*3,3</t>
  </si>
  <si>
    <t>311361821R00</t>
  </si>
  <si>
    <t>Výztuž nadzákladových zdí z betonářské ocelí 10505, - odhad</t>
  </si>
  <si>
    <t>311231114RT2</t>
  </si>
  <si>
    <t>Zdivo nosné cihelné z CP 29 P15 na MVC 2,5, tloušťka zdiva 30 cm</t>
  </si>
  <si>
    <t>1*3*0,3</t>
  </si>
  <si>
    <t>342241162R00</t>
  </si>
  <si>
    <t>Příčky z cihel plných CP29  tl. 140 mm</t>
  </si>
  <si>
    <t>(6,3+3,2+3,2)*3</t>
  </si>
  <si>
    <t>-0,9*1,97*2</t>
  </si>
  <si>
    <t>2,1*3</t>
  </si>
  <si>
    <t>2,75*3</t>
  </si>
  <si>
    <t>-(0,9*1,97)</t>
  </si>
  <si>
    <t>317941123RT5</t>
  </si>
  <si>
    <t>Osazení ocelových válcovaných nosníků  č.14-22, včetně dodávky profilu I č.20</t>
  </si>
  <si>
    <t>4</t>
  </si>
  <si>
    <t>Vodorovné konstrukce</t>
  </si>
  <si>
    <t>411120031RAD</t>
  </si>
  <si>
    <t>Strop montovaný z panelů , tl. 20 cm, PPD, včetně dobetonování a výztuže</t>
  </si>
  <si>
    <t>8,4*6,94</t>
  </si>
  <si>
    <t>411120030RAC</t>
  </si>
  <si>
    <t>Strop montovaný z panelů , tl. 16 cm, PPD, včetně dobetonování a výztuže</t>
  </si>
  <si>
    <t>(4,35*3,6)+(4,35*6,3)</t>
  </si>
  <si>
    <t>22*8,8</t>
  </si>
  <si>
    <t>4,8*6</t>
  </si>
  <si>
    <t>5,5*6,15</t>
  </si>
  <si>
    <t>4,38*10,7</t>
  </si>
  <si>
    <t>411120012RA0</t>
  </si>
  <si>
    <t>Strop montovaný z desek PZD,</t>
  </si>
  <si>
    <t>2,3*0,6</t>
  </si>
  <si>
    <t>4,79*1,3</t>
  </si>
  <si>
    <t>4,79*1,8</t>
  </si>
  <si>
    <t>(1,49*2,2)+(1,49*2,2)</t>
  </si>
  <si>
    <t>2,2*2</t>
  </si>
  <si>
    <t>4,79*2</t>
  </si>
  <si>
    <t>417321315R00</t>
  </si>
  <si>
    <t>Ztužující pásy a věnce z betonu železového C 20/25</t>
  </si>
  <si>
    <t>(31,98+31,98+18,03+18,03+0,6)*0,25*0,16</t>
  </si>
  <si>
    <t>(31,98+31,98+18,03+18,03+0,6)*0,3*0,15</t>
  </si>
  <si>
    <t>(31,98+31,98+18,03+18,03+0,6)*0,45*0,16</t>
  </si>
  <si>
    <t>(3,7+3,7+4,44)*0,3*0,16</t>
  </si>
  <si>
    <t>417351115R00</t>
  </si>
  <si>
    <t>Bednění ztužujících pásů a věnců - zřízení</t>
  </si>
  <si>
    <t>(31,98+31,98+18,03+18,03+0,6)*0,4</t>
  </si>
  <si>
    <t>(3,2+3,2+0,6+0,6)*0,2</t>
  </si>
  <si>
    <t>(3+3+0,74+0,74)*0,2</t>
  </si>
  <si>
    <t>(1,5+1,5+0,75+0,75)*0,2</t>
  </si>
  <si>
    <t>(3,05+0,65+0,65)*0,2</t>
  </si>
  <si>
    <t>(3,7+3,7+4,44)*0,2</t>
  </si>
  <si>
    <t>417351116R00</t>
  </si>
  <si>
    <t>Bednění ztužujících pásů a věnců - odstranění</t>
  </si>
  <si>
    <t>417361821R00</t>
  </si>
  <si>
    <t>Výztuž ztužujících pásů a věnců z oceli 10505</t>
  </si>
  <si>
    <t>408*0,62*0,001*2</t>
  </si>
  <si>
    <t>408*0,22*0,001*2</t>
  </si>
  <si>
    <t>90*0,62*0,001*2</t>
  </si>
  <si>
    <t>90*0,22*0,001*2</t>
  </si>
  <si>
    <t>411320034RAC</t>
  </si>
  <si>
    <t>Strop ze železobetonu beton C 16/20, tl. 20 cm, bednění, podpěrná konstrukce</t>
  </si>
  <si>
    <t xml:space="preserve">D1+D2 2NP: : </t>
  </si>
  <si>
    <t>1*0,85</t>
  </si>
  <si>
    <t>4,29*0,85</t>
  </si>
  <si>
    <t>0,5*0,74</t>
  </si>
  <si>
    <t>0,75*0,74</t>
  </si>
  <si>
    <t xml:space="preserve">D1 + D2 1NP: : </t>
  </si>
  <si>
    <t>4,3*0,69</t>
  </si>
  <si>
    <t>7,04*0,55</t>
  </si>
  <si>
    <t>411361821R00</t>
  </si>
  <si>
    <t>Výztuž stropů z betonářské oceli 10505</t>
  </si>
  <si>
    <t>27,3*0,4*0,001*2</t>
  </si>
  <si>
    <t>411361921RT5</t>
  </si>
  <si>
    <t>Výztuž stropů svařovanou sítí , průměr drátu  6,0, oka 150/150 mm</t>
  </si>
  <si>
    <t>413941123RT6</t>
  </si>
  <si>
    <t>Osazení válcovaných nosníků ve stropech č. 14 - 22, včetně dodávky profilu I č. 22</t>
  </si>
  <si>
    <t>0,952</t>
  </si>
  <si>
    <t xml:space="preserve">1NP +  (Z 160x80): : </t>
  </si>
  <si>
    <t>0,22</t>
  </si>
  <si>
    <t>413941125RT2</t>
  </si>
  <si>
    <t>Osazení válcovaných nosníků ve stropech č.24 a výš, včetně dodávky profilu I č. 26</t>
  </si>
  <si>
    <t>471100010RA0</t>
  </si>
  <si>
    <t>Balkon včetně izolace, dlažby a zábradlí</t>
  </si>
  <si>
    <t>1,5*3,5</t>
  </si>
  <si>
    <t>43</t>
  </si>
  <si>
    <t>Schodiště</t>
  </si>
  <si>
    <t>430320040RAA</t>
  </si>
  <si>
    <t>Schodišťová konstrukce ŽB beton C 25/30, bednění, výztuž 90 kg/m3</t>
  </si>
  <si>
    <t>(3,2*1,22*0,2*2)</t>
  </si>
  <si>
    <t>(2,2*1,22*0,2)</t>
  </si>
  <si>
    <t>((0,3*0,165)*20)/2</t>
  </si>
  <si>
    <t>60</t>
  </si>
  <si>
    <t>Úpravy povrchů, omítky</t>
  </si>
  <si>
    <t>60101</t>
  </si>
  <si>
    <t xml:space="preserve">Penetrace hloubková stropů </t>
  </si>
  <si>
    <t>60201</t>
  </si>
  <si>
    <t>Penetrace hloubková stěn</t>
  </si>
  <si>
    <t>61</t>
  </si>
  <si>
    <t>Upravy povrchů vnitřní</t>
  </si>
  <si>
    <t>611481211RT8</t>
  </si>
  <si>
    <t xml:space="preserve">Montáž výztužné sítě (perlinky) do stěrky-stropy, včetně výztužné sítě a stěrkového tmelu </t>
  </si>
  <si>
    <t>99,5+12+172,6+19,8+2,9+4,2+11,5+6,7</t>
  </si>
  <si>
    <t>19,8+2,9+188,56+8,7+3,4+3,4+4,8+25,57+15,7+3,56+3,56+8,5+16,3+21,6</t>
  </si>
  <si>
    <t>10,07</t>
  </si>
  <si>
    <t>611471411R00</t>
  </si>
  <si>
    <t>Úprava stropů aktivovaným štukem tl. 2 - 3 mm</t>
  </si>
  <si>
    <t>612481211RT2</t>
  </si>
  <si>
    <t xml:space="preserve">Montáž výztužné sítě (perlinky) do stěrky-stěny, vč. výztužné sítě,stěrkového tmelu </t>
  </si>
  <si>
    <t>(17,13+3,05+4,44+6,64+3,05+4,44+0,3)*3</t>
  </si>
  <si>
    <t>(6,3+6,3+3,2+3,2+3,2+3,2)*3</t>
  </si>
  <si>
    <t>(4,44+6,3+6,3+6,3+6)*3</t>
  </si>
  <si>
    <t>31,23*3</t>
  </si>
  <si>
    <t>21,63*3</t>
  </si>
  <si>
    <t>8,35*3</t>
  </si>
  <si>
    <t>(1,22+1,22+2+2+2+2+2+2+1,55+2)*3</t>
  </si>
  <si>
    <t xml:space="preserve">špalety: : </t>
  </si>
  <si>
    <t>(1,5+1,5+1,2+2,4+2,4+2,4+1,2+1,5+1,5)*0,225</t>
  </si>
  <si>
    <t>(1,2+1,5+1,5)*0,225</t>
  </si>
  <si>
    <t>(2+1,5+1,5)*3*0,225</t>
  </si>
  <si>
    <t>(1,5+1,2+1,2)*2*0,225</t>
  </si>
  <si>
    <t>(1,2+2,1+1,2)*0,225</t>
  </si>
  <si>
    <t xml:space="preserve">otovry: : </t>
  </si>
  <si>
    <t>-1,2*1,5</t>
  </si>
  <si>
    <t>-2,4*2,4</t>
  </si>
  <si>
    <t>-(1,2*1,5)*4</t>
  </si>
  <si>
    <t>-(2*1,5)*3</t>
  </si>
  <si>
    <t>-1,2*2,1</t>
  </si>
  <si>
    <t>-(0,9*1,97)*3</t>
  </si>
  <si>
    <t>-(0,7*1,97)*3</t>
  </si>
  <si>
    <t>-(0,8*1,97)</t>
  </si>
  <si>
    <t>(31,38+21,63+9,15+17,43+8,35)*3</t>
  </si>
  <si>
    <t>(4,44*2*3)+(8*2*3)</t>
  </si>
  <si>
    <t>(5,6+5,6+1,5+1,5)*3</t>
  </si>
  <si>
    <t>(5,27+4,82+4,82+4,97+2,75+2,75)*3</t>
  </si>
  <si>
    <t>(1,8+1,8+1,5)*2*0,15</t>
  </si>
  <si>
    <t>(1,2+1,5+1,5)*2*0,15</t>
  </si>
  <si>
    <t>(2+1,5+1,5)*3*0,15</t>
  </si>
  <si>
    <t>(1,5+1,5+1,5)*2*0,15</t>
  </si>
  <si>
    <t>(1,4+2,1+2,1)*0,15</t>
  </si>
  <si>
    <t>-(1,8*1,5)*2</t>
  </si>
  <si>
    <t>-(1,2*1,5)*2</t>
  </si>
  <si>
    <t>-(1,5*1,5)*2</t>
  </si>
  <si>
    <t>-(1,4*2,1)</t>
  </si>
  <si>
    <t>-(0,9*1,97)*2</t>
  </si>
  <si>
    <t>-0,9*3</t>
  </si>
  <si>
    <t xml:space="preserve">obklad: : </t>
  </si>
  <si>
    <t>-182,7390</t>
  </si>
  <si>
    <t>612421626R00</t>
  </si>
  <si>
    <t>Omítka vnitřní zdiva, MVC, hladká</t>
  </si>
  <si>
    <t>612451105R00</t>
  </si>
  <si>
    <t>Omítka vnitřní zdiva, MC, hrubá nezatřená, pod obklady</t>
  </si>
  <si>
    <t>610991111R00</t>
  </si>
  <si>
    <t>Zakrývání výplní vnitřních otvorů</t>
  </si>
  <si>
    <t>1,4*2,1</t>
  </si>
  <si>
    <t>1,2*1,5*4</t>
  </si>
  <si>
    <t>2*1,5*3</t>
  </si>
  <si>
    <t>1,8*1,5*2</t>
  </si>
  <si>
    <t>2,4*2,6</t>
  </si>
  <si>
    <t>622481291R00</t>
  </si>
  <si>
    <t xml:space="preserve">D + M výztužné lišty rohové </t>
  </si>
  <si>
    <t>m</t>
  </si>
  <si>
    <t>10*2</t>
  </si>
  <si>
    <t>11*3</t>
  </si>
  <si>
    <t>1,2*10</t>
  </si>
  <si>
    <t>1,5*16</t>
  </si>
  <si>
    <t>2,4+2,6+2,6</t>
  </si>
  <si>
    <t>0,9+2+2</t>
  </si>
  <si>
    <t>2*6</t>
  </si>
  <si>
    <t>1+2,1+2,1</t>
  </si>
  <si>
    <t>3*9</t>
  </si>
  <si>
    <t>4*2</t>
  </si>
  <si>
    <t>1,8*4</t>
  </si>
  <si>
    <t>1,2*8</t>
  </si>
  <si>
    <t>1,5*18</t>
  </si>
  <si>
    <t>1,4+2,1+2,1</t>
  </si>
  <si>
    <t>62</t>
  </si>
  <si>
    <t>Upravy povrchů vnější</t>
  </si>
  <si>
    <t>6220323135RV1</t>
  </si>
  <si>
    <t>Zateplovací systém , fasáda, EPS F tl.160 mm, zakončený stěrkou s výzt.tkaninou vč.rohových lišt</t>
  </si>
  <si>
    <t xml:space="preserve">1NP, ze dvou stran stávající zástavba: : </t>
  </si>
  <si>
    <t>(31,98+22+18,03+0,6)*2,3</t>
  </si>
  <si>
    <t>-(1,2*2,1)-(1,2*1,5)-(1,2*1,5)</t>
  </si>
  <si>
    <t>-(1,5*1,2)*2</t>
  </si>
  <si>
    <t>-0,9*1,97</t>
  </si>
  <si>
    <t xml:space="preserve">2NP, ze dvou stran stávající zástavba: : </t>
  </si>
  <si>
    <t>(31,98+22+18,03+0,6)*3,3+(18,03+9,75)*1</t>
  </si>
  <si>
    <t>-1,4*2,1</t>
  </si>
  <si>
    <t>-(2*1,05)*3</t>
  </si>
  <si>
    <t>-(1,8*1,8)*2</t>
  </si>
  <si>
    <t xml:space="preserve">nadezdívka: : </t>
  </si>
  <si>
    <t>31,980*2,4</t>
  </si>
  <si>
    <t>18,03*2,4</t>
  </si>
  <si>
    <t>622323152RV1</t>
  </si>
  <si>
    <t>Zateplovací systém , ostění, EPS F tl. 20 mm, zakončený stěrkou s výztužnou tkaninou</t>
  </si>
  <si>
    <t>(1,2+2,4+1,2+0,9+1,2)*0,3</t>
  </si>
  <si>
    <t>(2*3)*0,3</t>
  </si>
  <si>
    <t>(1,2*2)*0,26</t>
  </si>
  <si>
    <t>1*0,26</t>
  </si>
  <si>
    <t>(1,5*0,3)*12</t>
  </si>
  <si>
    <t>(2,6+2,6)*0,3</t>
  </si>
  <si>
    <t>(2+2)*0,3</t>
  </si>
  <si>
    <t>(1,5*0,26)*4</t>
  </si>
  <si>
    <t>(2,1+2,1)*0,26</t>
  </si>
  <si>
    <t>(1,8+1,8+1,2+1,2)*0,26</t>
  </si>
  <si>
    <t>(2*3)*0,26</t>
  </si>
  <si>
    <t>1,5*0,26</t>
  </si>
  <si>
    <t>(1,5*0,26)*18</t>
  </si>
  <si>
    <t>(2,2+2,2)*0,26</t>
  </si>
  <si>
    <t>622432111R00</t>
  </si>
  <si>
    <t>31,98*1</t>
  </si>
  <si>
    <t>21,78*1</t>
  </si>
  <si>
    <t>8,95*1</t>
  </si>
  <si>
    <t>9,08*1</t>
  </si>
  <si>
    <t>(0,3*1*2)*2</t>
  </si>
  <si>
    <t>0,26*1*2</t>
  </si>
  <si>
    <t>622421131R00</t>
  </si>
  <si>
    <t>Omítka vnější stěn, MVC, hladká, složitost 1-2</t>
  </si>
  <si>
    <t>504,3470-73,51</t>
  </si>
  <si>
    <t>27,8640</t>
  </si>
  <si>
    <t>620991121R00</t>
  </si>
  <si>
    <t>Zakrývání výplní vnějších otvorů z lešení</t>
  </si>
  <si>
    <t>63</t>
  </si>
  <si>
    <t>Podlahy a podlahové konstrukce</t>
  </si>
  <si>
    <t>632441045RT1</t>
  </si>
  <si>
    <t>188,56+8,7+3,4+3,4+4,8+25,57+16,7+3,56+3,56+8,5+16,3+21,6+10,07</t>
  </si>
  <si>
    <t>6*8,35</t>
  </si>
  <si>
    <t>631312611R00</t>
  </si>
  <si>
    <t>Mazanina betonová tl. 5 - 8 cm C 16/20</t>
  </si>
  <si>
    <t xml:space="preserve">nad 2NP: : </t>
  </si>
  <si>
    <t>31,8*8,35*0,05</t>
  </si>
  <si>
    <t>9,38*9,15*0,05</t>
  </si>
  <si>
    <t>2*0,3*0,05</t>
  </si>
  <si>
    <t>631362021R00</t>
  </si>
  <si>
    <t>Výztuž mazanin svařovanou sítí z drátů Kari</t>
  </si>
  <si>
    <t>639571120R00</t>
  </si>
  <si>
    <t>Okapový chodník podél budovy ze štěrkopísku tl.200</t>
  </si>
  <si>
    <t>(31,98+18,03+22)*0,5</t>
  </si>
  <si>
    <t>64</t>
  </si>
  <si>
    <t>Výplně otvorů</t>
  </si>
  <si>
    <t>642942212RT2</t>
  </si>
  <si>
    <t xml:space="preserve">Osazení zárubně do sádrokarton. příčky tl. 100 mm, včetně dodávky zárubně  </t>
  </si>
  <si>
    <t>12</t>
  </si>
  <si>
    <t>642942111RT4</t>
  </si>
  <si>
    <t xml:space="preserve">Osazení zárubní dveřních ocelových, pl. do 2,5 m2, včetně dodávky zárubně  </t>
  </si>
  <si>
    <t>766694113R00</t>
  </si>
  <si>
    <t>Montáž parapetních desek š.do 30 cm,dl.do 260 cm</t>
  </si>
  <si>
    <t>60775510R</t>
  </si>
  <si>
    <t>Parapet interiér PVC šíře 150mm dl. 6m fólie mram., + krytky</t>
  </si>
  <si>
    <t>POL3_0</t>
  </si>
  <si>
    <t>55342203R</t>
  </si>
  <si>
    <t>Parapet vnější ohýbaný pozink tl. 0,75mm š = 150mm</t>
  </si>
  <si>
    <t>766711001R00</t>
  </si>
  <si>
    <t>D + M plastové okno bíle, trojsklo 4-16-4-16-4, /TGI/U=0,6/argon, dvoukřídlé 1200x1500mm</t>
  </si>
  <si>
    <t>ks</t>
  </si>
  <si>
    <t>D + M plastové okno bílé, trojsklo 4-16-4-16-4, /TGI/ U=0,6/argon, dvoukřídlé 1800x1500mm</t>
  </si>
  <si>
    <t>D + M plastové okno bíle, trojsklo 4-16-4-16-4, /TGI/ U=0,6/argon, dvoukřídlé 2000x1500mm</t>
  </si>
  <si>
    <t>D + M balkonové dveře plastové bíle,4-16-4-16-4, /TGI/ U=0,6/argon, 1200-1400x2000mm</t>
  </si>
  <si>
    <t>94</t>
  </si>
  <si>
    <t>Lešení a stavební výtahy</t>
  </si>
  <si>
    <t>942941021R00</t>
  </si>
  <si>
    <t>Montáž lešení těž.,řad.s pod.š.2,5, H 10 m,300 kg</t>
  </si>
  <si>
    <t>31,980*9</t>
  </si>
  <si>
    <t>8,95*9</t>
  </si>
  <si>
    <t>(22+8,08)*7</t>
  </si>
  <si>
    <t xml:space="preserve">dvě strany sávající zástavba: : </t>
  </si>
  <si>
    <t>942941191R00</t>
  </si>
  <si>
    <t>Příplatek za každý měsíc použití lešení k pol.1021</t>
  </si>
  <si>
    <t>942941821R00</t>
  </si>
  <si>
    <t>Demontáž lešení těž.řad.s pod.š.2,5, H 10 m,300 kg</t>
  </si>
  <si>
    <t>941955001R00</t>
  </si>
  <si>
    <t>Lešení lehké pomocné, výška podlahy do 1,2 m</t>
  </si>
  <si>
    <t>19,8+2,9+188,56+8,7+3,4+3,4+4,8+25,57+16,7+3,56+3,56+8,5+16,3+21,6+10,</t>
  </si>
  <si>
    <t>95</t>
  </si>
  <si>
    <t>Dokončovací kce na pozem.stav.</t>
  </si>
  <si>
    <t xml:space="preserve">Nevyrozpočtovatelné práce +, stavební práce pro osazení výtahu </t>
  </si>
  <si>
    <t>Pomocné práce pro ZTI, sekání průrazů a drážek, zapravení</t>
  </si>
  <si>
    <t>47124700R</t>
  </si>
  <si>
    <t>Dodání a montáž výtahu osobního , nosnost 630kg, bez samostatné strojovny</t>
  </si>
  <si>
    <t>96</t>
  </si>
  <si>
    <t>Bourání konstrukcí</t>
  </si>
  <si>
    <t>962032231R00</t>
  </si>
  <si>
    <t>Bourání zdiva z cihel pálených na MVC</t>
  </si>
  <si>
    <t xml:space="preserve">stěny: : </t>
  </si>
  <si>
    <t>7,45*3*0,3</t>
  </si>
  <si>
    <t>965042221RT1</t>
  </si>
  <si>
    <t xml:space="preserve">Bourání mazanin betonových tl. nad 10 cm, pl. 1 m2, ručně </t>
  </si>
  <si>
    <t>7*10*0,1</t>
  </si>
  <si>
    <t>965082933R00</t>
  </si>
  <si>
    <t>Odstranění násypu tl. do 20 cm, plocha nad 2 m2</t>
  </si>
  <si>
    <t>7*10*0,2</t>
  </si>
  <si>
    <t>978013191R00</t>
  </si>
  <si>
    <t>Otlučení omítek vnitřních stěn v rozsahu do 100 %</t>
  </si>
  <si>
    <t>24,93*3</t>
  </si>
  <si>
    <t>17,13*3</t>
  </si>
  <si>
    <t>15,33*3</t>
  </si>
  <si>
    <t>7,08*3</t>
  </si>
  <si>
    <t>8,85*3</t>
  </si>
  <si>
    <t>967031132R00</t>
  </si>
  <si>
    <t>Přisekání, zarovnání cihelného zdiva pod věnec , 1NP</t>
  </si>
  <si>
    <t>(25,68+18,03+25,68+9,08)*0,45</t>
  </si>
  <si>
    <t>97</t>
  </si>
  <si>
    <t>Likvidace suti</t>
  </si>
  <si>
    <t>979082111R00</t>
  </si>
  <si>
    <t>Vnitrostaveništní doprava suti do 10 m</t>
  </si>
  <si>
    <t>979082121R00</t>
  </si>
  <si>
    <t>Příplatek k vnitrost. dopravě suti za dalších 5 m</t>
  </si>
  <si>
    <t>979088212R00</t>
  </si>
  <si>
    <t>Nakládání suti na dopravní prostředky</t>
  </si>
  <si>
    <t>979981104R00</t>
  </si>
  <si>
    <t>Kontejner, suť bez příměsí, odvoz a likvidace, 9 t</t>
  </si>
  <si>
    <t>99</t>
  </si>
  <si>
    <t>Staveništní přesun hmot</t>
  </si>
  <si>
    <t>998011002R00</t>
  </si>
  <si>
    <t>Přesun hmot pro budovy zděné výšky do 12 m</t>
  </si>
  <si>
    <t>711</t>
  </si>
  <si>
    <t>Izolace proti vodě</t>
  </si>
  <si>
    <t>711111001RZ1</t>
  </si>
  <si>
    <t xml:space="preserve">Izolace proti vlhkosti vodor. nátěr  za studena, 1x nátěr - včetně dodávky penetračního laku </t>
  </si>
  <si>
    <t>6,3*8,95</t>
  </si>
  <si>
    <t>711141559RZ1</t>
  </si>
  <si>
    <t>Izolace proti vlhk. vodorovná pásy přitavením, 1 vrstva - včetně dodávky</t>
  </si>
  <si>
    <t>7117472</t>
  </si>
  <si>
    <t>Detaily izolace proti vodě pásy</t>
  </si>
  <si>
    <t>soub.</t>
  </si>
  <si>
    <t>711212001RT2</t>
  </si>
  <si>
    <t>Hydroizolační povlak - nátěr  proti vlhkosti</t>
  </si>
  <si>
    <t>3,1+5,6+3,4+3,4+3,56+3,56+8,5+10,7</t>
  </si>
  <si>
    <t>(1,2+2,2+1+1)*2,2</t>
  </si>
  <si>
    <t>(1,13+1,13+1+1)*2,2</t>
  </si>
  <si>
    <t>998711102R00</t>
  </si>
  <si>
    <t>Přesun hmot pro izolace proti vodě, výšky do 12 m</t>
  </si>
  <si>
    <t>712</t>
  </si>
  <si>
    <t>Živičné krytiny</t>
  </si>
  <si>
    <t>712221111R00</t>
  </si>
  <si>
    <t xml:space="preserve">Montáž živičného šindele střech jednoduch. do 45°, </t>
  </si>
  <si>
    <t>711151111RU1</t>
  </si>
  <si>
    <t xml:space="preserve">Izolace proti vlhk. vodorovná samolepicím pásem, včetně pásu </t>
  </si>
  <si>
    <t>7</t>
  </si>
  <si>
    <t>D + M ochranná větrací mřížka</t>
  </si>
  <si>
    <t>bm</t>
  </si>
  <si>
    <t>8</t>
  </si>
  <si>
    <t>9</t>
  </si>
  <si>
    <t>D + M spojovací a kotvící materiál</t>
  </si>
  <si>
    <t>10</t>
  </si>
  <si>
    <t>Detaily kolem světlíků, dokončení světlíků</t>
  </si>
  <si>
    <t>998712102R00</t>
  </si>
  <si>
    <t>Přesun hmot pro povlakové krytiny, výšky do 12 m</t>
  </si>
  <si>
    <t>713</t>
  </si>
  <si>
    <t>Izolace tepelné</t>
  </si>
  <si>
    <t>713111111RU9</t>
  </si>
  <si>
    <t>Izolace tepelné stropů vrchem kladené volně, 2 vrstvy - vč. dodávky polystyrenu tl.2 x 80 mm</t>
  </si>
  <si>
    <t>31,38*8,35</t>
  </si>
  <si>
    <t>8,78*9,15</t>
  </si>
  <si>
    <t>713191100RT9</t>
  </si>
  <si>
    <t>Položení separační fólie, včetně dodávky fólie PE</t>
  </si>
  <si>
    <t>713120044RT1</t>
  </si>
  <si>
    <t>Izolace podlah kročejová  EPS T , tloušťka 30 mm, včetně pásku</t>
  </si>
  <si>
    <t>188,56+8,7+3,4+3,4+4,8+25,57+16,7+3,56+3,56+8,5+16,3+21,6+10,7</t>
  </si>
  <si>
    <t>998713102R00</t>
  </si>
  <si>
    <t>Přesun hmot pro izolace tepelné, výšky do 12 m</t>
  </si>
  <si>
    <t>721</t>
  </si>
  <si>
    <t>Vnitřní kanalizace</t>
  </si>
  <si>
    <t>721176212R00</t>
  </si>
  <si>
    <t>Potrubí KG odpadní svislé D 110 x 3,2 mm</t>
  </si>
  <si>
    <t>721176222R00</t>
  </si>
  <si>
    <t>Potrubí KG svodné (ležaté) v zemi D 110 x 3,2 mm</t>
  </si>
  <si>
    <t>721176102R00</t>
  </si>
  <si>
    <t>Potrubí HT připojovací D 40 x 1,8 mm</t>
  </si>
  <si>
    <t>721176124R00</t>
  </si>
  <si>
    <t>Potrubí HT svodné (ležaté) v zemi D 75 x 1,9 mm</t>
  </si>
  <si>
    <t>721194104</t>
  </si>
  <si>
    <t xml:space="preserve">Dokončení kanalizace  v délce 5 m-výpustky, vpusti, čistící ks, výkop, zásyp, zadláždění, tlaková zkouška </t>
  </si>
  <si>
    <t>722</t>
  </si>
  <si>
    <t>Vnitřní vodovod</t>
  </si>
  <si>
    <t>5</t>
  </si>
  <si>
    <t xml:space="preserve">Vnitřní vodovod v délce potrubí 60 m Dn 25 teplá, Dn25 studená, DN18 cirkulace, kolena, ventily, izolace, cirkulační čerpadlo, dodávka a montáž </t>
  </si>
  <si>
    <t>725</t>
  </si>
  <si>
    <t>Zařizovací předměty</t>
  </si>
  <si>
    <t>725013165R00</t>
  </si>
  <si>
    <t>Klozet kombi, nádrž s armat.</t>
  </si>
  <si>
    <t>725017161R00</t>
  </si>
  <si>
    <t>Umyvadlo na šrouby , 50 x 41 cm, bílé</t>
  </si>
  <si>
    <t>725017168R00</t>
  </si>
  <si>
    <t>Kryt sifonu umyvadel , bílý</t>
  </si>
  <si>
    <t>725860213R00</t>
  </si>
  <si>
    <t>Sifon umyvadlový HL132</t>
  </si>
  <si>
    <t>725823121RT1</t>
  </si>
  <si>
    <t>Baterie umyvadlová stoján. ruční, vč. otvír.odpadu, standardní</t>
  </si>
  <si>
    <t>725845111R00</t>
  </si>
  <si>
    <t>Baterie sprchová nástěnná ruční, bez příslušenství</t>
  </si>
  <si>
    <t>725860224R00</t>
  </si>
  <si>
    <t>Sifon ke sprchové vaničce PP HL 522, D 40/50 mm</t>
  </si>
  <si>
    <t>725860322R00</t>
  </si>
  <si>
    <t>Koleno odtokové pro sprchové vaničky HL 16.1,D 40</t>
  </si>
  <si>
    <t>725249102R00</t>
  </si>
  <si>
    <t>Montáž sprchových mís a vaniček</t>
  </si>
  <si>
    <t>55220018R</t>
  </si>
  <si>
    <t>Mísa sprchová smaltová bílá  80x80x8 cm</t>
  </si>
  <si>
    <t>725869218</t>
  </si>
  <si>
    <t>Detaily montáže zařizovacích předmětů, lišty, tmely</t>
  </si>
  <si>
    <t>998725102R00</t>
  </si>
  <si>
    <t>Přesun hmot pro zařizovací předměty, výšky do 12 m</t>
  </si>
  <si>
    <t>728</t>
  </si>
  <si>
    <t>Vzduchotechnika</t>
  </si>
  <si>
    <t>240050153R00</t>
  </si>
  <si>
    <t xml:space="preserve">Jednotka klimatizační BKB velikost VTCH 63 </t>
  </si>
  <si>
    <t>728111129R00</t>
  </si>
  <si>
    <t>Montáž potrubí plechového nad 3,24 m2</t>
  </si>
  <si>
    <t>728115112R00</t>
  </si>
  <si>
    <t xml:space="preserve">Montáž potrubí ohebného neizol. z AL do d 200 mm </t>
  </si>
  <si>
    <t>728614215R00</t>
  </si>
  <si>
    <t xml:space="preserve">Mtž ventilátoru axiál. nízkotl. potrub. do d 500mm </t>
  </si>
  <si>
    <t>42911570.A</t>
  </si>
  <si>
    <t>Ventilátor VAP 390 do potrubí</t>
  </si>
  <si>
    <t>731</t>
  </si>
  <si>
    <t>Kotelny</t>
  </si>
  <si>
    <t>731159215R00</t>
  </si>
  <si>
    <t>Montáž kotle  - kotel stávající</t>
  </si>
  <si>
    <t>733</t>
  </si>
  <si>
    <t>Rozvod potrubí</t>
  </si>
  <si>
    <t>733163102R00</t>
  </si>
  <si>
    <t>Potrubí z měděných trubek D 15 x 1,0 mm</t>
  </si>
  <si>
    <t>733163103R00</t>
  </si>
  <si>
    <t>Potrubí z měděných trubek D 18 x 1,0 mm</t>
  </si>
  <si>
    <t>733163104R00</t>
  </si>
  <si>
    <t>Potrubí z měděných trubek D 22 x 1 ,0mm</t>
  </si>
  <si>
    <t>733163105R00</t>
  </si>
  <si>
    <t>Potrubí z měděných trubek D 28 x 1,5 mm</t>
  </si>
  <si>
    <t>732421321R00</t>
  </si>
  <si>
    <t xml:space="preserve">Čerpadlo oběhové  </t>
  </si>
  <si>
    <t>733161905R00</t>
  </si>
  <si>
    <t xml:space="preserve">Propojení měděného potrubí vytápění D 28 mm </t>
  </si>
  <si>
    <t>733190217R00</t>
  </si>
  <si>
    <t xml:space="preserve">Tlaková zkouška ocelového hladkého potrubí D 60,3 </t>
  </si>
  <si>
    <t>733161926R00</t>
  </si>
  <si>
    <t xml:space="preserve">Vsazení odbočky do stáv.měd. potrubí vytápění D 35 </t>
  </si>
  <si>
    <t>734163116R00</t>
  </si>
  <si>
    <t>734109212RT2</t>
  </si>
  <si>
    <t>Montáž přírub. armatur, 2 příruby, PN 1,6, DN 25 včetně kulového kohoutu</t>
  </si>
  <si>
    <t>998733103R00</t>
  </si>
  <si>
    <t>Přesun hmot pro rozvody potrubí, výšky do 24 m</t>
  </si>
  <si>
    <t>735</t>
  </si>
  <si>
    <t>Otopná tělesa</t>
  </si>
  <si>
    <t>735156110R00</t>
  </si>
  <si>
    <t>998735102R00</t>
  </si>
  <si>
    <t>Přesun hmot pro otopná tělesa, výšky do 12 m</t>
  </si>
  <si>
    <t>762</t>
  </si>
  <si>
    <t>Konstrukce tesařské</t>
  </si>
  <si>
    <t>762332120RT3</t>
  </si>
  <si>
    <t xml:space="preserve">Montáž vázaných krovů pravidelných do 224 cm2, včetně dodávky řeziva, hranoly </t>
  </si>
  <si>
    <t>762332140RT2</t>
  </si>
  <si>
    <t xml:space="preserve">Montáž vázaných krovů pravidelných do 450 cm2, včetně dodávky řeziva, hranoly </t>
  </si>
  <si>
    <t>765799231R00</t>
  </si>
  <si>
    <t>Montáž kontralaťování při vzdálenosti latí do 1 m,  + folie</t>
  </si>
  <si>
    <t>762811100RT3</t>
  </si>
  <si>
    <t>Montáž záklopu, vrchní přesahovaný, hrubá prkna, včetně dodávky řeziva, prkna tl. 24 mm</t>
  </si>
  <si>
    <t>762395000R00</t>
  </si>
  <si>
    <t>Spojovací a ochranné prostředky pro střechy</t>
  </si>
  <si>
    <t>762341620RT2</t>
  </si>
  <si>
    <t>Bednění okapových říms z palubek pero-drážka, včetně dodávky řeziva, palubky SM tl. 12,5 mm</t>
  </si>
  <si>
    <t>22*0,4</t>
  </si>
  <si>
    <t>22*0,2</t>
  </si>
  <si>
    <t>0,4*0,2</t>
  </si>
  <si>
    <t>9,08*0,6</t>
  </si>
  <si>
    <t>9,08*0,2</t>
  </si>
  <si>
    <t>0,3*0,2</t>
  </si>
  <si>
    <t>998762102R00</t>
  </si>
  <si>
    <t>Přesun hmot pro tesařské konstrukce, výšky do 12 m</t>
  </si>
  <si>
    <t>764</t>
  </si>
  <si>
    <t>Konstrukce klempířské</t>
  </si>
  <si>
    <t>764352203R00</t>
  </si>
  <si>
    <t>Žlaby z Pz plechu podokapní půlkruhové, rš 330 mm</t>
  </si>
  <si>
    <t>22+9,08</t>
  </si>
  <si>
    <t>764454204R00</t>
  </si>
  <si>
    <t>Odpadní trouby z Pz plechu, kruhové, D 150 mm</t>
  </si>
  <si>
    <t>7+7</t>
  </si>
  <si>
    <t>764392240R00</t>
  </si>
  <si>
    <t>Úžlabí z Pz plechu, rš 500 mm</t>
  </si>
  <si>
    <t>764391230R00</t>
  </si>
  <si>
    <t>Závětrná lišta z Pz plechu, rš 400 mm</t>
  </si>
  <si>
    <t>9,5+10</t>
  </si>
  <si>
    <t>764430230R00</t>
  </si>
  <si>
    <t>Oplechování zdí z Pz plechu, rš 400 mm</t>
  </si>
  <si>
    <t>31,98+18,03</t>
  </si>
  <si>
    <t>764333291R00</t>
  </si>
  <si>
    <t>Lemování zdí Pz, živičná krytina, (ukončení hřebene)</t>
  </si>
  <si>
    <t>764394240R00</t>
  </si>
  <si>
    <t>Okapnička pod folii</t>
  </si>
  <si>
    <t>998764102R00</t>
  </si>
  <si>
    <t>Přesun hmot pro klempířské konstr., výšky do 12 m</t>
  </si>
  <si>
    <t>766</t>
  </si>
  <si>
    <t>Konstrukce truhlářské</t>
  </si>
  <si>
    <t>766661112R00</t>
  </si>
  <si>
    <t>Montáž dveří do zárubně,otevíravých 1kř.</t>
  </si>
  <si>
    <t xml:space="preserve">SDK: : </t>
  </si>
  <si>
    <t xml:space="preserve">zdivo: : </t>
  </si>
  <si>
    <t>54914579R</t>
  </si>
  <si>
    <t>Klika a štít</t>
  </si>
  <si>
    <t>766670021R00</t>
  </si>
  <si>
    <t>Montáž kliky a štítku</t>
  </si>
  <si>
    <t>61160104R</t>
  </si>
  <si>
    <t>Dveře vnitřní hladké plné 1kř. 70-90x197 bílé</t>
  </si>
  <si>
    <t>998766102R00</t>
  </si>
  <si>
    <t>Přesun hmot pro truhlářské konstr., výšky do 12 m</t>
  </si>
  <si>
    <t>767</t>
  </si>
  <si>
    <t>Konstrukce zámečnické</t>
  </si>
  <si>
    <t>767995105R00</t>
  </si>
  <si>
    <t>Výroba a montáž kov. atypických konstr. do 100 kg</t>
  </si>
  <si>
    <t>kg</t>
  </si>
  <si>
    <t>767310120RAA</t>
  </si>
  <si>
    <t>767310110RAA</t>
  </si>
  <si>
    <t>998767102R00</t>
  </si>
  <si>
    <t>Přesun hmot pro zámečnické konstr., výšky do 12 m</t>
  </si>
  <si>
    <t>776</t>
  </si>
  <si>
    <t>Podlahy povlakové</t>
  </si>
  <si>
    <t>776220010RAI</t>
  </si>
  <si>
    <t>Povlaková podlaha schodišť z plastové krytiny , včetně soklíku,pouze lepení, povlak ve specifikaci</t>
  </si>
  <si>
    <t>0,165*1,22*17*2</t>
  </si>
  <si>
    <t>0,3*1,22*17*2</t>
  </si>
  <si>
    <t>1,22*1,22*4</t>
  </si>
  <si>
    <t>776521200R00</t>
  </si>
  <si>
    <t>Lepení povlak.podlah, dílce PVC a vinyl, včetně soklíku</t>
  </si>
  <si>
    <t>Podlahová krytina - zátěžové čtverce PVC</t>
  </si>
  <si>
    <t>390,0618*1,05</t>
  </si>
  <si>
    <t>998776102R00</t>
  </si>
  <si>
    <t>Přesun hmot pro podlahy povlakové, výšky do 12 m</t>
  </si>
  <si>
    <t>781</t>
  </si>
  <si>
    <t>Obklady keramické</t>
  </si>
  <si>
    <t>781101210RT1</t>
  </si>
  <si>
    <t>781415016RT5</t>
  </si>
  <si>
    <t>Montáž obkladů stěn, porovin.,tmel, nad 20x25 cm,  (lepidlo),  (spár. hmota)</t>
  </si>
  <si>
    <t>(1,85+1,85+3,05+3,05)*2,2</t>
  </si>
  <si>
    <t>(3,05+3,08+1,05+1,05+1,05+1,05)*2,2</t>
  </si>
  <si>
    <t>-0,7*1,97*2</t>
  </si>
  <si>
    <t>(1,1+1,1+1,1+1,1+1,55+1,55+1,55+1,55)*2,2</t>
  </si>
  <si>
    <t>-(0,7*1,97)*4</t>
  </si>
  <si>
    <t>(1+1+1,55+1,55+1,3+1,3+1,55+1,55)*2,2</t>
  </si>
  <si>
    <t>(3,39+3,39+2,2+2,5+1+1)*2,2</t>
  </si>
  <si>
    <t>-0,8*1,97</t>
  </si>
  <si>
    <t>(3,43+3,43+3,15+3,15+1+1)*2,2</t>
  </si>
  <si>
    <t>59781530R</t>
  </si>
  <si>
    <t xml:space="preserve">Obklad 20x25 cm  </t>
  </si>
  <si>
    <t>182,739*1,1</t>
  </si>
  <si>
    <t>998781102R00</t>
  </si>
  <si>
    <t>Přesun hmot pro obklady keramické, výšky do 12 m</t>
  </si>
  <si>
    <t>783</t>
  </si>
  <si>
    <t>Nátěry</t>
  </si>
  <si>
    <t>783631000R00</t>
  </si>
  <si>
    <t>Nátěr truhlářských výrobků 2x + 1x tmel</t>
  </si>
  <si>
    <t>783782209R00</t>
  </si>
  <si>
    <t>Nátěr tesařských konstrukcí  2x</t>
  </si>
  <si>
    <t>476*(0,12+0,16)*2</t>
  </si>
  <si>
    <t>158,34*(0,14+0,14)*2</t>
  </si>
  <si>
    <t>50,03*(0,14+0,16)*2</t>
  </si>
  <si>
    <t>35,23*(0,16+0,2)*2</t>
  </si>
  <si>
    <t>5*(0,10+0,12)*2</t>
  </si>
  <si>
    <t>106*(0,8+0,16)*2</t>
  </si>
  <si>
    <t>783122110R00</t>
  </si>
  <si>
    <t>Nátěr syntetický OK "A" dvojnásobný,  - nátěr sloupů</t>
  </si>
  <si>
    <t>10*2,3</t>
  </si>
  <si>
    <t>784</t>
  </si>
  <si>
    <t>Malby</t>
  </si>
  <si>
    <t>784195212R00</t>
  </si>
  <si>
    <t>Malba tekutá  bílá, 2 x</t>
  </si>
  <si>
    <t>744,2995</t>
  </si>
  <si>
    <t>145,324*2</t>
  </si>
  <si>
    <t>Malba tekutá, bílá, 2 x</t>
  </si>
  <si>
    <t>784191101R00</t>
  </si>
  <si>
    <t>Penetrace podkladu univerzální x 1x</t>
  </si>
  <si>
    <t>M21</t>
  </si>
  <si>
    <t>Elektromontáže</t>
  </si>
  <si>
    <t>210010063RT2</t>
  </si>
  <si>
    <t>Trubka ocelová závitová uložená pevně, 21 mm včetně dodávky trubky WEM 20 + kolena 6121</t>
  </si>
  <si>
    <t>210010064RT1</t>
  </si>
  <si>
    <t>Trubka ocelová závitová uložená pevně, 32 mm včetně dodávky trubky WRM 32+ kolena 6129</t>
  </si>
  <si>
    <t>210010311RT3</t>
  </si>
  <si>
    <t>Krabice univerzální KU, bez zapojení, kruhová včetně dodávky KU 68-1901 bez víčka</t>
  </si>
  <si>
    <t>210010313RT3</t>
  </si>
  <si>
    <t>Krabice odbočná KO, bez zapojení-čtvercová včetně dodávky KO 100 E s víčkem</t>
  </si>
  <si>
    <t>210020521RT1</t>
  </si>
  <si>
    <t>Žlab kabelový + víko a podpěrky 40x40 úzký včetně dodávky žlabu</t>
  </si>
  <si>
    <t>210110043RT2</t>
  </si>
  <si>
    <t>Spínač zapuštěný seriový, řazení 5 včetně dodávky spínače 3553-05289</t>
  </si>
  <si>
    <t>210111011RT1</t>
  </si>
  <si>
    <t>Zásuvka domovní zapuštěná - provedení 2P+Z včetně dodávky zásuvky 5512-2249</t>
  </si>
  <si>
    <t>210800101RT2</t>
  </si>
  <si>
    <t>Kabel CYKY 750 V 2x1,5 mm2 uložený pod omítkou včetně dodávky kabelu 2Bx1,5</t>
  </si>
  <si>
    <t>210800105RT1</t>
  </si>
  <si>
    <t>Kabel CYKY 750 V 3x1,5 mm2 uložený pod omítkou včetně dodávky kabelu</t>
  </si>
  <si>
    <t>210800109RT1</t>
  </si>
  <si>
    <t>Kabel CYKY-J 3x2,5 mm2 včetně dodávky kabelu</t>
  </si>
  <si>
    <t>210800117RT1</t>
  </si>
  <si>
    <t>Kabel CYKY 750 V 5x4 mm2  včetně dodávky kabelu</t>
  </si>
  <si>
    <t>210800115RT1</t>
  </si>
  <si>
    <t>Kabel CYKY 750 V 5x1,5 mm2  včetně dodávky kabelu</t>
  </si>
  <si>
    <t>RM1, rozvaděč nástěnný 1.NP</t>
  </si>
  <si>
    <t>RM2, rozvaděč nástěnný 2.NP</t>
  </si>
  <si>
    <t xml:space="preserve">PÁSOVINA ZEMNICÍ 30X4MM FEZN (0,94KG/M) </t>
  </si>
  <si>
    <t>Drát zemnicí 8 AlMgSi polotvrdý včtně montáže</t>
  </si>
  <si>
    <t>Svorka spojovací ss</t>
  </si>
  <si>
    <t>Drát zemnicí10 FeZn včtně montáže</t>
  </si>
  <si>
    <t>Výchozí revize elektro</t>
  </si>
  <si>
    <t>VN</t>
  </si>
  <si>
    <t>Vedlejší náklady</t>
  </si>
  <si>
    <t>6</t>
  </si>
  <si>
    <t>-</t>
  </si>
  <si>
    <t>END</t>
  </si>
  <si>
    <t>Penetrace podkladu pod obklady, penetrační nátěr</t>
  </si>
  <si>
    <t>Otopná tělesa panelová 600/1200</t>
  </si>
  <si>
    <t>Potěr anhydritový, plocha do 500 m2, tl.50 mm, samonivelační potěr anhydritový</t>
  </si>
  <si>
    <t>Svítidlo LED, vestavné, 38W, 3800LM 4000K, PANEL, KRYT mikroprizma</t>
  </si>
  <si>
    <t xml:space="preserve">Filtr přírubový, 11.000 DN 50 s nav.přírub </t>
  </si>
  <si>
    <t>Světlík šířka 3 m, pásový obloukový, Al-systém, dutinkový polykarbonát tloušťka 8/10 mm</t>
  </si>
  <si>
    <t>Omítka stěn jemnozrnná vodovzdorná s pojivem na bázi akrylátových pryskyřic</t>
  </si>
  <si>
    <t>Světlík šířka 1,5 m, pásový obloukový, Al-systém, dutinkový polykarbonát tloušťka 8/10 mm</t>
  </si>
  <si>
    <t>Svítidlo LED, 25W 2340LM, 4000K</t>
  </si>
  <si>
    <t>Zařízení sta+C472:C629veniště, mimostaveništní doprava,režie,  - 3%</t>
  </si>
  <si>
    <t>#RTSROZP#</t>
  </si>
  <si>
    <t>Položkový rozpočet</t>
  </si>
  <si>
    <t>Zakázka:</t>
  </si>
  <si>
    <t>Objekt:</t>
  </si>
  <si>
    <t>Rozpočet:</t>
  </si>
  <si>
    <t>Objednatel:</t>
  </si>
  <si>
    <t>IČ:</t>
  </si>
  <si>
    <t>DIČ:</t>
  </si>
  <si>
    <t>Projektant:</t>
  </si>
  <si>
    <t>Zhotovitel:</t>
  </si>
  <si>
    <t>Vypracoval:</t>
  </si>
  <si>
    <t>Rozpis ceny</t>
  </si>
  <si>
    <t>HSV</t>
  </si>
  <si>
    <t>PSV</t>
  </si>
  <si>
    <t>MON</t>
  </si>
  <si>
    <t>ON</t>
  </si>
  <si>
    <t>Ostatní náklady</t>
  </si>
  <si>
    <t>Rekapitulace daní</t>
  </si>
  <si>
    <t>Základ pro sníženou DPH</t>
  </si>
  <si>
    <t>%</t>
  </si>
  <si>
    <t>CZK</t>
  </si>
  <si>
    <t xml:space="preserve">Snížená DPH </t>
  </si>
  <si>
    <t>Základ pro základní DPH</t>
  </si>
  <si>
    <t xml:space="preserve">Základní DPH </t>
  </si>
  <si>
    <t>Zaokrouhlení</t>
  </si>
  <si>
    <t>Cena celkem bez DPH</t>
  </si>
  <si>
    <t>Cena celkem s DPH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</si>
  <si>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</si>
  <si>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</si>
  <si>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</si>
  <si>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</si>
  <si>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</si>
  <si>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</si>
  <si>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</si>
  <si>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</si>
  <si>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</si>
  <si>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</si>
  <si>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Celkem za stavbu</t>
  </si>
  <si>
    <t>Rekapitulace dílů</t>
  </si>
  <si>
    <t>Typ dílu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</si>
</sst>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b/>
      <sz val="16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40">
    <xf numFmtId="0" fontId="0" fillId="0" borderId="0" xfId="0"/>
    <xf numFmtId="0" fontId="1" fillId="0" borderId="0" xfId="1"/>
    <xf numFmtId="0" fontId="1" fillId="0" borderId="1" xfId="1" applyBorder="1" applyAlignment="1">
      <alignment vertical="center"/>
    </xf>
    <xf numFmtId="49" fontId="1" fillId="0" borderId="2" xfId="1" applyNumberFormat="1" applyBorder="1" applyAlignment="1">
      <alignment vertical="center"/>
    </xf>
    <xf numFmtId="0" fontId="1" fillId="2" borderId="1" xfId="1" applyFill="1" applyBorder="1"/>
    <xf numFmtId="49" fontId="1" fillId="2" borderId="2" xfId="1" applyNumberFormat="1" applyFill="1" applyBorder="1"/>
    <xf numFmtId="0" fontId="1" fillId="2" borderId="2" xfId="1" applyFill="1" applyBorder="1" applyAlignment="1">
      <alignment horizontal="center"/>
    </xf>
    <xf numFmtId="0" fontId="1" fillId="2" borderId="2" xfId="1" applyFill="1" applyBorder="1"/>
    <xf numFmtId="0" fontId="1" fillId="2" borderId="3" xfId="1" applyFill="1" applyBorder="1"/>
    <xf numFmtId="49" fontId="1" fillId="0" borderId="0" xfId="1" applyNumberFormat="1"/>
    <xf numFmtId="0" fontId="1" fillId="0" borderId="0" xfId="1" applyAlignment="1">
      <alignment horizontal="center"/>
    </xf>
    <xf numFmtId="0" fontId="1" fillId="2" borderId="4" xfId="1" applyFill="1" applyBorder="1"/>
    <xf numFmtId="49" fontId="1" fillId="2" borderId="4" xfId="1" applyNumberFormat="1" applyFill="1" applyBorder="1"/>
    <xf numFmtId="0" fontId="1" fillId="2" borderId="4" xfId="1" applyFill="1" applyBorder="1" applyAlignment="1">
      <alignment horizontal="center"/>
    </xf>
    <xf numFmtId="0" fontId="1" fillId="2" borderId="5" xfId="1" applyFill="1" applyBorder="1"/>
    <xf numFmtId="0" fontId="1" fillId="2" borderId="4" xfId="1" applyFill="1" applyBorder="1" applyAlignment="1">
      <alignment wrapText="1"/>
    </xf>
    <xf numFmtId="0" fontId="1" fillId="2" borderId="6" xfId="1" applyFill="1" applyBorder="1" applyAlignment="1">
      <alignment vertical="top"/>
    </xf>
    <xf numFmtId="49" fontId="1" fillId="2" borderId="6" xfId="1" applyNumberFormat="1" applyFill="1" applyBorder="1" applyAlignment="1">
      <alignment vertical="top"/>
    </xf>
    <xf numFmtId="49" fontId="1" fillId="2" borderId="1" xfId="1" applyNumberFormat="1" applyFill="1" applyBorder="1" applyAlignment="1">
      <alignment vertical="top"/>
    </xf>
    <xf numFmtId="0" fontId="1" fillId="2" borderId="1" xfId="1" applyFill="1" applyBorder="1" applyAlignment="1">
      <alignment horizontal="center" vertical="top"/>
    </xf>
    <xf numFmtId="164" fontId="1" fillId="2" borderId="1" xfId="1" applyNumberFormat="1" applyFill="1" applyBorder="1" applyAlignment="1">
      <alignment vertical="top"/>
    </xf>
    <xf numFmtId="4" fontId="1" fillId="2" borderId="1" xfId="1" applyNumberFormat="1" applyFill="1" applyBorder="1" applyAlignment="1">
      <alignment vertical="top"/>
    </xf>
    <xf numFmtId="4" fontId="1" fillId="2" borderId="6" xfId="1" applyNumberFormat="1" applyFill="1" applyBorder="1" applyAlignment="1">
      <alignment vertical="top"/>
    </xf>
    <xf numFmtId="0" fontId="3" fillId="0" borderId="7" xfId="1" applyFont="1" applyBorder="1" applyAlignment="1">
      <alignment vertical="top"/>
    </xf>
    <xf numFmtId="0" fontId="3" fillId="0" borderId="8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center" vertical="top" shrinkToFit="1"/>
    </xf>
    <xf numFmtId="164" fontId="3" fillId="0" borderId="8" xfId="1" applyNumberFormat="1" applyFont="1" applyBorder="1" applyAlignment="1">
      <alignment vertical="top" shrinkToFit="1"/>
    </xf>
    <xf numFmtId="4" fontId="3" fillId="0" borderId="8" xfId="1" applyNumberFormat="1" applyFont="1" applyBorder="1" applyAlignment="1">
      <alignment vertical="top" shrinkToFit="1"/>
    </xf>
    <xf numFmtId="4" fontId="3" fillId="0" borderId="7" xfId="1" applyNumberFormat="1" applyFont="1" applyBorder="1" applyAlignment="1">
      <alignment vertical="top" shrinkToFit="1"/>
    </xf>
    <xf numFmtId="0" fontId="3" fillId="0" borderId="0" xfId="1" applyFont="1"/>
    <xf numFmtId="0" fontId="4" fillId="0" borderId="8" xfId="1" quotePrefix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top" wrapText="1" shrinkToFit="1"/>
    </xf>
    <xf numFmtId="164" fontId="4" fillId="0" borderId="8" xfId="1" applyNumberFormat="1" applyFont="1" applyBorder="1" applyAlignment="1">
      <alignment vertical="top" wrapText="1" shrinkToFit="1"/>
    </xf>
    <xf numFmtId="0" fontId="6" fillId="0" borderId="0" xfId="1" applyFont="1" applyAlignment="1">
      <alignment wrapText="1"/>
    </xf>
    <xf numFmtId="0" fontId="1" fillId="2" borderId="10" xfId="1" applyFill="1" applyBorder="1" applyAlignment="1">
      <alignment vertical="top"/>
    </xf>
    <xf numFmtId="0" fontId="1" fillId="2" borderId="11" xfId="1" applyFill="1" applyBorder="1" applyAlignment="1">
      <alignment horizontal="left" vertical="top" wrapText="1"/>
    </xf>
    <xf numFmtId="0" fontId="1" fillId="2" borderId="11" xfId="1" applyFill="1" applyBorder="1" applyAlignment="1">
      <alignment horizontal="center" vertical="top" shrinkToFit="1"/>
    </xf>
    <xf numFmtId="164" fontId="1" fillId="2" borderId="11" xfId="1" applyNumberFormat="1" applyFill="1" applyBorder="1" applyAlignment="1">
      <alignment vertical="top" shrinkToFit="1"/>
    </xf>
    <xf numFmtId="4" fontId="1" fillId="2" borderId="11" xfId="1" applyNumberFormat="1" applyFill="1" applyBorder="1" applyAlignment="1">
      <alignment vertical="top" shrinkToFit="1"/>
    </xf>
    <xf numFmtId="4" fontId="1" fillId="2" borderId="10" xfId="1" applyNumberFormat="1" applyFill="1" applyBorder="1" applyAlignment="1">
      <alignment vertical="top" shrinkToFit="1"/>
    </xf>
    <xf numFmtId="4" fontId="3" fillId="0" borderId="0" xfId="1" applyNumberFormat="1" applyFont="1"/>
    <xf numFmtId="0" fontId="3" fillId="0" borderId="0" xfId="1" applyFont="1" applyAlignment="1">
      <alignment horizontal="center" vertical="top" shrinkToFit="1"/>
    </xf>
    <xf numFmtId="4" fontId="3" fillId="0" borderId="9" xfId="1" applyNumberFormat="1" applyFont="1" applyBorder="1" applyAlignment="1">
      <alignment vertical="top" shrinkToFit="1"/>
    </xf>
    <xf numFmtId="4" fontId="5" fillId="0" borderId="9" xfId="1" applyNumberFormat="1" applyFont="1" applyBorder="1" applyAlignment="1">
      <alignment vertical="top" wrapText="1" shrinkToFit="1"/>
    </xf>
    <xf numFmtId="0" fontId="3" fillId="0" borderId="7" xfId="1" applyFont="1" applyBorder="1" applyAlignment="1">
      <alignment horizontal="left" vertical="top"/>
    </xf>
    <xf numFmtId="0" fontId="3" fillId="0" borderId="10" xfId="1" applyFont="1" applyBorder="1" applyAlignment="1">
      <alignment vertical="top"/>
    </xf>
    <xf numFmtId="0" fontId="3" fillId="0" borderId="11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center" vertical="top" shrinkToFit="1"/>
    </xf>
    <xf numFmtId="164" fontId="3" fillId="0" borderId="11" xfId="1" applyNumberFormat="1" applyFont="1" applyBorder="1" applyAlignment="1">
      <alignment vertical="top" shrinkToFit="1"/>
    </xf>
    <xf numFmtId="4" fontId="3" fillId="0" borderId="11" xfId="1" applyNumberFormat="1" applyFont="1" applyBorder="1" applyAlignment="1">
      <alignment vertical="top" shrinkToFit="1"/>
    </xf>
    <xf numFmtId="4" fontId="3" fillId="0" borderId="10" xfId="1" applyNumberFormat="1" applyFont="1" applyBorder="1" applyAlignment="1">
      <alignment vertical="top" shrinkToFit="1"/>
    </xf>
    <xf numFmtId="0" fontId="1" fillId="0" borderId="0" xfId="1" applyAlignment="1">
      <alignment vertical="top"/>
    </xf>
    <xf numFmtId="49" fontId="1" fillId="0" borderId="0" xfId="1" applyNumberFormat="1" applyAlignment="1">
      <alignment vertical="top"/>
    </xf>
    <xf numFmtId="49" fontId="1" fillId="0" borderId="0" xfId="1" applyNumberFormat="1" applyAlignment="1">
      <alignment horizontal="left" vertical="top" wrapText="1"/>
    </xf>
    <xf numFmtId="0" fontId="1" fillId="0" borderId="0" xfId="1" applyAlignment="1">
      <alignment horizontal="center" vertical="top"/>
    </xf>
    <xf numFmtId="49" fontId="1" fillId="0" borderId="0" xfId="1" applyNumberFormat="1" applyAlignment="1">
      <alignment horizontal="left" wrapText="1"/>
    </xf>
    <xf numFmtId="0" fontId="3" fillId="4" borderId="8" xfId="1" applyFont="1" applyFill="1" applyBorder="1" applyAlignment="1">
      <alignment horizontal="left" vertical="top" wrapText="1"/>
    </xf>
    <xf numFmtId="0" fontId="3" fillId="4" borderId="7" xfId="1" applyFont="1" applyFill="1" applyBorder="1" applyAlignment="1">
      <alignment vertical="top"/>
    </xf>
    <xf numFmtId="0" fontId="5" fillId="0" borderId="7" xfId="1" applyFont="1" applyBorder="1" applyAlignment="1">
      <alignment horizontal="left" vertical="top" wrapText="1"/>
    </xf>
    <xf numFmtId="0" fontId="5" fillId="0" borderId="0" xfId="1" applyFont="1" applyAlignment="1">
      <alignment vertical="top" wrapText="1" shrinkToFit="1"/>
    </xf>
    <xf numFmtId="164" fontId="5" fillId="0" borderId="0" xfId="1" applyNumberFormat="1" applyFont="1" applyAlignment="1">
      <alignment vertical="top" wrapText="1" shrinkToFit="1"/>
    </xf>
    <xf numFmtId="4" fontId="5" fillId="0" borderId="0" xfId="1" applyNumberFormat="1" applyFont="1" applyAlignment="1">
      <alignment vertical="top" wrapText="1" shrinkToFit="1"/>
    </xf>
    <xf numFmtId="4" fontId="5" fillId="0" borderId="9" xfId="1" applyNumberFormat="1" applyFont="1" applyBorder="1" applyAlignment="1">
      <alignment vertical="top" wrapText="1" shrinkToFit="1"/>
    </xf>
    <xf numFmtId="0" fontId="2" fillId="0" borderId="0" xfId="1" applyFont="1" applyAlignment="1">
      <alignment horizontal="center"/>
    </xf>
    <xf numFmtId="49" fontId="1" fillId="0" borderId="2" xfId="1" applyNumberFormat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4" fontId="7" fillId="3" borderId="5" xfId="1" applyNumberFormat="1" applyFont="1" applyFill="1" applyBorder="1" applyAlignment="1">
      <alignment horizontal="center" vertical="center" wrapText="1" shrinkToFit="1"/>
    </xf>
    <xf numFmtId="4" fontId="7" fillId="3" borderId="12" xfId="1" applyNumberFormat="1" applyFont="1" applyFill="1" applyBorder="1" applyAlignment="1">
      <alignment horizontal="center" vertical="center" wrapText="1" shrinkToFit="1"/>
    </xf>
    <xf numFmtId="4" fontId="7" fillId="3" borderId="7" xfId="1" applyNumberFormat="1" applyFont="1" applyFill="1" applyBorder="1" applyAlignment="1">
      <alignment horizontal="center" vertical="center" wrapText="1" shrinkToFit="1"/>
    </xf>
    <xf numFmtId="4" fontId="7" fillId="3" borderId="9" xfId="1" applyNumberFormat="1" applyFont="1" applyFill="1" applyBorder="1" applyAlignment="1">
      <alignment horizontal="center" vertical="center" wrapText="1" shrinkToFit="1"/>
    </xf>
    <xf numFmtId="4" fontId="13" fillId="5" borderId="11" xfId="1" applyNumberFormat="1" applyFont="1" applyFill="1" applyBorder="1"/>
    <xf numFmtId="0" fontId="1" fillId="0" borderId="0" xfId="1"/>
    <xf numFmtId="14" fontId="10" fillId="0" borderId="0" xfId="1" applyNumberFormat="1" applyFont="1" applyAlignment="1">
      <alignment horizontal="left"/>
    </xf>
    <xf numFmtId="0" fontId="9" fillId="0" borderId="0" xfId="1" applyFont="1" applyAlignment="1">
      <alignment horizontal="center"/>
    </xf>
    <xf numFmtId="0" fontId="1" fillId="0" borderId="13" xfId="1" applyBorder="1"/>
    <xf numFmtId="0" fontId="1" fillId="0" borderId="14" xfId="1" applyBorder="1"/>
    <xf numFmtId="0" fontId="1" fillId="0" borderId="14" xfId="1" applyBorder="1" applyAlignment="1">
      <alignment horizontal="right"/>
    </xf>
    <xf numFmtId="0" fontId="1" fillId="0" borderId="0" xfId="1" applyAlignment="1">
      <alignment horizontal="center"/>
    </xf>
    <xf numFmtId="0" fontId="1" fillId="0" borderId="15" xfId="1" applyBorder="1"/>
    <xf numFmtId="0" fontId="1" fillId="0" borderId="16" xfId="1" applyBorder="1"/>
    <xf numFmtId="0" fontId="1" fillId="0" borderId="17" xfId="1" applyBorder="1" applyAlignment="1">
      <alignment horizontal="right"/>
    </xf>
    <xf numFmtId="0" fontId="1" fillId="0" borderId="18" xfId="1" applyBorder="1"/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4" fontId="1" fillId="0" borderId="0" xfId="1" applyNumberFormat="1" applyAlignment="1">
      <alignment horizontal="left" vertical="center"/>
    </xf>
    <xf numFmtId="0" fontId="1" fillId="0" borderId="18" xfId="1" applyBorder="1" applyAlignment="1">
      <alignment horizontal="left" vertical="center"/>
    </xf>
    <xf numFmtId="1" fontId="1" fillId="0" borderId="0" xfId="1" applyNumberFormat="1" applyAlignment="1">
      <alignment horizontal="left" vertical="center"/>
    </xf>
    <xf numFmtId="0" fontId="1" fillId="0" borderId="13" xfId="1" applyBorder="1" applyAlignment="1">
      <alignment horizontal="right"/>
    </xf>
    <xf numFmtId="0" fontId="14" fillId="0" borderId="18" xfId="1" applyFont="1" applyBorder="1"/>
    <xf numFmtId="0" fontId="14" fillId="0" borderId="0" xfId="1" applyFont="1" applyAlignment="1">
      <alignment vertical="center"/>
    </xf>
    <xf numFmtId="0" fontId="14" fillId="0" borderId="18" xfId="1" applyFont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18" xfId="1" applyBorder="1" applyAlignment="1">
      <alignment horizontal="right" vertical="center"/>
    </xf>
    <xf numFmtId="0" fontId="14" fillId="0" borderId="13" xfId="1" applyFont="1" applyBorder="1"/>
    <xf numFmtId="0" fontId="14" fillId="0" borderId="0" xfId="1" applyFont="1"/>
    <xf numFmtId="0" fontId="14" fillId="0" borderId="0" xfId="1" applyFont="1" applyAlignment="1">
      <alignment horizontal="left" vertical="center"/>
    </xf>
    <xf numFmtId="0" fontId="14" fillId="0" borderId="18" xfId="1" applyFont="1" applyBorder="1" applyAlignment="1">
      <alignment vertical="center"/>
    </xf>
    <xf numFmtId="0" fontId="1" fillId="0" borderId="18" xfId="1" applyBorder="1" applyAlignment="1">
      <alignment vertical="center"/>
    </xf>
    <xf numFmtId="0" fontId="14" fillId="0" borderId="14" xfId="1" applyFont="1" applyBorder="1" applyAlignment="1">
      <alignment horizontal="right"/>
    </xf>
    <xf numFmtId="0" fontId="14" fillId="0" borderId="18" xfId="1" applyFont="1" applyBorder="1" applyAlignment="1">
      <alignment vertical="top"/>
    </xf>
    <xf numFmtId="14" fontId="14" fillId="0" borderId="18" xfId="1" applyNumberFormat="1" applyFont="1" applyBorder="1" applyAlignment="1">
      <alignment horizontal="center" vertical="top"/>
    </xf>
    <xf numFmtId="0" fontId="14" fillId="0" borderId="13" xfId="1" applyFont="1" applyBorder="1" applyAlignment="1">
      <alignment horizontal="left" vertical="center" indent="1"/>
    </xf>
    <xf numFmtId="0" fontId="14" fillId="0" borderId="21" xfId="1" applyFont="1" applyBorder="1" applyAlignment="1">
      <alignment horizontal="left" vertical="center" indent="1"/>
    </xf>
    <xf numFmtId="1" fontId="14" fillId="0" borderId="10" xfId="1" applyNumberFormat="1" applyFont="1" applyBorder="1" applyAlignment="1">
      <alignment horizontal="right" vertical="center"/>
    </xf>
    <xf numFmtId="0" fontId="1" fillId="0" borderId="18" xfId="1" applyBorder="1" applyAlignment="1">
      <alignment horizontal="left" vertical="center" indent="1"/>
    </xf>
    <xf numFmtId="0" fontId="14" fillId="0" borderId="18" xfId="1" applyFont="1" applyBorder="1" applyAlignment="1">
      <alignment horizontal="left" vertical="center"/>
    </xf>
    <xf numFmtId="0" fontId="1" fillId="0" borderId="13" xfId="1" applyBorder="1" applyAlignment="1">
      <alignment horizontal="left" vertical="center" indent="1"/>
    </xf>
    <xf numFmtId="0" fontId="1" fillId="0" borderId="21" xfId="1" applyBorder="1" applyAlignment="1">
      <alignment horizontal="left" vertical="center" indent="1"/>
    </xf>
    <xf numFmtId="0" fontId="14" fillId="0" borderId="2" xfId="1" applyFont="1" applyBorder="1" applyAlignment="1">
      <alignment vertical="center"/>
    </xf>
    <xf numFmtId="0" fontId="1" fillId="0" borderId="20" xfId="1" applyBorder="1"/>
    <xf numFmtId="0" fontId="1" fillId="0" borderId="21" xfId="1" applyBorder="1" applyAlignment="1">
      <alignment horizontal="left" indent="1"/>
    </xf>
    <xf numFmtId="0" fontId="1" fillId="0" borderId="18" xfId="1" applyBorder="1" applyAlignment="1">
      <alignment horizontal="right"/>
    </xf>
    <xf numFmtId="49" fontId="1" fillId="0" borderId="20" xfId="1" applyNumberFormat="1" applyBorder="1" applyAlignment="1">
      <alignment horizontal="left" vertical="center"/>
    </xf>
    <xf numFmtId="0" fontId="1" fillId="0" borderId="24" xfId="1" applyBorder="1" applyAlignment="1">
      <alignment horizontal="left" vertical="center" indent="1"/>
    </xf>
    <xf numFmtId="0" fontId="1" fillId="0" borderId="2" xfId="1" applyBorder="1" applyAlignment="1">
      <alignment horizontal="left" vertical="center"/>
    </xf>
    <xf numFmtId="0" fontId="1" fillId="0" borderId="2" xfId="1" applyBorder="1"/>
    <xf numFmtId="1" fontId="14" fillId="0" borderId="6" xfId="1" applyNumberFormat="1" applyFont="1" applyBorder="1" applyAlignment="1">
      <alignment horizontal="right" vertical="center"/>
    </xf>
    <xf numFmtId="0" fontId="1" fillId="0" borderId="2" xfId="1" applyBorder="1" applyAlignment="1">
      <alignment horizontal="left" vertical="center" indent="1"/>
    </xf>
    <xf numFmtId="49" fontId="1" fillId="0" borderId="25" xfId="1" applyNumberFormat="1" applyBorder="1" applyAlignment="1">
      <alignment horizontal="left" vertical="center"/>
    </xf>
    <xf numFmtId="49" fontId="1" fillId="0" borderId="14" xfId="1" applyNumberFormat="1" applyBorder="1" applyAlignment="1">
      <alignment horizontal="left" vertical="center"/>
    </xf>
    <xf numFmtId="1" fontId="14" fillId="0" borderId="2" xfId="1" applyNumberFormat="1" applyFont="1" applyBorder="1" applyAlignment="1">
      <alignment horizontal="right" vertical="center"/>
    </xf>
    <xf numFmtId="0" fontId="1" fillId="0" borderId="24" xfId="1" applyBorder="1" applyAlignment="1">
      <alignment horizontal="left" indent="1"/>
    </xf>
    <xf numFmtId="0" fontId="1" fillId="0" borderId="26" xfId="1" applyBorder="1" applyAlignment="1">
      <alignment horizontal="left" vertical="top" indent="1"/>
    </xf>
    <xf numFmtId="0" fontId="1" fillId="0" borderId="27" xfId="1" applyBorder="1" applyAlignment="1">
      <alignment vertical="top"/>
    </xf>
    <xf numFmtId="0" fontId="14" fillId="0" borderId="27" xfId="1" applyFont="1" applyBorder="1" applyAlignment="1">
      <alignment horizontal="left" vertical="top"/>
    </xf>
    <xf numFmtId="0" fontId="14" fillId="0" borderId="27" xfId="1" applyFont="1" applyBorder="1" applyAlignment="1">
      <alignment vertical="center"/>
    </xf>
    <xf numFmtId="0" fontId="1" fillId="0" borderId="27" xfId="1" applyBorder="1" applyAlignment="1">
      <alignment horizontal="right" vertical="center"/>
    </xf>
    <xf numFmtId="0" fontId="1" fillId="0" borderId="28" xfId="1" applyBorder="1"/>
    <xf numFmtId="0" fontId="1" fillId="0" borderId="18" xfId="1" applyBorder="1" applyAlignment="1">
      <alignment horizontal="left"/>
    </xf>
    <xf numFmtId="0" fontId="1" fillId="0" borderId="29" xfId="1" applyBorder="1"/>
    <xf numFmtId="0" fontId="14" fillId="0" borderId="24" xfId="1" applyFont="1" applyBorder="1" applyAlignment="1">
      <alignment horizontal="left" vertical="center" indent="1"/>
    </xf>
    <xf numFmtId="0" fontId="14" fillId="0" borderId="2" xfId="1" applyFont="1" applyBorder="1" applyAlignment="1">
      <alignment horizontal="left" vertical="center"/>
    </xf>
    <xf numFmtId="0" fontId="14" fillId="0" borderId="2" xfId="1" applyFont="1" applyBorder="1"/>
    <xf numFmtId="0" fontId="11" fillId="0" borderId="0" xfId="1" applyFont="1" applyAlignment="1">
      <alignment horizontal="left"/>
    </xf>
    <xf numFmtId="49" fontId="14" fillId="0" borderId="18" xfId="1" applyNumberFormat="1" applyFont="1" applyBorder="1" applyAlignment="1">
      <alignment horizontal="left" vertical="center"/>
    </xf>
    <xf numFmtId="0" fontId="15" fillId="2" borderId="13" xfId="1" applyFont="1" applyFill="1" applyBorder="1" applyAlignment="1">
      <alignment horizontal="left" vertical="center" indent="1"/>
    </xf>
    <xf numFmtId="0" fontId="1" fillId="2" borderId="0" xfId="1" applyFill="1"/>
    <xf numFmtId="49" fontId="2" fillId="2" borderId="0" xfId="1" applyNumberFormat="1" applyFont="1" applyFill="1" applyAlignment="1">
      <alignment horizontal="left" vertical="center"/>
    </xf>
    <xf numFmtId="0" fontId="14" fillId="2" borderId="0" xfId="1" applyFont="1" applyFill="1"/>
    <xf numFmtId="0" fontId="14" fillId="2" borderId="14" xfId="1" applyFont="1" applyFill="1" applyBorder="1"/>
    <xf numFmtId="0" fontId="1" fillId="2" borderId="13" xfId="1" applyFill="1" applyBorder="1" applyAlignment="1">
      <alignment horizontal="left" vertical="center" indent="1"/>
    </xf>
    <xf numFmtId="0" fontId="14" fillId="2" borderId="0" xfId="1" applyFont="1" applyFill="1" applyAlignment="1">
      <alignment horizontal="left" vertical="center"/>
    </xf>
    <xf numFmtId="0" fontId="14" fillId="2" borderId="0" xfId="1" applyFont="1" applyFill="1" applyAlignment="1">
      <alignment vertical="center"/>
    </xf>
    <xf numFmtId="0" fontId="1" fillId="2" borderId="0" xfId="1" applyFill="1" applyAlignment="1">
      <alignment horizontal="right" vertical="center"/>
    </xf>
    <xf numFmtId="0" fontId="14" fillId="2" borderId="14" xfId="1" applyFont="1" applyFill="1" applyBorder="1" applyAlignment="1">
      <alignment vertical="center"/>
    </xf>
    <xf numFmtId="0" fontId="1" fillId="2" borderId="21" xfId="1" applyFill="1" applyBorder="1" applyAlignment="1">
      <alignment horizontal="left" vertical="center" indent="1"/>
    </xf>
    <xf numFmtId="0" fontId="1" fillId="2" borderId="18" xfId="1" applyFill="1" applyBorder="1"/>
    <xf numFmtId="49" fontId="14" fillId="2" borderId="18" xfId="1" applyNumberFormat="1" applyFont="1" applyFill="1" applyBorder="1" applyAlignment="1">
      <alignment horizontal="left" vertical="center"/>
    </xf>
    <xf numFmtId="0" fontId="14" fillId="2" borderId="18" xfId="1" applyFont="1" applyFill="1" applyBorder="1"/>
    <xf numFmtId="0" fontId="14" fillId="2" borderId="20" xfId="1" applyFont="1" applyFill="1" applyBorder="1"/>
    <xf numFmtId="49" fontId="14" fillId="0" borderId="0" xfId="1" applyNumberFormat="1" applyFont="1" applyAlignment="1">
      <alignment horizontal="left" vertical="center"/>
    </xf>
    <xf numFmtId="49" fontId="14" fillId="0" borderId="18" xfId="1" applyNumberFormat="1" applyFont="1" applyBorder="1" applyAlignment="1">
      <alignment horizontal="right" vertical="center"/>
    </xf>
    <xf numFmtId="4" fontId="1" fillId="0" borderId="0" xfId="1" applyNumberFormat="1"/>
    <xf numFmtId="3" fontId="1" fillId="0" borderId="7" xfId="1" applyNumberFormat="1" applyBorder="1"/>
    <xf numFmtId="3" fontId="1" fillId="5" borderId="11" xfId="1" applyNumberFormat="1" applyFill="1" applyBorder="1"/>
    <xf numFmtId="3" fontId="13" fillId="2" borderId="5" xfId="1" applyNumberFormat="1" applyFont="1" applyFill="1" applyBorder="1" applyAlignment="1">
      <alignment vertical="center"/>
    </xf>
    <xf numFmtId="3" fontId="13" fillId="2" borderId="27" xfId="1" applyNumberFormat="1" applyFont="1" applyFill="1" applyBorder="1" applyAlignment="1">
      <alignment vertical="center"/>
    </xf>
    <xf numFmtId="3" fontId="13" fillId="2" borderId="27" xfId="1" applyNumberFormat="1" applyFont="1" applyFill="1" applyBorder="1" applyAlignment="1">
      <alignment vertical="center" wrapText="1"/>
    </xf>
    <xf numFmtId="3" fontId="13" fillId="2" borderId="4" xfId="1" applyNumberFormat="1" applyFont="1" applyFill="1" applyBorder="1" applyAlignment="1">
      <alignment horizontal="center" vertical="center" wrapText="1"/>
    </xf>
    <xf numFmtId="3" fontId="1" fillId="0" borderId="6" xfId="1" applyNumberFormat="1" applyBorder="1"/>
    <xf numFmtId="3" fontId="1" fillId="0" borderId="1" xfId="1" applyNumberFormat="1" applyBorder="1"/>
    <xf numFmtId="0" fontId="9" fillId="0" borderId="0" xfId="1" applyFont="1" applyAlignment="1">
      <alignment horizontal="center" shrinkToFit="1"/>
    </xf>
    <xf numFmtId="3" fontId="16" fillId="2" borderId="4" xfId="1" applyNumberFormat="1" applyFont="1" applyFill="1" applyBorder="1" applyAlignment="1">
      <alignment horizontal="center" vertical="center" wrapText="1" shrinkToFit="1"/>
    </xf>
    <xf numFmtId="3" fontId="13" fillId="2" borderId="4" xfId="1" applyNumberFormat="1" applyFont="1" applyFill="1" applyBorder="1" applyAlignment="1">
      <alignment horizontal="center" vertical="center" wrapText="1" shrinkToFit="1"/>
    </xf>
    <xf numFmtId="3" fontId="10" fillId="0" borderId="1" xfId="1" applyNumberFormat="1" applyFont="1" applyBorder="1" applyAlignment="1">
      <alignment horizontal="right" wrapText="1" shrinkToFit="1"/>
    </xf>
    <xf numFmtId="3" fontId="10" fillId="0" borderId="1" xfId="1" applyNumberFormat="1" applyFont="1" applyBorder="1" applyAlignment="1">
      <alignment horizontal="right" shrinkToFit="1"/>
    </xf>
    <xf numFmtId="3" fontId="1" fillId="0" borderId="1" xfId="1" applyNumberFormat="1" applyBorder="1" applyAlignment="1">
      <alignment shrinkToFit="1"/>
    </xf>
    <xf numFmtId="3" fontId="1" fillId="5" borderId="11" xfId="1" applyNumberFormat="1" applyFill="1" applyBorder="1" applyAlignment="1">
      <alignment wrapText="1" shrinkToFit="1"/>
    </xf>
    <xf numFmtId="3" fontId="1" fillId="5" borderId="11" xfId="1" applyNumberFormat="1" applyFill="1" applyBorder="1" applyAlignment="1">
      <alignment shrinkToFit="1"/>
    </xf>
    <xf numFmtId="0" fontId="11" fillId="2" borderId="22" xfId="1" applyFont="1" applyFill="1" applyBorder="1" applyAlignment="1">
      <alignment horizontal="left" vertical="center" indent="1"/>
    </xf>
    <xf numFmtId="0" fontId="12" fillId="2" borderId="19" xfId="1" applyFont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4" fontId="11" fillId="2" borderId="19" xfId="1" applyNumberFormat="1" applyFont="1" applyFill="1" applyBorder="1" applyAlignment="1">
      <alignment horizontal="left" vertical="center"/>
    </xf>
    <xf numFmtId="49" fontId="1" fillId="2" borderId="23" xfId="1" applyNumberFormat="1" applyFill="1" applyBorder="1" applyAlignment="1">
      <alignment horizontal="left" vertical="center"/>
    </xf>
    <xf numFmtId="0" fontId="1" fillId="2" borderId="19" xfId="1" applyFill="1" applyBorder="1"/>
    <xf numFmtId="49" fontId="14" fillId="2" borderId="23" xfId="1" applyNumberFormat="1" applyFont="1" applyFill="1" applyBorder="1" applyAlignment="1">
      <alignment horizontal="left" vertical="center"/>
    </xf>
    <xf numFmtId="0" fontId="2" fillId="0" borderId="0" xfId="1" applyFont="1"/>
    <xf numFmtId="0" fontId="21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vertical="center"/>
    </xf>
    <xf numFmtId="0" fontId="13" fillId="0" borderId="7" xfId="1" applyFont="1" applyBorder="1"/>
    <xf numFmtId="49" fontId="13" fillId="0" borderId="7" xfId="1" applyNumberFormat="1" applyFont="1" applyBorder="1" applyAlignment="1">
      <alignment vertical="center"/>
    </xf>
    <xf numFmtId="0" fontId="21" fillId="2" borderId="5" xfId="1" applyFont="1" applyFill="1" applyBorder="1" applyAlignment="1">
      <alignment horizontal="center" vertical="center" wrapText="1"/>
    </xf>
    <xf numFmtId="0" fontId="21" fillId="2" borderId="27" xfId="1" applyFont="1" applyFill="1" applyBorder="1" applyAlignment="1">
      <alignment horizontal="center" vertical="center" wrapText="1"/>
    </xf>
    <xf numFmtId="0" fontId="13" fillId="5" borderId="10" xfId="1" applyFont="1" applyFill="1" applyBorder="1"/>
    <xf numFmtId="0" fontId="13" fillId="5" borderId="18" xfId="1" applyFont="1" applyFill="1" applyBorder="1"/>
    <xf numFmtId="0" fontId="21" fillId="2" borderId="4" xfId="1" applyFont="1" applyFill="1" applyBorder="1" applyAlignment="1">
      <alignment horizontal="center" vertical="center" wrapText="1"/>
    </xf>
    <xf numFmtId="49" fontId="13" fillId="0" borderId="5" xfId="1" applyNumberFormat="1" applyFont="1" applyBorder="1" applyAlignment="1">
      <alignment vertical="center"/>
    </xf>
    <xf numFmtId="49" fontId="13" fillId="0" borderId="10" xfId="1" applyNumberFormat="1" applyFont="1" applyBorder="1" applyAlignment="1">
      <alignment vertical="center"/>
    </xf>
    <xf numFmtId="4" fontId="13" fillId="0" borderId="4" xfId="1" applyNumberFormat="1" applyFont="1" applyBorder="1" applyAlignment="1">
      <alignment horizontal="center" vertical="center"/>
    </xf>
    <xf numFmtId="4" fontId="13" fillId="0" borderId="4" xfId="1" applyNumberFormat="1" applyFont="1" applyBorder="1" applyAlignment="1">
      <alignment vertical="center"/>
    </xf>
    <xf numFmtId="4" fontId="13" fillId="0" borderId="8" xfId="1" applyNumberFormat="1" applyFont="1" applyBorder="1" applyAlignment="1">
      <alignment horizontal="center" vertical="center"/>
    </xf>
    <xf numFmtId="4" fontId="13" fillId="0" borderId="8" xfId="1" applyNumberFormat="1" applyFont="1" applyBorder="1" applyAlignment="1">
      <alignment vertical="center"/>
    </xf>
    <xf numFmtId="4" fontId="13" fillId="0" borderId="11" xfId="1" applyNumberFormat="1" applyFont="1" applyBorder="1" applyAlignment="1">
      <alignment horizontal="center" vertical="center"/>
    </xf>
    <xf numFmtId="4" fontId="13" fillId="0" borderId="11" xfId="1" applyNumberFormat="1" applyFont="1" applyBorder="1" applyAlignment="1">
      <alignment vertical="center"/>
    </xf>
    <xf numFmtId="4" fontId="13" fillId="5" borderId="11" xfId="1" applyNumberFormat="1" applyFont="1" applyFill="1" applyBorder="1" applyAlignment="1">
      <alignment horizontal="center"/>
    </xf>
    <xf numFmtId="4" fontId="13" fillId="5" borderId="11" xfId="1" applyNumberFormat="1" applyFont="1" applyFill="1" applyBorder="1"/>
    <xf numFmtId="49" fontId="1" fillId="0" borderId="13" xfId="1" applyNumberFormat="1" applyBorder="1"/>
    <xf numFmtId="49" fontId="1" fillId="0" borderId="24" xfId="1" applyNumberFormat="1" applyBorder="1" applyAlignment="1">
      <alignment horizontal="left" vertical="center" indent="1"/>
    </xf>
    <xf numFmtId="0" fontId="13" fillId="0" borderId="7" xfId="1" applyFont="1" applyBorder="1" applyAlignment="1">
      <alignment horizontal="left" vertical="center"/>
    </xf>
    <xf numFmtId="4" fontId="13" fillId="0" borderId="8" xfId="1" applyNumberFormat="1" applyFont="1" applyBorder="1" applyAlignment="1">
      <alignment vertical="center"/>
    </xf>
    <xf numFmtId="49" fontId="13" fillId="0" borderId="7" xfId="1" applyNumberFormat="1" applyFont="1" applyBorder="1" applyAlignment="1">
      <alignment vertical="center" wrapText="1"/>
    </xf>
    <xf numFmtId="49" fontId="13" fillId="0" borderId="0" xfId="1" applyNumberFormat="1" applyFont="1" applyAlignment="1">
      <alignment vertical="center" wrapText="1"/>
    </xf>
    <xf numFmtId="4" fontId="13" fillId="0" borderId="11" xfId="1" applyNumberFormat="1" applyFont="1" applyBorder="1" applyAlignment="1">
      <alignment vertical="center"/>
    </xf>
    <xf numFmtId="49" fontId="13" fillId="0" borderId="10" xfId="1" applyNumberFormat="1" applyFont="1" applyBorder="1" applyAlignment="1">
      <alignment vertical="center" wrapText="1"/>
    </xf>
    <xf numFmtId="49" fontId="13" fillId="0" borderId="18" xfId="1" applyNumberFormat="1" applyFont="1" applyBorder="1" applyAlignment="1">
      <alignment vertical="center" wrapText="1"/>
    </xf>
    <xf numFmtId="3" fontId="1" fillId="0" borderId="2" xfId="1" applyNumberFormat="1" applyBorder="1"/>
    <xf numFmtId="3" fontId="1" fillId="0" borderId="2" xfId="1" applyNumberFormat="1" applyBorder="1" applyAlignment="1">
      <alignment wrapText="1"/>
    </xf>
    <xf numFmtId="3" fontId="1" fillId="5" borderId="6" xfId="1" applyNumberFormat="1" applyFill="1" applyBorder="1"/>
    <xf numFmtId="3" fontId="1" fillId="5" borderId="2" xfId="1" applyNumberFormat="1" applyFill="1" applyBorder="1"/>
    <xf numFmtId="3" fontId="1" fillId="5" borderId="3" xfId="1" applyNumberFormat="1" applyFill="1" applyBorder="1"/>
    <xf numFmtId="0" fontId="21" fillId="2" borderId="4" xfId="1" applyFont="1" applyFill="1" applyBorder="1" applyAlignment="1">
      <alignment horizontal="center" vertical="center" wrapText="1"/>
    </xf>
    <xf numFmtId="4" fontId="13" fillId="0" borderId="4" xfId="1" applyNumberFormat="1" applyFont="1" applyBorder="1" applyAlignment="1">
      <alignment vertical="center"/>
    </xf>
    <xf numFmtId="49" fontId="13" fillId="0" borderId="5" xfId="1" applyNumberFormat="1" applyFont="1" applyBorder="1" applyAlignment="1">
      <alignment vertical="center" wrapText="1"/>
    </xf>
    <xf numFmtId="49" fontId="13" fillId="0" borderId="27" xfId="1" applyNumberFormat="1" applyFont="1" applyBorder="1" applyAlignment="1">
      <alignment vertical="center" wrapText="1"/>
    </xf>
    <xf numFmtId="0" fontId="1" fillId="0" borderId="27" xfId="1" applyBorder="1" applyAlignment="1">
      <alignment horizontal="center"/>
    </xf>
    <xf numFmtId="4" fontId="17" fillId="0" borderId="6" xfId="1" applyNumberFormat="1" applyFont="1" applyBorder="1" applyAlignment="1">
      <alignment horizontal="right" vertical="center"/>
    </xf>
    <xf numFmtId="4" fontId="17" fillId="0" borderId="2" xfId="1" applyNumberFormat="1" applyFont="1" applyBorder="1" applyAlignment="1">
      <alignment horizontal="right" vertical="center"/>
    </xf>
    <xf numFmtId="4" fontId="17" fillId="0" borderId="6" xfId="1" applyNumberFormat="1" applyFont="1" applyBorder="1" applyAlignment="1">
      <alignment vertical="center"/>
    </xf>
    <xf numFmtId="4" fontId="17" fillId="0" borderId="2" xfId="1" applyNumberFormat="1" applyFont="1" applyBorder="1" applyAlignment="1">
      <alignment vertical="center"/>
    </xf>
    <xf numFmtId="4" fontId="19" fillId="0" borderId="6" xfId="1" applyNumberFormat="1" applyFont="1" applyBorder="1" applyAlignment="1">
      <alignment horizontal="right" vertical="center" indent="1"/>
    </xf>
    <xf numFmtId="4" fontId="19" fillId="0" borderId="3" xfId="1" applyNumberFormat="1" applyFont="1" applyBorder="1" applyAlignment="1">
      <alignment horizontal="right" vertical="center" indent="1"/>
    </xf>
    <xf numFmtId="4" fontId="19" fillId="0" borderId="25" xfId="1" applyNumberFormat="1" applyFont="1" applyBorder="1" applyAlignment="1">
      <alignment horizontal="right" vertical="center" indent="1"/>
    </xf>
    <xf numFmtId="4" fontId="17" fillId="0" borderId="6" xfId="1" applyNumberFormat="1" applyFont="1" applyBorder="1" applyAlignment="1">
      <alignment horizontal="right" vertical="center" indent="1"/>
    </xf>
    <xf numFmtId="4" fontId="17" fillId="0" borderId="25" xfId="1" applyNumberFormat="1" applyFont="1" applyBorder="1" applyAlignment="1">
      <alignment horizontal="right" vertical="center" indent="1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4" fontId="17" fillId="0" borderId="10" xfId="1" applyNumberFormat="1" applyFont="1" applyBorder="1" applyAlignment="1">
      <alignment horizontal="right" vertical="center"/>
    </xf>
    <xf numFmtId="4" fontId="17" fillId="0" borderId="18" xfId="1" applyNumberFormat="1" applyFont="1" applyBorder="1" applyAlignment="1">
      <alignment horizontal="right" vertical="center"/>
    </xf>
    <xf numFmtId="4" fontId="17" fillId="0" borderId="27" xfId="1" applyNumberFormat="1" applyFont="1" applyBorder="1" applyAlignment="1">
      <alignment horizontal="right" vertical="center"/>
    </xf>
    <xf numFmtId="4" fontId="18" fillId="2" borderId="19" xfId="1" applyNumberFormat="1" applyFont="1" applyFill="1" applyBorder="1" applyAlignment="1">
      <alignment horizontal="right" vertical="center"/>
    </xf>
    <xf numFmtId="4" fontId="17" fillId="0" borderId="3" xfId="1" applyNumberFormat="1" applyFont="1" applyBorder="1" applyAlignment="1">
      <alignment horizontal="right" vertical="center" indent="1"/>
    </xf>
    <xf numFmtId="2" fontId="18" fillId="2" borderId="19" xfId="1" applyNumberFormat="1" applyFont="1" applyFill="1" applyBorder="1" applyAlignment="1">
      <alignment horizontal="right" vertical="center"/>
    </xf>
    <xf numFmtId="1" fontId="1" fillId="0" borderId="18" xfId="1" applyNumberFormat="1" applyBorder="1" applyAlignment="1">
      <alignment horizontal="right" indent="1"/>
    </xf>
    <xf numFmtId="49" fontId="14" fillId="0" borderId="27" xfId="1" applyNumberFormat="1" applyFont="1" applyBorder="1" applyAlignment="1">
      <alignment horizontal="left" vertical="center"/>
    </xf>
    <xf numFmtId="0" fontId="1" fillId="0" borderId="18" xfId="1" applyBorder="1" applyAlignment="1">
      <alignment horizontal="right" indent="1"/>
    </xf>
    <xf numFmtId="0" fontId="1" fillId="0" borderId="20" xfId="1" applyBorder="1" applyAlignment="1">
      <alignment horizontal="right" indent="1"/>
    </xf>
    <xf numFmtId="49" fontId="14" fillId="0" borderId="0" xfId="1" applyNumberFormat="1" applyFont="1" applyAlignment="1">
      <alignment horizontal="left" vertical="center"/>
    </xf>
    <xf numFmtId="49" fontId="14" fillId="0" borderId="18" xfId="1" applyNumberFormat="1" applyFont="1" applyBorder="1" applyAlignment="1">
      <alignment horizontal="left" vertical="center"/>
    </xf>
  </cellXfs>
  <cellStyles count="3">
    <cellStyle name="Normální" xfId="0" builtinId="0"/>
    <cellStyle name="Normální 2" xfId="1" xr:uid="{87EEAA98-BFB4-467D-807E-692717580A28}"/>
    <cellStyle name="normální 2 2" xfId="2" xr:uid="{09640693-3672-4F41-8717-A1738B98B8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ASKA%20EU\Soc%20podnik%202\Polo&#382;kov&#253;%20rozpo&#269;et%20stavby_Rekonstrukce%20provozn&#237;%20budovy_dopln&#283;n&#237;%2009_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OCHA~1\AppData\Local\Temp\Rar$DIa9880.6678\Vykaz%20vym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 Pol"/>
      <sheetName val="Způsobilost výdajů"/>
      <sheetName val=" původní"/>
      <sheetName val=" Položkový slepý"/>
    </sheetNames>
    <sheetDataSet>
      <sheetData sheetId="0"/>
      <sheetData sheetId="1">
        <row r="29">
          <cell r="J29" t="str">
            <v>CZK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VzorPolozky"/>
      <sheetName val=" Položkový slepý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68C0-9F47-4D6D-B2D6-729B9CC62623}">
  <sheetPr>
    <tabColor rgb="FF66FF66"/>
  </sheetPr>
  <dimension ref="A1:O85"/>
  <sheetViews>
    <sheetView showGridLines="0" topLeftCell="B1" zoomScaleNormal="100" zoomScaleSheetLayoutView="75" workbookViewId="0">
      <selection activeCell="L15" sqref="L15"/>
    </sheetView>
  </sheetViews>
  <sheetFormatPr defaultColWidth="9" defaultRowHeight="12.75" x14ac:dyDescent="0.2"/>
  <cols>
    <col min="1" max="1" width="8.42578125" style="72" hidden="1" customWidth="1"/>
    <col min="2" max="2" width="9.140625" style="72" customWidth="1"/>
    <col min="3" max="3" width="7.42578125" style="72" customWidth="1"/>
    <col min="4" max="4" width="13.42578125" style="72" customWidth="1"/>
    <col min="5" max="5" width="12.140625" style="72" customWidth="1"/>
    <col min="6" max="6" width="11.42578125" style="72" customWidth="1"/>
    <col min="7" max="9" width="12.7109375" style="72" customWidth="1"/>
    <col min="10" max="10" width="6.7109375" style="72" customWidth="1"/>
    <col min="11" max="11" width="4.28515625" style="72" customWidth="1"/>
    <col min="12" max="15" width="10.7109375" style="72" customWidth="1"/>
    <col min="16" max="16384" width="9" style="72"/>
  </cols>
  <sheetData>
    <row r="1" spans="1:15" ht="33.75" customHeight="1" x14ac:dyDescent="0.2">
      <c r="A1" s="130" t="s">
        <v>765</v>
      </c>
      <c r="B1" s="225" t="s">
        <v>766</v>
      </c>
      <c r="C1" s="226"/>
      <c r="D1" s="226"/>
      <c r="E1" s="226"/>
      <c r="F1" s="226"/>
      <c r="G1" s="226"/>
      <c r="H1" s="226"/>
      <c r="I1" s="226"/>
      <c r="J1" s="227"/>
    </row>
    <row r="2" spans="1:15" ht="23.25" customHeight="1" x14ac:dyDescent="0.2">
      <c r="A2" s="75"/>
      <c r="B2" s="136" t="s">
        <v>767</v>
      </c>
      <c r="C2" s="137"/>
      <c r="D2" s="138"/>
      <c r="E2" s="138" t="s">
        <v>3</v>
      </c>
      <c r="F2" s="139"/>
      <c r="G2" s="139"/>
      <c r="H2" s="139"/>
      <c r="I2" s="139"/>
      <c r="J2" s="140"/>
      <c r="O2" s="73"/>
    </row>
    <row r="3" spans="1:15" ht="23.25" hidden="1" customHeight="1" x14ac:dyDescent="0.2">
      <c r="A3" s="75"/>
      <c r="B3" s="141" t="s">
        <v>768</v>
      </c>
      <c r="C3" s="137"/>
      <c r="D3" s="142"/>
      <c r="E3" s="142"/>
      <c r="F3" s="143"/>
      <c r="G3" s="143"/>
      <c r="H3" s="137"/>
      <c r="I3" s="144"/>
      <c r="J3" s="145"/>
    </row>
    <row r="4" spans="1:15" ht="23.25" hidden="1" customHeight="1" x14ac:dyDescent="0.2">
      <c r="A4" s="75"/>
      <c r="B4" s="146" t="s">
        <v>769</v>
      </c>
      <c r="C4" s="147"/>
      <c r="D4" s="148"/>
      <c r="E4" s="148"/>
      <c r="F4" s="149"/>
      <c r="G4" s="149"/>
      <c r="H4" s="149"/>
      <c r="I4" s="149"/>
      <c r="J4" s="150"/>
    </row>
    <row r="5" spans="1:15" ht="24" customHeight="1" x14ac:dyDescent="0.2">
      <c r="A5" s="75"/>
      <c r="B5" s="107" t="s">
        <v>770</v>
      </c>
      <c r="D5" s="151"/>
      <c r="E5" s="90"/>
      <c r="F5" s="90"/>
      <c r="G5" s="90"/>
      <c r="H5" s="92" t="s">
        <v>771</v>
      </c>
      <c r="I5" s="151"/>
      <c r="J5" s="76"/>
    </row>
    <row r="6" spans="1:15" ht="15.75" customHeight="1" x14ac:dyDescent="0.2">
      <c r="A6" s="75"/>
      <c r="B6" s="102"/>
      <c r="C6" s="90"/>
      <c r="D6" s="151"/>
      <c r="E6" s="90"/>
      <c r="F6" s="90"/>
      <c r="G6" s="90"/>
      <c r="H6" s="92" t="s">
        <v>772</v>
      </c>
      <c r="I6" s="151"/>
      <c r="J6" s="76"/>
    </row>
    <row r="7" spans="1:15" ht="15.75" customHeight="1" x14ac:dyDescent="0.2">
      <c r="A7" s="75"/>
      <c r="B7" s="103"/>
      <c r="C7" s="152"/>
      <c r="D7" s="135"/>
      <c r="E7" s="97"/>
      <c r="F7" s="97"/>
      <c r="G7" s="97"/>
      <c r="H7" s="98"/>
      <c r="I7" s="97"/>
      <c r="J7" s="110"/>
    </row>
    <row r="8" spans="1:15" ht="24" hidden="1" customHeight="1" x14ac:dyDescent="0.2">
      <c r="A8" s="75"/>
      <c r="B8" s="107" t="s">
        <v>773</v>
      </c>
      <c r="D8" s="96"/>
      <c r="H8" s="92" t="s">
        <v>771</v>
      </c>
      <c r="I8" s="96"/>
      <c r="J8" s="76"/>
    </row>
    <row r="9" spans="1:15" ht="15.75" hidden="1" customHeight="1" x14ac:dyDescent="0.2">
      <c r="A9" s="75"/>
      <c r="B9" s="75"/>
      <c r="D9" s="96"/>
      <c r="H9" s="92" t="s">
        <v>772</v>
      </c>
      <c r="I9" s="96"/>
      <c r="J9" s="76"/>
    </row>
    <row r="10" spans="1:15" ht="15.75" hidden="1" customHeight="1" x14ac:dyDescent="0.2">
      <c r="A10" s="75"/>
      <c r="B10" s="111"/>
      <c r="C10" s="91"/>
      <c r="D10" s="106"/>
      <c r="E10" s="98"/>
      <c r="F10" s="98"/>
      <c r="G10" s="82"/>
      <c r="H10" s="82"/>
      <c r="I10" s="112"/>
      <c r="J10" s="110"/>
    </row>
    <row r="11" spans="1:15" ht="24" customHeight="1" x14ac:dyDescent="0.2">
      <c r="A11" s="75"/>
      <c r="B11" s="107" t="s">
        <v>774</v>
      </c>
      <c r="D11" s="235"/>
      <c r="E11" s="235"/>
      <c r="F11" s="235"/>
      <c r="G11" s="235"/>
      <c r="H11" s="92" t="s">
        <v>771</v>
      </c>
      <c r="I11" s="151"/>
      <c r="J11" s="76"/>
    </row>
    <row r="12" spans="1:15" ht="15.75" customHeight="1" x14ac:dyDescent="0.2">
      <c r="A12" s="75"/>
      <c r="B12" s="102"/>
      <c r="C12" s="90"/>
      <c r="D12" s="238"/>
      <c r="E12" s="238"/>
      <c r="F12" s="238"/>
      <c r="G12" s="238"/>
      <c r="H12" s="92" t="s">
        <v>772</v>
      </c>
      <c r="I12" s="151"/>
      <c r="J12" s="76"/>
    </row>
    <row r="13" spans="1:15" ht="15.75" customHeight="1" x14ac:dyDescent="0.2">
      <c r="A13" s="75"/>
      <c r="B13" s="103"/>
      <c r="C13" s="152"/>
      <c r="D13" s="239"/>
      <c r="E13" s="239"/>
      <c r="F13" s="239"/>
      <c r="G13" s="239"/>
      <c r="H13" s="93"/>
      <c r="I13" s="97"/>
      <c r="J13" s="110"/>
    </row>
    <row r="14" spans="1:15" ht="24" customHeight="1" x14ac:dyDescent="0.2">
      <c r="A14" s="75"/>
      <c r="B14" s="123" t="s">
        <v>775</v>
      </c>
      <c r="C14" s="124"/>
      <c r="D14" s="125"/>
      <c r="E14" s="126"/>
      <c r="F14" s="126"/>
      <c r="G14" s="126"/>
      <c r="H14" s="127"/>
      <c r="I14" s="126"/>
      <c r="J14" s="128"/>
    </row>
    <row r="15" spans="1:15" ht="32.25" customHeight="1" x14ac:dyDescent="0.2">
      <c r="A15" s="75"/>
      <c r="B15" s="111" t="s">
        <v>776</v>
      </c>
      <c r="C15" s="129"/>
      <c r="D15" s="82"/>
      <c r="E15" s="234"/>
      <c r="F15" s="234"/>
      <c r="G15" s="236"/>
      <c r="H15" s="236"/>
      <c r="I15" s="236" t="s">
        <v>17</v>
      </c>
      <c r="J15" s="237"/>
    </row>
    <row r="16" spans="1:15" ht="23.25" customHeight="1" x14ac:dyDescent="0.2">
      <c r="A16" s="197" t="s">
        <v>777</v>
      </c>
      <c r="B16" s="198" t="s">
        <v>777</v>
      </c>
      <c r="C16" s="115"/>
      <c r="D16" s="116"/>
      <c r="E16" s="220"/>
      <c r="F16" s="221"/>
      <c r="G16" s="220"/>
      <c r="H16" s="221"/>
      <c r="I16" s="220"/>
      <c r="J16" s="222"/>
    </row>
    <row r="17" spans="1:10" ht="23.25" customHeight="1" x14ac:dyDescent="0.2">
      <c r="A17" s="197" t="s">
        <v>778</v>
      </c>
      <c r="B17" s="198" t="s">
        <v>778</v>
      </c>
      <c r="C17" s="115"/>
      <c r="D17" s="116"/>
      <c r="E17" s="220"/>
      <c r="F17" s="221"/>
      <c r="G17" s="220"/>
      <c r="H17" s="221"/>
      <c r="I17" s="220"/>
      <c r="J17" s="222"/>
    </row>
    <row r="18" spans="1:10" ht="23.25" customHeight="1" x14ac:dyDescent="0.2">
      <c r="A18" s="197" t="s">
        <v>779</v>
      </c>
      <c r="B18" s="198" t="s">
        <v>779</v>
      </c>
      <c r="C18" s="115"/>
      <c r="D18" s="116"/>
      <c r="E18" s="220"/>
      <c r="F18" s="221"/>
      <c r="G18" s="220"/>
      <c r="H18" s="221"/>
      <c r="I18" s="220"/>
      <c r="J18" s="222"/>
    </row>
    <row r="19" spans="1:10" ht="23.25" customHeight="1" x14ac:dyDescent="0.2">
      <c r="A19" s="197" t="s">
        <v>750</v>
      </c>
      <c r="B19" s="198" t="s">
        <v>751</v>
      </c>
      <c r="C19" s="115"/>
      <c r="D19" s="116"/>
      <c r="E19" s="220"/>
      <c r="F19" s="221"/>
      <c r="G19" s="220"/>
      <c r="H19" s="221"/>
      <c r="I19" s="220"/>
      <c r="J19" s="222"/>
    </row>
    <row r="20" spans="1:10" ht="23.25" customHeight="1" x14ac:dyDescent="0.2">
      <c r="A20" s="197" t="s">
        <v>780</v>
      </c>
      <c r="B20" s="198" t="s">
        <v>781</v>
      </c>
      <c r="C20" s="115"/>
      <c r="D20" s="116"/>
      <c r="E20" s="220"/>
      <c r="F20" s="221"/>
      <c r="G20" s="220"/>
      <c r="H20" s="221"/>
      <c r="I20" s="220"/>
      <c r="J20" s="222"/>
    </row>
    <row r="21" spans="1:10" ht="23.25" customHeight="1" x14ac:dyDescent="0.2">
      <c r="A21" s="75"/>
      <c r="B21" s="131" t="s">
        <v>17</v>
      </c>
      <c r="C21" s="132"/>
      <c r="D21" s="133"/>
      <c r="E21" s="223"/>
      <c r="F21" s="232"/>
      <c r="G21" s="223"/>
      <c r="H21" s="232"/>
      <c r="I21" s="223">
        <f>SUM(I16:J20)</f>
        <v>0</v>
      </c>
      <c r="J21" s="224"/>
    </row>
    <row r="22" spans="1:10" ht="33" customHeight="1" x14ac:dyDescent="0.2">
      <c r="A22" s="75"/>
      <c r="B22" s="122" t="s">
        <v>782</v>
      </c>
      <c r="C22" s="115"/>
      <c r="D22" s="116"/>
      <c r="E22" s="121"/>
      <c r="F22" s="118"/>
      <c r="G22" s="109"/>
      <c r="H22" s="109"/>
      <c r="I22" s="109"/>
      <c r="J22" s="119"/>
    </row>
    <row r="23" spans="1:10" ht="23.25" customHeight="1" x14ac:dyDescent="0.2">
      <c r="A23" s="75"/>
      <c r="B23" s="114" t="s">
        <v>783</v>
      </c>
      <c r="C23" s="115"/>
      <c r="D23" s="116"/>
      <c r="E23" s="117">
        <v>15</v>
      </c>
      <c r="F23" s="118" t="s">
        <v>784</v>
      </c>
      <c r="G23" s="218"/>
      <c r="H23" s="219"/>
      <c r="I23" s="219"/>
      <c r="J23" s="119" t="str">
        <f>Mena</f>
        <v>CZK</v>
      </c>
    </row>
    <row r="24" spans="1:10" ht="23.25" customHeight="1" x14ac:dyDescent="0.2">
      <c r="A24" s="75"/>
      <c r="B24" s="114" t="s">
        <v>786</v>
      </c>
      <c r="C24" s="115"/>
      <c r="D24" s="116"/>
      <c r="E24" s="117">
        <f>SazbaDPH1</f>
        <v>15</v>
      </c>
      <c r="F24" s="118" t="s">
        <v>784</v>
      </c>
      <c r="G24" s="216"/>
      <c r="H24" s="217"/>
      <c r="I24" s="217"/>
      <c r="J24" s="119" t="str">
        <f>Mena</f>
        <v>CZK</v>
      </c>
    </row>
    <row r="25" spans="1:10" ht="23.25" customHeight="1" x14ac:dyDescent="0.2">
      <c r="A25" s="75"/>
      <c r="B25" s="114" t="s">
        <v>787</v>
      </c>
      <c r="C25" s="115"/>
      <c r="D25" s="116"/>
      <c r="E25" s="117">
        <v>21</v>
      </c>
      <c r="F25" s="118" t="s">
        <v>784</v>
      </c>
      <c r="G25" s="218"/>
      <c r="H25" s="219"/>
      <c r="I25" s="219"/>
      <c r="J25" s="119" t="str">
        <f>Mena</f>
        <v>CZK</v>
      </c>
    </row>
    <row r="26" spans="1:10" ht="23.25" customHeight="1" x14ac:dyDescent="0.2">
      <c r="A26" s="75"/>
      <c r="B26" s="108" t="s">
        <v>788</v>
      </c>
      <c r="C26" s="86"/>
      <c r="D26" s="82"/>
      <c r="E26" s="104">
        <f>SazbaDPH2</f>
        <v>21</v>
      </c>
      <c r="F26" s="105" t="s">
        <v>784</v>
      </c>
      <c r="G26" s="228"/>
      <c r="H26" s="229"/>
      <c r="I26" s="229"/>
      <c r="J26" s="113" t="str">
        <f>Mena</f>
        <v>CZK</v>
      </c>
    </row>
    <row r="27" spans="1:10" ht="23.25" customHeight="1" thickBot="1" x14ac:dyDescent="0.25">
      <c r="A27" s="75"/>
      <c r="B27" s="107" t="s">
        <v>789</v>
      </c>
      <c r="C27" s="84"/>
      <c r="D27" s="87"/>
      <c r="E27" s="84"/>
      <c r="F27" s="85"/>
      <c r="G27" s="230"/>
      <c r="H27" s="230"/>
      <c r="I27" s="230"/>
      <c r="J27" s="120" t="str">
        <f>Mena</f>
        <v>CZK</v>
      </c>
    </row>
    <row r="28" spans="1:10" ht="27.75" hidden="1" customHeight="1" thickBot="1" x14ac:dyDescent="0.25">
      <c r="A28" s="75"/>
      <c r="B28" s="170" t="s">
        <v>790</v>
      </c>
      <c r="C28" s="171"/>
      <c r="D28" s="171"/>
      <c r="E28" s="172"/>
      <c r="F28" s="173"/>
      <c r="G28" s="231">
        <v>7605811.7800000003</v>
      </c>
      <c r="H28" s="233"/>
      <c r="I28" s="233"/>
      <c r="J28" s="174" t="str">
        <f>Mena</f>
        <v>CZK</v>
      </c>
    </row>
    <row r="29" spans="1:10" ht="27.75" customHeight="1" thickBot="1" x14ac:dyDescent="0.25">
      <c r="A29" s="75"/>
      <c r="B29" s="170" t="s">
        <v>791</v>
      </c>
      <c r="C29" s="175"/>
      <c r="D29" s="175"/>
      <c r="E29" s="175"/>
      <c r="F29" s="175"/>
      <c r="G29" s="231"/>
      <c r="H29" s="231"/>
      <c r="I29" s="231"/>
      <c r="J29" s="176" t="s">
        <v>785</v>
      </c>
    </row>
    <row r="30" spans="1:10" ht="12.75" customHeight="1" x14ac:dyDescent="0.2">
      <c r="A30" s="75"/>
      <c r="B30" s="75"/>
      <c r="J30" s="77"/>
    </row>
    <row r="31" spans="1:10" ht="30" customHeight="1" x14ac:dyDescent="0.2">
      <c r="A31" s="75"/>
      <c r="B31" s="75"/>
      <c r="J31" s="77"/>
    </row>
    <row r="32" spans="1:10" ht="18.75" customHeight="1" x14ac:dyDescent="0.2">
      <c r="A32" s="75"/>
      <c r="B32" s="88"/>
      <c r="C32" s="83" t="s">
        <v>792</v>
      </c>
      <c r="D32" s="100"/>
      <c r="E32" s="100"/>
      <c r="F32" s="83" t="s">
        <v>793</v>
      </c>
      <c r="G32" s="100"/>
      <c r="H32" s="101"/>
      <c r="I32" s="100"/>
      <c r="J32" s="77"/>
    </row>
    <row r="33" spans="1:10" ht="47.25" customHeight="1" x14ac:dyDescent="0.2">
      <c r="A33" s="75"/>
      <c r="B33" s="75"/>
      <c r="J33" s="77"/>
    </row>
    <row r="34" spans="1:10" s="95" customFormat="1" ht="18.75" customHeight="1" x14ac:dyDescent="0.2">
      <c r="A34" s="94"/>
      <c r="B34" s="94"/>
      <c r="D34" s="89"/>
      <c r="E34" s="89"/>
      <c r="G34" s="89"/>
      <c r="H34" s="89"/>
      <c r="I34" s="89"/>
      <c r="J34" s="99"/>
    </row>
    <row r="35" spans="1:10" ht="12.75" customHeight="1" x14ac:dyDescent="0.2">
      <c r="A35" s="75"/>
      <c r="B35" s="75"/>
      <c r="D35" s="215" t="s">
        <v>794</v>
      </c>
      <c r="E35" s="215"/>
      <c r="H35" s="78" t="s">
        <v>795</v>
      </c>
      <c r="J35" s="77"/>
    </row>
    <row r="36" spans="1:10" ht="13.5" customHeight="1" thickBot="1" x14ac:dyDescent="0.25">
      <c r="A36" s="79"/>
      <c r="B36" s="79"/>
      <c r="C36" s="80"/>
      <c r="D36" s="80"/>
      <c r="E36" s="80"/>
      <c r="F36" s="80"/>
      <c r="G36" s="80"/>
      <c r="H36" s="80"/>
      <c r="I36" s="80"/>
      <c r="J36" s="81"/>
    </row>
    <row r="37" spans="1:10" ht="27" hidden="1" customHeight="1" x14ac:dyDescent="0.25">
      <c r="B37" s="134" t="s">
        <v>796</v>
      </c>
      <c r="C37" s="74"/>
      <c r="D37" s="74"/>
      <c r="E37" s="74"/>
      <c r="F37" s="162"/>
      <c r="G37" s="162"/>
      <c r="H37" s="162"/>
      <c r="I37" s="162"/>
      <c r="J37" s="74"/>
    </row>
    <row r="38" spans="1:10" ht="25.5" hidden="1" customHeight="1" x14ac:dyDescent="0.2">
      <c r="A38" s="154" t="s">
        <v>797</v>
      </c>
      <c r="B38" s="156" t="s">
        <v>798</v>
      </c>
      <c r="C38" s="157" t="s">
        <v>799</v>
      </c>
      <c r="D38" s="158"/>
      <c r="E38" s="158"/>
      <c r="F38" s="163" t="str">
        <f>B23</f>
        <v>Základ pro sníženou DPH</v>
      </c>
      <c r="G38" s="163" t="str">
        <f>B25</f>
        <v>Základ pro základní DPH</v>
      </c>
      <c r="H38" s="164" t="s">
        <v>800</v>
      </c>
      <c r="I38" s="164" t="s">
        <v>801</v>
      </c>
      <c r="J38" s="159" t="s">
        <v>784</v>
      </c>
    </row>
    <row r="39" spans="1:10" ht="25.5" hidden="1" customHeight="1" x14ac:dyDescent="0.2">
      <c r="A39" s="154">
        <v>1</v>
      </c>
      <c r="B39" s="160"/>
      <c r="C39" s="206"/>
      <c r="D39" s="207"/>
      <c r="E39" s="207"/>
      <c r="F39" s="165">
        <v>0</v>
      </c>
      <c r="G39" s="166">
        <v>7605811.7800000003</v>
      </c>
      <c r="H39" s="167">
        <v>1597220</v>
      </c>
      <c r="I39" s="167">
        <v>9203031.7799999993</v>
      </c>
      <c r="J39" s="161">
        <f>IF(CenaCelkemVypocet=0,"",I39/CenaCelkemVypocet*100)</f>
        <v>100</v>
      </c>
    </row>
    <row r="40" spans="1:10" ht="25.5" hidden="1" customHeight="1" x14ac:dyDescent="0.2">
      <c r="A40" s="154"/>
      <c r="B40" s="208" t="s">
        <v>802</v>
      </c>
      <c r="C40" s="209"/>
      <c r="D40" s="209"/>
      <c r="E40" s="210"/>
      <c r="F40" s="168">
        <f>SUMIF(A39:A39,"=1",F39:F39)</f>
        <v>0</v>
      </c>
      <c r="G40" s="169">
        <f>SUMIF(A39:A39,"=1",G39:G39)</f>
        <v>7605811.7800000003</v>
      </c>
      <c r="H40" s="169">
        <f>SUMIF(A39:A39,"=1",H39:H39)</f>
        <v>1597220</v>
      </c>
      <c r="I40" s="169">
        <f>SUMIF(A39:A39,"=1",I39:I39)</f>
        <v>9203031.7799999993</v>
      </c>
      <c r="J40" s="155">
        <f>SUMIF(A39:A39,"=1",J39:J39)</f>
        <v>100</v>
      </c>
    </row>
    <row r="44" spans="1:10" ht="15.75" x14ac:dyDescent="0.25">
      <c r="B44" s="177" t="s">
        <v>803</v>
      </c>
    </row>
    <row r="46" spans="1:10" ht="25.5" customHeight="1" x14ac:dyDescent="0.2">
      <c r="A46" s="178"/>
      <c r="B46" s="182" t="s">
        <v>798</v>
      </c>
      <c r="C46" s="182" t="s">
        <v>799</v>
      </c>
      <c r="D46" s="183"/>
      <c r="E46" s="183"/>
      <c r="F46" s="186" t="s">
        <v>804</v>
      </c>
      <c r="G46" s="186"/>
      <c r="H46" s="186"/>
      <c r="I46" s="211" t="s">
        <v>17</v>
      </c>
      <c r="J46" s="211"/>
    </row>
    <row r="47" spans="1:10" ht="25.5" customHeight="1" x14ac:dyDescent="0.2">
      <c r="A47" s="179"/>
      <c r="B47" s="187" t="s">
        <v>33</v>
      </c>
      <c r="C47" s="213" t="s">
        <v>34</v>
      </c>
      <c r="D47" s="214"/>
      <c r="E47" s="214"/>
      <c r="F47" s="189" t="s">
        <v>777</v>
      </c>
      <c r="G47" s="190"/>
      <c r="H47" s="190"/>
      <c r="I47" s="212"/>
      <c r="J47" s="212"/>
    </row>
    <row r="48" spans="1:10" ht="25.5" customHeight="1" x14ac:dyDescent="0.2">
      <c r="A48" s="179"/>
      <c r="B48" s="181" t="s">
        <v>56</v>
      </c>
      <c r="C48" s="201" t="s">
        <v>57</v>
      </c>
      <c r="D48" s="202"/>
      <c r="E48" s="202"/>
      <c r="F48" s="191" t="s">
        <v>777</v>
      </c>
      <c r="G48" s="192"/>
      <c r="H48" s="192"/>
      <c r="I48" s="200"/>
      <c r="J48" s="200"/>
    </row>
    <row r="49" spans="1:10" ht="25.5" customHeight="1" x14ac:dyDescent="0.2">
      <c r="A49" s="179"/>
      <c r="B49" s="199">
        <v>3</v>
      </c>
      <c r="C49" s="201" t="s">
        <v>88</v>
      </c>
      <c r="D49" s="202"/>
      <c r="E49" s="202"/>
      <c r="F49" s="191" t="s">
        <v>777</v>
      </c>
      <c r="G49" s="192"/>
      <c r="H49" s="192"/>
      <c r="I49" s="200"/>
      <c r="J49" s="200"/>
    </row>
    <row r="50" spans="1:10" ht="25.5" customHeight="1" x14ac:dyDescent="0.2">
      <c r="A50" s="179"/>
      <c r="B50" s="181" t="s">
        <v>165</v>
      </c>
      <c r="C50" s="201" t="s">
        <v>166</v>
      </c>
      <c r="D50" s="202"/>
      <c r="E50" s="202"/>
      <c r="F50" s="191" t="s">
        <v>777</v>
      </c>
      <c r="G50" s="192"/>
      <c r="H50" s="192"/>
      <c r="I50" s="200"/>
      <c r="J50" s="200"/>
    </row>
    <row r="51" spans="1:10" ht="25.5" customHeight="1" x14ac:dyDescent="0.2">
      <c r="A51" s="179"/>
      <c r="B51" s="181" t="s">
        <v>232</v>
      </c>
      <c r="C51" s="201" t="s">
        <v>233</v>
      </c>
      <c r="D51" s="202"/>
      <c r="E51" s="202"/>
      <c r="F51" s="191" t="s">
        <v>777</v>
      </c>
      <c r="G51" s="192"/>
      <c r="H51" s="192"/>
      <c r="I51" s="200"/>
      <c r="J51" s="200"/>
    </row>
    <row r="52" spans="1:10" ht="25.5" customHeight="1" x14ac:dyDescent="0.2">
      <c r="A52" s="179"/>
      <c r="B52" s="181" t="s">
        <v>239</v>
      </c>
      <c r="C52" s="201" t="s">
        <v>240</v>
      </c>
      <c r="D52" s="202"/>
      <c r="E52" s="202"/>
      <c r="F52" s="191" t="s">
        <v>777</v>
      </c>
      <c r="G52" s="192"/>
      <c r="H52" s="192"/>
      <c r="I52" s="200"/>
      <c r="J52" s="200"/>
    </row>
    <row r="53" spans="1:10" ht="25.5" customHeight="1" x14ac:dyDescent="0.2">
      <c r="A53" s="179"/>
      <c r="B53" s="181" t="s">
        <v>245</v>
      </c>
      <c r="C53" s="201" t="s">
        <v>246</v>
      </c>
      <c r="D53" s="202"/>
      <c r="E53" s="202"/>
      <c r="F53" s="191" t="s">
        <v>777</v>
      </c>
      <c r="G53" s="192"/>
      <c r="H53" s="192"/>
      <c r="I53" s="200"/>
      <c r="J53" s="200"/>
    </row>
    <row r="54" spans="1:10" ht="25.5" customHeight="1" x14ac:dyDescent="0.2">
      <c r="A54" s="179"/>
      <c r="B54" s="181" t="s">
        <v>323</v>
      </c>
      <c r="C54" s="201" t="s">
        <v>324</v>
      </c>
      <c r="D54" s="202"/>
      <c r="E54" s="202"/>
      <c r="F54" s="191" t="s">
        <v>777</v>
      </c>
      <c r="G54" s="192"/>
      <c r="H54" s="192"/>
      <c r="I54" s="200"/>
      <c r="J54" s="200"/>
    </row>
    <row r="55" spans="1:10" ht="25.5" customHeight="1" x14ac:dyDescent="0.2">
      <c r="A55" s="179"/>
      <c r="B55" s="181" t="s">
        <v>369</v>
      </c>
      <c r="C55" s="201" t="s">
        <v>370</v>
      </c>
      <c r="D55" s="202"/>
      <c r="E55" s="202"/>
      <c r="F55" s="191" t="s">
        <v>777</v>
      </c>
      <c r="G55" s="192"/>
      <c r="H55" s="192"/>
      <c r="I55" s="200"/>
      <c r="J55" s="200"/>
    </row>
    <row r="56" spans="1:10" ht="25.5" customHeight="1" x14ac:dyDescent="0.2">
      <c r="A56" s="179"/>
      <c r="B56" s="181" t="s">
        <v>385</v>
      </c>
      <c r="C56" s="201" t="s">
        <v>386</v>
      </c>
      <c r="D56" s="202"/>
      <c r="E56" s="202"/>
      <c r="F56" s="191" t="s">
        <v>777</v>
      </c>
      <c r="G56" s="192"/>
      <c r="H56" s="192"/>
      <c r="I56" s="200"/>
      <c r="J56" s="200"/>
    </row>
    <row r="57" spans="1:10" ht="25.5" customHeight="1" x14ac:dyDescent="0.2">
      <c r="A57" s="179"/>
      <c r="B57" s="181" t="s">
        <v>405</v>
      </c>
      <c r="C57" s="201" t="s">
        <v>406</v>
      </c>
      <c r="D57" s="202"/>
      <c r="E57" s="202"/>
      <c r="F57" s="191" t="s">
        <v>777</v>
      </c>
      <c r="G57" s="192"/>
      <c r="H57" s="192"/>
      <c r="I57" s="200"/>
      <c r="J57" s="200"/>
    </row>
    <row r="58" spans="1:10" ht="25.5" customHeight="1" x14ac:dyDescent="0.2">
      <c r="A58" s="179"/>
      <c r="B58" s="181" t="s">
        <v>420</v>
      </c>
      <c r="C58" s="201" t="s">
        <v>421</v>
      </c>
      <c r="D58" s="202"/>
      <c r="E58" s="202"/>
      <c r="F58" s="191" t="s">
        <v>777</v>
      </c>
      <c r="G58" s="192"/>
      <c r="H58" s="192"/>
      <c r="I58" s="200"/>
      <c r="J58" s="200"/>
    </row>
    <row r="59" spans="1:10" ht="25.5" customHeight="1" x14ac:dyDescent="0.2">
      <c r="A59" s="179"/>
      <c r="B59" s="181" t="s">
        <v>426</v>
      </c>
      <c r="C59" s="201" t="s">
        <v>427</v>
      </c>
      <c r="D59" s="202"/>
      <c r="E59" s="202"/>
      <c r="F59" s="191" t="s">
        <v>777</v>
      </c>
      <c r="G59" s="192"/>
      <c r="H59" s="192"/>
      <c r="I59" s="200"/>
      <c r="J59" s="200"/>
    </row>
    <row r="60" spans="1:10" ht="25.5" customHeight="1" x14ac:dyDescent="0.2">
      <c r="A60" s="179"/>
      <c r="B60" s="181" t="s">
        <v>448</v>
      </c>
      <c r="C60" s="201" t="s">
        <v>449</v>
      </c>
      <c r="D60" s="202"/>
      <c r="E60" s="202"/>
      <c r="F60" s="191" t="s">
        <v>777</v>
      </c>
      <c r="G60" s="192"/>
      <c r="H60" s="192"/>
      <c r="I60" s="200"/>
      <c r="J60" s="200"/>
    </row>
    <row r="61" spans="1:10" ht="25.5" customHeight="1" x14ac:dyDescent="0.2">
      <c r="A61" s="179"/>
      <c r="B61" s="181" t="s">
        <v>458</v>
      </c>
      <c r="C61" s="201" t="s">
        <v>459</v>
      </c>
      <c r="D61" s="202"/>
      <c r="E61" s="202"/>
      <c r="F61" s="191" t="s">
        <v>777</v>
      </c>
      <c r="G61" s="192"/>
      <c r="H61" s="192"/>
      <c r="I61" s="200"/>
      <c r="J61" s="200"/>
    </row>
    <row r="62" spans="1:10" ht="25.5" customHeight="1" x14ac:dyDescent="0.2">
      <c r="A62" s="179"/>
      <c r="B62" s="181" t="s">
        <v>462</v>
      </c>
      <c r="C62" s="201" t="s">
        <v>463</v>
      </c>
      <c r="D62" s="202"/>
      <c r="E62" s="202"/>
      <c r="F62" s="191" t="s">
        <v>778</v>
      </c>
      <c r="G62" s="192"/>
      <c r="H62" s="192"/>
      <c r="I62" s="200"/>
      <c r="J62" s="200"/>
    </row>
    <row r="63" spans="1:10" ht="25.5" customHeight="1" x14ac:dyDescent="0.2">
      <c r="A63" s="179"/>
      <c r="B63" s="181" t="s">
        <v>479</v>
      </c>
      <c r="C63" s="201" t="s">
        <v>480</v>
      </c>
      <c r="D63" s="202"/>
      <c r="E63" s="202"/>
      <c r="F63" s="191" t="s">
        <v>778</v>
      </c>
      <c r="G63" s="192"/>
      <c r="H63" s="192"/>
      <c r="I63" s="200"/>
      <c r="J63" s="200"/>
    </row>
    <row r="64" spans="1:10" ht="25.5" customHeight="1" x14ac:dyDescent="0.2">
      <c r="A64" s="179"/>
      <c r="B64" s="181" t="s">
        <v>495</v>
      </c>
      <c r="C64" s="201" t="s">
        <v>496</v>
      </c>
      <c r="D64" s="202"/>
      <c r="E64" s="202"/>
      <c r="F64" s="191" t="s">
        <v>778</v>
      </c>
      <c r="G64" s="192"/>
      <c r="H64" s="192"/>
      <c r="I64" s="200"/>
      <c r="J64" s="200"/>
    </row>
    <row r="65" spans="1:10" ht="25.5" customHeight="1" x14ac:dyDescent="0.2">
      <c r="A65" s="179"/>
      <c r="B65" s="181" t="s">
        <v>508</v>
      </c>
      <c r="C65" s="201" t="s">
        <v>509</v>
      </c>
      <c r="D65" s="202"/>
      <c r="E65" s="202"/>
      <c r="F65" s="191" t="s">
        <v>778</v>
      </c>
      <c r="G65" s="192"/>
      <c r="H65" s="192"/>
      <c r="I65" s="200"/>
      <c r="J65" s="200"/>
    </row>
    <row r="66" spans="1:10" ht="25.5" customHeight="1" x14ac:dyDescent="0.2">
      <c r="A66" s="179"/>
      <c r="B66" s="181" t="s">
        <v>520</v>
      </c>
      <c r="C66" s="201" t="s">
        <v>521</v>
      </c>
      <c r="D66" s="202"/>
      <c r="E66" s="202"/>
      <c r="F66" s="191" t="s">
        <v>778</v>
      </c>
      <c r="G66" s="192"/>
      <c r="H66" s="192"/>
      <c r="I66" s="200"/>
      <c r="J66" s="200"/>
    </row>
    <row r="67" spans="1:10" ht="25.5" customHeight="1" x14ac:dyDescent="0.2">
      <c r="A67" s="179"/>
      <c r="B67" s="181" t="s">
        <v>524</v>
      </c>
      <c r="C67" s="201" t="s">
        <v>525</v>
      </c>
      <c r="D67" s="202"/>
      <c r="E67" s="202"/>
      <c r="F67" s="191" t="s">
        <v>778</v>
      </c>
      <c r="G67" s="192"/>
      <c r="H67" s="192"/>
      <c r="I67" s="200"/>
      <c r="J67" s="200"/>
    </row>
    <row r="68" spans="1:10" ht="25.5" customHeight="1" x14ac:dyDescent="0.2">
      <c r="A68" s="179"/>
      <c r="B68" s="181" t="s">
        <v>550</v>
      </c>
      <c r="C68" s="201" t="s">
        <v>551</v>
      </c>
      <c r="D68" s="202"/>
      <c r="E68" s="202"/>
      <c r="F68" s="191" t="s">
        <v>778</v>
      </c>
      <c r="G68" s="192"/>
      <c r="H68" s="192"/>
      <c r="I68" s="200"/>
      <c r="J68" s="200"/>
    </row>
    <row r="69" spans="1:10" ht="25.5" customHeight="1" x14ac:dyDescent="0.2">
      <c r="A69" s="179"/>
      <c r="B69" s="181" t="s">
        <v>562</v>
      </c>
      <c r="C69" s="201" t="s">
        <v>563</v>
      </c>
      <c r="D69" s="202"/>
      <c r="E69" s="202"/>
      <c r="F69" s="191" t="s">
        <v>778</v>
      </c>
      <c r="G69" s="192"/>
      <c r="H69" s="192"/>
      <c r="I69" s="200"/>
      <c r="J69" s="200"/>
    </row>
    <row r="70" spans="1:10" ht="25.5" customHeight="1" x14ac:dyDescent="0.2">
      <c r="A70" s="179"/>
      <c r="B70" s="181" t="s">
        <v>566</v>
      </c>
      <c r="C70" s="201" t="s">
        <v>567</v>
      </c>
      <c r="D70" s="202"/>
      <c r="E70" s="202"/>
      <c r="F70" s="191" t="s">
        <v>778</v>
      </c>
      <c r="G70" s="192"/>
      <c r="H70" s="192"/>
      <c r="I70" s="200"/>
      <c r="J70" s="200"/>
    </row>
    <row r="71" spans="1:10" ht="25.5" customHeight="1" x14ac:dyDescent="0.2">
      <c r="A71" s="179"/>
      <c r="B71" s="181" t="s">
        <v>589</v>
      </c>
      <c r="C71" s="201" t="s">
        <v>590</v>
      </c>
      <c r="D71" s="202"/>
      <c r="E71" s="202"/>
      <c r="F71" s="191" t="s">
        <v>778</v>
      </c>
      <c r="G71" s="192"/>
      <c r="H71" s="192"/>
      <c r="I71" s="200"/>
      <c r="J71" s="200"/>
    </row>
    <row r="72" spans="1:10" ht="25.5" customHeight="1" x14ac:dyDescent="0.2">
      <c r="A72" s="179"/>
      <c r="B72" s="181" t="s">
        <v>594</v>
      </c>
      <c r="C72" s="201" t="s">
        <v>595</v>
      </c>
      <c r="D72" s="202"/>
      <c r="E72" s="202"/>
      <c r="F72" s="191" t="s">
        <v>778</v>
      </c>
      <c r="G72" s="192"/>
      <c r="H72" s="192"/>
      <c r="I72" s="200"/>
      <c r="J72" s="200"/>
    </row>
    <row r="73" spans="1:10" ht="25.5" customHeight="1" x14ac:dyDescent="0.2">
      <c r="A73" s="179"/>
      <c r="B73" s="181" t="s">
        <v>616</v>
      </c>
      <c r="C73" s="201" t="s">
        <v>617</v>
      </c>
      <c r="D73" s="202"/>
      <c r="E73" s="202"/>
      <c r="F73" s="191" t="s">
        <v>778</v>
      </c>
      <c r="G73" s="192"/>
      <c r="H73" s="192"/>
      <c r="I73" s="200"/>
      <c r="J73" s="200"/>
    </row>
    <row r="74" spans="1:10" ht="25.5" customHeight="1" x14ac:dyDescent="0.2">
      <c r="A74" s="179"/>
      <c r="B74" s="181" t="s">
        <v>638</v>
      </c>
      <c r="C74" s="201" t="s">
        <v>639</v>
      </c>
      <c r="D74" s="202"/>
      <c r="E74" s="202"/>
      <c r="F74" s="191" t="s">
        <v>778</v>
      </c>
      <c r="G74" s="192"/>
      <c r="H74" s="192"/>
      <c r="I74" s="200"/>
      <c r="J74" s="200"/>
    </row>
    <row r="75" spans="1:10" ht="25.5" customHeight="1" x14ac:dyDescent="0.2">
      <c r="A75" s="179"/>
      <c r="B75" s="181" t="s">
        <v>652</v>
      </c>
      <c r="C75" s="201" t="s">
        <v>653</v>
      </c>
      <c r="D75" s="202"/>
      <c r="E75" s="202"/>
      <c r="F75" s="191" t="s">
        <v>778</v>
      </c>
      <c r="G75" s="192"/>
      <c r="H75" s="192"/>
      <c r="I75" s="200"/>
      <c r="J75" s="200"/>
    </row>
    <row r="76" spans="1:10" ht="25.5" customHeight="1" x14ac:dyDescent="0.2">
      <c r="A76" s="179"/>
      <c r="B76" s="181" t="s">
        <v>661</v>
      </c>
      <c r="C76" s="201" t="s">
        <v>662</v>
      </c>
      <c r="D76" s="202"/>
      <c r="E76" s="202"/>
      <c r="F76" s="191" t="s">
        <v>778</v>
      </c>
      <c r="G76" s="192"/>
      <c r="H76" s="192"/>
      <c r="I76" s="200"/>
      <c r="J76" s="200"/>
    </row>
    <row r="77" spans="1:10" ht="25.5" customHeight="1" x14ac:dyDescent="0.2">
      <c r="A77" s="179"/>
      <c r="B77" s="181" t="s">
        <v>674</v>
      </c>
      <c r="C77" s="201" t="s">
        <v>675</v>
      </c>
      <c r="D77" s="202"/>
      <c r="E77" s="202"/>
      <c r="F77" s="191" t="s">
        <v>778</v>
      </c>
      <c r="G77" s="192"/>
      <c r="H77" s="192"/>
      <c r="I77" s="200"/>
      <c r="J77" s="200"/>
    </row>
    <row r="78" spans="1:10" ht="25.5" customHeight="1" x14ac:dyDescent="0.2">
      <c r="A78" s="179"/>
      <c r="B78" s="181" t="s">
        <v>693</v>
      </c>
      <c r="C78" s="201" t="s">
        <v>694</v>
      </c>
      <c r="D78" s="202"/>
      <c r="E78" s="202"/>
      <c r="F78" s="191" t="s">
        <v>778</v>
      </c>
      <c r="G78" s="192"/>
      <c r="H78" s="192"/>
      <c r="I78" s="200"/>
      <c r="J78" s="200"/>
    </row>
    <row r="79" spans="1:10" ht="25.5" customHeight="1" x14ac:dyDescent="0.2">
      <c r="A79" s="179"/>
      <c r="B79" s="181" t="s">
        <v>708</v>
      </c>
      <c r="C79" s="201" t="s">
        <v>709</v>
      </c>
      <c r="D79" s="202"/>
      <c r="E79" s="202"/>
      <c r="F79" s="191" t="s">
        <v>778</v>
      </c>
      <c r="G79" s="192"/>
      <c r="H79" s="192"/>
      <c r="I79" s="200"/>
      <c r="J79" s="200"/>
    </row>
    <row r="80" spans="1:10" ht="25.5" customHeight="1" x14ac:dyDescent="0.2">
      <c r="A80" s="179"/>
      <c r="B80" s="181" t="s">
        <v>717</v>
      </c>
      <c r="C80" s="201" t="s">
        <v>718</v>
      </c>
      <c r="D80" s="202"/>
      <c r="E80" s="202"/>
      <c r="F80" s="191" t="s">
        <v>779</v>
      </c>
      <c r="G80" s="192"/>
      <c r="H80" s="192"/>
      <c r="I80" s="200"/>
      <c r="J80" s="200"/>
    </row>
    <row r="81" spans="1:10" ht="25.5" customHeight="1" x14ac:dyDescent="0.2">
      <c r="A81" s="179"/>
      <c r="B81" s="188" t="s">
        <v>750</v>
      </c>
      <c r="C81" s="204" t="s">
        <v>751</v>
      </c>
      <c r="D81" s="205"/>
      <c r="E81" s="205"/>
      <c r="F81" s="193" t="s">
        <v>750</v>
      </c>
      <c r="G81" s="194"/>
      <c r="H81" s="194"/>
      <c r="I81" s="203"/>
      <c r="J81" s="203"/>
    </row>
    <row r="82" spans="1:10" ht="25.5" customHeight="1" x14ac:dyDescent="0.2">
      <c r="A82" s="180"/>
      <c r="B82" s="184" t="s">
        <v>801</v>
      </c>
      <c r="C82" s="184"/>
      <c r="D82" s="185"/>
      <c r="E82" s="185"/>
      <c r="F82" s="195"/>
      <c r="G82" s="196"/>
      <c r="H82" s="196"/>
      <c r="I82" s="71">
        <f>SUM(I47:I81)</f>
        <v>0</v>
      </c>
      <c r="J82" s="71"/>
    </row>
    <row r="83" spans="1:10" x14ac:dyDescent="0.2">
      <c r="F83" s="153"/>
      <c r="G83" s="153"/>
      <c r="H83" s="153"/>
      <c r="I83" s="153"/>
      <c r="J83" s="153"/>
    </row>
    <row r="84" spans="1:10" x14ac:dyDescent="0.2">
      <c r="F84" s="153"/>
      <c r="G84" s="153"/>
      <c r="H84" s="153"/>
      <c r="I84" s="153"/>
      <c r="J84" s="153"/>
    </row>
    <row r="85" spans="1:10" x14ac:dyDescent="0.2">
      <c r="F85" s="153"/>
      <c r="G85" s="153"/>
      <c r="H85" s="153"/>
      <c r="I85" s="153"/>
      <c r="J85" s="153"/>
    </row>
  </sheetData>
  <mergeCells count="107"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G15:H15"/>
    <mergeCell ref="I15:J15"/>
    <mergeCell ref="E16:F16"/>
    <mergeCell ref="D12:G12"/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C39:E39"/>
    <mergeCell ref="B40:E40"/>
    <mergeCell ref="I46:J46"/>
    <mergeCell ref="I47:J47"/>
    <mergeCell ref="C47:E47"/>
    <mergeCell ref="I48:J48"/>
    <mergeCell ref="C48:E48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4:J64"/>
    <mergeCell ref="C64:E64"/>
    <mergeCell ref="I65:J65"/>
    <mergeCell ref="C65:E65"/>
    <mergeCell ref="I66:J66"/>
    <mergeCell ref="C66:E66"/>
    <mergeCell ref="I67:J67"/>
    <mergeCell ref="C67:E67"/>
    <mergeCell ref="I68:J68"/>
    <mergeCell ref="C68:E68"/>
    <mergeCell ref="I69:J69"/>
    <mergeCell ref="C69:E69"/>
    <mergeCell ref="I70:J70"/>
    <mergeCell ref="C70:E70"/>
    <mergeCell ref="I71:J71"/>
    <mergeCell ref="C71:E71"/>
    <mergeCell ref="I72:J72"/>
    <mergeCell ref="C72:E72"/>
    <mergeCell ref="I73:J73"/>
    <mergeCell ref="C73:E73"/>
    <mergeCell ref="I74:J74"/>
    <mergeCell ref="C74:E74"/>
    <mergeCell ref="I75:J75"/>
    <mergeCell ref="C75:E75"/>
    <mergeCell ref="I76:J76"/>
    <mergeCell ref="C76:E76"/>
    <mergeCell ref="I77:J77"/>
    <mergeCell ref="C77:E77"/>
    <mergeCell ref="I78:J78"/>
    <mergeCell ref="C78:E78"/>
    <mergeCell ref="I82:J82"/>
    <mergeCell ref="I79:J79"/>
    <mergeCell ref="C79:E79"/>
    <mergeCell ref="I80:J80"/>
    <mergeCell ref="C80:E80"/>
    <mergeCell ref="I81:J81"/>
    <mergeCell ref="C81:E81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B8FA-4ACF-40C1-AC77-EFD361480A7B}">
  <sheetPr>
    <outlinePr summaryBelow="0"/>
  </sheetPr>
  <dimension ref="A1:BG5023"/>
  <sheetViews>
    <sheetView tabSelected="1" topLeftCell="A501" zoomScale="115" zoomScaleNormal="115" workbookViewId="0">
      <selection activeCell="X17" sqref="X17"/>
    </sheetView>
  </sheetViews>
  <sheetFormatPr defaultRowHeight="12.75" outlineLevelRow="1" x14ac:dyDescent="0.2"/>
  <cols>
    <col min="1" max="1" width="4.28515625" style="1" customWidth="1"/>
    <col min="2" max="2" width="14.42578125" style="9" customWidth="1"/>
    <col min="3" max="3" width="38.28515625" style="9" customWidth="1"/>
    <col min="4" max="4" width="4.5703125" style="1" customWidth="1"/>
    <col min="5" max="5" width="10.5703125" style="1" customWidth="1"/>
    <col min="6" max="6" width="9.85546875" style="1" customWidth="1"/>
    <col min="7" max="7" width="12.7109375" style="1" customWidth="1"/>
    <col min="8" max="21" width="0" style="1" hidden="1" customWidth="1"/>
    <col min="22" max="27" width="9.140625" style="1"/>
    <col min="28" max="38" width="0" style="1" hidden="1" customWidth="1"/>
    <col min="39" max="51" width="9.140625" style="1"/>
    <col min="52" max="52" width="73.42578125" style="1" customWidth="1"/>
    <col min="53" max="16384" width="9.140625" style="1"/>
  </cols>
  <sheetData>
    <row r="1" spans="1:59" ht="15.75" customHeight="1" x14ac:dyDescent="0.25">
      <c r="A1" s="63" t="s">
        <v>0</v>
      </c>
      <c r="B1" s="63"/>
      <c r="C1" s="63"/>
      <c r="D1" s="63"/>
      <c r="E1" s="63"/>
      <c r="F1" s="63"/>
      <c r="G1" s="63"/>
      <c r="AD1" s="1" t="s">
        <v>1</v>
      </c>
    </row>
    <row r="2" spans="1:59" ht="24.95" customHeight="1" x14ac:dyDescent="0.2">
      <c r="A2" s="2" t="s">
        <v>2</v>
      </c>
      <c r="B2" s="3"/>
      <c r="C2" s="64" t="s">
        <v>3</v>
      </c>
      <c r="D2" s="65"/>
      <c r="E2" s="65"/>
      <c r="F2" s="65"/>
      <c r="G2" s="66"/>
      <c r="AD2" s="1" t="s">
        <v>4</v>
      </c>
    </row>
    <row r="3" spans="1:59" ht="24.95" hidden="1" customHeight="1" x14ac:dyDescent="0.2">
      <c r="A3" s="2" t="s">
        <v>5</v>
      </c>
      <c r="B3" s="3"/>
      <c r="C3" s="65"/>
      <c r="D3" s="65"/>
      <c r="E3" s="65"/>
      <c r="F3" s="65"/>
      <c r="G3" s="66"/>
      <c r="AD3" s="1" t="s">
        <v>6</v>
      </c>
    </row>
    <row r="4" spans="1:59" ht="24.95" hidden="1" customHeight="1" x14ac:dyDescent="0.2">
      <c r="A4" s="2" t="s">
        <v>7</v>
      </c>
      <c r="B4" s="3"/>
      <c r="C4" s="64"/>
      <c r="D4" s="65"/>
      <c r="E4" s="65"/>
      <c r="F4" s="65"/>
      <c r="G4" s="66"/>
      <c r="AD4" s="1" t="s">
        <v>8</v>
      </c>
    </row>
    <row r="5" spans="1:59" hidden="1" x14ac:dyDescent="0.2">
      <c r="A5" s="4" t="s">
        <v>9</v>
      </c>
      <c r="B5" s="5"/>
      <c r="C5" s="5"/>
      <c r="D5" s="6"/>
      <c r="E5" s="7"/>
      <c r="F5" s="7"/>
      <c r="G5" s="8"/>
      <c r="AD5" s="1" t="s">
        <v>10</v>
      </c>
    </row>
    <row r="6" spans="1:59" x14ac:dyDescent="0.2">
      <c r="D6" s="10"/>
    </row>
    <row r="7" spans="1:59" ht="38.25" x14ac:dyDescent="0.2">
      <c r="A7" s="11" t="s">
        <v>11</v>
      </c>
      <c r="B7" s="12" t="s">
        <v>12</v>
      </c>
      <c r="C7" s="12" t="s">
        <v>13</v>
      </c>
      <c r="D7" s="13" t="s">
        <v>14</v>
      </c>
      <c r="E7" s="11" t="s">
        <v>15</v>
      </c>
      <c r="F7" s="14" t="s">
        <v>16</v>
      </c>
      <c r="G7" s="11" t="s">
        <v>17</v>
      </c>
      <c r="H7" s="15" t="s">
        <v>18</v>
      </c>
      <c r="I7" s="15" t="s">
        <v>19</v>
      </c>
      <c r="J7" s="15" t="s">
        <v>20</v>
      </c>
      <c r="K7" s="15" t="s">
        <v>21</v>
      </c>
      <c r="L7" s="15" t="s">
        <v>22</v>
      </c>
      <c r="M7" s="15" t="s">
        <v>23</v>
      </c>
      <c r="N7" s="15" t="s">
        <v>24</v>
      </c>
      <c r="O7" s="15" t="s">
        <v>25</v>
      </c>
      <c r="P7" s="15" t="s">
        <v>26</v>
      </c>
      <c r="Q7" s="15" t="s">
        <v>27</v>
      </c>
      <c r="R7" s="15" t="s">
        <v>28</v>
      </c>
      <c r="S7" s="15" t="s">
        <v>29</v>
      </c>
      <c r="T7" s="15" t="s">
        <v>30</v>
      </c>
      <c r="U7" s="15" t="s">
        <v>31</v>
      </c>
    </row>
    <row r="8" spans="1:59" x14ac:dyDescent="0.2">
      <c r="A8" s="16" t="s">
        <v>32</v>
      </c>
      <c r="B8" s="17" t="s">
        <v>33</v>
      </c>
      <c r="C8" s="18" t="s">
        <v>34</v>
      </c>
      <c r="D8" s="19"/>
      <c r="E8" s="20"/>
      <c r="F8" s="21"/>
      <c r="G8" s="21">
        <f>SUMIF(AD9:AD18,"&lt;&gt;NOR",G9:G18)</f>
        <v>0</v>
      </c>
      <c r="H8" s="21"/>
      <c r="I8" s="21">
        <f>SUM(I9:I18)</f>
        <v>0</v>
      </c>
      <c r="J8" s="21"/>
      <c r="K8" s="21">
        <f>SUM(K9:K18)</f>
        <v>48479.03</v>
      </c>
      <c r="L8" s="21"/>
      <c r="M8" s="21">
        <f>SUM(M9:M18)</f>
        <v>0</v>
      </c>
      <c r="N8" s="21"/>
      <c r="O8" s="21">
        <f>SUM(O9:O18)</f>
        <v>0</v>
      </c>
      <c r="P8" s="21"/>
      <c r="Q8" s="21">
        <f>SUM(Q9:Q18)</f>
        <v>0</v>
      </c>
      <c r="R8" s="21"/>
      <c r="S8" s="21"/>
      <c r="T8" s="22"/>
      <c r="U8" s="21">
        <f>SUM(U9:U18)</f>
        <v>192.16</v>
      </c>
      <c r="AD8" s="1" t="s">
        <v>35</v>
      </c>
    </row>
    <row r="9" spans="1:59" outlineLevel="1" x14ac:dyDescent="0.2">
      <c r="A9" s="23">
        <v>1</v>
      </c>
      <c r="B9" s="23" t="s">
        <v>36</v>
      </c>
      <c r="C9" s="24" t="s">
        <v>37</v>
      </c>
      <c r="D9" s="25" t="s">
        <v>38</v>
      </c>
      <c r="E9" s="26">
        <v>11.34</v>
      </c>
      <c r="F9" s="27"/>
      <c r="G9" s="27"/>
      <c r="H9" s="27">
        <v>0</v>
      </c>
      <c r="I9" s="27">
        <f>ROUND(E9*H9,2)</f>
        <v>0</v>
      </c>
      <c r="J9" s="27">
        <v>47.3</v>
      </c>
      <c r="K9" s="27">
        <f>ROUND(E9*J9,2)</f>
        <v>536.38</v>
      </c>
      <c r="L9" s="27">
        <v>21</v>
      </c>
      <c r="M9" s="27">
        <f>G9*(1+L9/100)</f>
        <v>0</v>
      </c>
      <c r="N9" s="27">
        <v>0</v>
      </c>
      <c r="O9" s="27">
        <f>ROUND(E9*N9,2)</f>
        <v>0</v>
      </c>
      <c r="P9" s="27">
        <v>0</v>
      </c>
      <c r="Q9" s="27">
        <f>ROUND(E9*P9,2)</f>
        <v>0</v>
      </c>
      <c r="R9" s="27"/>
      <c r="S9" s="27"/>
      <c r="T9" s="28">
        <v>9.2999999999999999E-2</v>
      </c>
      <c r="U9" s="27">
        <f>ROUND(E9*T9,2)</f>
        <v>1.05</v>
      </c>
      <c r="V9" s="29"/>
      <c r="W9" s="29"/>
      <c r="X9" s="29"/>
      <c r="Y9" s="29"/>
      <c r="Z9" s="29"/>
      <c r="AA9" s="29"/>
      <c r="AB9" s="29"/>
      <c r="AC9" s="29"/>
      <c r="AD9" s="29" t="s">
        <v>39</v>
      </c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</row>
    <row r="10" spans="1:59" outlineLevel="1" x14ac:dyDescent="0.2">
      <c r="A10" s="23"/>
      <c r="B10" s="23"/>
      <c r="C10" s="30" t="s">
        <v>40</v>
      </c>
      <c r="D10" s="31"/>
      <c r="E10" s="32">
        <v>11.34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7"/>
      <c r="V10" s="29"/>
      <c r="W10" s="29"/>
      <c r="X10" s="29"/>
      <c r="Y10" s="29"/>
      <c r="Z10" s="29"/>
      <c r="AA10" s="29"/>
      <c r="AB10" s="29"/>
      <c r="AC10" s="29"/>
      <c r="AD10" s="29" t="s">
        <v>41</v>
      </c>
      <c r="AE10" s="29">
        <v>0</v>
      </c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</row>
    <row r="11" spans="1:59" outlineLevel="1" x14ac:dyDescent="0.2">
      <c r="A11" s="23">
        <v>2</v>
      </c>
      <c r="B11" s="23" t="s">
        <v>42</v>
      </c>
      <c r="C11" s="24" t="s">
        <v>43</v>
      </c>
      <c r="D11" s="25" t="s">
        <v>38</v>
      </c>
      <c r="E11" s="26">
        <v>18.976500000000001</v>
      </c>
      <c r="F11" s="27"/>
      <c r="G11" s="27"/>
      <c r="H11" s="27">
        <v>0</v>
      </c>
      <c r="I11" s="27">
        <f>ROUND(E11*H11,2)</f>
        <v>0</v>
      </c>
      <c r="J11" s="27">
        <v>182.5</v>
      </c>
      <c r="K11" s="27">
        <f>ROUND(E11*J11,2)</f>
        <v>3463.21</v>
      </c>
      <c r="L11" s="27">
        <v>21</v>
      </c>
      <c r="M11" s="27">
        <f>G11*(1+L11/100)</f>
        <v>0</v>
      </c>
      <c r="N11" s="27">
        <v>0</v>
      </c>
      <c r="O11" s="27">
        <f>ROUND(E11*N11,2)</f>
        <v>0</v>
      </c>
      <c r="P11" s="27">
        <v>0</v>
      </c>
      <c r="Q11" s="27">
        <f>ROUND(E11*P11,2)</f>
        <v>0</v>
      </c>
      <c r="R11" s="27"/>
      <c r="S11" s="27"/>
      <c r="T11" s="28">
        <v>0.2</v>
      </c>
      <c r="U11" s="27">
        <f>ROUND(E11*T11,2)</f>
        <v>3.8</v>
      </c>
      <c r="V11" s="29"/>
      <c r="W11" s="29"/>
      <c r="X11" s="29"/>
      <c r="Y11" s="29"/>
      <c r="Z11" s="29"/>
      <c r="AA11" s="29"/>
      <c r="AB11" s="29"/>
      <c r="AC11" s="29"/>
      <c r="AD11" s="29" t="s">
        <v>39</v>
      </c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</row>
    <row r="12" spans="1:59" outlineLevel="1" x14ac:dyDescent="0.2">
      <c r="A12" s="23">
        <v>3</v>
      </c>
      <c r="B12" s="23" t="s">
        <v>44</v>
      </c>
      <c r="C12" s="24" t="s">
        <v>45</v>
      </c>
      <c r="D12" s="25" t="s">
        <v>38</v>
      </c>
      <c r="E12" s="26">
        <v>18.976500000000001</v>
      </c>
      <c r="F12" s="27"/>
      <c r="G12" s="27"/>
      <c r="H12" s="27">
        <v>0</v>
      </c>
      <c r="I12" s="27">
        <f>ROUND(E12*H12,2)</f>
        <v>0</v>
      </c>
      <c r="J12" s="27">
        <v>23.5</v>
      </c>
      <c r="K12" s="27">
        <f>ROUND(E12*J12,2)</f>
        <v>445.95</v>
      </c>
      <c r="L12" s="27">
        <v>21</v>
      </c>
      <c r="M12" s="27">
        <f>G12*(1+L12/100)</f>
        <v>0</v>
      </c>
      <c r="N12" s="27">
        <v>0</v>
      </c>
      <c r="O12" s="27">
        <f>ROUND(E12*N12,2)</f>
        <v>0</v>
      </c>
      <c r="P12" s="27">
        <v>0</v>
      </c>
      <c r="Q12" s="27">
        <f>ROUND(E12*P12,2)</f>
        <v>0</v>
      </c>
      <c r="R12" s="27"/>
      <c r="S12" s="27"/>
      <c r="T12" s="28">
        <v>8.4000000000000005E-2</v>
      </c>
      <c r="U12" s="27">
        <f>ROUND(E12*T12,2)</f>
        <v>1.59</v>
      </c>
      <c r="V12" s="29"/>
      <c r="W12" s="29"/>
      <c r="X12" s="29"/>
      <c r="Y12" s="29"/>
      <c r="Z12" s="29"/>
      <c r="AA12" s="29"/>
      <c r="AB12" s="29"/>
      <c r="AC12" s="29"/>
      <c r="AD12" s="29" t="s">
        <v>39</v>
      </c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</row>
    <row r="13" spans="1:59" outlineLevel="1" x14ac:dyDescent="0.2">
      <c r="A13" s="23">
        <v>4</v>
      </c>
      <c r="B13" s="23" t="s">
        <v>46</v>
      </c>
      <c r="C13" s="24" t="s">
        <v>47</v>
      </c>
      <c r="D13" s="25" t="s">
        <v>38</v>
      </c>
      <c r="E13" s="26">
        <v>18.976500000000001</v>
      </c>
      <c r="F13" s="27"/>
      <c r="G13" s="27"/>
      <c r="H13" s="27">
        <v>0</v>
      </c>
      <c r="I13" s="27">
        <f>ROUND(E13*H13,2)</f>
        <v>0</v>
      </c>
      <c r="J13" s="27">
        <v>34</v>
      </c>
      <c r="K13" s="27">
        <f>ROUND(E13*J13,2)</f>
        <v>645.20000000000005</v>
      </c>
      <c r="L13" s="27">
        <v>21</v>
      </c>
      <c r="M13" s="27">
        <f>G13*(1+L13/100)</f>
        <v>0</v>
      </c>
      <c r="N13" s="27">
        <v>0</v>
      </c>
      <c r="O13" s="27">
        <f>ROUND(E13*N13,2)</f>
        <v>0</v>
      </c>
      <c r="P13" s="27">
        <v>0</v>
      </c>
      <c r="Q13" s="27">
        <f>ROUND(E13*P13,2)</f>
        <v>0</v>
      </c>
      <c r="R13" s="27"/>
      <c r="S13" s="27"/>
      <c r="T13" s="28">
        <v>7.3999999999999996E-2</v>
      </c>
      <c r="U13" s="27">
        <f>ROUND(E13*T13,2)</f>
        <v>1.4</v>
      </c>
      <c r="V13" s="29"/>
      <c r="W13" s="29"/>
      <c r="X13" s="29"/>
      <c r="Y13" s="29"/>
      <c r="Z13" s="29"/>
      <c r="AA13" s="29"/>
      <c r="AB13" s="29"/>
      <c r="AC13" s="29"/>
      <c r="AD13" s="29" t="s">
        <v>39</v>
      </c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</row>
    <row r="14" spans="1:59" ht="22.5" outlineLevel="1" x14ac:dyDescent="0.2">
      <c r="A14" s="23"/>
      <c r="B14" s="23"/>
      <c r="C14" s="58" t="s">
        <v>48</v>
      </c>
      <c r="D14" s="59"/>
      <c r="E14" s="60"/>
      <c r="F14" s="61"/>
      <c r="G14" s="62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8"/>
      <c r="U14" s="27"/>
      <c r="V14" s="29"/>
      <c r="W14" s="29"/>
      <c r="X14" s="29"/>
      <c r="Y14" s="29"/>
      <c r="Z14" s="29"/>
      <c r="AA14" s="29"/>
      <c r="AB14" s="29"/>
      <c r="AC14" s="29"/>
      <c r="AD14" s="29" t="s">
        <v>49</v>
      </c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33" t="str">
        <f>C14</f>
        <v>Předpokladem je, že zemina zůstane uložena na pozemku. Odvoz zeminy na skládku se musí dopočítat.</v>
      </c>
      <c r="BA14" s="29"/>
      <c r="BB14" s="29"/>
      <c r="BC14" s="29"/>
      <c r="BD14" s="29"/>
      <c r="BE14" s="29"/>
      <c r="BF14" s="29"/>
      <c r="BG14" s="29"/>
    </row>
    <row r="15" spans="1:59" ht="22.5" outlineLevel="1" x14ac:dyDescent="0.2">
      <c r="A15" s="23">
        <v>5</v>
      </c>
      <c r="B15" s="23" t="s">
        <v>50</v>
      </c>
      <c r="C15" s="24" t="s">
        <v>51</v>
      </c>
      <c r="D15" s="25" t="s">
        <v>38</v>
      </c>
      <c r="E15" s="26">
        <v>38.464799999999997</v>
      </c>
      <c r="F15" s="27"/>
      <c r="G15" s="27"/>
      <c r="H15" s="27">
        <v>0</v>
      </c>
      <c r="I15" s="27">
        <f>ROUND(E15*H15,2)</f>
        <v>0</v>
      </c>
      <c r="J15" s="27">
        <v>1128</v>
      </c>
      <c r="K15" s="27">
        <f>ROUND(E15*J15,2)</f>
        <v>43388.29</v>
      </c>
      <c r="L15" s="27">
        <v>21</v>
      </c>
      <c r="M15" s="27">
        <f>G15*(1+L15/100)</f>
        <v>0</v>
      </c>
      <c r="N15" s="27">
        <v>0</v>
      </c>
      <c r="O15" s="27">
        <f>ROUND(E15*N15,2)</f>
        <v>0</v>
      </c>
      <c r="P15" s="27">
        <v>0</v>
      </c>
      <c r="Q15" s="27">
        <f>ROUND(E15*P15,2)</f>
        <v>0</v>
      </c>
      <c r="R15" s="27"/>
      <c r="S15" s="27"/>
      <c r="T15" s="28">
        <v>4.7919999999999998</v>
      </c>
      <c r="U15" s="27">
        <f>ROUND(E15*T15,2)</f>
        <v>184.32</v>
      </c>
      <c r="V15" s="29"/>
      <c r="W15" s="29"/>
      <c r="X15" s="29"/>
      <c r="Y15" s="29"/>
      <c r="Z15" s="29"/>
      <c r="AA15" s="29"/>
      <c r="AB15" s="29"/>
      <c r="AC15" s="29"/>
      <c r="AD15" s="29" t="s">
        <v>52</v>
      </c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</row>
    <row r="16" spans="1:59" outlineLevel="1" x14ac:dyDescent="0.2">
      <c r="A16" s="23"/>
      <c r="B16" s="23"/>
      <c r="C16" s="30" t="s">
        <v>53</v>
      </c>
      <c r="D16" s="31"/>
      <c r="E16" s="32">
        <v>7.1807999999999996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8"/>
      <c r="U16" s="27"/>
      <c r="V16" s="29"/>
      <c r="W16" s="29"/>
      <c r="X16" s="29"/>
      <c r="Y16" s="29"/>
      <c r="Z16" s="29"/>
      <c r="AA16" s="29"/>
      <c r="AB16" s="29"/>
      <c r="AC16" s="29"/>
      <c r="AD16" s="29" t="s">
        <v>41</v>
      </c>
      <c r="AE16" s="29">
        <v>0</v>
      </c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</row>
    <row r="17" spans="1:59" outlineLevel="1" x14ac:dyDescent="0.2">
      <c r="A17" s="23"/>
      <c r="B17" s="23"/>
      <c r="C17" s="30" t="s">
        <v>54</v>
      </c>
      <c r="D17" s="31"/>
      <c r="E17" s="32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8"/>
      <c r="U17" s="27"/>
      <c r="V17" s="29"/>
      <c r="W17" s="29"/>
      <c r="X17" s="29"/>
      <c r="Y17" s="29"/>
      <c r="Z17" s="29"/>
      <c r="AA17" s="29"/>
      <c r="AB17" s="29"/>
      <c r="AC17" s="29"/>
      <c r="AD17" s="29" t="s">
        <v>41</v>
      </c>
      <c r="AE17" s="29">
        <v>0</v>
      </c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</row>
    <row r="18" spans="1:59" outlineLevel="1" x14ac:dyDescent="0.2">
      <c r="A18" s="23"/>
      <c r="B18" s="23"/>
      <c r="C18" s="30" t="s">
        <v>55</v>
      </c>
      <c r="D18" s="31"/>
      <c r="E18" s="32">
        <v>31.283999999999999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8"/>
      <c r="U18" s="27"/>
      <c r="V18" s="29"/>
      <c r="W18" s="29"/>
      <c r="X18" s="29"/>
      <c r="Y18" s="29"/>
      <c r="Z18" s="29"/>
      <c r="AA18" s="29"/>
      <c r="AB18" s="29"/>
      <c r="AC18" s="29"/>
      <c r="AD18" s="29" t="s">
        <v>41</v>
      </c>
      <c r="AE18" s="29">
        <v>0</v>
      </c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</row>
    <row r="19" spans="1:59" x14ac:dyDescent="0.2">
      <c r="A19" s="34" t="s">
        <v>32</v>
      </c>
      <c r="B19" s="34" t="s">
        <v>56</v>
      </c>
      <c r="C19" s="35" t="s">
        <v>57</v>
      </c>
      <c r="D19" s="36"/>
      <c r="E19" s="37"/>
      <c r="F19" s="38"/>
      <c r="G19" s="38">
        <f>SUMIF(AD20:AD42,"&lt;&gt;NOR",G20:G42)</f>
        <v>0</v>
      </c>
      <c r="H19" s="38"/>
      <c r="I19" s="38">
        <f>SUM(I20:I42)</f>
        <v>152147.11000000002</v>
      </c>
      <c r="J19" s="38"/>
      <c r="K19" s="38">
        <f>SUM(K20:K42)</f>
        <v>54380.08</v>
      </c>
      <c r="L19" s="38"/>
      <c r="M19" s="38">
        <f>SUM(M20:M42)</f>
        <v>0</v>
      </c>
      <c r="N19" s="38"/>
      <c r="O19" s="38">
        <f>SUM(O20:O42)</f>
        <v>172.72</v>
      </c>
      <c r="P19" s="38"/>
      <c r="Q19" s="38">
        <f>SUM(Q20:Q42)</f>
        <v>0</v>
      </c>
      <c r="R19" s="38"/>
      <c r="S19" s="38"/>
      <c r="T19" s="39"/>
      <c r="U19" s="38">
        <f>SUM(U20:U42)</f>
        <v>624.5100000000001</v>
      </c>
      <c r="AD19" s="1" t="s">
        <v>35</v>
      </c>
    </row>
    <row r="20" spans="1:59" outlineLevel="1" x14ac:dyDescent="0.2">
      <c r="A20" s="23">
        <v>6</v>
      </c>
      <c r="B20" s="23" t="s">
        <v>58</v>
      </c>
      <c r="C20" s="24" t="s">
        <v>59</v>
      </c>
      <c r="D20" s="25" t="s">
        <v>38</v>
      </c>
      <c r="E20" s="26">
        <v>9.8744999999999994</v>
      </c>
      <c r="F20" s="67" t="s">
        <v>60</v>
      </c>
      <c r="G20" s="68"/>
      <c r="H20" s="27">
        <v>646.29999999999995</v>
      </c>
      <c r="I20" s="27">
        <f>ROUND(E20*H20,2)</f>
        <v>6381.89</v>
      </c>
      <c r="J20" s="27">
        <v>334.70000000000005</v>
      </c>
      <c r="K20" s="27">
        <f>ROUND(E20*J20,2)</f>
        <v>3305</v>
      </c>
      <c r="L20" s="27">
        <v>21</v>
      </c>
      <c r="M20" s="27">
        <f>G20*(1+L20/100)</f>
        <v>0</v>
      </c>
      <c r="N20" s="27">
        <v>1.9397</v>
      </c>
      <c r="O20" s="27">
        <f>ROUND(E20*N20,2)</f>
        <v>19.149999999999999</v>
      </c>
      <c r="P20" s="27">
        <v>0</v>
      </c>
      <c r="Q20" s="27">
        <f>ROUND(E20*P20,2)</f>
        <v>0</v>
      </c>
      <c r="R20" s="27"/>
      <c r="S20" s="27"/>
      <c r="T20" s="28">
        <v>0.96499999999999997</v>
      </c>
      <c r="U20" s="27">
        <f>ROUND(E20*T20,2)</f>
        <v>9.5299999999999994</v>
      </c>
      <c r="V20" s="29"/>
      <c r="W20" s="29"/>
      <c r="X20" s="29"/>
      <c r="Y20" s="29"/>
      <c r="Z20" s="29"/>
      <c r="AA20" s="29"/>
      <c r="AB20" s="29"/>
      <c r="AC20" s="29"/>
      <c r="AD20" s="29" t="s">
        <v>39</v>
      </c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</row>
    <row r="21" spans="1:59" outlineLevel="1" x14ac:dyDescent="0.2">
      <c r="A21" s="23"/>
      <c r="B21" s="23"/>
      <c r="C21" s="30" t="s">
        <v>61</v>
      </c>
      <c r="D21" s="31"/>
      <c r="E21" s="32">
        <v>5.6384999999999996</v>
      </c>
      <c r="F21" s="69"/>
      <c r="G21" s="70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8"/>
      <c r="U21" s="27"/>
      <c r="V21" s="29"/>
      <c r="W21" s="29"/>
      <c r="X21" s="29"/>
      <c r="Y21" s="29"/>
      <c r="Z21" s="29"/>
      <c r="AA21" s="29"/>
      <c r="AB21" s="29"/>
      <c r="AC21" s="29"/>
      <c r="AD21" s="29" t="s">
        <v>41</v>
      </c>
      <c r="AE21" s="29">
        <v>0</v>
      </c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</row>
    <row r="22" spans="1:59" outlineLevel="1" x14ac:dyDescent="0.2">
      <c r="A22" s="23"/>
      <c r="B22" s="23"/>
      <c r="C22" s="30" t="s">
        <v>62</v>
      </c>
      <c r="D22" s="31"/>
      <c r="E22" s="32"/>
      <c r="F22" s="69"/>
      <c r="G22" s="70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8"/>
      <c r="U22" s="27"/>
      <c r="V22" s="29"/>
      <c r="W22" s="29"/>
      <c r="X22" s="29"/>
      <c r="Y22" s="29"/>
      <c r="Z22" s="29"/>
      <c r="AA22" s="29"/>
      <c r="AB22" s="29"/>
      <c r="AC22" s="29"/>
      <c r="AD22" s="29" t="s">
        <v>41</v>
      </c>
      <c r="AE22" s="29">
        <v>0</v>
      </c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</row>
    <row r="23" spans="1:59" outlineLevel="1" x14ac:dyDescent="0.2">
      <c r="A23" s="23"/>
      <c r="B23" s="23"/>
      <c r="C23" s="30" t="s">
        <v>63</v>
      </c>
      <c r="D23" s="31"/>
      <c r="E23" s="32">
        <v>3.6360000000000001</v>
      </c>
      <c r="F23" s="69"/>
      <c r="G23" s="70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8"/>
      <c r="U23" s="27"/>
      <c r="V23" s="29"/>
      <c r="W23" s="29"/>
      <c r="X23" s="29"/>
      <c r="Y23" s="29"/>
      <c r="Z23" s="29"/>
      <c r="AA23" s="29"/>
      <c r="AB23" s="29"/>
      <c r="AC23" s="29"/>
      <c r="AD23" s="29" t="s">
        <v>41</v>
      </c>
      <c r="AE23" s="29">
        <v>0</v>
      </c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</row>
    <row r="24" spans="1:59" outlineLevel="1" x14ac:dyDescent="0.2">
      <c r="A24" s="23"/>
      <c r="B24" s="23"/>
      <c r="C24" s="30" t="s">
        <v>64</v>
      </c>
      <c r="D24" s="31"/>
      <c r="E24" s="32">
        <v>0.6</v>
      </c>
      <c r="F24" s="69"/>
      <c r="G24" s="70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8"/>
      <c r="U24" s="27"/>
      <c r="V24" s="29"/>
      <c r="W24" s="29"/>
      <c r="X24" s="29"/>
      <c r="Y24" s="29"/>
      <c r="Z24" s="29"/>
      <c r="AA24" s="29"/>
      <c r="AB24" s="29"/>
      <c r="AC24" s="29"/>
      <c r="AD24" s="29" t="s">
        <v>41</v>
      </c>
      <c r="AE24" s="29">
        <v>0</v>
      </c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</row>
    <row r="25" spans="1:59" outlineLevel="1" x14ac:dyDescent="0.2">
      <c r="A25" s="23">
        <v>7</v>
      </c>
      <c r="B25" s="23" t="s">
        <v>65</v>
      </c>
      <c r="C25" s="24" t="s">
        <v>66</v>
      </c>
      <c r="D25" s="25" t="s">
        <v>38</v>
      </c>
      <c r="E25" s="26">
        <v>5.6384999999999996</v>
      </c>
      <c r="F25" s="69"/>
      <c r="G25" s="70"/>
      <c r="H25" s="27">
        <v>2109.14</v>
      </c>
      <c r="I25" s="27">
        <f>ROUND(E25*H25,2)</f>
        <v>11892.39</v>
      </c>
      <c r="J25" s="27">
        <v>205.86000000000013</v>
      </c>
      <c r="K25" s="27">
        <f>ROUND(E25*J25,2)</f>
        <v>1160.74</v>
      </c>
      <c r="L25" s="27">
        <v>21</v>
      </c>
      <c r="M25" s="27">
        <f>G25*(1+L25/100)</f>
        <v>0</v>
      </c>
      <c r="N25" s="27">
        <v>2.5249999999999999</v>
      </c>
      <c r="O25" s="27">
        <f>ROUND(E25*N25,2)</f>
        <v>14.24</v>
      </c>
      <c r="P25" s="27">
        <v>0</v>
      </c>
      <c r="Q25" s="27">
        <f>ROUND(E25*P25,2)</f>
        <v>0</v>
      </c>
      <c r="R25" s="27"/>
      <c r="S25" s="27"/>
      <c r="T25" s="28">
        <v>0.48</v>
      </c>
      <c r="U25" s="27">
        <f>ROUND(E25*T25,2)</f>
        <v>2.71</v>
      </c>
      <c r="V25" s="29"/>
      <c r="W25" s="29"/>
      <c r="X25" s="29"/>
      <c r="Y25" s="29"/>
      <c r="Z25" s="29"/>
      <c r="AA25" s="29"/>
      <c r="AB25" s="29"/>
      <c r="AC25" s="29"/>
      <c r="AD25" s="29" t="s">
        <v>39</v>
      </c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</row>
    <row r="26" spans="1:59" outlineLevel="1" x14ac:dyDescent="0.2">
      <c r="A26" s="23"/>
      <c r="B26" s="23"/>
      <c r="C26" s="30" t="s">
        <v>67</v>
      </c>
      <c r="D26" s="31"/>
      <c r="E26" s="32"/>
      <c r="F26" s="69"/>
      <c r="G26" s="70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8"/>
      <c r="U26" s="27"/>
      <c r="V26" s="29"/>
      <c r="W26" s="29"/>
      <c r="X26" s="29"/>
      <c r="Y26" s="29"/>
      <c r="Z26" s="29"/>
      <c r="AA26" s="29"/>
      <c r="AB26" s="29"/>
      <c r="AC26" s="29"/>
      <c r="AD26" s="29" t="s">
        <v>41</v>
      </c>
      <c r="AE26" s="29">
        <v>0</v>
      </c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</row>
    <row r="27" spans="1:59" outlineLevel="1" x14ac:dyDescent="0.2">
      <c r="A27" s="23"/>
      <c r="B27" s="23"/>
      <c r="C27" s="30" t="s">
        <v>61</v>
      </c>
      <c r="D27" s="31"/>
      <c r="E27" s="32">
        <v>5.6384999999999996</v>
      </c>
      <c r="F27" s="69"/>
      <c r="G27" s="70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8"/>
      <c r="U27" s="27"/>
      <c r="V27" s="29"/>
      <c r="W27" s="29"/>
      <c r="X27" s="29"/>
      <c r="Y27" s="29"/>
      <c r="Z27" s="29"/>
      <c r="AA27" s="29"/>
      <c r="AB27" s="29"/>
      <c r="AC27" s="29"/>
      <c r="AD27" s="29" t="s">
        <v>41</v>
      </c>
      <c r="AE27" s="29">
        <v>0</v>
      </c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</row>
    <row r="28" spans="1:59" outlineLevel="1" x14ac:dyDescent="0.2">
      <c r="A28" s="23"/>
      <c r="B28" s="23"/>
      <c r="C28" s="30" t="s">
        <v>62</v>
      </c>
      <c r="D28" s="31"/>
      <c r="E28" s="32"/>
      <c r="F28" s="69"/>
      <c r="G28" s="70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8"/>
      <c r="U28" s="27"/>
      <c r="V28" s="29"/>
      <c r="W28" s="29"/>
      <c r="X28" s="29"/>
      <c r="Y28" s="29"/>
      <c r="Z28" s="29"/>
      <c r="AA28" s="29"/>
      <c r="AB28" s="29"/>
      <c r="AC28" s="29"/>
      <c r="AD28" s="29" t="s">
        <v>41</v>
      </c>
      <c r="AE28" s="29">
        <v>0</v>
      </c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</row>
    <row r="29" spans="1:59" outlineLevel="1" x14ac:dyDescent="0.2">
      <c r="A29" s="23"/>
      <c r="B29" s="23"/>
      <c r="C29" s="30" t="s">
        <v>62</v>
      </c>
      <c r="D29" s="31"/>
      <c r="E29" s="32"/>
      <c r="F29" s="69"/>
      <c r="G29" s="70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8"/>
      <c r="U29" s="27"/>
      <c r="V29" s="29"/>
      <c r="W29" s="29"/>
      <c r="X29" s="29"/>
      <c r="Y29" s="29"/>
      <c r="Z29" s="29"/>
      <c r="AA29" s="29"/>
      <c r="AB29" s="29"/>
      <c r="AC29" s="29"/>
      <c r="AD29" s="29" t="s">
        <v>41</v>
      </c>
      <c r="AE29" s="29">
        <v>0</v>
      </c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</row>
    <row r="30" spans="1:59" ht="22.5" outlineLevel="1" x14ac:dyDescent="0.2">
      <c r="A30" s="23">
        <v>8</v>
      </c>
      <c r="B30" s="23" t="s">
        <v>68</v>
      </c>
      <c r="C30" s="24" t="s">
        <v>69</v>
      </c>
      <c r="D30" s="25" t="s">
        <v>70</v>
      </c>
      <c r="E30" s="26">
        <v>0.71199999999999997</v>
      </c>
      <c r="F30" s="69"/>
      <c r="G30" s="70"/>
      <c r="H30" s="27">
        <v>25867.42</v>
      </c>
      <c r="I30" s="27">
        <f>ROUND(E30*H30,2)</f>
        <v>18417.599999999999</v>
      </c>
      <c r="J30" s="27">
        <v>4622.5800000000017</v>
      </c>
      <c r="K30" s="27">
        <f>ROUND(E30*J30,2)</f>
        <v>3291.28</v>
      </c>
      <c r="L30" s="27">
        <v>21</v>
      </c>
      <c r="M30" s="27">
        <f>G30*(1+L30/100)</f>
        <v>0</v>
      </c>
      <c r="N30" s="27">
        <v>1.0570200000000001</v>
      </c>
      <c r="O30" s="27">
        <f>ROUND(E30*N30,2)</f>
        <v>0.75</v>
      </c>
      <c r="P30" s="27">
        <v>0</v>
      </c>
      <c r="Q30" s="27">
        <f>ROUND(E30*P30,2)</f>
        <v>0</v>
      </c>
      <c r="R30" s="27"/>
      <c r="S30" s="27"/>
      <c r="T30" s="28">
        <v>15.231</v>
      </c>
      <c r="U30" s="27">
        <f>ROUND(E30*T30,2)</f>
        <v>10.84</v>
      </c>
      <c r="V30" s="29"/>
      <c r="W30" s="29"/>
      <c r="X30" s="29"/>
      <c r="Y30" s="29"/>
      <c r="Z30" s="29"/>
      <c r="AA30" s="29"/>
      <c r="AB30" s="29"/>
      <c r="AC30" s="29"/>
      <c r="AD30" s="29" t="s">
        <v>39</v>
      </c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</row>
    <row r="31" spans="1:59" ht="22.5" outlineLevel="1" x14ac:dyDescent="0.2">
      <c r="A31" s="23">
        <v>9</v>
      </c>
      <c r="B31" s="23" t="s">
        <v>71</v>
      </c>
      <c r="C31" s="24" t="s">
        <v>72</v>
      </c>
      <c r="D31" s="25" t="s">
        <v>73</v>
      </c>
      <c r="E31" s="26">
        <v>2.1549999999999998</v>
      </c>
      <c r="F31" s="69"/>
      <c r="G31" s="70"/>
      <c r="H31" s="27">
        <v>358.21</v>
      </c>
      <c r="I31" s="27">
        <f>ROUND(E31*H31,2)</f>
        <v>771.94</v>
      </c>
      <c r="J31" s="27">
        <v>132.29000000000002</v>
      </c>
      <c r="K31" s="27">
        <f>ROUND(E31*J31,2)</f>
        <v>285.08</v>
      </c>
      <c r="L31" s="27">
        <v>21</v>
      </c>
      <c r="M31" s="27">
        <f>G31*(1+L31/100)</f>
        <v>0</v>
      </c>
      <c r="N31" s="27">
        <v>3.6400000000000002E-2</v>
      </c>
      <c r="O31" s="27">
        <f>ROUND(E31*N31,2)</f>
        <v>0.08</v>
      </c>
      <c r="P31" s="27">
        <v>0</v>
      </c>
      <c r="Q31" s="27">
        <f>ROUND(E31*P31,2)</f>
        <v>0</v>
      </c>
      <c r="R31" s="27"/>
      <c r="S31" s="27"/>
      <c r="T31" s="28">
        <v>0.52700000000000002</v>
      </c>
      <c r="U31" s="27">
        <f>ROUND(E31*T31,2)</f>
        <v>1.1399999999999999</v>
      </c>
      <c r="V31" s="29"/>
      <c r="W31" s="29"/>
      <c r="X31" s="29"/>
      <c r="Y31" s="29"/>
      <c r="Z31" s="29"/>
      <c r="AA31" s="29"/>
      <c r="AB31" s="29"/>
      <c r="AC31" s="29"/>
      <c r="AD31" s="29" t="s">
        <v>39</v>
      </c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</row>
    <row r="32" spans="1:59" outlineLevel="1" x14ac:dyDescent="0.2">
      <c r="A32" s="23"/>
      <c r="B32" s="23"/>
      <c r="C32" s="30" t="s">
        <v>67</v>
      </c>
      <c r="D32" s="31"/>
      <c r="E32" s="32"/>
      <c r="F32" s="69"/>
      <c r="G32" s="70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8"/>
      <c r="U32" s="27"/>
      <c r="V32" s="29"/>
      <c r="W32" s="29"/>
      <c r="X32" s="29"/>
      <c r="Y32" s="29"/>
      <c r="Z32" s="29"/>
      <c r="AA32" s="29"/>
      <c r="AB32" s="29"/>
      <c r="AC32" s="29"/>
      <c r="AD32" s="29" t="s">
        <v>41</v>
      </c>
      <c r="AE32" s="29">
        <v>0</v>
      </c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</row>
    <row r="33" spans="1:59" outlineLevel="1" x14ac:dyDescent="0.2">
      <c r="A33" s="23"/>
      <c r="B33" s="23"/>
      <c r="C33" s="30" t="s">
        <v>74</v>
      </c>
      <c r="D33" s="31"/>
      <c r="E33" s="32">
        <v>2.1549999999999998</v>
      </c>
      <c r="F33" s="69"/>
      <c r="G33" s="70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8"/>
      <c r="U33" s="27"/>
      <c r="V33" s="29"/>
      <c r="W33" s="29"/>
      <c r="X33" s="29"/>
      <c r="Y33" s="29"/>
      <c r="Z33" s="29"/>
      <c r="AA33" s="29"/>
      <c r="AB33" s="29"/>
      <c r="AC33" s="29"/>
      <c r="AD33" s="29" t="s">
        <v>41</v>
      </c>
      <c r="AE33" s="29">
        <v>0</v>
      </c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</row>
    <row r="34" spans="1:59" outlineLevel="1" x14ac:dyDescent="0.2">
      <c r="A34" s="23">
        <v>10</v>
      </c>
      <c r="B34" s="23" t="s">
        <v>75</v>
      </c>
      <c r="C34" s="24" t="s">
        <v>76</v>
      </c>
      <c r="D34" s="25" t="s">
        <v>73</v>
      </c>
      <c r="E34" s="26">
        <v>2.1549999999999998</v>
      </c>
      <c r="F34" s="69"/>
      <c r="G34" s="70"/>
      <c r="H34" s="27">
        <v>0</v>
      </c>
      <c r="I34" s="27">
        <f>ROUND(E34*H34,2)</f>
        <v>0</v>
      </c>
      <c r="J34" s="27">
        <v>79.400000000000006</v>
      </c>
      <c r="K34" s="27">
        <f>ROUND(E34*J34,2)</f>
        <v>171.11</v>
      </c>
      <c r="L34" s="27">
        <v>21</v>
      </c>
      <c r="M34" s="27">
        <f>G34*(1+L34/100)</f>
        <v>0</v>
      </c>
      <c r="N34" s="27">
        <v>0</v>
      </c>
      <c r="O34" s="27">
        <f>ROUND(E34*N34,2)</f>
        <v>0</v>
      </c>
      <c r="P34" s="27">
        <v>0</v>
      </c>
      <c r="Q34" s="27">
        <f>ROUND(E34*P34,2)</f>
        <v>0</v>
      </c>
      <c r="R34" s="27"/>
      <c r="S34" s="27"/>
      <c r="T34" s="28">
        <v>0.32</v>
      </c>
      <c r="U34" s="27">
        <f>ROUND(E34*T34,2)</f>
        <v>0.69</v>
      </c>
      <c r="V34" s="29"/>
      <c r="W34" s="29"/>
      <c r="X34" s="29"/>
      <c r="Y34" s="29"/>
      <c r="Z34" s="29"/>
      <c r="AA34" s="29"/>
      <c r="AB34" s="29"/>
      <c r="AC34" s="29"/>
      <c r="AD34" s="29" t="s">
        <v>39</v>
      </c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</row>
    <row r="35" spans="1:59" ht="22.5" outlineLevel="1" x14ac:dyDescent="0.2">
      <c r="A35" s="23">
        <v>11</v>
      </c>
      <c r="B35" s="23" t="s">
        <v>77</v>
      </c>
      <c r="C35" s="24" t="s">
        <v>78</v>
      </c>
      <c r="D35" s="25" t="s">
        <v>38</v>
      </c>
      <c r="E35" s="26">
        <v>51.700499999999998</v>
      </c>
      <c r="F35" s="69"/>
      <c r="G35" s="70"/>
      <c r="H35" s="27">
        <v>2114.4899999999998</v>
      </c>
      <c r="I35" s="27">
        <f>ROUND(E35*H35,2)</f>
        <v>109320.19</v>
      </c>
      <c r="J35" s="27">
        <v>205.51000000000022</v>
      </c>
      <c r="K35" s="27">
        <f>ROUND(E35*J35,2)</f>
        <v>10624.97</v>
      </c>
      <c r="L35" s="27">
        <v>21</v>
      </c>
      <c r="M35" s="27">
        <f>G35*(1+L35/100)</f>
        <v>0</v>
      </c>
      <c r="N35" s="27">
        <v>2.5249999999999999</v>
      </c>
      <c r="O35" s="27">
        <f>ROUND(E35*N35,2)</f>
        <v>130.54</v>
      </c>
      <c r="P35" s="27">
        <v>0</v>
      </c>
      <c r="Q35" s="27">
        <f>ROUND(E35*P35,2)</f>
        <v>0</v>
      </c>
      <c r="R35" s="27"/>
      <c r="S35" s="27"/>
      <c r="T35" s="28">
        <v>0.47699999999999998</v>
      </c>
      <c r="U35" s="27">
        <f>ROUND(E35*T35,2)</f>
        <v>24.66</v>
      </c>
      <c r="V35" s="29"/>
      <c r="W35" s="29"/>
      <c r="X35" s="29"/>
      <c r="Y35" s="29"/>
      <c r="Z35" s="29"/>
      <c r="AA35" s="29"/>
      <c r="AB35" s="29"/>
      <c r="AC35" s="29"/>
      <c r="AD35" s="29" t="s">
        <v>39</v>
      </c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</row>
    <row r="36" spans="1:59" outlineLevel="1" x14ac:dyDescent="0.2">
      <c r="A36" s="23"/>
      <c r="B36" s="23"/>
      <c r="C36" s="30" t="s">
        <v>79</v>
      </c>
      <c r="D36" s="31"/>
      <c r="E36" s="32">
        <v>13.576499999999999</v>
      </c>
      <c r="F36" s="69"/>
      <c r="G36" s="70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8"/>
      <c r="U36" s="27"/>
      <c r="V36" s="29"/>
      <c r="W36" s="29"/>
      <c r="X36" s="29"/>
      <c r="Y36" s="29"/>
      <c r="Z36" s="29"/>
      <c r="AA36" s="29"/>
      <c r="AB36" s="29"/>
      <c r="AC36" s="29"/>
      <c r="AD36" s="29" t="s">
        <v>41</v>
      </c>
      <c r="AE36" s="29">
        <v>0</v>
      </c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</row>
    <row r="37" spans="1:59" outlineLevel="1" x14ac:dyDescent="0.2">
      <c r="A37" s="23"/>
      <c r="B37" s="23"/>
      <c r="C37" s="30" t="s">
        <v>80</v>
      </c>
      <c r="D37" s="31"/>
      <c r="E37" s="32">
        <v>5.4</v>
      </c>
      <c r="F37" s="69"/>
      <c r="G37" s="70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8"/>
      <c r="U37" s="27"/>
      <c r="V37" s="29"/>
      <c r="W37" s="29"/>
      <c r="X37" s="29"/>
      <c r="Y37" s="29"/>
      <c r="Z37" s="29"/>
      <c r="AA37" s="29"/>
      <c r="AB37" s="29"/>
      <c r="AC37" s="29"/>
      <c r="AD37" s="29" t="s">
        <v>41</v>
      </c>
      <c r="AE37" s="29">
        <v>0</v>
      </c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</row>
    <row r="38" spans="1:59" outlineLevel="1" x14ac:dyDescent="0.2">
      <c r="A38" s="23"/>
      <c r="B38" s="23"/>
      <c r="C38" s="30" t="s">
        <v>62</v>
      </c>
      <c r="D38" s="31"/>
      <c r="E38" s="32"/>
      <c r="F38" s="69"/>
      <c r="G38" s="70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8"/>
      <c r="U38" s="27"/>
      <c r="V38" s="29"/>
      <c r="W38" s="29"/>
      <c r="X38" s="29"/>
      <c r="Y38" s="29"/>
      <c r="Z38" s="29"/>
      <c r="AA38" s="29"/>
      <c r="AB38" s="29"/>
      <c r="AC38" s="29"/>
      <c r="AD38" s="29" t="s">
        <v>41</v>
      </c>
      <c r="AE38" s="29">
        <v>0</v>
      </c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</row>
    <row r="39" spans="1:59" outlineLevel="1" x14ac:dyDescent="0.2">
      <c r="A39" s="23"/>
      <c r="B39" s="23"/>
      <c r="C39" s="30" t="s">
        <v>81</v>
      </c>
      <c r="D39" s="31"/>
      <c r="E39" s="32"/>
      <c r="F39" s="69"/>
      <c r="G39" s="70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8"/>
      <c r="U39" s="27"/>
      <c r="V39" s="29"/>
      <c r="W39" s="29"/>
      <c r="X39" s="29"/>
      <c r="Y39" s="29"/>
      <c r="Z39" s="29"/>
      <c r="AA39" s="29"/>
      <c r="AB39" s="29"/>
      <c r="AC39" s="29"/>
      <c r="AD39" s="29" t="s">
        <v>41</v>
      </c>
      <c r="AE39" s="29">
        <v>0</v>
      </c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</row>
    <row r="40" spans="1:59" outlineLevel="1" x14ac:dyDescent="0.2">
      <c r="A40" s="23"/>
      <c r="B40" s="23"/>
      <c r="C40" s="30" t="s">
        <v>82</v>
      </c>
      <c r="D40" s="31"/>
      <c r="E40" s="32">
        <v>32.723999999999997</v>
      </c>
      <c r="F40" s="69"/>
      <c r="G40" s="70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8"/>
      <c r="U40" s="27"/>
      <c r="V40" s="29"/>
      <c r="W40" s="29"/>
      <c r="X40" s="29"/>
      <c r="Y40" s="29"/>
      <c r="Z40" s="29"/>
      <c r="AA40" s="29"/>
      <c r="AB40" s="29"/>
      <c r="AC40" s="29"/>
      <c r="AD40" s="29" t="s">
        <v>41</v>
      </c>
      <c r="AE40" s="29">
        <v>0</v>
      </c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</row>
    <row r="41" spans="1:59" ht="22.5" outlineLevel="1" x14ac:dyDescent="0.2">
      <c r="A41" s="23">
        <v>12</v>
      </c>
      <c r="B41" s="23" t="s">
        <v>83</v>
      </c>
      <c r="C41" s="24" t="s">
        <v>84</v>
      </c>
      <c r="D41" s="25" t="s">
        <v>85</v>
      </c>
      <c r="E41" s="26">
        <v>454.5</v>
      </c>
      <c r="F41" s="69"/>
      <c r="G41" s="70"/>
      <c r="H41" s="27">
        <v>11.8</v>
      </c>
      <c r="I41" s="27">
        <f>ROUND(E41*H41,2)</f>
        <v>5363.1</v>
      </c>
      <c r="J41" s="27">
        <v>78.2</v>
      </c>
      <c r="K41" s="27">
        <f>ROUND(E41*J41,2)</f>
        <v>35541.9</v>
      </c>
      <c r="L41" s="27">
        <v>21</v>
      </c>
      <c r="M41" s="27">
        <f>G41*(1+L41/100)</f>
        <v>0</v>
      </c>
      <c r="N41" s="27">
        <v>1.7520000000000001E-2</v>
      </c>
      <c r="O41" s="27">
        <f>ROUND(E41*N41,2)</f>
        <v>7.96</v>
      </c>
      <c r="P41" s="27">
        <v>0</v>
      </c>
      <c r="Q41" s="27">
        <f>ROUND(E41*P41,2)</f>
        <v>0</v>
      </c>
      <c r="R41" s="27"/>
      <c r="S41" s="27"/>
      <c r="T41" s="28">
        <v>1.2649999999999999</v>
      </c>
      <c r="U41" s="27">
        <f>ROUND(E41*T41,2)</f>
        <v>574.94000000000005</v>
      </c>
      <c r="V41" s="29"/>
      <c r="W41" s="29"/>
      <c r="X41" s="29"/>
      <c r="Y41" s="29"/>
      <c r="Z41" s="29"/>
      <c r="AA41" s="29"/>
      <c r="AB41" s="29"/>
      <c r="AC41" s="29"/>
      <c r="AD41" s="29" t="s">
        <v>39</v>
      </c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</row>
    <row r="42" spans="1:59" outlineLevel="1" x14ac:dyDescent="0.2">
      <c r="A42" s="23"/>
      <c r="B42" s="23"/>
      <c r="C42" s="30" t="s">
        <v>86</v>
      </c>
      <c r="D42" s="31"/>
      <c r="E42" s="32">
        <v>454.5</v>
      </c>
      <c r="F42" s="69"/>
      <c r="G42" s="70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8"/>
      <c r="U42" s="27"/>
      <c r="V42" s="29"/>
      <c r="W42" s="29"/>
      <c r="X42" s="29"/>
      <c r="Y42" s="29"/>
      <c r="Z42" s="29"/>
      <c r="AA42" s="29"/>
      <c r="AB42" s="29"/>
      <c r="AC42" s="29"/>
      <c r="AD42" s="29" t="s">
        <v>41</v>
      </c>
      <c r="AE42" s="29">
        <v>0</v>
      </c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</row>
    <row r="43" spans="1:59" x14ac:dyDescent="0.2">
      <c r="A43" s="34" t="s">
        <v>32</v>
      </c>
      <c r="B43" s="34" t="s">
        <v>87</v>
      </c>
      <c r="C43" s="35" t="s">
        <v>88</v>
      </c>
      <c r="D43" s="36"/>
      <c r="E43" s="37"/>
      <c r="F43" s="38"/>
      <c r="G43" s="38">
        <f>SUMIF(AD44:AD128,"&lt;&gt;NOR",G44:G128)</f>
        <v>0</v>
      </c>
      <c r="H43" s="38"/>
      <c r="I43" s="38">
        <f>SUM(I44:I128)</f>
        <v>568617.51000000013</v>
      </c>
      <c r="J43" s="38"/>
      <c r="K43" s="38">
        <f>SUM(K44:K128)</f>
        <v>220251.65</v>
      </c>
      <c r="L43" s="38"/>
      <c r="M43" s="38">
        <f>SUM(M44:M128)</f>
        <v>0</v>
      </c>
      <c r="N43" s="38"/>
      <c r="O43" s="38">
        <f>SUM(O44:O128)</f>
        <v>140.9</v>
      </c>
      <c r="P43" s="38"/>
      <c r="Q43" s="38">
        <f>SUM(Q44:Q128)</f>
        <v>0</v>
      </c>
      <c r="R43" s="38"/>
      <c r="S43" s="38"/>
      <c r="T43" s="39"/>
      <c r="U43" s="38">
        <f>SUM(U44:U128)</f>
        <v>689.66</v>
      </c>
      <c r="AD43" s="1" t="s">
        <v>35</v>
      </c>
    </row>
    <row r="44" spans="1:59" outlineLevel="1" x14ac:dyDescent="0.2">
      <c r="A44" s="23">
        <v>13</v>
      </c>
      <c r="B44" s="23" t="s">
        <v>89</v>
      </c>
      <c r="C44" s="24" t="s">
        <v>90</v>
      </c>
      <c r="D44" s="25" t="s">
        <v>73</v>
      </c>
      <c r="E44" s="26">
        <v>524.76300000000003</v>
      </c>
      <c r="F44" s="27"/>
      <c r="G44" s="27"/>
      <c r="H44" s="27">
        <v>781.92</v>
      </c>
      <c r="I44" s="27">
        <f>ROUND(E44*H44,2)</f>
        <v>410322.68</v>
      </c>
      <c r="J44" s="27">
        <v>240.08000000000004</v>
      </c>
      <c r="K44" s="27">
        <f>ROUND(E44*J44,2)</f>
        <v>125985.1</v>
      </c>
      <c r="L44" s="27">
        <v>21</v>
      </c>
      <c r="M44" s="27">
        <f>G44*(1+L44/100)</f>
        <v>0</v>
      </c>
      <c r="N44" s="27">
        <v>0.18715999999999999</v>
      </c>
      <c r="O44" s="27">
        <f>ROUND(E44*N44,2)</f>
        <v>98.21</v>
      </c>
      <c r="P44" s="27">
        <v>0</v>
      </c>
      <c r="Q44" s="27">
        <f>ROUND(E44*P44,2)</f>
        <v>0</v>
      </c>
      <c r="R44" s="27"/>
      <c r="S44" s="27"/>
      <c r="T44" s="28">
        <v>0.79649999999999999</v>
      </c>
      <c r="U44" s="27">
        <f>ROUND(E44*T44,2)</f>
        <v>417.97</v>
      </c>
      <c r="V44" s="29"/>
      <c r="W44" s="29"/>
      <c r="X44" s="29"/>
      <c r="Y44" s="29"/>
      <c r="Z44" s="29"/>
      <c r="AA44" s="29"/>
      <c r="AB44" s="29"/>
      <c r="AC44" s="29"/>
      <c r="AD44" s="29" t="s">
        <v>39</v>
      </c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</row>
    <row r="45" spans="1:59" outlineLevel="1" x14ac:dyDescent="0.2">
      <c r="A45" s="23"/>
      <c r="B45" s="23"/>
      <c r="C45" s="30" t="s">
        <v>91</v>
      </c>
      <c r="D45" s="31"/>
      <c r="E45" s="32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8"/>
      <c r="U45" s="27"/>
      <c r="V45" s="29"/>
      <c r="W45" s="29"/>
      <c r="X45" s="29"/>
      <c r="Y45" s="29"/>
      <c r="Z45" s="29"/>
      <c r="AA45" s="29"/>
      <c r="AB45" s="29"/>
      <c r="AC45" s="29"/>
      <c r="AD45" s="29" t="s">
        <v>41</v>
      </c>
      <c r="AE45" s="29">
        <v>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</row>
    <row r="46" spans="1:59" outlineLevel="1" x14ac:dyDescent="0.2">
      <c r="A46" s="23"/>
      <c r="B46" s="23"/>
      <c r="C46" s="30" t="s">
        <v>92</v>
      </c>
      <c r="D46" s="31"/>
      <c r="E46" s="32">
        <v>64.650000000000006</v>
      </c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8"/>
      <c r="U46" s="27"/>
      <c r="V46" s="29"/>
      <c r="W46" s="29"/>
      <c r="X46" s="29"/>
      <c r="Y46" s="29"/>
      <c r="Z46" s="29"/>
      <c r="AA46" s="29"/>
      <c r="AB46" s="29"/>
      <c r="AC46" s="29"/>
      <c r="AD46" s="29" t="s">
        <v>41</v>
      </c>
      <c r="AE46" s="29">
        <v>0</v>
      </c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</row>
    <row r="47" spans="1:59" outlineLevel="1" x14ac:dyDescent="0.2">
      <c r="A47" s="23"/>
      <c r="B47" s="23"/>
      <c r="C47" s="30" t="s">
        <v>93</v>
      </c>
      <c r="D47" s="31"/>
      <c r="E47" s="32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8"/>
      <c r="U47" s="27"/>
      <c r="V47" s="29"/>
      <c r="W47" s="29"/>
      <c r="X47" s="29"/>
      <c r="Y47" s="29"/>
      <c r="Z47" s="29"/>
      <c r="AA47" s="29"/>
      <c r="AB47" s="29"/>
      <c r="AC47" s="29"/>
      <c r="AD47" s="29" t="s">
        <v>41</v>
      </c>
      <c r="AE47" s="29">
        <v>0</v>
      </c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</row>
    <row r="48" spans="1:59" outlineLevel="1" x14ac:dyDescent="0.2">
      <c r="A48" s="23"/>
      <c r="B48" s="23"/>
      <c r="C48" s="30" t="s">
        <v>94</v>
      </c>
      <c r="D48" s="31"/>
      <c r="E48" s="32">
        <v>-2.52</v>
      </c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8"/>
      <c r="U48" s="27"/>
      <c r="V48" s="29"/>
      <c r="W48" s="29"/>
      <c r="X48" s="29"/>
      <c r="Y48" s="29"/>
      <c r="Z48" s="29"/>
      <c r="AA48" s="29"/>
      <c r="AB48" s="29"/>
      <c r="AC48" s="29"/>
      <c r="AD48" s="29" t="s">
        <v>41</v>
      </c>
      <c r="AE48" s="29">
        <v>0</v>
      </c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</row>
    <row r="49" spans="1:59" outlineLevel="1" x14ac:dyDescent="0.2">
      <c r="A49" s="23"/>
      <c r="B49" s="23"/>
      <c r="C49" s="30" t="s">
        <v>95</v>
      </c>
      <c r="D49" s="31"/>
      <c r="E49" s="32">
        <v>-1.44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8"/>
      <c r="U49" s="27"/>
      <c r="V49" s="29"/>
      <c r="W49" s="29"/>
      <c r="X49" s="29"/>
      <c r="Y49" s="29"/>
      <c r="Z49" s="29"/>
      <c r="AA49" s="29"/>
      <c r="AB49" s="29"/>
      <c r="AC49" s="29"/>
      <c r="AD49" s="29" t="s">
        <v>41</v>
      </c>
      <c r="AE49" s="29">
        <v>0</v>
      </c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</row>
    <row r="50" spans="1:59" outlineLevel="1" x14ac:dyDescent="0.2">
      <c r="A50" s="23"/>
      <c r="B50" s="23"/>
      <c r="C50" s="30" t="s">
        <v>95</v>
      </c>
      <c r="D50" s="31"/>
      <c r="E50" s="32">
        <v>-1.44</v>
      </c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8"/>
      <c r="U50" s="27"/>
      <c r="V50" s="29"/>
      <c r="W50" s="29"/>
      <c r="X50" s="29"/>
      <c r="Y50" s="29"/>
      <c r="Z50" s="29"/>
      <c r="AA50" s="29"/>
      <c r="AB50" s="29"/>
      <c r="AC50" s="29"/>
      <c r="AD50" s="29" t="s">
        <v>41</v>
      </c>
      <c r="AE50" s="29">
        <v>0</v>
      </c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</row>
    <row r="51" spans="1:59" outlineLevel="1" x14ac:dyDescent="0.2">
      <c r="A51" s="23"/>
      <c r="B51" s="23"/>
      <c r="C51" s="30" t="s">
        <v>96</v>
      </c>
      <c r="D51" s="31"/>
      <c r="E51" s="32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8"/>
      <c r="U51" s="27"/>
      <c r="V51" s="29"/>
      <c r="W51" s="29"/>
      <c r="X51" s="29"/>
      <c r="Y51" s="29"/>
      <c r="Z51" s="29"/>
      <c r="AA51" s="29"/>
      <c r="AB51" s="29"/>
      <c r="AC51" s="29"/>
      <c r="AD51" s="29" t="s">
        <v>41</v>
      </c>
      <c r="AE51" s="29">
        <v>0</v>
      </c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</row>
    <row r="52" spans="1:59" outlineLevel="1" x14ac:dyDescent="0.2">
      <c r="A52" s="23"/>
      <c r="B52" s="23"/>
      <c r="C52" s="30" t="s">
        <v>97</v>
      </c>
      <c r="D52" s="31"/>
      <c r="E52" s="32">
        <v>286.767</v>
      </c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8"/>
      <c r="U52" s="27"/>
      <c r="V52" s="29"/>
      <c r="W52" s="29"/>
      <c r="X52" s="29"/>
      <c r="Y52" s="29"/>
      <c r="Z52" s="29"/>
      <c r="AA52" s="29"/>
      <c r="AB52" s="29"/>
      <c r="AC52" s="29"/>
      <c r="AD52" s="29" t="s">
        <v>41</v>
      </c>
      <c r="AE52" s="29">
        <v>0</v>
      </c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</row>
    <row r="53" spans="1:59" outlineLevel="1" x14ac:dyDescent="0.2">
      <c r="A53" s="23"/>
      <c r="B53" s="23"/>
      <c r="C53" s="30" t="s">
        <v>98</v>
      </c>
      <c r="D53" s="31"/>
      <c r="E53" s="32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8"/>
      <c r="U53" s="27"/>
      <c r="V53" s="29"/>
      <c r="W53" s="29"/>
      <c r="X53" s="29"/>
      <c r="Y53" s="29"/>
      <c r="Z53" s="29"/>
      <c r="AA53" s="29"/>
      <c r="AB53" s="29"/>
      <c r="AC53" s="29"/>
      <c r="AD53" s="29" t="s">
        <v>41</v>
      </c>
      <c r="AE53" s="29">
        <v>0</v>
      </c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</row>
    <row r="54" spans="1:59" outlineLevel="1" x14ac:dyDescent="0.2">
      <c r="A54" s="23"/>
      <c r="B54" s="23"/>
      <c r="C54" s="30" t="s">
        <v>99</v>
      </c>
      <c r="D54" s="31"/>
      <c r="E54" s="32">
        <v>-2.7</v>
      </c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8"/>
      <c r="U54" s="27"/>
      <c r="V54" s="29"/>
      <c r="W54" s="29"/>
      <c r="X54" s="29"/>
      <c r="Y54" s="29"/>
      <c r="Z54" s="29"/>
      <c r="AA54" s="29"/>
      <c r="AB54" s="29"/>
      <c r="AC54" s="29"/>
      <c r="AD54" s="29" t="s">
        <v>41</v>
      </c>
      <c r="AE54" s="29">
        <v>0</v>
      </c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</row>
    <row r="55" spans="1:59" outlineLevel="1" x14ac:dyDescent="0.2">
      <c r="A55" s="23"/>
      <c r="B55" s="23"/>
      <c r="C55" s="30" t="s">
        <v>99</v>
      </c>
      <c r="D55" s="31"/>
      <c r="E55" s="32">
        <v>-2.7</v>
      </c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8"/>
      <c r="U55" s="27"/>
      <c r="V55" s="29"/>
      <c r="W55" s="29"/>
      <c r="X55" s="29"/>
      <c r="Y55" s="29"/>
      <c r="Z55" s="29"/>
      <c r="AA55" s="29"/>
      <c r="AB55" s="29"/>
      <c r="AC55" s="29"/>
      <c r="AD55" s="29" t="s">
        <v>41</v>
      </c>
      <c r="AE55" s="29">
        <v>0</v>
      </c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</row>
    <row r="56" spans="1:59" outlineLevel="1" x14ac:dyDescent="0.2">
      <c r="A56" s="23"/>
      <c r="B56" s="23"/>
      <c r="C56" s="30" t="s">
        <v>100</v>
      </c>
      <c r="D56" s="31"/>
      <c r="E56" s="32">
        <v>-7.2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8"/>
      <c r="U56" s="27"/>
      <c r="V56" s="29"/>
      <c r="W56" s="29"/>
      <c r="X56" s="29"/>
      <c r="Y56" s="29"/>
      <c r="Z56" s="29"/>
      <c r="AA56" s="29"/>
      <c r="AB56" s="29"/>
      <c r="AC56" s="29"/>
      <c r="AD56" s="29" t="s">
        <v>41</v>
      </c>
      <c r="AE56" s="29">
        <v>0</v>
      </c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</row>
    <row r="57" spans="1:59" outlineLevel="1" x14ac:dyDescent="0.2">
      <c r="A57" s="23"/>
      <c r="B57" s="23"/>
      <c r="C57" s="30" t="s">
        <v>101</v>
      </c>
      <c r="D57" s="31"/>
      <c r="E57" s="32">
        <v>-9</v>
      </c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8"/>
      <c r="U57" s="27"/>
      <c r="V57" s="29"/>
      <c r="W57" s="29"/>
      <c r="X57" s="29"/>
      <c r="Y57" s="29"/>
      <c r="Z57" s="29"/>
      <c r="AA57" s="29"/>
      <c r="AB57" s="29"/>
      <c r="AC57" s="29"/>
      <c r="AD57" s="29" t="s">
        <v>41</v>
      </c>
      <c r="AE57" s="29">
        <v>0</v>
      </c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</row>
    <row r="58" spans="1:59" outlineLevel="1" x14ac:dyDescent="0.2">
      <c r="A58" s="23"/>
      <c r="B58" s="23"/>
      <c r="C58" s="30" t="s">
        <v>102</v>
      </c>
      <c r="D58" s="31"/>
      <c r="E58" s="32">
        <v>-3.3</v>
      </c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8"/>
      <c r="U58" s="27"/>
      <c r="V58" s="29"/>
      <c r="W58" s="29"/>
      <c r="X58" s="29"/>
      <c r="Y58" s="29"/>
      <c r="Z58" s="29"/>
      <c r="AA58" s="29"/>
      <c r="AB58" s="29"/>
      <c r="AC58" s="29"/>
      <c r="AD58" s="29" t="s">
        <v>41</v>
      </c>
      <c r="AE58" s="29">
        <v>0</v>
      </c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</row>
    <row r="59" spans="1:59" outlineLevel="1" x14ac:dyDescent="0.2">
      <c r="A59" s="23"/>
      <c r="B59" s="23"/>
      <c r="C59" s="30" t="s">
        <v>103</v>
      </c>
      <c r="D59" s="31"/>
      <c r="E59" s="32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8"/>
      <c r="U59" s="27"/>
      <c r="V59" s="29"/>
      <c r="W59" s="29"/>
      <c r="X59" s="29"/>
      <c r="Y59" s="29"/>
      <c r="Z59" s="29"/>
      <c r="AA59" s="29"/>
      <c r="AB59" s="29"/>
      <c r="AC59" s="29"/>
      <c r="AD59" s="29" t="s">
        <v>41</v>
      </c>
      <c r="AE59" s="29">
        <v>0</v>
      </c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</row>
    <row r="60" spans="1:59" outlineLevel="1" x14ac:dyDescent="0.2">
      <c r="A60" s="23"/>
      <c r="B60" s="23"/>
      <c r="C60" s="30" t="s">
        <v>104</v>
      </c>
      <c r="D60" s="31"/>
      <c r="E60" s="32">
        <v>44.37</v>
      </c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8"/>
      <c r="U60" s="27"/>
      <c r="V60" s="29"/>
      <c r="W60" s="29"/>
      <c r="X60" s="29"/>
      <c r="Y60" s="29"/>
      <c r="Z60" s="29"/>
      <c r="AA60" s="29"/>
      <c r="AB60" s="29"/>
      <c r="AC60" s="29"/>
      <c r="AD60" s="29" t="s">
        <v>41</v>
      </c>
      <c r="AE60" s="29">
        <v>0</v>
      </c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</row>
    <row r="61" spans="1:59" outlineLevel="1" x14ac:dyDescent="0.2">
      <c r="A61" s="23"/>
      <c r="B61" s="23"/>
      <c r="C61" s="30" t="s">
        <v>105</v>
      </c>
      <c r="D61" s="31"/>
      <c r="E61" s="32">
        <v>15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8"/>
      <c r="U61" s="27"/>
      <c r="V61" s="29"/>
      <c r="W61" s="29"/>
      <c r="X61" s="29"/>
      <c r="Y61" s="29"/>
      <c r="Z61" s="29"/>
      <c r="AA61" s="29"/>
      <c r="AB61" s="29"/>
      <c r="AC61" s="29"/>
      <c r="AD61" s="29" t="s">
        <v>41</v>
      </c>
      <c r="AE61" s="29">
        <v>0</v>
      </c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</row>
    <row r="62" spans="1:59" outlineLevel="1" x14ac:dyDescent="0.2">
      <c r="A62" s="23"/>
      <c r="B62" s="23"/>
      <c r="C62" s="30" t="s">
        <v>106</v>
      </c>
      <c r="D62" s="31"/>
      <c r="E62" s="3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8"/>
      <c r="U62" s="27"/>
      <c r="V62" s="29"/>
      <c r="W62" s="29"/>
      <c r="X62" s="29"/>
      <c r="Y62" s="29"/>
      <c r="Z62" s="29"/>
      <c r="AA62" s="29"/>
      <c r="AB62" s="29"/>
      <c r="AC62" s="29"/>
      <c r="AD62" s="29" t="s">
        <v>41</v>
      </c>
      <c r="AE62" s="29">
        <v>0</v>
      </c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</row>
    <row r="63" spans="1:59" outlineLevel="1" x14ac:dyDescent="0.2">
      <c r="A63" s="23"/>
      <c r="B63" s="23"/>
      <c r="C63" s="30" t="s">
        <v>107</v>
      </c>
      <c r="D63" s="31"/>
      <c r="E63" s="32">
        <v>-1.6</v>
      </c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8"/>
      <c r="U63" s="27"/>
      <c r="V63" s="29"/>
      <c r="W63" s="29"/>
      <c r="X63" s="29"/>
      <c r="Y63" s="29"/>
      <c r="Z63" s="29"/>
      <c r="AA63" s="29"/>
      <c r="AB63" s="29"/>
      <c r="AC63" s="29"/>
      <c r="AD63" s="29" t="s">
        <v>41</v>
      </c>
      <c r="AE63" s="29">
        <v>0</v>
      </c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</row>
    <row r="64" spans="1:59" outlineLevel="1" x14ac:dyDescent="0.2">
      <c r="A64" s="23"/>
      <c r="B64" s="23"/>
      <c r="C64" s="30" t="s">
        <v>108</v>
      </c>
      <c r="D64" s="31"/>
      <c r="E64" s="3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8"/>
      <c r="U64" s="27"/>
      <c r="V64" s="29"/>
      <c r="W64" s="29"/>
      <c r="X64" s="29"/>
      <c r="Y64" s="29"/>
      <c r="Z64" s="29"/>
      <c r="AA64" s="29"/>
      <c r="AB64" s="29"/>
      <c r="AC64" s="29"/>
      <c r="AD64" s="29" t="s">
        <v>41</v>
      </c>
      <c r="AE64" s="29">
        <v>0</v>
      </c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</row>
    <row r="65" spans="1:59" outlineLevel="1" x14ac:dyDescent="0.2">
      <c r="A65" s="23"/>
      <c r="B65" s="23"/>
      <c r="C65" s="30" t="s">
        <v>109</v>
      </c>
      <c r="D65" s="31"/>
      <c r="E65" s="32">
        <v>124.371</v>
      </c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8"/>
      <c r="U65" s="27"/>
      <c r="V65" s="29"/>
      <c r="W65" s="29"/>
      <c r="X65" s="29"/>
      <c r="Y65" s="29"/>
      <c r="Z65" s="29"/>
      <c r="AA65" s="29"/>
      <c r="AB65" s="29"/>
      <c r="AC65" s="29"/>
      <c r="AD65" s="29" t="s">
        <v>41</v>
      </c>
      <c r="AE65" s="29">
        <v>0</v>
      </c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</row>
    <row r="66" spans="1:59" outlineLevel="1" x14ac:dyDescent="0.2">
      <c r="A66" s="23"/>
      <c r="B66" s="23"/>
      <c r="C66" s="30" t="s">
        <v>110</v>
      </c>
      <c r="D66" s="31"/>
      <c r="E66" s="32">
        <v>21.504999999999999</v>
      </c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8"/>
      <c r="U66" s="27"/>
      <c r="V66" s="29"/>
      <c r="W66" s="29"/>
      <c r="X66" s="29"/>
      <c r="Y66" s="29"/>
      <c r="Z66" s="29"/>
      <c r="AA66" s="29"/>
      <c r="AB66" s="29"/>
      <c r="AC66" s="29"/>
      <c r="AD66" s="29" t="s">
        <v>41</v>
      </c>
      <c r="AE66" s="29">
        <v>0</v>
      </c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</row>
    <row r="67" spans="1:59" outlineLevel="1" x14ac:dyDescent="0.2">
      <c r="A67" s="23"/>
      <c r="B67" s="23"/>
      <c r="C67" s="30" t="s">
        <v>62</v>
      </c>
      <c r="D67" s="31"/>
      <c r="E67" s="32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8"/>
      <c r="U67" s="27"/>
      <c r="V67" s="29"/>
      <c r="W67" s="29"/>
      <c r="X67" s="29"/>
      <c r="Y67" s="29"/>
      <c r="Z67" s="29"/>
      <c r="AA67" s="29"/>
      <c r="AB67" s="29"/>
      <c r="AC67" s="29"/>
      <c r="AD67" s="29" t="s">
        <v>41</v>
      </c>
      <c r="AE67" s="29">
        <v>0</v>
      </c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</row>
    <row r="68" spans="1:59" outlineLevel="1" x14ac:dyDescent="0.2">
      <c r="A68" s="23"/>
      <c r="B68" s="23"/>
      <c r="C68" s="30" t="s">
        <v>62</v>
      </c>
      <c r="D68" s="31"/>
      <c r="E68" s="3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8"/>
      <c r="U68" s="27"/>
      <c r="V68" s="29"/>
      <c r="W68" s="29"/>
      <c r="X68" s="29"/>
      <c r="Y68" s="29"/>
      <c r="Z68" s="29"/>
      <c r="AA68" s="29"/>
      <c r="AB68" s="29"/>
      <c r="AC68" s="29"/>
      <c r="AD68" s="29" t="s">
        <v>41</v>
      </c>
      <c r="AE68" s="29">
        <v>0</v>
      </c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</row>
    <row r="69" spans="1:59" outlineLevel="1" x14ac:dyDescent="0.2">
      <c r="A69" s="23"/>
      <c r="B69" s="23"/>
      <c r="C69" s="30" t="s">
        <v>62</v>
      </c>
      <c r="D69" s="31"/>
      <c r="E69" s="32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8"/>
      <c r="U69" s="27"/>
      <c r="V69" s="29"/>
      <c r="W69" s="29"/>
      <c r="X69" s="29"/>
      <c r="Y69" s="29"/>
      <c r="Z69" s="29"/>
      <c r="AA69" s="29"/>
      <c r="AB69" s="29"/>
      <c r="AC69" s="29"/>
      <c r="AD69" s="29" t="s">
        <v>41</v>
      </c>
      <c r="AE69" s="29">
        <v>0</v>
      </c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</row>
    <row r="70" spans="1:59" ht="22.5" outlineLevel="1" x14ac:dyDescent="0.2">
      <c r="A70" s="23">
        <v>14</v>
      </c>
      <c r="B70" s="23" t="s">
        <v>111</v>
      </c>
      <c r="C70" s="24" t="s">
        <v>112</v>
      </c>
      <c r="D70" s="25" t="s">
        <v>73</v>
      </c>
      <c r="E70" s="26">
        <v>145.32400000000001</v>
      </c>
      <c r="F70" s="27"/>
      <c r="G70" s="27"/>
      <c r="H70" s="27">
        <v>303.57</v>
      </c>
      <c r="I70" s="27">
        <f>ROUND(E70*H70,2)</f>
        <v>44116.01</v>
      </c>
      <c r="J70" s="27">
        <v>346.43</v>
      </c>
      <c r="K70" s="27">
        <f>ROUND(E70*J70,2)</f>
        <v>50344.59</v>
      </c>
      <c r="L70" s="27">
        <v>21</v>
      </c>
      <c r="M70" s="27">
        <f>G70*(1+L70/100)</f>
        <v>0</v>
      </c>
      <c r="N70" s="27">
        <v>2.5780000000000001E-2</v>
      </c>
      <c r="O70" s="27">
        <f>ROUND(E70*N70,2)</f>
        <v>3.75</v>
      </c>
      <c r="P70" s="27">
        <v>0</v>
      </c>
      <c r="Q70" s="27">
        <f>ROUND(E70*P70,2)</f>
        <v>0</v>
      </c>
      <c r="R70" s="27"/>
      <c r="S70" s="27"/>
      <c r="T70" s="28">
        <v>0.99</v>
      </c>
      <c r="U70" s="27">
        <f>ROUND(E70*T70,2)</f>
        <v>143.87</v>
      </c>
      <c r="V70" s="29"/>
      <c r="W70" s="29"/>
      <c r="X70" s="29"/>
      <c r="Y70" s="29"/>
      <c r="Z70" s="29"/>
      <c r="AA70" s="29"/>
      <c r="AB70" s="29"/>
      <c r="AC70" s="29"/>
      <c r="AD70" s="29" t="s">
        <v>39</v>
      </c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</row>
    <row r="71" spans="1:59" outlineLevel="1" x14ac:dyDescent="0.2">
      <c r="A71" s="23"/>
      <c r="B71" s="23"/>
      <c r="C71" s="30" t="s">
        <v>96</v>
      </c>
      <c r="D71" s="31"/>
      <c r="E71" s="32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8"/>
      <c r="U71" s="27"/>
      <c r="V71" s="29"/>
      <c r="W71" s="29"/>
      <c r="X71" s="29"/>
      <c r="Y71" s="29"/>
      <c r="Z71" s="29"/>
      <c r="AA71" s="29"/>
      <c r="AB71" s="29"/>
      <c r="AC71" s="29"/>
      <c r="AD71" s="29" t="s">
        <v>41</v>
      </c>
      <c r="AE71" s="29">
        <v>0</v>
      </c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</row>
    <row r="72" spans="1:59" outlineLevel="1" x14ac:dyDescent="0.2">
      <c r="A72" s="23"/>
      <c r="B72" s="23"/>
      <c r="C72" s="30" t="s">
        <v>113</v>
      </c>
      <c r="D72" s="31"/>
      <c r="E72" s="32">
        <v>14.4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8"/>
      <c r="U72" s="27"/>
      <c r="V72" s="29"/>
      <c r="W72" s="29"/>
      <c r="X72" s="29"/>
      <c r="Y72" s="29"/>
      <c r="Z72" s="29"/>
      <c r="AA72" s="29"/>
      <c r="AB72" s="29"/>
      <c r="AC72" s="29"/>
      <c r="AD72" s="29" t="s">
        <v>41</v>
      </c>
      <c r="AE72" s="29">
        <v>0</v>
      </c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</row>
    <row r="73" spans="1:59" outlineLevel="1" x14ac:dyDescent="0.2">
      <c r="A73" s="23"/>
      <c r="B73" s="23"/>
      <c r="C73" s="30" t="s">
        <v>114</v>
      </c>
      <c r="D73" s="31"/>
      <c r="E73" s="32">
        <v>28.8</v>
      </c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8"/>
      <c r="U73" s="27"/>
      <c r="V73" s="29"/>
      <c r="W73" s="29"/>
      <c r="X73" s="29"/>
      <c r="Y73" s="29"/>
      <c r="Z73" s="29"/>
      <c r="AA73" s="29"/>
      <c r="AB73" s="29"/>
      <c r="AC73" s="29"/>
      <c r="AD73" s="29" t="s">
        <v>41</v>
      </c>
      <c r="AE73" s="29">
        <v>0</v>
      </c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</row>
    <row r="74" spans="1:59" outlineLevel="1" x14ac:dyDescent="0.2">
      <c r="A74" s="23"/>
      <c r="B74" s="23"/>
      <c r="C74" s="30" t="s">
        <v>115</v>
      </c>
      <c r="D74" s="31"/>
      <c r="E74" s="32">
        <v>30</v>
      </c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8"/>
      <c r="U74" s="27"/>
      <c r="V74" s="29"/>
      <c r="W74" s="29"/>
      <c r="X74" s="29"/>
      <c r="Y74" s="29"/>
      <c r="Z74" s="29"/>
      <c r="AA74" s="29"/>
      <c r="AB74" s="29"/>
      <c r="AC74" s="29"/>
      <c r="AD74" s="29" t="s">
        <v>41</v>
      </c>
      <c r="AE74" s="29">
        <v>0</v>
      </c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</row>
    <row r="75" spans="1:59" outlineLevel="1" x14ac:dyDescent="0.2">
      <c r="A75" s="23"/>
      <c r="B75" s="23"/>
      <c r="C75" s="30" t="s">
        <v>116</v>
      </c>
      <c r="D75" s="31"/>
      <c r="E75" s="32">
        <v>89.46</v>
      </c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8"/>
      <c r="U75" s="27"/>
      <c r="V75" s="29"/>
      <c r="W75" s="29"/>
      <c r="X75" s="29"/>
      <c r="Y75" s="29"/>
      <c r="Z75" s="29"/>
      <c r="AA75" s="29"/>
      <c r="AB75" s="29"/>
      <c r="AC75" s="29"/>
      <c r="AD75" s="29" t="s">
        <v>41</v>
      </c>
      <c r="AE75" s="29">
        <v>0</v>
      </c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</row>
    <row r="76" spans="1:59" outlineLevel="1" x14ac:dyDescent="0.2">
      <c r="A76" s="23"/>
      <c r="B76" s="23"/>
      <c r="C76" s="30" t="s">
        <v>106</v>
      </c>
      <c r="D76" s="31"/>
      <c r="E76" s="3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8"/>
      <c r="U76" s="27"/>
      <c r="V76" s="29"/>
      <c r="W76" s="29"/>
      <c r="X76" s="29"/>
      <c r="Y76" s="29"/>
      <c r="Z76" s="29"/>
      <c r="AA76" s="29"/>
      <c r="AB76" s="29"/>
      <c r="AC76" s="29"/>
      <c r="AD76" s="29" t="s">
        <v>41</v>
      </c>
      <c r="AE76" s="29">
        <v>0</v>
      </c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</row>
    <row r="77" spans="1:59" outlineLevel="1" x14ac:dyDescent="0.2">
      <c r="A77" s="23"/>
      <c r="B77" s="23"/>
      <c r="C77" s="30" t="s">
        <v>117</v>
      </c>
      <c r="D77" s="31"/>
      <c r="E77" s="32">
        <v>-11.032</v>
      </c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8"/>
      <c r="U77" s="27"/>
      <c r="V77" s="29"/>
      <c r="W77" s="29"/>
      <c r="X77" s="29"/>
      <c r="Y77" s="29"/>
      <c r="Z77" s="29"/>
      <c r="AA77" s="29"/>
      <c r="AB77" s="29"/>
      <c r="AC77" s="29"/>
      <c r="AD77" s="29" t="s">
        <v>41</v>
      </c>
      <c r="AE77" s="29">
        <v>0</v>
      </c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</row>
    <row r="78" spans="1:59" outlineLevel="1" x14ac:dyDescent="0.2">
      <c r="A78" s="23"/>
      <c r="B78" s="23"/>
      <c r="C78" s="30" t="s">
        <v>118</v>
      </c>
      <c r="D78" s="31"/>
      <c r="E78" s="32">
        <v>-6.3040000000000003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8"/>
      <c r="U78" s="27"/>
      <c r="V78" s="29"/>
      <c r="W78" s="29"/>
      <c r="X78" s="29"/>
      <c r="Y78" s="29"/>
      <c r="Z78" s="29"/>
      <c r="AA78" s="29"/>
      <c r="AB78" s="29"/>
      <c r="AC78" s="29"/>
      <c r="AD78" s="29" t="s">
        <v>41</v>
      </c>
      <c r="AE78" s="29">
        <v>0</v>
      </c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</row>
    <row r="79" spans="1:59" ht="22.5" outlineLevel="1" x14ac:dyDescent="0.2">
      <c r="A79" s="23">
        <v>15</v>
      </c>
      <c r="B79" s="23" t="s">
        <v>119</v>
      </c>
      <c r="C79" s="24" t="s">
        <v>120</v>
      </c>
      <c r="D79" s="25" t="s">
        <v>85</v>
      </c>
      <c r="E79" s="26">
        <v>9</v>
      </c>
      <c r="F79" s="27"/>
      <c r="G79" s="27"/>
      <c r="H79" s="27">
        <v>54.85</v>
      </c>
      <c r="I79" s="27">
        <f>ROUND(E79*H79,2)</f>
        <v>493.65</v>
      </c>
      <c r="J79" s="27">
        <v>110.65</v>
      </c>
      <c r="K79" s="27">
        <f>ROUND(E79*J79,2)</f>
        <v>995.85</v>
      </c>
      <c r="L79" s="27">
        <v>21</v>
      </c>
      <c r="M79" s="27">
        <f>G79*(1+L79/100)</f>
        <v>0</v>
      </c>
      <c r="N79" s="27">
        <v>5.1399999999999996E-3</v>
      </c>
      <c r="O79" s="27">
        <f>ROUND(E79*N79,2)</f>
        <v>0.05</v>
      </c>
      <c r="P79" s="27">
        <v>0</v>
      </c>
      <c r="Q79" s="27">
        <f>ROUND(E79*P79,2)</f>
        <v>0</v>
      </c>
      <c r="R79" s="27"/>
      <c r="S79" s="27"/>
      <c r="T79" s="28">
        <v>0.36</v>
      </c>
      <c r="U79" s="27">
        <f>ROUND(E79*T79,2)</f>
        <v>3.24</v>
      </c>
      <c r="V79" s="29"/>
      <c r="W79" s="29"/>
      <c r="X79" s="29"/>
      <c r="Y79" s="29"/>
      <c r="Z79" s="29"/>
      <c r="AA79" s="29"/>
      <c r="AB79" s="29"/>
      <c r="AC79" s="29"/>
      <c r="AD79" s="29" t="s">
        <v>39</v>
      </c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</row>
    <row r="80" spans="1:59" ht="22.5" outlineLevel="1" x14ac:dyDescent="0.2">
      <c r="A80" s="23">
        <v>16</v>
      </c>
      <c r="B80" s="23" t="s">
        <v>121</v>
      </c>
      <c r="C80" s="24" t="s">
        <v>122</v>
      </c>
      <c r="D80" s="25" t="s">
        <v>73</v>
      </c>
      <c r="E80" s="26">
        <v>75.87</v>
      </c>
      <c r="F80" s="27"/>
      <c r="G80" s="27"/>
      <c r="H80" s="27">
        <v>30.4</v>
      </c>
      <c r="I80" s="27">
        <f>ROUND(E80*H80,2)</f>
        <v>2306.4499999999998</v>
      </c>
      <c r="J80" s="27">
        <v>19.600000000000001</v>
      </c>
      <c r="K80" s="27">
        <f>ROUND(E80*J80,2)</f>
        <v>1487.05</v>
      </c>
      <c r="L80" s="27">
        <v>21</v>
      </c>
      <c r="M80" s="27">
        <f>G80*(1+L80/100)</f>
        <v>0</v>
      </c>
      <c r="N80" s="27">
        <v>0</v>
      </c>
      <c r="O80" s="27">
        <f>ROUND(E80*N80,2)</f>
        <v>0</v>
      </c>
      <c r="P80" s="27">
        <v>0</v>
      </c>
      <c r="Q80" s="27">
        <f>ROUND(E80*P80,2)</f>
        <v>0</v>
      </c>
      <c r="R80" s="27"/>
      <c r="S80" s="27"/>
      <c r="T80" s="28">
        <v>0</v>
      </c>
      <c r="U80" s="27">
        <f>ROUND(E80*T80,2)</f>
        <v>0</v>
      </c>
      <c r="V80" s="29"/>
      <c r="W80" s="29"/>
      <c r="X80" s="29"/>
      <c r="Y80" s="29"/>
      <c r="Z80" s="29"/>
      <c r="AA80" s="29"/>
      <c r="AB80" s="29"/>
      <c r="AC80" s="29"/>
      <c r="AD80" s="29" t="s">
        <v>39</v>
      </c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</row>
    <row r="81" spans="1:59" outlineLevel="1" x14ac:dyDescent="0.2">
      <c r="A81" s="23"/>
      <c r="B81" s="23"/>
      <c r="C81" s="30" t="s">
        <v>123</v>
      </c>
      <c r="D81" s="31"/>
      <c r="E81" s="32">
        <v>22.2</v>
      </c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8"/>
      <c r="U81" s="27"/>
      <c r="V81" s="29"/>
      <c r="W81" s="29"/>
      <c r="X81" s="29"/>
      <c r="Y81" s="29"/>
      <c r="Z81" s="29"/>
      <c r="AA81" s="29"/>
      <c r="AB81" s="29"/>
      <c r="AC81" s="29"/>
      <c r="AD81" s="29" t="s">
        <v>41</v>
      </c>
      <c r="AE81" s="29">
        <v>0</v>
      </c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</row>
    <row r="82" spans="1:59" outlineLevel="1" x14ac:dyDescent="0.2">
      <c r="A82" s="23"/>
      <c r="B82" s="23"/>
      <c r="C82" s="30" t="s">
        <v>124</v>
      </c>
      <c r="D82" s="31"/>
      <c r="E82" s="32">
        <v>15.6</v>
      </c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8"/>
      <c r="U82" s="27"/>
      <c r="V82" s="29"/>
      <c r="W82" s="29"/>
      <c r="X82" s="29"/>
      <c r="Y82" s="29"/>
      <c r="Z82" s="29"/>
      <c r="AA82" s="29"/>
      <c r="AB82" s="29"/>
      <c r="AC82" s="29"/>
      <c r="AD82" s="29" t="s">
        <v>41</v>
      </c>
      <c r="AE82" s="29">
        <v>0</v>
      </c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</row>
    <row r="83" spans="1:59" outlineLevel="1" x14ac:dyDescent="0.2">
      <c r="A83" s="23"/>
      <c r="B83" s="23"/>
      <c r="C83" s="30" t="s">
        <v>125</v>
      </c>
      <c r="D83" s="31"/>
      <c r="E83" s="32">
        <v>18.600000000000001</v>
      </c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8"/>
      <c r="U83" s="27"/>
      <c r="V83" s="29"/>
      <c r="W83" s="29"/>
      <c r="X83" s="29"/>
      <c r="Y83" s="29"/>
      <c r="Z83" s="29"/>
      <c r="AA83" s="29"/>
      <c r="AB83" s="29"/>
      <c r="AC83" s="29"/>
      <c r="AD83" s="29" t="s">
        <v>41</v>
      </c>
      <c r="AE83" s="29">
        <v>0</v>
      </c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</row>
    <row r="84" spans="1:59" outlineLevel="1" x14ac:dyDescent="0.2">
      <c r="A84" s="23"/>
      <c r="B84" s="23"/>
      <c r="C84" s="30" t="s">
        <v>126</v>
      </c>
      <c r="D84" s="31"/>
      <c r="E84" s="32">
        <v>19.47</v>
      </c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8"/>
      <c r="U84" s="27"/>
      <c r="V84" s="29"/>
      <c r="W84" s="29"/>
      <c r="X84" s="29"/>
      <c r="Y84" s="29"/>
      <c r="Z84" s="29"/>
      <c r="AA84" s="29"/>
      <c r="AB84" s="29"/>
      <c r="AC84" s="29"/>
      <c r="AD84" s="29" t="s">
        <v>41</v>
      </c>
      <c r="AE84" s="29">
        <v>0</v>
      </c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</row>
    <row r="85" spans="1:59" outlineLevel="1" x14ac:dyDescent="0.2">
      <c r="A85" s="23">
        <v>17</v>
      </c>
      <c r="B85" s="23" t="s">
        <v>127</v>
      </c>
      <c r="C85" s="24" t="s">
        <v>128</v>
      </c>
      <c r="D85" s="25" t="s">
        <v>85</v>
      </c>
      <c r="E85" s="26">
        <v>15</v>
      </c>
      <c r="F85" s="27"/>
      <c r="G85" s="27"/>
      <c r="H85" s="27">
        <v>527.05999999999995</v>
      </c>
      <c r="I85" s="27">
        <f t="shared" ref="I85:I91" si="0">ROUND(E85*H85,2)</f>
        <v>7905.9</v>
      </c>
      <c r="J85" s="27">
        <v>89.400000000000091</v>
      </c>
      <c r="K85" s="27">
        <f t="shared" ref="K85:K91" si="1">ROUND(E85*J85,2)</f>
        <v>1341</v>
      </c>
      <c r="L85" s="27">
        <v>21</v>
      </c>
      <c r="M85" s="27">
        <f t="shared" ref="M85:M91" si="2">G85*(1+L85/100)</f>
        <v>0</v>
      </c>
      <c r="N85" s="27">
        <v>7.0739999999999997E-2</v>
      </c>
      <c r="O85" s="27">
        <f t="shared" ref="O85:O91" si="3">ROUND(E85*N85,2)</f>
        <v>1.06</v>
      </c>
      <c r="P85" s="27">
        <v>0</v>
      </c>
      <c r="Q85" s="27">
        <f t="shared" ref="Q85:Q91" si="4">ROUND(E85*P85,2)</f>
        <v>0</v>
      </c>
      <c r="R85" s="27"/>
      <c r="S85" s="27"/>
      <c r="T85" s="28">
        <v>0.3</v>
      </c>
      <c r="U85" s="27">
        <f t="shared" ref="U85:U91" si="5">ROUND(E85*T85,2)</f>
        <v>4.5</v>
      </c>
      <c r="V85" s="29"/>
      <c r="W85" s="29"/>
      <c r="X85" s="29"/>
      <c r="Y85" s="29"/>
      <c r="Z85" s="29"/>
      <c r="AA85" s="29"/>
      <c r="AB85" s="29"/>
      <c r="AC85" s="29"/>
      <c r="AD85" s="29" t="s">
        <v>39</v>
      </c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</row>
    <row r="86" spans="1:59" outlineLevel="1" x14ac:dyDescent="0.2">
      <c r="A86" s="23">
        <v>18</v>
      </c>
      <c r="B86" s="23" t="s">
        <v>129</v>
      </c>
      <c r="C86" s="24" t="s">
        <v>130</v>
      </c>
      <c r="D86" s="25" t="s">
        <v>85</v>
      </c>
      <c r="E86" s="26">
        <v>18</v>
      </c>
      <c r="F86" s="27"/>
      <c r="G86" s="27"/>
      <c r="H86" s="27">
        <v>667.89</v>
      </c>
      <c r="I86" s="27">
        <f t="shared" si="0"/>
        <v>12022.02</v>
      </c>
      <c r="J86" s="27">
        <v>110.11000000000001</v>
      </c>
      <c r="K86" s="27">
        <f t="shared" si="1"/>
        <v>1981.98</v>
      </c>
      <c r="L86" s="27">
        <v>21</v>
      </c>
      <c r="M86" s="27">
        <f t="shared" si="2"/>
        <v>0</v>
      </c>
      <c r="N86" s="27">
        <v>8.6040000000000005E-2</v>
      </c>
      <c r="O86" s="27">
        <f t="shared" si="3"/>
        <v>1.55</v>
      </c>
      <c r="P86" s="27">
        <v>0</v>
      </c>
      <c r="Q86" s="27">
        <f t="shared" si="4"/>
        <v>0</v>
      </c>
      <c r="R86" s="27"/>
      <c r="S86" s="27"/>
      <c r="T86" s="28">
        <v>0.37</v>
      </c>
      <c r="U86" s="27">
        <f t="shared" si="5"/>
        <v>6.66</v>
      </c>
      <c r="V86" s="29"/>
      <c r="W86" s="29"/>
      <c r="X86" s="29"/>
      <c r="Y86" s="29"/>
      <c r="Z86" s="29"/>
      <c r="AA86" s="29"/>
      <c r="AB86" s="29"/>
      <c r="AC86" s="29"/>
      <c r="AD86" s="29" t="s">
        <v>39</v>
      </c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</row>
    <row r="87" spans="1:59" outlineLevel="1" x14ac:dyDescent="0.2">
      <c r="A87" s="23">
        <v>19</v>
      </c>
      <c r="B87" s="23" t="s">
        <v>131</v>
      </c>
      <c r="C87" s="24" t="s">
        <v>132</v>
      </c>
      <c r="D87" s="25" t="s">
        <v>85</v>
      </c>
      <c r="E87" s="26">
        <v>3</v>
      </c>
      <c r="F87" s="27"/>
      <c r="G87" s="27"/>
      <c r="H87" s="27">
        <v>765.13</v>
      </c>
      <c r="I87" s="27">
        <f t="shared" si="0"/>
        <v>2295.39</v>
      </c>
      <c r="J87" s="27">
        <v>171.87</v>
      </c>
      <c r="K87" s="27">
        <f t="shared" si="1"/>
        <v>515.61</v>
      </c>
      <c r="L87" s="27">
        <v>21</v>
      </c>
      <c r="M87" s="27">
        <f t="shared" si="2"/>
        <v>0</v>
      </c>
      <c r="N87" s="27">
        <v>0.16103999999999999</v>
      </c>
      <c r="O87" s="27">
        <f t="shared" si="3"/>
        <v>0.48</v>
      </c>
      <c r="P87" s="27">
        <v>0</v>
      </c>
      <c r="Q87" s="27">
        <f t="shared" si="4"/>
        <v>0</v>
      </c>
      <c r="R87" s="27"/>
      <c r="S87" s="27"/>
      <c r="T87" s="28">
        <v>0.30099999999999999</v>
      </c>
      <c r="U87" s="27">
        <f t="shared" si="5"/>
        <v>0.9</v>
      </c>
      <c r="V87" s="29"/>
      <c r="W87" s="29"/>
      <c r="X87" s="29"/>
      <c r="Y87" s="29"/>
      <c r="Z87" s="29"/>
      <c r="AA87" s="29"/>
      <c r="AB87" s="29"/>
      <c r="AC87" s="29"/>
      <c r="AD87" s="29" t="s">
        <v>39</v>
      </c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</row>
    <row r="88" spans="1:59" outlineLevel="1" x14ac:dyDescent="0.2">
      <c r="A88" s="23">
        <v>20</v>
      </c>
      <c r="B88" s="23" t="s">
        <v>131</v>
      </c>
      <c r="C88" s="24" t="s">
        <v>133</v>
      </c>
      <c r="D88" s="25" t="s">
        <v>85</v>
      </c>
      <c r="E88" s="26">
        <v>6</v>
      </c>
      <c r="F88" s="27"/>
      <c r="G88" s="27"/>
      <c r="H88" s="27">
        <v>1074.1300000000001</v>
      </c>
      <c r="I88" s="27">
        <f t="shared" si="0"/>
        <v>6444.78</v>
      </c>
      <c r="J88" s="27">
        <v>171.86999999999989</v>
      </c>
      <c r="K88" s="27">
        <f t="shared" si="1"/>
        <v>1031.22</v>
      </c>
      <c r="L88" s="27">
        <v>21</v>
      </c>
      <c r="M88" s="27">
        <f t="shared" si="2"/>
        <v>0</v>
      </c>
      <c r="N88" s="27">
        <v>0.16103999999999999</v>
      </c>
      <c r="O88" s="27">
        <f t="shared" si="3"/>
        <v>0.97</v>
      </c>
      <c r="P88" s="27">
        <v>0</v>
      </c>
      <c r="Q88" s="27">
        <f t="shared" si="4"/>
        <v>0</v>
      </c>
      <c r="R88" s="27"/>
      <c r="S88" s="27"/>
      <c r="T88" s="28">
        <v>0.30099999999999999</v>
      </c>
      <c r="U88" s="27">
        <f t="shared" si="5"/>
        <v>1.81</v>
      </c>
      <c r="V88" s="29"/>
      <c r="W88" s="29"/>
      <c r="X88" s="29"/>
      <c r="Y88" s="29"/>
      <c r="Z88" s="29"/>
      <c r="AA88" s="29"/>
      <c r="AB88" s="29"/>
      <c r="AC88" s="29"/>
      <c r="AD88" s="29" t="s">
        <v>39</v>
      </c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</row>
    <row r="89" spans="1:59" outlineLevel="1" x14ac:dyDescent="0.2">
      <c r="A89" s="23">
        <v>21</v>
      </c>
      <c r="B89" s="23" t="s">
        <v>134</v>
      </c>
      <c r="C89" s="24" t="s">
        <v>135</v>
      </c>
      <c r="D89" s="25" t="s">
        <v>85</v>
      </c>
      <c r="E89" s="26">
        <v>3</v>
      </c>
      <c r="F89" s="27"/>
      <c r="G89" s="27"/>
      <c r="H89" s="27">
        <v>378.18</v>
      </c>
      <c r="I89" s="27">
        <f t="shared" si="0"/>
        <v>1134.54</v>
      </c>
      <c r="J89" s="27">
        <v>77.319999999999993</v>
      </c>
      <c r="K89" s="27">
        <f t="shared" si="1"/>
        <v>231.96</v>
      </c>
      <c r="L89" s="27">
        <v>21</v>
      </c>
      <c r="M89" s="27">
        <f t="shared" si="2"/>
        <v>0</v>
      </c>
      <c r="N89" s="27">
        <v>5.3429999999999998E-2</v>
      </c>
      <c r="O89" s="27">
        <f t="shared" si="3"/>
        <v>0.16</v>
      </c>
      <c r="P89" s="27">
        <v>0</v>
      </c>
      <c r="Q89" s="27">
        <f t="shared" si="4"/>
        <v>0</v>
      </c>
      <c r="R89" s="27"/>
      <c r="S89" s="27"/>
      <c r="T89" s="28">
        <v>0.26</v>
      </c>
      <c r="U89" s="27">
        <f t="shared" si="5"/>
        <v>0.78</v>
      </c>
      <c r="V89" s="29"/>
      <c r="W89" s="29"/>
      <c r="X89" s="29"/>
      <c r="Y89" s="29"/>
      <c r="Z89" s="29"/>
      <c r="AA89" s="29"/>
      <c r="AB89" s="29"/>
      <c r="AC89" s="29"/>
      <c r="AD89" s="29" t="s">
        <v>39</v>
      </c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</row>
    <row r="90" spans="1:59" outlineLevel="1" x14ac:dyDescent="0.2">
      <c r="A90" s="23">
        <v>22</v>
      </c>
      <c r="B90" s="23" t="s">
        <v>131</v>
      </c>
      <c r="C90" s="24" t="s">
        <v>136</v>
      </c>
      <c r="D90" s="25" t="s">
        <v>85</v>
      </c>
      <c r="E90" s="26">
        <v>9</v>
      </c>
      <c r="F90" s="27"/>
      <c r="G90" s="27"/>
      <c r="H90" s="27">
        <v>952.13</v>
      </c>
      <c r="I90" s="27">
        <f t="shared" si="0"/>
        <v>8569.17</v>
      </c>
      <c r="J90" s="27">
        <v>171.87</v>
      </c>
      <c r="K90" s="27">
        <f t="shared" si="1"/>
        <v>1546.83</v>
      </c>
      <c r="L90" s="27">
        <v>21</v>
      </c>
      <c r="M90" s="27">
        <f t="shared" si="2"/>
        <v>0</v>
      </c>
      <c r="N90" s="27">
        <v>0.16103999999999999</v>
      </c>
      <c r="O90" s="27">
        <f t="shared" si="3"/>
        <v>1.45</v>
      </c>
      <c r="P90" s="27">
        <v>0</v>
      </c>
      <c r="Q90" s="27">
        <f t="shared" si="4"/>
        <v>0</v>
      </c>
      <c r="R90" s="27"/>
      <c r="S90" s="27"/>
      <c r="T90" s="28">
        <v>0.30099999999999999</v>
      </c>
      <c r="U90" s="27">
        <f t="shared" si="5"/>
        <v>2.71</v>
      </c>
      <c r="V90" s="29"/>
      <c r="W90" s="29"/>
      <c r="X90" s="29"/>
      <c r="Y90" s="29"/>
      <c r="Z90" s="29"/>
      <c r="AA90" s="29"/>
      <c r="AB90" s="29"/>
      <c r="AC90" s="29"/>
      <c r="AD90" s="29" t="s">
        <v>39</v>
      </c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</row>
    <row r="91" spans="1:59" ht="22.5" outlineLevel="1" x14ac:dyDescent="0.2">
      <c r="A91" s="23">
        <v>23</v>
      </c>
      <c r="B91" s="23" t="s">
        <v>137</v>
      </c>
      <c r="C91" s="24" t="s">
        <v>138</v>
      </c>
      <c r="D91" s="25" t="s">
        <v>73</v>
      </c>
      <c r="E91" s="26">
        <v>24.448399999999999</v>
      </c>
      <c r="F91" s="27"/>
      <c r="G91" s="27"/>
      <c r="H91" s="27">
        <v>335.48</v>
      </c>
      <c r="I91" s="27">
        <f t="shared" si="0"/>
        <v>8201.9500000000007</v>
      </c>
      <c r="J91" s="27">
        <v>344.52</v>
      </c>
      <c r="K91" s="27">
        <f t="shared" si="1"/>
        <v>8422.9599999999991</v>
      </c>
      <c r="L91" s="27">
        <v>21</v>
      </c>
      <c r="M91" s="27">
        <f t="shared" si="2"/>
        <v>0</v>
      </c>
      <c r="N91" s="27">
        <v>0.16189999999999999</v>
      </c>
      <c r="O91" s="27">
        <f t="shared" si="3"/>
        <v>3.96</v>
      </c>
      <c r="P91" s="27">
        <v>0</v>
      </c>
      <c r="Q91" s="27">
        <f t="shared" si="4"/>
        <v>0</v>
      </c>
      <c r="R91" s="27"/>
      <c r="S91" s="27"/>
      <c r="T91" s="28">
        <v>1.1419999999999999</v>
      </c>
      <c r="U91" s="27">
        <f t="shared" si="5"/>
        <v>27.92</v>
      </c>
      <c r="V91" s="29"/>
      <c r="W91" s="29"/>
      <c r="X91" s="29"/>
      <c r="Y91" s="29"/>
      <c r="Z91" s="29"/>
      <c r="AA91" s="29"/>
      <c r="AB91" s="29"/>
      <c r="AC91" s="29"/>
      <c r="AD91" s="29" t="s">
        <v>39</v>
      </c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</row>
    <row r="92" spans="1:59" outlineLevel="1" x14ac:dyDescent="0.2">
      <c r="A92" s="23"/>
      <c r="B92" s="23"/>
      <c r="C92" s="30" t="s">
        <v>91</v>
      </c>
      <c r="D92" s="31"/>
      <c r="E92" s="3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8"/>
      <c r="U92" s="27"/>
      <c r="V92" s="29"/>
      <c r="W92" s="29"/>
      <c r="X92" s="29"/>
      <c r="Y92" s="29"/>
      <c r="Z92" s="29"/>
      <c r="AA92" s="29"/>
      <c r="AB92" s="29"/>
      <c r="AC92" s="29"/>
      <c r="AD92" s="29" t="s">
        <v>41</v>
      </c>
      <c r="AE92" s="29">
        <v>0</v>
      </c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</row>
    <row r="93" spans="1:59" outlineLevel="1" x14ac:dyDescent="0.2">
      <c r="A93" s="23"/>
      <c r="B93" s="23"/>
      <c r="C93" s="30" t="s">
        <v>139</v>
      </c>
      <c r="D93" s="31"/>
      <c r="E93" s="32">
        <v>10.7744</v>
      </c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8"/>
      <c r="U93" s="27"/>
      <c r="V93" s="29"/>
      <c r="W93" s="29"/>
      <c r="X93" s="29"/>
      <c r="Y93" s="29"/>
      <c r="Z93" s="29"/>
      <c r="AA93" s="29"/>
      <c r="AB93" s="29"/>
      <c r="AC93" s="29"/>
      <c r="AD93" s="29" t="s">
        <v>41</v>
      </c>
      <c r="AE93" s="29">
        <v>0</v>
      </c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</row>
    <row r="94" spans="1:59" outlineLevel="1" x14ac:dyDescent="0.2">
      <c r="A94" s="23"/>
      <c r="B94" s="23"/>
      <c r="C94" s="30" t="s">
        <v>140</v>
      </c>
      <c r="D94" s="31"/>
      <c r="E94" s="32">
        <v>1.72</v>
      </c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8"/>
      <c r="U94" s="27"/>
      <c r="V94" s="29"/>
      <c r="W94" s="29"/>
      <c r="X94" s="29"/>
      <c r="Y94" s="29"/>
      <c r="Z94" s="29"/>
      <c r="AA94" s="29"/>
      <c r="AB94" s="29"/>
      <c r="AC94" s="29"/>
      <c r="AD94" s="29" t="s">
        <v>41</v>
      </c>
      <c r="AE94" s="29">
        <v>0</v>
      </c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</row>
    <row r="95" spans="1:59" outlineLevel="1" x14ac:dyDescent="0.2">
      <c r="A95" s="23"/>
      <c r="B95" s="23"/>
      <c r="C95" s="30" t="s">
        <v>141</v>
      </c>
      <c r="D95" s="31"/>
      <c r="E95" s="32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8"/>
      <c r="U95" s="27"/>
      <c r="V95" s="29"/>
      <c r="W95" s="29"/>
      <c r="X95" s="29"/>
      <c r="Y95" s="29"/>
      <c r="Z95" s="29"/>
      <c r="AA95" s="29"/>
      <c r="AB95" s="29"/>
      <c r="AC95" s="29"/>
      <c r="AD95" s="29" t="s">
        <v>41</v>
      </c>
      <c r="AE95" s="29">
        <v>0</v>
      </c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</row>
    <row r="96" spans="1:59" outlineLevel="1" x14ac:dyDescent="0.2">
      <c r="A96" s="23"/>
      <c r="B96" s="23"/>
      <c r="C96" s="30" t="s">
        <v>142</v>
      </c>
      <c r="D96" s="31"/>
      <c r="E96" s="32">
        <v>9.3940000000000001</v>
      </c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8"/>
      <c r="U96" s="27"/>
      <c r="V96" s="29"/>
      <c r="W96" s="29"/>
      <c r="X96" s="29"/>
      <c r="Y96" s="29"/>
      <c r="Z96" s="29"/>
      <c r="AA96" s="29"/>
      <c r="AB96" s="29"/>
      <c r="AC96" s="29"/>
      <c r="AD96" s="29" t="s">
        <v>41</v>
      </c>
      <c r="AE96" s="29">
        <v>0</v>
      </c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</row>
    <row r="97" spans="1:59" outlineLevel="1" x14ac:dyDescent="0.2">
      <c r="A97" s="23"/>
      <c r="B97" s="23"/>
      <c r="C97" s="30" t="s">
        <v>140</v>
      </c>
      <c r="D97" s="31"/>
      <c r="E97" s="32">
        <v>1.72</v>
      </c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8"/>
      <c r="U97" s="27"/>
      <c r="V97" s="29"/>
      <c r="W97" s="29"/>
      <c r="X97" s="29"/>
      <c r="Y97" s="29"/>
      <c r="Z97" s="29"/>
      <c r="AA97" s="29"/>
      <c r="AB97" s="29"/>
      <c r="AC97" s="29"/>
      <c r="AD97" s="29" t="s">
        <v>41</v>
      </c>
      <c r="AE97" s="29">
        <v>0</v>
      </c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</row>
    <row r="98" spans="1:59" outlineLevel="1" x14ac:dyDescent="0.2">
      <c r="A98" s="23"/>
      <c r="B98" s="23"/>
      <c r="C98" s="30" t="s">
        <v>143</v>
      </c>
      <c r="D98" s="31"/>
      <c r="E98" s="32">
        <v>0.84</v>
      </c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8"/>
      <c r="U98" s="27"/>
      <c r="V98" s="29"/>
      <c r="W98" s="29"/>
      <c r="X98" s="29"/>
      <c r="Y98" s="29"/>
      <c r="Z98" s="29"/>
      <c r="AA98" s="29"/>
      <c r="AB98" s="29"/>
      <c r="AC98" s="29"/>
      <c r="AD98" s="29" t="s">
        <v>41</v>
      </c>
      <c r="AE98" s="29">
        <v>0</v>
      </c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</row>
    <row r="99" spans="1:59" ht="22.5" outlineLevel="1" x14ac:dyDescent="0.2">
      <c r="A99" s="23">
        <v>24</v>
      </c>
      <c r="B99" s="23" t="s">
        <v>144</v>
      </c>
      <c r="C99" s="24" t="s">
        <v>145</v>
      </c>
      <c r="D99" s="25" t="s">
        <v>73</v>
      </c>
      <c r="E99" s="26">
        <v>27.75</v>
      </c>
      <c r="F99" s="27"/>
      <c r="G99" s="27"/>
      <c r="H99" s="27">
        <v>622.9</v>
      </c>
      <c r="I99" s="27">
        <f>ROUND(E99*H99,2)</f>
        <v>17285.48</v>
      </c>
      <c r="J99" s="27">
        <v>221.10000000000002</v>
      </c>
      <c r="K99" s="27">
        <f>ROUND(E99*J99,2)</f>
        <v>6135.53</v>
      </c>
      <c r="L99" s="27">
        <v>21</v>
      </c>
      <c r="M99" s="27">
        <f>G99*(1+L99/100)</f>
        <v>0</v>
      </c>
      <c r="N99" s="27">
        <v>0.48470000000000002</v>
      </c>
      <c r="O99" s="27">
        <f>ROUND(E99*N99,2)</f>
        <v>13.45</v>
      </c>
      <c r="P99" s="27">
        <v>0</v>
      </c>
      <c r="Q99" s="27">
        <f>ROUND(E99*P99,2)</f>
        <v>0</v>
      </c>
      <c r="R99" s="27"/>
      <c r="S99" s="27"/>
      <c r="T99" s="28">
        <v>0.69799999999999995</v>
      </c>
      <c r="U99" s="27">
        <f>ROUND(E99*T99,2)</f>
        <v>19.37</v>
      </c>
      <c r="V99" s="29"/>
      <c r="W99" s="29"/>
      <c r="X99" s="29"/>
      <c r="Y99" s="29"/>
      <c r="Z99" s="29"/>
      <c r="AA99" s="29"/>
      <c r="AB99" s="29"/>
      <c r="AC99" s="29"/>
      <c r="AD99" s="29" t="s">
        <v>39</v>
      </c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</row>
    <row r="100" spans="1:59" outlineLevel="1" x14ac:dyDescent="0.2">
      <c r="A100" s="23"/>
      <c r="B100" s="23"/>
      <c r="C100" s="30" t="s">
        <v>91</v>
      </c>
      <c r="D100" s="31"/>
      <c r="E100" s="3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8"/>
      <c r="U100" s="27"/>
      <c r="V100" s="29"/>
      <c r="W100" s="29"/>
      <c r="X100" s="29"/>
      <c r="Y100" s="29"/>
      <c r="Z100" s="29"/>
      <c r="AA100" s="29"/>
      <c r="AB100" s="29"/>
      <c r="AC100" s="29"/>
      <c r="AD100" s="29" t="s">
        <v>41</v>
      </c>
      <c r="AE100" s="29">
        <v>0</v>
      </c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</row>
    <row r="101" spans="1:59" outlineLevel="1" x14ac:dyDescent="0.2">
      <c r="A101" s="23"/>
      <c r="B101" s="23"/>
      <c r="C101" s="30" t="s">
        <v>146</v>
      </c>
      <c r="D101" s="31"/>
      <c r="E101" s="32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8"/>
      <c r="U101" s="27"/>
      <c r="V101" s="29"/>
      <c r="W101" s="29"/>
      <c r="X101" s="29"/>
      <c r="Y101" s="29"/>
      <c r="Z101" s="29"/>
      <c r="AA101" s="29"/>
      <c r="AB101" s="29"/>
      <c r="AC101" s="29"/>
      <c r="AD101" s="29" t="s">
        <v>41</v>
      </c>
      <c r="AE101" s="29">
        <v>0</v>
      </c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</row>
    <row r="102" spans="1:59" outlineLevel="1" x14ac:dyDescent="0.2">
      <c r="A102" s="23"/>
      <c r="B102" s="23"/>
      <c r="C102" s="30" t="s">
        <v>62</v>
      </c>
      <c r="D102" s="31"/>
      <c r="E102" s="3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8"/>
      <c r="U102" s="27"/>
      <c r="V102" s="29"/>
      <c r="W102" s="29"/>
      <c r="X102" s="29"/>
      <c r="Y102" s="29"/>
      <c r="Z102" s="29"/>
      <c r="AA102" s="29"/>
      <c r="AB102" s="29"/>
      <c r="AC102" s="29"/>
      <c r="AD102" s="29" t="s">
        <v>41</v>
      </c>
      <c r="AE102" s="29">
        <v>0</v>
      </c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</row>
    <row r="103" spans="1:59" outlineLevel="1" x14ac:dyDescent="0.2">
      <c r="A103" s="23"/>
      <c r="B103" s="23"/>
      <c r="C103" s="30" t="s">
        <v>96</v>
      </c>
      <c r="D103" s="31"/>
      <c r="E103" s="32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8"/>
      <c r="U103" s="27"/>
      <c r="V103" s="29"/>
      <c r="W103" s="29"/>
      <c r="X103" s="29"/>
      <c r="Y103" s="29"/>
      <c r="Z103" s="29"/>
      <c r="AA103" s="29"/>
      <c r="AB103" s="29"/>
      <c r="AC103" s="29"/>
      <c r="AD103" s="29" t="s">
        <v>41</v>
      </c>
      <c r="AE103" s="29">
        <v>0</v>
      </c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</row>
    <row r="104" spans="1:59" outlineLevel="1" x14ac:dyDescent="0.2">
      <c r="A104" s="23"/>
      <c r="B104" s="23"/>
      <c r="C104" s="30" t="s">
        <v>147</v>
      </c>
      <c r="D104" s="31"/>
      <c r="E104" s="32">
        <v>26.4</v>
      </c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8"/>
      <c r="U104" s="27"/>
      <c r="V104" s="29"/>
      <c r="W104" s="29"/>
      <c r="X104" s="29"/>
      <c r="Y104" s="29"/>
      <c r="Z104" s="29"/>
      <c r="AA104" s="29"/>
      <c r="AB104" s="29"/>
      <c r="AC104" s="29"/>
      <c r="AD104" s="29" t="s">
        <v>41</v>
      </c>
      <c r="AE104" s="29">
        <v>0</v>
      </c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</row>
    <row r="105" spans="1:59" outlineLevel="1" x14ac:dyDescent="0.2">
      <c r="A105" s="23"/>
      <c r="B105" s="23"/>
      <c r="C105" s="30" t="s">
        <v>148</v>
      </c>
      <c r="D105" s="31"/>
      <c r="E105" s="32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8"/>
      <c r="U105" s="27"/>
      <c r="V105" s="29"/>
      <c r="W105" s="29"/>
      <c r="X105" s="29"/>
      <c r="Y105" s="29"/>
      <c r="Z105" s="29"/>
      <c r="AA105" s="29"/>
      <c r="AB105" s="29"/>
      <c r="AC105" s="29"/>
      <c r="AD105" s="29" t="s">
        <v>41</v>
      </c>
      <c r="AE105" s="29">
        <v>0</v>
      </c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</row>
    <row r="106" spans="1:59" outlineLevel="1" x14ac:dyDescent="0.2">
      <c r="A106" s="23"/>
      <c r="B106" s="23"/>
      <c r="C106" s="30" t="s">
        <v>149</v>
      </c>
      <c r="D106" s="31"/>
      <c r="E106" s="32">
        <v>4.32</v>
      </c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8"/>
      <c r="U106" s="27"/>
      <c r="V106" s="29"/>
      <c r="W106" s="29"/>
      <c r="X106" s="29"/>
      <c r="Y106" s="29"/>
      <c r="Z106" s="29"/>
      <c r="AA106" s="29"/>
      <c r="AB106" s="29"/>
      <c r="AC106" s="29"/>
      <c r="AD106" s="29" t="s">
        <v>41</v>
      </c>
      <c r="AE106" s="29">
        <v>0</v>
      </c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</row>
    <row r="107" spans="1:59" outlineLevel="1" x14ac:dyDescent="0.2">
      <c r="A107" s="23"/>
      <c r="B107" s="23"/>
      <c r="C107" s="30" t="s">
        <v>106</v>
      </c>
      <c r="D107" s="31"/>
      <c r="E107" s="32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8"/>
      <c r="U107" s="27"/>
      <c r="V107" s="29"/>
      <c r="W107" s="29"/>
      <c r="X107" s="29"/>
      <c r="Y107" s="29"/>
      <c r="Z107" s="29"/>
      <c r="AA107" s="29"/>
      <c r="AB107" s="29"/>
      <c r="AC107" s="29"/>
      <c r="AD107" s="29" t="s">
        <v>41</v>
      </c>
      <c r="AE107" s="29">
        <v>0</v>
      </c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</row>
    <row r="108" spans="1:59" outlineLevel="1" x14ac:dyDescent="0.2">
      <c r="A108" s="23"/>
      <c r="B108" s="23"/>
      <c r="C108" s="30" t="s">
        <v>150</v>
      </c>
      <c r="D108" s="31"/>
      <c r="E108" s="32">
        <v>-2.97</v>
      </c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8"/>
      <c r="U108" s="27"/>
      <c r="V108" s="29"/>
      <c r="W108" s="29"/>
      <c r="X108" s="29"/>
      <c r="Y108" s="29"/>
      <c r="Z108" s="29"/>
      <c r="AA108" s="29"/>
      <c r="AB108" s="29"/>
      <c r="AC108" s="29"/>
      <c r="AD108" s="29" t="s">
        <v>41</v>
      </c>
      <c r="AE108" s="29">
        <v>0</v>
      </c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</row>
    <row r="109" spans="1:59" ht="22.5" outlineLevel="1" x14ac:dyDescent="0.2">
      <c r="A109" s="23">
        <v>25</v>
      </c>
      <c r="B109" s="23" t="s">
        <v>151</v>
      </c>
      <c r="C109" s="24" t="s">
        <v>152</v>
      </c>
      <c r="D109" s="25" t="s">
        <v>70</v>
      </c>
      <c r="E109" s="26">
        <v>0.5</v>
      </c>
      <c r="F109" s="27"/>
      <c r="G109" s="27"/>
      <c r="H109" s="27">
        <v>19637.169999999998</v>
      </c>
      <c r="I109" s="27">
        <f>ROUND(E109*H109,2)</f>
        <v>9818.59</v>
      </c>
      <c r="J109" s="27">
        <v>9002.8300000000017</v>
      </c>
      <c r="K109" s="27">
        <f>ROUND(E109*J109,2)</f>
        <v>4501.42</v>
      </c>
      <c r="L109" s="27">
        <v>21</v>
      </c>
      <c r="M109" s="27">
        <f>G109*(1+L109/100)</f>
        <v>0</v>
      </c>
      <c r="N109" s="27">
        <v>1.0202899999999999</v>
      </c>
      <c r="O109" s="27">
        <f>ROUND(E109*N109,2)</f>
        <v>0.51</v>
      </c>
      <c r="P109" s="27">
        <v>0</v>
      </c>
      <c r="Q109" s="27">
        <f>ROUND(E109*P109,2)</f>
        <v>0</v>
      </c>
      <c r="R109" s="27"/>
      <c r="S109" s="27"/>
      <c r="T109" s="28">
        <v>25.271000000000001</v>
      </c>
      <c r="U109" s="27">
        <f>ROUND(E109*T109,2)</f>
        <v>12.64</v>
      </c>
      <c r="V109" s="29"/>
      <c r="W109" s="29"/>
      <c r="X109" s="29"/>
      <c r="Y109" s="29"/>
      <c r="Z109" s="29"/>
      <c r="AA109" s="29"/>
      <c r="AB109" s="29"/>
      <c r="AC109" s="29"/>
      <c r="AD109" s="29" t="s">
        <v>39</v>
      </c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</row>
    <row r="110" spans="1:59" ht="22.5" outlineLevel="1" x14ac:dyDescent="0.2">
      <c r="A110" s="23">
        <v>26</v>
      </c>
      <c r="B110" s="23" t="s">
        <v>153</v>
      </c>
      <c r="C110" s="24" t="s">
        <v>154</v>
      </c>
      <c r="D110" s="25" t="s">
        <v>38</v>
      </c>
      <c r="E110" s="26">
        <v>0.9</v>
      </c>
      <c r="F110" s="27"/>
      <c r="G110" s="27"/>
      <c r="H110" s="27">
        <v>2828.43</v>
      </c>
      <c r="I110" s="27">
        <f>ROUND(E110*H110,2)</f>
        <v>2545.59</v>
      </c>
      <c r="J110" s="27">
        <v>1096.5700000000002</v>
      </c>
      <c r="K110" s="27">
        <f>ROUND(E110*J110,2)</f>
        <v>986.91</v>
      </c>
      <c r="L110" s="27">
        <v>21</v>
      </c>
      <c r="M110" s="27">
        <f>G110*(1+L110/100)</f>
        <v>0</v>
      </c>
      <c r="N110" s="27">
        <v>1.86253</v>
      </c>
      <c r="O110" s="27">
        <f>ROUND(E110*N110,2)</f>
        <v>1.68</v>
      </c>
      <c r="P110" s="27">
        <v>0</v>
      </c>
      <c r="Q110" s="27">
        <f>ROUND(E110*P110,2)</f>
        <v>0</v>
      </c>
      <c r="R110" s="27"/>
      <c r="S110" s="27"/>
      <c r="T110" s="28">
        <v>3.69</v>
      </c>
      <c r="U110" s="27">
        <f>ROUND(E110*T110,2)</f>
        <v>3.32</v>
      </c>
      <c r="V110" s="29"/>
      <c r="W110" s="29"/>
      <c r="X110" s="29"/>
      <c r="Y110" s="29"/>
      <c r="Z110" s="29"/>
      <c r="AA110" s="29"/>
      <c r="AB110" s="29"/>
      <c r="AC110" s="29"/>
      <c r="AD110" s="29" t="s">
        <v>39</v>
      </c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</row>
    <row r="111" spans="1:59" outlineLevel="1" x14ac:dyDescent="0.2">
      <c r="A111" s="23"/>
      <c r="B111" s="23"/>
      <c r="C111" s="30" t="s">
        <v>91</v>
      </c>
      <c r="D111" s="31"/>
      <c r="E111" s="32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8"/>
      <c r="U111" s="27"/>
      <c r="V111" s="29"/>
      <c r="W111" s="29"/>
      <c r="X111" s="29"/>
      <c r="Y111" s="29"/>
      <c r="Z111" s="29"/>
      <c r="AA111" s="29"/>
      <c r="AB111" s="29"/>
      <c r="AC111" s="29"/>
      <c r="AD111" s="29" t="s">
        <v>41</v>
      </c>
      <c r="AE111" s="29">
        <v>0</v>
      </c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</row>
    <row r="112" spans="1:59" outlineLevel="1" x14ac:dyDescent="0.2">
      <c r="A112" s="23"/>
      <c r="B112" s="23"/>
      <c r="C112" s="30" t="s">
        <v>155</v>
      </c>
      <c r="D112" s="31"/>
      <c r="E112" s="32">
        <v>0.9</v>
      </c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8"/>
      <c r="U112" s="27"/>
      <c r="V112" s="29"/>
      <c r="W112" s="29"/>
      <c r="X112" s="29"/>
      <c r="Y112" s="29"/>
      <c r="Z112" s="29"/>
      <c r="AA112" s="29"/>
      <c r="AB112" s="29"/>
      <c r="AC112" s="29"/>
      <c r="AD112" s="29" t="s">
        <v>41</v>
      </c>
      <c r="AE112" s="29">
        <v>0</v>
      </c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</row>
    <row r="113" spans="1:59" outlineLevel="1" x14ac:dyDescent="0.2">
      <c r="A113" s="23"/>
      <c r="B113" s="23"/>
      <c r="C113" s="30" t="s">
        <v>62</v>
      </c>
      <c r="D113" s="31"/>
      <c r="E113" s="32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8"/>
      <c r="U113" s="27"/>
      <c r="V113" s="29"/>
      <c r="W113" s="29"/>
      <c r="X113" s="29"/>
      <c r="Y113" s="29"/>
      <c r="Z113" s="29"/>
      <c r="AA113" s="29"/>
      <c r="AB113" s="29"/>
      <c r="AC113" s="29"/>
      <c r="AD113" s="29" t="s">
        <v>41</v>
      </c>
      <c r="AE113" s="29">
        <v>0</v>
      </c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</row>
    <row r="114" spans="1:59" outlineLevel="1" x14ac:dyDescent="0.2">
      <c r="A114" s="23"/>
      <c r="B114" s="23"/>
      <c r="C114" s="30" t="s">
        <v>62</v>
      </c>
      <c r="D114" s="31"/>
      <c r="E114" s="3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8"/>
      <c r="U114" s="27"/>
      <c r="V114" s="29"/>
      <c r="W114" s="29"/>
      <c r="X114" s="29"/>
      <c r="Y114" s="29"/>
      <c r="Z114" s="29"/>
      <c r="AA114" s="29"/>
      <c r="AB114" s="29"/>
      <c r="AC114" s="29"/>
      <c r="AD114" s="29" t="s">
        <v>41</v>
      </c>
      <c r="AE114" s="29">
        <v>0</v>
      </c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</row>
    <row r="115" spans="1:59" outlineLevel="1" x14ac:dyDescent="0.2">
      <c r="A115" s="23"/>
      <c r="B115" s="23"/>
      <c r="C115" s="30" t="s">
        <v>62</v>
      </c>
      <c r="D115" s="31"/>
      <c r="E115" s="32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8"/>
      <c r="U115" s="27"/>
      <c r="V115" s="29"/>
      <c r="W115" s="29"/>
      <c r="X115" s="29"/>
      <c r="Y115" s="29"/>
      <c r="Z115" s="29"/>
      <c r="AA115" s="29"/>
      <c r="AB115" s="29"/>
      <c r="AC115" s="29"/>
      <c r="AD115" s="29" t="s">
        <v>41</v>
      </c>
      <c r="AE115" s="29">
        <v>0</v>
      </c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</row>
    <row r="116" spans="1:59" outlineLevel="1" x14ac:dyDescent="0.2">
      <c r="A116" s="23"/>
      <c r="B116" s="23"/>
      <c r="C116" s="30" t="s">
        <v>62</v>
      </c>
      <c r="D116" s="31"/>
      <c r="E116" s="3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8"/>
      <c r="U116" s="27"/>
      <c r="V116" s="29"/>
      <c r="W116" s="29"/>
      <c r="X116" s="29"/>
      <c r="Y116" s="29"/>
      <c r="Z116" s="29"/>
      <c r="AA116" s="29"/>
      <c r="AB116" s="29"/>
      <c r="AC116" s="29"/>
      <c r="AD116" s="29" t="s">
        <v>41</v>
      </c>
      <c r="AE116" s="29">
        <v>0</v>
      </c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</row>
    <row r="117" spans="1:59" outlineLevel="1" x14ac:dyDescent="0.2">
      <c r="A117" s="23"/>
      <c r="B117" s="23"/>
      <c r="C117" s="30" t="s">
        <v>62</v>
      </c>
      <c r="D117" s="31"/>
      <c r="E117" s="32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8"/>
      <c r="U117" s="27"/>
      <c r="V117" s="29"/>
      <c r="W117" s="29"/>
      <c r="X117" s="29"/>
      <c r="Y117" s="29"/>
      <c r="Z117" s="29"/>
      <c r="AA117" s="29"/>
      <c r="AB117" s="29"/>
      <c r="AC117" s="29"/>
      <c r="AD117" s="29" t="s">
        <v>41</v>
      </c>
      <c r="AE117" s="29">
        <v>0</v>
      </c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</row>
    <row r="118" spans="1:59" outlineLevel="1" x14ac:dyDescent="0.2">
      <c r="A118" s="23">
        <v>27</v>
      </c>
      <c r="B118" s="23" t="s">
        <v>156</v>
      </c>
      <c r="C118" s="24" t="s">
        <v>157</v>
      </c>
      <c r="D118" s="25" t="s">
        <v>73</v>
      </c>
      <c r="E118" s="26">
        <v>47.331000000000003</v>
      </c>
      <c r="F118" s="27"/>
      <c r="G118" s="27"/>
      <c r="H118" s="27">
        <v>412.18</v>
      </c>
      <c r="I118" s="27">
        <f>ROUND(E118*H118,2)</f>
        <v>19508.89</v>
      </c>
      <c r="J118" s="27">
        <v>205.82</v>
      </c>
      <c r="K118" s="27">
        <f>ROUND(E118*J118,2)</f>
        <v>9741.67</v>
      </c>
      <c r="L118" s="27">
        <v>21</v>
      </c>
      <c r="M118" s="27">
        <f>G118*(1+L118/100)</f>
        <v>0</v>
      </c>
      <c r="N118" s="27">
        <v>0.27212999999999998</v>
      </c>
      <c r="O118" s="27">
        <f>ROUND(E118*N118,2)</f>
        <v>12.88</v>
      </c>
      <c r="P118" s="27">
        <v>0</v>
      </c>
      <c r="Q118" s="27">
        <f>ROUND(E118*P118,2)</f>
        <v>0</v>
      </c>
      <c r="R118" s="27"/>
      <c r="S118" s="27"/>
      <c r="T118" s="28">
        <v>0.69099999999999995</v>
      </c>
      <c r="U118" s="27">
        <f>ROUND(E118*T118,2)</f>
        <v>32.71</v>
      </c>
      <c r="V118" s="29"/>
      <c r="W118" s="29"/>
      <c r="X118" s="29"/>
      <c r="Y118" s="29"/>
      <c r="Z118" s="29"/>
      <c r="AA118" s="29"/>
      <c r="AB118" s="29"/>
      <c r="AC118" s="29"/>
      <c r="AD118" s="29" t="s">
        <v>39</v>
      </c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</row>
    <row r="119" spans="1:59" outlineLevel="1" x14ac:dyDescent="0.2">
      <c r="A119" s="23"/>
      <c r="B119" s="23"/>
      <c r="C119" s="30" t="s">
        <v>91</v>
      </c>
      <c r="D119" s="31"/>
      <c r="E119" s="32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8"/>
      <c r="U119" s="27"/>
      <c r="V119" s="29"/>
      <c r="W119" s="29"/>
      <c r="X119" s="29"/>
      <c r="Y119" s="29"/>
      <c r="Z119" s="29"/>
      <c r="AA119" s="29"/>
      <c r="AB119" s="29"/>
      <c r="AC119" s="29"/>
      <c r="AD119" s="29" t="s">
        <v>41</v>
      </c>
      <c r="AE119" s="29">
        <v>0</v>
      </c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</row>
    <row r="120" spans="1:59" outlineLevel="1" x14ac:dyDescent="0.2">
      <c r="A120" s="23"/>
      <c r="B120" s="23"/>
      <c r="C120" s="30" t="s">
        <v>158</v>
      </c>
      <c r="D120" s="31"/>
      <c r="E120" s="32">
        <v>38.1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8"/>
      <c r="U120" s="27"/>
      <c r="V120" s="29"/>
      <c r="W120" s="29"/>
      <c r="X120" s="29"/>
      <c r="Y120" s="29"/>
      <c r="Z120" s="29"/>
      <c r="AA120" s="29"/>
      <c r="AB120" s="29"/>
      <c r="AC120" s="29"/>
      <c r="AD120" s="29" t="s">
        <v>41</v>
      </c>
      <c r="AE120" s="29">
        <v>0</v>
      </c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</row>
    <row r="121" spans="1:59" outlineLevel="1" x14ac:dyDescent="0.2">
      <c r="A121" s="23"/>
      <c r="B121" s="23"/>
      <c r="C121" s="30" t="s">
        <v>93</v>
      </c>
      <c r="D121" s="31"/>
      <c r="E121" s="32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8"/>
      <c r="U121" s="27"/>
      <c r="V121" s="29"/>
      <c r="W121" s="29"/>
      <c r="X121" s="29"/>
      <c r="Y121" s="29"/>
      <c r="Z121" s="29"/>
      <c r="AA121" s="29"/>
      <c r="AB121" s="29"/>
      <c r="AC121" s="29"/>
      <c r="AD121" s="29" t="s">
        <v>41</v>
      </c>
      <c r="AE121" s="29">
        <v>0</v>
      </c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</row>
    <row r="122" spans="1:59" outlineLevel="1" x14ac:dyDescent="0.2">
      <c r="A122" s="23"/>
      <c r="B122" s="23"/>
      <c r="C122" s="30" t="s">
        <v>159</v>
      </c>
      <c r="D122" s="31"/>
      <c r="E122" s="32">
        <v>-3.5459999999999998</v>
      </c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8"/>
      <c r="U122" s="27"/>
      <c r="V122" s="29"/>
      <c r="W122" s="29"/>
      <c r="X122" s="29"/>
      <c r="Y122" s="29"/>
      <c r="Z122" s="29"/>
      <c r="AA122" s="29"/>
      <c r="AB122" s="29"/>
      <c r="AC122" s="29"/>
      <c r="AD122" s="29" t="s">
        <v>41</v>
      </c>
      <c r="AE122" s="29">
        <v>0</v>
      </c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</row>
    <row r="123" spans="1:59" outlineLevel="1" x14ac:dyDescent="0.2">
      <c r="A123" s="23"/>
      <c r="B123" s="23"/>
      <c r="C123" s="30" t="s">
        <v>96</v>
      </c>
      <c r="D123" s="31"/>
      <c r="E123" s="32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8"/>
      <c r="U123" s="27"/>
      <c r="V123" s="29"/>
      <c r="W123" s="29"/>
      <c r="X123" s="29"/>
      <c r="Y123" s="29"/>
      <c r="Z123" s="29"/>
      <c r="AA123" s="29"/>
      <c r="AB123" s="29"/>
      <c r="AC123" s="29"/>
      <c r="AD123" s="29" t="s">
        <v>41</v>
      </c>
      <c r="AE123" s="29">
        <v>0</v>
      </c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</row>
    <row r="124" spans="1:59" outlineLevel="1" x14ac:dyDescent="0.2">
      <c r="A124" s="23"/>
      <c r="B124" s="23"/>
      <c r="C124" s="30" t="s">
        <v>160</v>
      </c>
      <c r="D124" s="31"/>
      <c r="E124" s="32">
        <v>6.3</v>
      </c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8"/>
      <c r="U124" s="27"/>
      <c r="V124" s="29"/>
      <c r="W124" s="29"/>
      <c r="X124" s="29"/>
      <c r="Y124" s="29"/>
      <c r="Z124" s="29"/>
      <c r="AA124" s="29"/>
      <c r="AB124" s="29"/>
      <c r="AC124" s="29"/>
      <c r="AD124" s="29" t="s">
        <v>41</v>
      </c>
      <c r="AE124" s="29">
        <v>0</v>
      </c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</row>
    <row r="125" spans="1:59" outlineLevel="1" x14ac:dyDescent="0.2">
      <c r="A125" s="23"/>
      <c r="B125" s="23"/>
      <c r="C125" s="30" t="s">
        <v>161</v>
      </c>
      <c r="D125" s="31"/>
      <c r="E125" s="32">
        <v>8.25</v>
      </c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8"/>
      <c r="U125" s="27"/>
      <c r="V125" s="29"/>
      <c r="W125" s="29"/>
      <c r="X125" s="29"/>
      <c r="Y125" s="29"/>
      <c r="Z125" s="29"/>
      <c r="AA125" s="29"/>
      <c r="AB125" s="29"/>
      <c r="AC125" s="29"/>
      <c r="AD125" s="29" t="s">
        <v>41</v>
      </c>
      <c r="AE125" s="29">
        <v>0</v>
      </c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</row>
    <row r="126" spans="1:59" outlineLevel="1" x14ac:dyDescent="0.2">
      <c r="A126" s="23"/>
      <c r="B126" s="23"/>
      <c r="C126" s="30" t="s">
        <v>98</v>
      </c>
      <c r="D126" s="31"/>
      <c r="E126" s="3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8"/>
      <c r="U126" s="27"/>
      <c r="V126" s="29"/>
      <c r="W126" s="29"/>
      <c r="X126" s="29"/>
      <c r="Y126" s="29"/>
      <c r="Z126" s="29"/>
      <c r="AA126" s="29"/>
      <c r="AB126" s="29"/>
      <c r="AC126" s="29"/>
      <c r="AD126" s="29" t="s">
        <v>41</v>
      </c>
      <c r="AE126" s="29">
        <v>0</v>
      </c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</row>
    <row r="127" spans="1:59" outlineLevel="1" x14ac:dyDescent="0.2">
      <c r="A127" s="23"/>
      <c r="B127" s="23"/>
      <c r="C127" s="30" t="s">
        <v>162</v>
      </c>
      <c r="D127" s="31"/>
      <c r="E127" s="32">
        <v>-1.7729999999999999</v>
      </c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8"/>
      <c r="U127" s="27"/>
      <c r="V127" s="29"/>
      <c r="W127" s="29"/>
      <c r="X127" s="29"/>
      <c r="Y127" s="29"/>
      <c r="Z127" s="29"/>
      <c r="AA127" s="29"/>
      <c r="AB127" s="29"/>
      <c r="AC127" s="29"/>
      <c r="AD127" s="29" t="s">
        <v>41</v>
      </c>
      <c r="AE127" s="29">
        <v>0</v>
      </c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</row>
    <row r="128" spans="1:59" ht="22.5" outlineLevel="1" x14ac:dyDescent="0.2">
      <c r="A128" s="23">
        <v>28</v>
      </c>
      <c r="B128" s="23" t="s">
        <v>163</v>
      </c>
      <c r="C128" s="24" t="s">
        <v>164</v>
      </c>
      <c r="D128" s="25" t="s">
        <v>70</v>
      </c>
      <c r="E128" s="26">
        <v>0.67900000000000005</v>
      </c>
      <c r="F128" s="27"/>
      <c r="G128" s="27"/>
      <c r="H128" s="27">
        <v>23043.33</v>
      </c>
      <c r="I128" s="27">
        <f>ROUND(E128*H128,2)</f>
        <v>15646.42</v>
      </c>
      <c r="J128" s="27">
        <v>7366.6699999999983</v>
      </c>
      <c r="K128" s="27">
        <f>ROUND(E128*J128,2)</f>
        <v>5001.97</v>
      </c>
      <c r="L128" s="27">
        <v>21</v>
      </c>
      <c r="M128" s="27">
        <f>G128*(1+L128/100)</f>
        <v>0</v>
      </c>
      <c r="N128" s="27">
        <v>1.0970899999999999</v>
      </c>
      <c r="O128" s="27">
        <f>ROUND(E128*N128,2)</f>
        <v>0.74</v>
      </c>
      <c r="P128" s="27">
        <v>0</v>
      </c>
      <c r="Q128" s="27">
        <f>ROUND(E128*P128,2)</f>
        <v>0</v>
      </c>
      <c r="R128" s="27"/>
      <c r="S128" s="27"/>
      <c r="T128" s="28">
        <v>16.582999999999998</v>
      </c>
      <c r="U128" s="27">
        <f>ROUND(E128*T128,2)</f>
        <v>11.26</v>
      </c>
      <c r="V128" s="29"/>
      <c r="W128" s="29"/>
      <c r="X128" s="29"/>
      <c r="Y128" s="29"/>
      <c r="Z128" s="29"/>
      <c r="AA128" s="29"/>
      <c r="AB128" s="29"/>
      <c r="AC128" s="29"/>
      <c r="AD128" s="29" t="s">
        <v>39</v>
      </c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</row>
    <row r="129" spans="1:59" x14ac:dyDescent="0.2">
      <c r="A129" s="34" t="s">
        <v>32</v>
      </c>
      <c r="B129" s="34" t="s">
        <v>165</v>
      </c>
      <c r="C129" s="35" t="s">
        <v>166</v>
      </c>
      <c r="D129" s="36"/>
      <c r="E129" s="37"/>
      <c r="F129" s="38"/>
      <c r="G129" s="38">
        <f>SUMIF(AD130:AD197,"&lt;&gt;NOR",G130:G197)</f>
        <v>0</v>
      </c>
      <c r="H129" s="38"/>
      <c r="I129" s="38">
        <f>SUM(I130:I197)</f>
        <v>880753.3600000001</v>
      </c>
      <c r="J129" s="38"/>
      <c r="K129" s="38">
        <f>SUM(K130:K197)</f>
        <v>453096.80000000005</v>
      </c>
      <c r="L129" s="38"/>
      <c r="M129" s="38">
        <f>SUM(M130:M197)</f>
        <v>172533.53</v>
      </c>
      <c r="N129" s="38"/>
      <c r="O129" s="38">
        <f>SUM(O130:O197)</f>
        <v>172749.44</v>
      </c>
      <c r="P129" s="38"/>
      <c r="Q129" s="38">
        <f>SUM(Q130:Q197)</f>
        <v>172533.53</v>
      </c>
      <c r="R129" s="38"/>
      <c r="S129" s="38"/>
      <c r="T129" s="39"/>
      <c r="U129" s="38">
        <f>SUM(U130:U197)</f>
        <v>172958.53</v>
      </c>
      <c r="AD129" s="1" t="s">
        <v>35</v>
      </c>
    </row>
    <row r="130" spans="1:59" ht="22.5" outlineLevel="1" x14ac:dyDescent="0.2">
      <c r="A130" s="23">
        <v>29</v>
      </c>
      <c r="B130" s="23" t="s">
        <v>167</v>
      </c>
      <c r="C130" s="24" t="s">
        <v>168</v>
      </c>
      <c r="D130" s="25" t="s">
        <v>73</v>
      </c>
      <c r="E130" s="26">
        <v>116.592</v>
      </c>
      <c r="F130" s="27"/>
      <c r="G130" s="27"/>
      <c r="H130" s="27">
        <v>1007.92</v>
      </c>
      <c r="I130" s="27">
        <f>ROUND(E130*H130,2)</f>
        <v>117515.41</v>
      </c>
      <c r="J130" s="27">
        <v>392.08000000000004</v>
      </c>
      <c r="K130" s="27">
        <f>ROUND(E130*J130,2)</f>
        <v>45713.39</v>
      </c>
      <c r="L130" s="27">
        <v>21</v>
      </c>
      <c r="M130" s="27">
        <f>G130*(1+L130/100)</f>
        <v>0</v>
      </c>
      <c r="N130" s="27">
        <v>0.31941000000000003</v>
      </c>
      <c r="O130" s="27">
        <f>ROUND(E130*N130,2)</f>
        <v>37.24</v>
      </c>
      <c r="P130" s="27">
        <v>0</v>
      </c>
      <c r="Q130" s="27">
        <f>ROUND(E130*P130,2)</f>
        <v>0</v>
      </c>
      <c r="R130" s="27"/>
      <c r="S130" s="27"/>
      <c r="T130" s="28">
        <v>0.38858999999999999</v>
      </c>
      <c r="U130" s="27">
        <f>ROUND(E130*T130,2)</f>
        <v>45.31</v>
      </c>
      <c r="V130" s="29"/>
      <c r="W130" s="29"/>
      <c r="X130" s="29"/>
      <c r="Y130" s="29"/>
      <c r="Z130" s="29"/>
      <c r="AA130" s="29"/>
      <c r="AB130" s="29"/>
      <c r="AC130" s="29"/>
      <c r="AD130" s="29" t="s">
        <v>52</v>
      </c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</row>
    <row r="131" spans="1:59" outlineLevel="1" x14ac:dyDescent="0.2">
      <c r="A131" s="23"/>
      <c r="B131" s="23"/>
      <c r="C131" s="30" t="s">
        <v>96</v>
      </c>
      <c r="D131" s="31"/>
      <c r="E131" s="32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8"/>
      <c r="U131" s="27"/>
      <c r="V131" s="29"/>
      <c r="W131" s="29"/>
      <c r="X131" s="29"/>
      <c r="Y131" s="29"/>
      <c r="Z131" s="29"/>
      <c r="AA131" s="29"/>
      <c r="AB131" s="29"/>
      <c r="AC131" s="29"/>
      <c r="AD131" s="29" t="s">
        <v>41</v>
      </c>
      <c r="AE131" s="29">
        <v>0</v>
      </c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</row>
    <row r="132" spans="1:59" outlineLevel="1" x14ac:dyDescent="0.2">
      <c r="A132" s="23"/>
      <c r="B132" s="23"/>
      <c r="C132" s="30" t="s">
        <v>169</v>
      </c>
      <c r="D132" s="31"/>
      <c r="E132" s="32">
        <v>58.295999999999999</v>
      </c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8"/>
      <c r="U132" s="27"/>
      <c r="V132" s="29"/>
      <c r="W132" s="29"/>
      <c r="X132" s="29"/>
      <c r="Y132" s="29"/>
      <c r="Z132" s="29"/>
      <c r="AA132" s="29"/>
      <c r="AB132" s="29"/>
      <c r="AC132" s="29"/>
      <c r="AD132" s="29" t="s">
        <v>41</v>
      </c>
      <c r="AE132" s="29">
        <v>0</v>
      </c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</row>
    <row r="133" spans="1:59" outlineLevel="1" x14ac:dyDescent="0.2">
      <c r="A133" s="23"/>
      <c r="B133" s="23"/>
      <c r="C133" s="30" t="s">
        <v>91</v>
      </c>
      <c r="D133" s="31"/>
      <c r="E133" s="32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8"/>
      <c r="U133" s="27"/>
      <c r="V133" s="29"/>
      <c r="W133" s="29"/>
      <c r="X133" s="29"/>
      <c r="Y133" s="29"/>
      <c r="Z133" s="29"/>
      <c r="AA133" s="29"/>
      <c r="AB133" s="29"/>
      <c r="AC133" s="29"/>
      <c r="AD133" s="29" t="s">
        <v>41</v>
      </c>
      <c r="AE133" s="29">
        <v>0</v>
      </c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</row>
    <row r="134" spans="1:59" outlineLevel="1" x14ac:dyDescent="0.2">
      <c r="A134" s="23"/>
      <c r="B134" s="23"/>
      <c r="C134" s="30" t="s">
        <v>169</v>
      </c>
      <c r="D134" s="31"/>
      <c r="E134" s="32">
        <v>58.295999999999999</v>
      </c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8"/>
      <c r="U134" s="27"/>
      <c r="V134" s="29"/>
      <c r="W134" s="29"/>
      <c r="X134" s="29"/>
      <c r="Y134" s="29"/>
      <c r="Z134" s="29"/>
      <c r="AA134" s="29"/>
      <c r="AB134" s="29"/>
      <c r="AC134" s="29"/>
      <c r="AD134" s="29" t="s">
        <v>41</v>
      </c>
      <c r="AE134" s="29">
        <v>0</v>
      </c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</row>
    <row r="135" spans="1:59" ht="22.5" outlineLevel="1" x14ac:dyDescent="0.2">
      <c r="A135" s="23">
        <v>30</v>
      </c>
      <c r="B135" s="23" t="s">
        <v>170</v>
      </c>
      <c r="C135" s="24" t="s">
        <v>171</v>
      </c>
      <c r="D135" s="25" t="s">
        <v>73</v>
      </c>
      <c r="E135" s="26">
        <v>539.75599999999997</v>
      </c>
      <c r="F135" s="27"/>
      <c r="G135" s="27"/>
      <c r="H135" s="27">
        <v>950.84</v>
      </c>
      <c r="I135" s="27">
        <f>ROUND(E135*H135,2)</f>
        <v>513221.6</v>
      </c>
      <c r="J135" s="27">
        <v>342.15999999999997</v>
      </c>
      <c r="K135" s="27">
        <f>ROUND(E135*J135,2)</f>
        <v>184682.91</v>
      </c>
      <c r="L135" s="27">
        <v>21</v>
      </c>
      <c r="M135" s="27">
        <f>G135*(1+L135/100)</f>
        <v>0</v>
      </c>
      <c r="N135" s="27">
        <v>0.3085</v>
      </c>
      <c r="O135" s="27">
        <f>ROUND(E135*N135,2)</f>
        <v>166.51</v>
      </c>
      <c r="P135" s="27">
        <v>0</v>
      </c>
      <c r="Q135" s="27">
        <f>ROUND(E135*P135,2)</f>
        <v>0</v>
      </c>
      <c r="R135" s="27"/>
      <c r="S135" s="27"/>
      <c r="T135" s="28">
        <v>0.45550000000000002</v>
      </c>
      <c r="U135" s="27">
        <f>ROUND(E135*T135,2)</f>
        <v>245.86</v>
      </c>
      <c r="V135" s="29"/>
      <c r="W135" s="29"/>
      <c r="X135" s="29"/>
      <c r="Y135" s="29"/>
      <c r="Z135" s="29"/>
      <c r="AA135" s="29"/>
      <c r="AB135" s="29"/>
      <c r="AC135" s="29"/>
      <c r="AD135" s="29" t="s">
        <v>52</v>
      </c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</row>
    <row r="136" spans="1:59" outlineLevel="1" x14ac:dyDescent="0.2">
      <c r="A136" s="23"/>
      <c r="B136" s="23"/>
      <c r="C136" s="30" t="s">
        <v>141</v>
      </c>
      <c r="D136" s="31"/>
      <c r="E136" s="3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8"/>
      <c r="U136" s="27"/>
      <c r="V136" s="29"/>
      <c r="W136" s="29"/>
      <c r="X136" s="29"/>
      <c r="Y136" s="29"/>
      <c r="Z136" s="29"/>
      <c r="AA136" s="29"/>
      <c r="AB136" s="29"/>
      <c r="AC136" s="29"/>
      <c r="AD136" s="29" t="s">
        <v>41</v>
      </c>
      <c r="AE136" s="29">
        <v>0</v>
      </c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</row>
    <row r="137" spans="1:59" outlineLevel="1" x14ac:dyDescent="0.2">
      <c r="A137" s="23"/>
      <c r="B137" s="23"/>
      <c r="C137" s="30" t="s">
        <v>172</v>
      </c>
      <c r="D137" s="31"/>
      <c r="E137" s="32">
        <v>43.064999999999998</v>
      </c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8"/>
      <c r="U137" s="27"/>
      <c r="V137" s="29"/>
      <c r="W137" s="29"/>
      <c r="X137" s="29"/>
      <c r="Y137" s="29"/>
      <c r="Z137" s="29"/>
      <c r="AA137" s="29"/>
      <c r="AB137" s="29"/>
      <c r="AC137" s="29"/>
      <c r="AD137" s="29" t="s">
        <v>41</v>
      </c>
      <c r="AE137" s="29">
        <v>0</v>
      </c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</row>
    <row r="138" spans="1:59" outlineLevel="1" x14ac:dyDescent="0.2">
      <c r="A138" s="23"/>
      <c r="B138" s="23"/>
      <c r="C138" s="30" t="s">
        <v>173</v>
      </c>
      <c r="D138" s="31"/>
      <c r="E138" s="32">
        <v>193.6</v>
      </c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8"/>
      <c r="U138" s="27"/>
      <c r="V138" s="29"/>
      <c r="W138" s="29"/>
      <c r="X138" s="29"/>
      <c r="Y138" s="29"/>
      <c r="Z138" s="29"/>
      <c r="AA138" s="29"/>
      <c r="AB138" s="29"/>
      <c r="AC138" s="29"/>
      <c r="AD138" s="29" t="s">
        <v>41</v>
      </c>
      <c r="AE138" s="29">
        <v>0</v>
      </c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</row>
    <row r="139" spans="1:59" outlineLevel="1" x14ac:dyDescent="0.2">
      <c r="A139" s="23"/>
      <c r="B139" s="23"/>
      <c r="C139" s="30" t="s">
        <v>174</v>
      </c>
      <c r="D139" s="31"/>
      <c r="E139" s="32">
        <v>28.8</v>
      </c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8"/>
      <c r="U139" s="27"/>
      <c r="V139" s="29"/>
      <c r="W139" s="29"/>
      <c r="X139" s="29"/>
      <c r="Y139" s="29"/>
      <c r="Z139" s="29"/>
      <c r="AA139" s="29"/>
      <c r="AB139" s="29"/>
      <c r="AC139" s="29"/>
      <c r="AD139" s="29" t="s">
        <v>41</v>
      </c>
      <c r="AE139" s="29">
        <v>0</v>
      </c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</row>
    <row r="140" spans="1:59" outlineLevel="1" x14ac:dyDescent="0.2">
      <c r="A140" s="23"/>
      <c r="B140" s="23"/>
      <c r="C140" s="30" t="s">
        <v>91</v>
      </c>
      <c r="D140" s="31"/>
      <c r="E140" s="3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8"/>
      <c r="U140" s="27"/>
      <c r="V140" s="29"/>
      <c r="W140" s="29"/>
      <c r="X140" s="29"/>
      <c r="Y140" s="29"/>
      <c r="Z140" s="29"/>
      <c r="AA140" s="29"/>
      <c r="AB140" s="29"/>
      <c r="AC140" s="29"/>
      <c r="AD140" s="29" t="s">
        <v>41</v>
      </c>
      <c r="AE140" s="29">
        <v>0</v>
      </c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1:59" outlineLevel="1" x14ac:dyDescent="0.2">
      <c r="A141" s="23"/>
      <c r="B141" s="23"/>
      <c r="C141" s="30" t="s">
        <v>173</v>
      </c>
      <c r="D141" s="31"/>
      <c r="E141" s="32">
        <v>193.6</v>
      </c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8"/>
      <c r="U141" s="27"/>
      <c r="V141" s="29"/>
      <c r="W141" s="29"/>
      <c r="X141" s="29"/>
      <c r="Y141" s="29"/>
      <c r="Z141" s="29"/>
      <c r="AA141" s="29"/>
      <c r="AB141" s="29"/>
      <c r="AC141" s="29"/>
      <c r="AD141" s="29" t="s">
        <v>41</v>
      </c>
      <c r="AE141" s="29">
        <v>0</v>
      </c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1:59" outlineLevel="1" x14ac:dyDescent="0.2">
      <c r="A142" s="23"/>
      <c r="B142" s="23"/>
      <c r="C142" s="30" t="s">
        <v>175</v>
      </c>
      <c r="D142" s="31"/>
      <c r="E142" s="32">
        <v>33.825000000000003</v>
      </c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8"/>
      <c r="U142" s="27"/>
      <c r="V142" s="29"/>
      <c r="W142" s="29"/>
      <c r="X142" s="29"/>
      <c r="Y142" s="29"/>
      <c r="Z142" s="29"/>
      <c r="AA142" s="29"/>
      <c r="AB142" s="29"/>
      <c r="AC142" s="29"/>
      <c r="AD142" s="29" t="s">
        <v>41</v>
      </c>
      <c r="AE142" s="29">
        <v>0</v>
      </c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59" outlineLevel="1" x14ac:dyDescent="0.2">
      <c r="A143" s="23"/>
      <c r="B143" s="23"/>
      <c r="C143" s="30" t="s">
        <v>176</v>
      </c>
      <c r="D143" s="31"/>
      <c r="E143" s="32">
        <v>46.866</v>
      </c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8"/>
      <c r="U143" s="27"/>
      <c r="V143" s="29"/>
      <c r="W143" s="29"/>
      <c r="X143" s="29"/>
      <c r="Y143" s="29"/>
      <c r="Z143" s="29"/>
      <c r="AA143" s="29"/>
      <c r="AB143" s="29"/>
      <c r="AC143" s="29"/>
      <c r="AD143" s="29" t="s">
        <v>41</v>
      </c>
      <c r="AE143" s="29">
        <v>0</v>
      </c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59" outlineLevel="1" x14ac:dyDescent="0.2">
      <c r="A144" s="23">
        <v>31</v>
      </c>
      <c r="B144" s="23" t="s">
        <v>177</v>
      </c>
      <c r="C144" s="24" t="s">
        <v>178</v>
      </c>
      <c r="D144" s="25" t="s">
        <v>73</v>
      </c>
      <c r="E144" s="26">
        <v>36.765000000000001</v>
      </c>
      <c r="F144" s="27"/>
      <c r="G144" s="27"/>
      <c r="H144" s="27">
        <v>753.24</v>
      </c>
      <c r="I144" s="27">
        <f>ROUND(E144*H144,2)</f>
        <v>27692.87</v>
      </c>
      <c r="J144" s="27">
        <v>552.76</v>
      </c>
      <c r="K144" s="27">
        <f>ROUND(E144*J144,2)</f>
        <v>20322.22</v>
      </c>
      <c r="L144" s="27">
        <v>21</v>
      </c>
      <c r="M144" s="27">
        <f>G144*(1+L144/100)</f>
        <v>0</v>
      </c>
      <c r="N144" s="27">
        <v>2.2339999999999999E-2</v>
      </c>
      <c r="O144" s="27">
        <f>ROUND(E144*N144,2)</f>
        <v>0.82</v>
      </c>
      <c r="P144" s="27">
        <v>0</v>
      </c>
      <c r="Q144" s="27">
        <f>ROUND(E144*P144,2)</f>
        <v>0</v>
      </c>
      <c r="R144" s="27"/>
      <c r="S144" s="27"/>
      <c r="T144" s="28">
        <v>1.3097700000000001</v>
      </c>
      <c r="U144" s="27">
        <f>ROUND(E144*T144,2)</f>
        <v>48.15</v>
      </c>
      <c r="V144" s="29"/>
      <c r="W144" s="29"/>
      <c r="X144" s="29"/>
      <c r="Y144" s="29"/>
      <c r="Z144" s="29"/>
      <c r="AA144" s="29"/>
      <c r="AB144" s="29"/>
      <c r="AC144" s="29"/>
      <c r="AD144" s="29" t="s">
        <v>52</v>
      </c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1:59" outlineLevel="1" x14ac:dyDescent="0.2">
      <c r="A145" s="23"/>
      <c r="B145" s="23"/>
      <c r="C145" s="30" t="s">
        <v>96</v>
      </c>
      <c r="D145" s="31"/>
      <c r="E145" s="32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8"/>
      <c r="U145" s="27"/>
      <c r="V145" s="29"/>
      <c r="W145" s="29"/>
      <c r="X145" s="29"/>
      <c r="Y145" s="29"/>
      <c r="Z145" s="29"/>
      <c r="AA145" s="29"/>
      <c r="AB145" s="29"/>
      <c r="AC145" s="29"/>
      <c r="AD145" s="29" t="s">
        <v>41</v>
      </c>
      <c r="AE145" s="29">
        <v>0</v>
      </c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1:59" outlineLevel="1" x14ac:dyDescent="0.2">
      <c r="A146" s="23"/>
      <c r="B146" s="23"/>
      <c r="C146" s="30" t="s">
        <v>179</v>
      </c>
      <c r="D146" s="31"/>
      <c r="E146" s="32">
        <v>1.38</v>
      </c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8"/>
      <c r="U146" s="27"/>
      <c r="V146" s="29"/>
      <c r="W146" s="29"/>
      <c r="X146" s="29"/>
      <c r="Y146" s="29"/>
      <c r="Z146" s="29"/>
      <c r="AA146" s="29"/>
      <c r="AB146" s="29"/>
      <c r="AC146" s="29"/>
      <c r="AD146" s="29" t="s">
        <v>41</v>
      </c>
      <c r="AE146" s="29">
        <v>0</v>
      </c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1:59" outlineLevel="1" x14ac:dyDescent="0.2">
      <c r="A147" s="23"/>
      <c r="B147" s="23"/>
      <c r="C147" s="30" t="s">
        <v>180</v>
      </c>
      <c r="D147" s="31"/>
      <c r="E147" s="32">
        <v>6.2270000000000003</v>
      </c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8"/>
      <c r="U147" s="27"/>
      <c r="V147" s="29"/>
      <c r="W147" s="29"/>
      <c r="X147" s="29"/>
      <c r="Y147" s="29"/>
      <c r="Z147" s="29"/>
      <c r="AA147" s="29"/>
      <c r="AB147" s="29"/>
      <c r="AC147" s="29"/>
      <c r="AD147" s="29" t="s">
        <v>41</v>
      </c>
      <c r="AE147" s="29">
        <v>0</v>
      </c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1:59" outlineLevel="1" x14ac:dyDescent="0.2">
      <c r="A148" s="23"/>
      <c r="B148" s="23"/>
      <c r="C148" s="30" t="s">
        <v>181</v>
      </c>
      <c r="D148" s="31"/>
      <c r="E148" s="32">
        <v>8.6219999999999999</v>
      </c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8"/>
      <c r="U148" s="27"/>
      <c r="V148" s="29"/>
      <c r="W148" s="29"/>
      <c r="X148" s="29"/>
      <c r="Y148" s="29"/>
      <c r="Z148" s="29"/>
      <c r="AA148" s="29"/>
      <c r="AB148" s="29"/>
      <c r="AC148" s="29"/>
      <c r="AD148" s="29" t="s">
        <v>41</v>
      </c>
      <c r="AE148" s="29">
        <v>0</v>
      </c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1:59" outlineLevel="1" x14ac:dyDescent="0.2">
      <c r="A149" s="23"/>
      <c r="B149" s="23"/>
      <c r="C149" s="30" t="s">
        <v>182</v>
      </c>
      <c r="D149" s="31"/>
      <c r="E149" s="32">
        <v>6.556</v>
      </c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8"/>
      <c r="U149" s="27"/>
      <c r="V149" s="29"/>
      <c r="W149" s="29"/>
      <c r="X149" s="29"/>
      <c r="Y149" s="29"/>
      <c r="Z149" s="29"/>
      <c r="AA149" s="29"/>
      <c r="AB149" s="29"/>
      <c r="AC149" s="29"/>
      <c r="AD149" s="29" t="s">
        <v>41</v>
      </c>
      <c r="AE149" s="29">
        <v>0</v>
      </c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1:59" outlineLevel="1" x14ac:dyDescent="0.2">
      <c r="A150" s="23"/>
      <c r="B150" s="23"/>
      <c r="C150" s="30" t="s">
        <v>183</v>
      </c>
      <c r="D150" s="31"/>
      <c r="E150" s="32">
        <v>4.4000000000000004</v>
      </c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8"/>
      <c r="U150" s="27"/>
      <c r="V150" s="29"/>
      <c r="W150" s="29"/>
      <c r="X150" s="29"/>
      <c r="Y150" s="29"/>
      <c r="Z150" s="29"/>
      <c r="AA150" s="29"/>
      <c r="AB150" s="29"/>
      <c r="AC150" s="29"/>
      <c r="AD150" s="29" t="s">
        <v>41</v>
      </c>
      <c r="AE150" s="29">
        <v>0</v>
      </c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1:59" outlineLevel="1" x14ac:dyDescent="0.2">
      <c r="A151" s="23"/>
      <c r="B151" s="23"/>
      <c r="C151" s="30" t="s">
        <v>91</v>
      </c>
      <c r="D151" s="31"/>
      <c r="E151" s="32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8"/>
      <c r="U151" s="27"/>
      <c r="V151" s="29"/>
      <c r="W151" s="29"/>
      <c r="X151" s="29"/>
      <c r="Y151" s="29"/>
      <c r="Z151" s="29"/>
      <c r="AA151" s="29"/>
      <c r="AB151" s="29"/>
      <c r="AC151" s="29"/>
      <c r="AD151" s="29" t="s">
        <v>41</v>
      </c>
      <c r="AE151" s="29">
        <v>0</v>
      </c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1:59" outlineLevel="1" x14ac:dyDescent="0.2">
      <c r="A152" s="23"/>
      <c r="B152" s="23"/>
      <c r="C152" s="30" t="s">
        <v>184</v>
      </c>
      <c r="D152" s="31"/>
      <c r="E152" s="32">
        <v>9.58</v>
      </c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8"/>
      <c r="U152" s="27"/>
      <c r="V152" s="29"/>
      <c r="W152" s="29"/>
      <c r="X152" s="29"/>
      <c r="Y152" s="29"/>
      <c r="Z152" s="29"/>
      <c r="AA152" s="29"/>
      <c r="AB152" s="29"/>
      <c r="AC152" s="29"/>
      <c r="AD152" s="29" t="s">
        <v>41</v>
      </c>
      <c r="AE152" s="29">
        <v>0</v>
      </c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1:59" outlineLevel="1" x14ac:dyDescent="0.2">
      <c r="A153" s="23">
        <v>32</v>
      </c>
      <c r="B153" s="23" t="s">
        <v>185</v>
      </c>
      <c r="C153" s="24" t="s">
        <v>186</v>
      </c>
      <c r="D153" s="25" t="s">
        <v>38</v>
      </c>
      <c r="E153" s="26">
        <v>20.8935</v>
      </c>
      <c r="F153" s="27"/>
      <c r="G153" s="27"/>
      <c r="H153" s="27">
        <v>55054.37</v>
      </c>
      <c r="I153" s="27">
        <v>55054.37</v>
      </c>
      <c r="J153" s="27">
        <v>55054.37</v>
      </c>
      <c r="K153" s="27">
        <v>55054.37</v>
      </c>
      <c r="L153" s="27">
        <v>55054.37</v>
      </c>
      <c r="M153" s="27">
        <v>55054.37</v>
      </c>
      <c r="N153" s="27">
        <v>55054.37</v>
      </c>
      <c r="O153" s="27">
        <v>55054.37</v>
      </c>
      <c r="P153" s="27">
        <v>55054.37</v>
      </c>
      <c r="Q153" s="27">
        <v>55054.37</v>
      </c>
      <c r="R153" s="27">
        <v>55054.37</v>
      </c>
      <c r="S153" s="27">
        <v>55054.37</v>
      </c>
      <c r="T153" s="27">
        <v>55054.37</v>
      </c>
      <c r="U153" s="27">
        <v>55054.37</v>
      </c>
      <c r="V153" s="29"/>
      <c r="W153" s="29"/>
      <c r="X153" s="29"/>
      <c r="Y153" s="29"/>
      <c r="Z153" s="29"/>
      <c r="AA153" s="29"/>
      <c r="AB153" s="29"/>
      <c r="AC153" s="29"/>
      <c r="AD153" s="29" t="s">
        <v>39</v>
      </c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1:59" outlineLevel="1" x14ac:dyDescent="0.2">
      <c r="A154" s="23"/>
      <c r="B154" s="23"/>
      <c r="C154" s="30" t="s">
        <v>96</v>
      </c>
      <c r="D154" s="31"/>
      <c r="E154" s="3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8"/>
      <c r="U154" s="27"/>
      <c r="V154" s="29"/>
      <c r="W154" s="29"/>
      <c r="X154" s="29"/>
      <c r="Y154" s="29"/>
      <c r="Z154" s="29"/>
      <c r="AA154" s="29"/>
      <c r="AB154" s="29"/>
      <c r="AC154" s="29"/>
      <c r="AD154" s="29" t="s">
        <v>41</v>
      </c>
      <c r="AE154" s="29">
        <v>0</v>
      </c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1:59" outlineLevel="1" x14ac:dyDescent="0.2">
      <c r="A155" s="23"/>
      <c r="B155" s="23"/>
      <c r="C155" s="30" t="s">
        <v>187</v>
      </c>
      <c r="D155" s="31"/>
      <c r="E155" s="32">
        <v>4.0247999999999999</v>
      </c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8"/>
      <c r="U155" s="27"/>
      <c r="V155" s="29"/>
      <c r="W155" s="29"/>
      <c r="X155" s="29"/>
      <c r="Y155" s="29"/>
      <c r="Z155" s="29"/>
      <c r="AA155" s="29"/>
      <c r="AB155" s="29"/>
      <c r="AC155" s="29"/>
      <c r="AD155" s="29" t="s">
        <v>41</v>
      </c>
      <c r="AE155" s="29">
        <v>0</v>
      </c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1:59" outlineLevel="1" x14ac:dyDescent="0.2">
      <c r="A156" s="23"/>
      <c r="B156" s="23"/>
      <c r="C156" s="30" t="s">
        <v>188</v>
      </c>
      <c r="D156" s="31"/>
      <c r="E156" s="32">
        <v>4.5278999999999998</v>
      </c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8"/>
      <c r="U156" s="27"/>
      <c r="V156" s="29"/>
      <c r="W156" s="29"/>
      <c r="X156" s="29"/>
      <c r="Y156" s="29"/>
      <c r="Z156" s="29"/>
      <c r="AA156" s="29"/>
      <c r="AB156" s="29"/>
      <c r="AC156" s="29"/>
      <c r="AD156" s="29" t="s">
        <v>41</v>
      </c>
      <c r="AE156" s="29">
        <v>0</v>
      </c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1:59" outlineLevel="1" x14ac:dyDescent="0.2">
      <c r="A157" s="23"/>
      <c r="B157" s="23"/>
      <c r="C157" s="30" t="s">
        <v>91</v>
      </c>
      <c r="D157" s="31"/>
      <c r="E157" s="32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8"/>
      <c r="U157" s="27"/>
      <c r="V157" s="29"/>
      <c r="W157" s="29"/>
      <c r="X157" s="29"/>
      <c r="Y157" s="29"/>
      <c r="Z157" s="29"/>
      <c r="AA157" s="29"/>
      <c r="AB157" s="29"/>
      <c r="AC157" s="29"/>
      <c r="AD157" s="29" t="s">
        <v>41</v>
      </c>
      <c r="AE157" s="29">
        <v>0</v>
      </c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1:59" outlineLevel="1" x14ac:dyDescent="0.2">
      <c r="A158" s="23"/>
      <c r="B158" s="23"/>
      <c r="C158" s="30" t="s">
        <v>189</v>
      </c>
      <c r="D158" s="31"/>
      <c r="E158" s="32">
        <v>7.2446000000000002</v>
      </c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8"/>
      <c r="U158" s="27"/>
      <c r="V158" s="29"/>
      <c r="W158" s="29"/>
      <c r="X158" s="29"/>
      <c r="Y158" s="29"/>
      <c r="Z158" s="29"/>
      <c r="AA158" s="29"/>
      <c r="AB158" s="29"/>
      <c r="AC158" s="29"/>
      <c r="AD158" s="29" t="s">
        <v>41</v>
      </c>
      <c r="AE158" s="29">
        <v>0</v>
      </c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1:59" outlineLevel="1" x14ac:dyDescent="0.2">
      <c r="A159" s="23"/>
      <c r="B159" s="23"/>
      <c r="C159" s="30" t="s">
        <v>188</v>
      </c>
      <c r="D159" s="31"/>
      <c r="E159" s="32">
        <v>4.5278999999999998</v>
      </c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8"/>
      <c r="U159" s="27"/>
      <c r="V159" s="29"/>
      <c r="W159" s="29"/>
      <c r="X159" s="29"/>
      <c r="Y159" s="29"/>
      <c r="Z159" s="29"/>
      <c r="AA159" s="29"/>
      <c r="AB159" s="29"/>
      <c r="AC159" s="29"/>
      <c r="AD159" s="29" t="s">
        <v>41</v>
      </c>
      <c r="AE159" s="29">
        <v>0</v>
      </c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1:59" outlineLevel="1" x14ac:dyDescent="0.2">
      <c r="A160" s="23"/>
      <c r="B160" s="23"/>
      <c r="C160" s="30" t="s">
        <v>190</v>
      </c>
      <c r="D160" s="31"/>
      <c r="E160" s="32">
        <v>0.56830000000000003</v>
      </c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8"/>
      <c r="U160" s="27"/>
      <c r="V160" s="29"/>
      <c r="W160" s="29"/>
      <c r="X160" s="29"/>
      <c r="Y160" s="29"/>
      <c r="Z160" s="29"/>
      <c r="AA160" s="29"/>
      <c r="AB160" s="29"/>
      <c r="AC160" s="29"/>
      <c r="AD160" s="29" t="s">
        <v>41</v>
      </c>
      <c r="AE160" s="29">
        <v>0</v>
      </c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1:59" outlineLevel="1" x14ac:dyDescent="0.2">
      <c r="A161" s="23"/>
      <c r="B161" s="23"/>
      <c r="C161" s="30" t="s">
        <v>62</v>
      </c>
      <c r="D161" s="31"/>
      <c r="E161" s="32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8"/>
      <c r="U161" s="27"/>
      <c r="V161" s="29"/>
      <c r="W161" s="29"/>
      <c r="X161" s="29"/>
      <c r="Y161" s="29"/>
      <c r="Z161" s="29"/>
      <c r="AA161" s="29"/>
      <c r="AB161" s="29"/>
      <c r="AC161" s="29"/>
      <c r="AD161" s="29" t="s">
        <v>41</v>
      </c>
      <c r="AE161" s="29">
        <v>0</v>
      </c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1:59" outlineLevel="1" x14ac:dyDescent="0.2">
      <c r="A162" s="23">
        <v>33</v>
      </c>
      <c r="B162" s="23" t="s">
        <v>191</v>
      </c>
      <c r="C162" s="24" t="s">
        <v>192</v>
      </c>
      <c r="D162" s="25" t="s">
        <v>73</v>
      </c>
      <c r="E162" s="26">
        <v>87.65</v>
      </c>
      <c r="F162" s="27"/>
      <c r="G162" s="27"/>
      <c r="H162" s="27">
        <v>25637.63</v>
      </c>
      <c r="I162" s="27">
        <v>25637.63</v>
      </c>
      <c r="J162" s="27">
        <v>25637.63</v>
      </c>
      <c r="K162" s="27">
        <v>25637.63</v>
      </c>
      <c r="L162" s="27">
        <v>25637.63</v>
      </c>
      <c r="M162" s="27">
        <v>25637.63</v>
      </c>
      <c r="N162" s="27">
        <v>25637.63</v>
      </c>
      <c r="O162" s="27">
        <v>25637.63</v>
      </c>
      <c r="P162" s="27">
        <v>25637.63</v>
      </c>
      <c r="Q162" s="27">
        <v>25637.63</v>
      </c>
      <c r="R162" s="27">
        <v>25637.63</v>
      </c>
      <c r="S162" s="27">
        <v>25637.63</v>
      </c>
      <c r="T162" s="27">
        <v>25637.63</v>
      </c>
      <c r="U162" s="27">
        <v>25637.63</v>
      </c>
      <c r="V162" s="29"/>
      <c r="W162" s="29"/>
      <c r="X162" s="29"/>
      <c r="Y162" s="29"/>
      <c r="Z162" s="29"/>
      <c r="AA162" s="29"/>
      <c r="AB162" s="29"/>
      <c r="AC162" s="29"/>
      <c r="AD162" s="29" t="s">
        <v>39</v>
      </c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1:59" outlineLevel="1" x14ac:dyDescent="0.2">
      <c r="A163" s="23"/>
      <c r="B163" s="23"/>
      <c r="C163" s="30" t="s">
        <v>96</v>
      </c>
      <c r="D163" s="31"/>
      <c r="E163" s="32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8"/>
      <c r="U163" s="27"/>
      <c r="V163" s="29"/>
      <c r="W163" s="29"/>
      <c r="X163" s="29"/>
      <c r="Y163" s="29"/>
      <c r="Z163" s="29"/>
      <c r="AA163" s="29"/>
      <c r="AB163" s="29"/>
      <c r="AC163" s="29"/>
      <c r="AD163" s="29" t="s">
        <v>41</v>
      </c>
      <c r="AE163" s="29">
        <v>0</v>
      </c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1:59" outlineLevel="1" x14ac:dyDescent="0.2">
      <c r="A164" s="23"/>
      <c r="B164" s="23"/>
      <c r="C164" s="30" t="s">
        <v>193</v>
      </c>
      <c r="D164" s="31"/>
      <c r="E164" s="32">
        <v>40.247999999999998</v>
      </c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8"/>
      <c r="U164" s="27"/>
      <c r="V164" s="29"/>
      <c r="W164" s="29"/>
      <c r="X164" s="29"/>
      <c r="Y164" s="29"/>
      <c r="Z164" s="29"/>
      <c r="AA164" s="29"/>
      <c r="AB164" s="29"/>
      <c r="AC164" s="29"/>
      <c r="AD164" s="29" t="s">
        <v>41</v>
      </c>
      <c r="AE164" s="29">
        <v>0</v>
      </c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1:59" outlineLevel="1" x14ac:dyDescent="0.2">
      <c r="A165" s="23"/>
      <c r="B165" s="23"/>
      <c r="C165" s="30" t="s">
        <v>194</v>
      </c>
      <c r="D165" s="31"/>
      <c r="E165" s="32">
        <v>1.52</v>
      </c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8"/>
      <c r="U165" s="27"/>
      <c r="V165" s="29"/>
      <c r="W165" s="29"/>
      <c r="X165" s="29"/>
      <c r="Y165" s="29"/>
      <c r="Z165" s="29"/>
      <c r="AA165" s="29"/>
      <c r="AB165" s="29"/>
      <c r="AC165" s="29"/>
      <c r="AD165" s="29" t="s">
        <v>41</v>
      </c>
      <c r="AE165" s="29">
        <v>0</v>
      </c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1:59" outlineLevel="1" x14ac:dyDescent="0.2">
      <c r="A166" s="23"/>
      <c r="B166" s="23"/>
      <c r="C166" s="30" t="s">
        <v>195</v>
      </c>
      <c r="D166" s="31"/>
      <c r="E166" s="32">
        <v>1.496</v>
      </c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8"/>
      <c r="U166" s="27"/>
      <c r="V166" s="29"/>
      <c r="W166" s="29"/>
      <c r="X166" s="29"/>
      <c r="Y166" s="29"/>
      <c r="Z166" s="29"/>
      <c r="AA166" s="29"/>
      <c r="AB166" s="29"/>
      <c r="AC166" s="29"/>
      <c r="AD166" s="29" t="s">
        <v>41</v>
      </c>
      <c r="AE166" s="29">
        <v>0</v>
      </c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1:59" outlineLevel="1" x14ac:dyDescent="0.2">
      <c r="A167" s="23"/>
      <c r="B167" s="23"/>
      <c r="C167" s="30" t="s">
        <v>196</v>
      </c>
      <c r="D167" s="31"/>
      <c r="E167" s="32">
        <v>0.9</v>
      </c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8"/>
      <c r="U167" s="27"/>
      <c r="V167" s="29"/>
      <c r="W167" s="29"/>
      <c r="X167" s="29"/>
      <c r="Y167" s="29"/>
      <c r="Z167" s="29"/>
      <c r="AA167" s="29"/>
      <c r="AB167" s="29"/>
      <c r="AC167" s="29"/>
      <c r="AD167" s="29" t="s">
        <v>41</v>
      </c>
      <c r="AE167" s="29">
        <v>0</v>
      </c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1:59" outlineLevel="1" x14ac:dyDescent="0.2">
      <c r="A168" s="23"/>
      <c r="B168" s="23"/>
      <c r="C168" s="30" t="s">
        <v>91</v>
      </c>
      <c r="D168" s="31"/>
      <c r="E168" s="3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8"/>
      <c r="U168" s="27"/>
      <c r="V168" s="29"/>
      <c r="W168" s="29"/>
      <c r="X168" s="29"/>
      <c r="Y168" s="29"/>
      <c r="Z168" s="29"/>
      <c r="AA168" s="29"/>
      <c r="AB168" s="29"/>
      <c r="AC168" s="29"/>
      <c r="AD168" s="29" t="s">
        <v>41</v>
      </c>
      <c r="AE168" s="29">
        <v>0</v>
      </c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1:59" outlineLevel="1" x14ac:dyDescent="0.2">
      <c r="A169" s="23"/>
      <c r="B169" s="23"/>
      <c r="C169" s="30" t="s">
        <v>193</v>
      </c>
      <c r="D169" s="31"/>
      <c r="E169" s="32">
        <v>40.247999999999998</v>
      </c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8"/>
      <c r="U169" s="27"/>
      <c r="V169" s="29"/>
      <c r="W169" s="29"/>
      <c r="X169" s="29"/>
      <c r="Y169" s="29"/>
      <c r="Z169" s="29"/>
      <c r="AA169" s="29"/>
      <c r="AB169" s="29"/>
      <c r="AC169" s="29"/>
      <c r="AD169" s="29" t="s">
        <v>41</v>
      </c>
      <c r="AE169" s="29">
        <v>0</v>
      </c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1:59" outlineLevel="1" x14ac:dyDescent="0.2">
      <c r="A170" s="23"/>
      <c r="B170" s="23"/>
      <c r="C170" s="30" t="s">
        <v>197</v>
      </c>
      <c r="D170" s="31"/>
      <c r="E170" s="32">
        <v>0.87</v>
      </c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8"/>
      <c r="U170" s="27"/>
      <c r="V170" s="29"/>
      <c r="W170" s="29"/>
      <c r="X170" s="29"/>
      <c r="Y170" s="29"/>
      <c r="Z170" s="29"/>
      <c r="AA170" s="29"/>
      <c r="AB170" s="29"/>
      <c r="AC170" s="29"/>
      <c r="AD170" s="29" t="s">
        <v>41</v>
      </c>
      <c r="AE170" s="29">
        <v>0</v>
      </c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1:59" outlineLevel="1" x14ac:dyDescent="0.2">
      <c r="A171" s="23"/>
      <c r="B171" s="23"/>
      <c r="C171" s="30" t="s">
        <v>198</v>
      </c>
      <c r="D171" s="31"/>
      <c r="E171" s="32">
        <v>2.3679999999999999</v>
      </c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8"/>
      <c r="U171" s="27"/>
      <c r="V171" s="29"/>
      <c r="W171" s="29"/>
      <c r="X171" s="29"/>
      <c r="Y171" s="29"/>
      <c r="Z171" s="29"/>
      <c r="AA171" s="29"/>
      <c r="AB171" s="29"/>
      <c r="AC171" s="29"/>
      <c r="AD171" s="29" t="s">
        <v>41</v>
      </c>
      <c r="AE171" s="29">
        <v>0</v>
      </c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1:59" outlineLevel="1" x14ac:dyDescent="0.2">
      <c r="A172" s="23">
        <v>34</v>
      </c>
      <c r="B172" s="23" t="s">
        <v>199</v>
      </c>
      <c r="C172" s="24" t="s">
        <v>200</v>
      </c>
      <c r="D172" s="25" t="s">
        <v>73</v>
      </c>
      <c r="E172" s="26">
        <v>87.65</v>
      </c>
      <c r="F172" s="27"/>
      <c r="G172" s="27"/>
      <c r="H172" s="27">
        <v>5416.77</v>
      </c>
      <c r="I172" s="27">
        <v>5416.77</v>
      </c>
      <c r="J172" s="27">
        <v>5416.77</v>
      </c>
      <c r="K172" s="27">
        <v>5416.77</v>
      </c>
      <c r="L172" s="27">
        <v>5416.77</v>
      </c>
      <c r="M172" s="27">
        <v>5416.77</v>
      </c>
      <c r="N172" s="27">
        <v>5416.77</v>
      </c>
      <c r="O172" s="27">
        <v>5416.77</v>
      </c>
      <c r="P172" s="27">
        <v>5416.77</v>
      </c>
      <c r="Q172" s="27">
        <v>5416.77</v>
      </c>
      <c r="R172" s="27">
        <v>5416.77</v>
      </c>
      <c r="S172" s="27">
        <v>5416.77</v>
      </c>
      <c r="T172" s="27">
        <v>5416.77</v>
      </c>
      <c r="U172" s="27">
        <v>5416.77</v>
      </c>
      <c r="V172" s="29"/>
      <c r="W172" s="29"/>
      <c r="X172" s="29"/>
      <c r="Y172" s="29"/>
      <c r="Z172" s="29"/>
      <c r="AA172" s="29"/>
      <c r="AB172" s="29"/>
      <c r="AC172" s="29"/>
      <c r="AD172" s="29" t="s">
        <v>39</v>
      </c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1:59" outlineLevel="1" x14ac:dyDescent="0.2">
      <c r="A173" s="23">
        <v>35</v>
      </c>
      <c r="B173" s="23" t="s">
        <v>201</v>
      </c>
      <c r="C173" s="24" t="s">
        <v>202</v>
      </c>
      <c r="D173" s="25" t="s">
        <v>70</v>
      </c>
      <c r="E173" s="26">
        <v>0.83660000000000001</v>
      </c>
      <c r="F173" s="27"/>
      <c r="G173" s="27"/>
      <c r="H173" s="27">
        <v>19186.259999999998</v>
      </c>
      <c r="I173" s="27">
        <f>ROUND(E173*H173,2)</f>
        <v>16051.23</v>
      </c>
      <c r="J173" s="27">
        <v>9743.7400000000016</v>
      </c>
      <c r="K173" s="27">
        <f>ROUND(E173*J173,2)</f>
        <v>8151.61</v>
      </c>
      <c r="L173" s="27">
        <v>21</v>
      </c>
      <c r="M173" s="27">
        <f>G173*(1+L173/100)</f>
        <v>0</v>
      </c>
      <c r="N173" s="27">
        <v>1.0166500000000001</v>
      </c>
      <c r="O173" s="27">
        <f>ROUND(E173*N173,2)</f>
        <v>0.85</v>
      </c>
      <c r="P173" s="27">
        <v>0</v>
      </c>
      <c r="Q173" s="27">
        <f>ROUND(E173*P173,2)</f>
        <v>0</v>
      </c>
      <c r="R173" s="27"/>
      <c r="S173" s="27"/>
      <c r="T173" s="28">
        <v>27.672999999999998</v>
      </c>
      <c r="U173" s="27">
        <f>ROUND(E173*T173,2)</f>
        <v>23.15</v>
      </c>
      <c r="V173" s="29"/>
      <c r="W173" s="29"/>
      <c r="X173" s="29"/>
      <c r="Y173" s="29"/>
      <c r="Z173" s="29"/>
      <c r="AA173" s="29"/>
      <c r="AB173" s="29"/>
      <c r="AC173" s="29"/>
      <c r="AD173" s="29" t="s">
        <v>39</v>
      </c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1:59" outlineLevel="1" x14ac:dyDescent="0.2">
      <c r="A174" s="23"/>
      <c r="B174" s="23"/>
      <c r="C174" s="30" t="s">
        <v>203</v>
      </c>
      <c r="D174" s="31"/>
      <c r="E174" s="32">
        <v>0.50590000000000002</v>
      </c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8"/>
      <c r="U174" s="27"/>
      <c r="V174" s="29"/>
      <c r="W174" s="29"/>
      <c r="X174" s="29"/>
      <c r="Y174" s="29"/>
      <c r="Z174" s="29"/>
      <c r="AA174" s="29"/>
      <c r="AB174" s="29"/>
      <c r="AC174" s="29"/>
      <c r="AD174" s="29" t="s">
        <v>41</v>
      </c>
      <c r="AE174" s="29">
        <v>0</v>
      </c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1:59" outlineLevel="1" x14ac:dyDescent="0.2">
      <c r="A175" s="23"/>
      <c r="B175" s="23"/>
      <c r="C175" s="30" t="s">
        <v>204</v>
      </c>
      <c r="D175" s="31"/>
      <c r="E175" s="32">
        <v>0.17949999999999999</v>
      </c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8"/>
      <c r="U175" s="27"/>
      <c r="V175" s="29"/>
      <c r="W175" s="29"/>
      <c r="X175" s="29"/>
      <c r="Y175" s="29"/>
      <c r="Z175" s="29"/>
      <c r="AA175" s="29"/>
      <c r="AB175" s="29"/>
      <c r="AC175" s="29"/>
      <c r="AD175" s="29" t="s">
        <v>41</v>
      </c>
      <c r="AE175" s="29">
        <v>0</v>
      </c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1:59" outlineLevel="1" x14ac:dyDescent="0.2">
      <c r="A176" s="23"/>
      <c r="B176" s="23"/>
      <c r="C176" s="30" t="s">
        <v>205</v>
      </c>
      <c r="D176" s="31"/>
      <c r="E176" s="32">
        <v>0.1116</v>
      </c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8"/>
      <c r="U176" s="27"/>
      <c r="V176" s="29"/>
      <c r="W176" s="29"/>
      <c r="X176" s="29"/>
      <c r="Y176" s="29"/>
      <c r="Z176" s="29"/>
      <c r="AA176" s="29"/>
      <c r="AB176" s="29"/>
      <c r="AC176" s="29"/>
      <c r="AD176" s="29" t="s">
        <v>41</v>
      </c>
      <c r="AE176" s="29">
        <v>0</v>
      </c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1:59" outlineLevel="1" x14ac:dyDescent="0.2">
      <c r="A177" s="23"/>
      <c r="B177" s="23"/>
      <c r="C177" s="30" t="s">
        <v>206</v>
      </c>
      <c r="D177" s="31"/>
      <c r="E177" s="32">
        <v>3.9600000000000003E-2</v>
      </c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8"/>
      <c r="U177" s="27"/>
      <c r="V177" s="29"/>
      <c r="W177" s="29"/>
      <c r="X177" s="29"/>
      <c r="Y177" s="29"/>
      <c r="Z177" s="29"/>
      <c r="AA177" s="29"/>
      <c r="AB177" s="29"/>
      <c r="AC177" s="29"/>
      <c r="AD177" s="29" t="s">
        <v>41</v>
      </c>
      <c r="AE177" s="29">
        <v>0</v>
      </c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1:59" ht="22.5" outlineLevel="1" x14ac:dyDescent="0.2">
      <c r="A178" s="23">
        <v>36</v>
      </c>
      <c r="B178" s="23" t="s">
        <v>207</v>
      </c>
      <c r="C178" s="24" t="s">
        <v>208</v>
      </c>
      <c r="D178" s="25" t="s">
        <v>73</v>
      </c>
      <c r="E178" s="26">
        <v>12.2605</v>
      </c>
      <c r="F178" s="27"/>
      <c r="G178" s="27"/>
      <c r="H178" s="27">
        <v>1246.27</v>
      </c>
      <c r="I178" s="27">
        <f>ROUND(E178*H178,2)</f>
        <v>15279.89</v>
      </c>
      <c r="J178" s="27">
        <v>1083.73</v>
      </c>
      <c r="K178" s="27">
        <f>ROUND(E178*J178,2)</f>
        <v>13287.07</v>
      </c>
      <c r="L178" s="27">
        <v>21</v>
      </c>
      <c r="M178" s="27">
        <f>G178*(1+L178/100)</f>
        <v>0</v>
      </c>
      <c r="N178" s="27">
        <v>0.58501999999999998</v>
      </c>
      <c r="O178" s="27">
        <f>ROUND(E178*N178,2)</f>
        <v>7.17</v>
      </c>
      <c r="P178" s="27">
        <v>0</v>
      </c>
      <c r="Q178" s="27">
        <f>ROUND(E178*P178,2)</f>
        <v>0</v>
      </c>
      <c r="R178" s="27"/>
      <c r="S178" s="27"/>
      <c r="T178" s="28">
        <v>2.6479900000000001</v>
      </c>
      <c r="U178" s="27">
        <f>ROUND(E178*T178,2)</f>
        <v>32.47</v>
      </c>
      <c r="V178" s="29"/>
      <c r="W178" s="29"/>
      <c r="X178" s="29"/>
      <c r="Y178" s="29"/>
      <c r="Z178" s="29"/>
      <c r="AA178" s="29"/>
      <c r="AB178" s="29"/>
      <c r="AC178" s="29"/>
      <c r="AD178" s="29" t="s">
        <v>52</v>
      </c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1:59" outlineLevel="1" x14ac:dyDescent="0.2">
      <c r="A179" s="23"/>
      <c r="B179" s="23"/>
      <c r="C179" s="30" t="s">
        <v>209</v>
      </c>
      <c r="D179" s="31"/>
      <c r="E179" s="32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8"/>
      <c r="U179" s="27"/>
      <c r="V179" s="29"/>
      <c r="W179" s="29"/>
      <c r="X179" s="29"/>
      <c r="Y179" s="29"/>
      <c r="Z179" s="29"/>
      <c r="AA179" s="29"/>
      <c r="AB179" s="29"/>
      <c r="AC179" s="29"/>
      <c r="AD179" s="29" t="s">
        <v>41</v>
      </c>
      <c r="AE179" s="29">
        <v>0</v>
      </c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1:59" outlineLevel="1" x14ac:dyDescent="0.2">
      <c r="A180" s="23"/>
      <c r="B180" s="23"/>
      <c r="C180" s="30" t="s">
        <v>210</v>
      </c>
      <c r="D180" s="31"/>
      <c r="E180" s="32">
        <v>0.85</v>
      </c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8"/>
      <c r="U180" s="27"/>
      <c r="V180" s="29"/>
      <c r="W180" s="29"/>
      <c r="X180" s="29"/>
      <c r="Y180" s="29"/>
      <c r="Z180" s="29"/>
      <c r="AA180" s="29"/>
      <c r="AB180" s="29"/>
      <c r="AC180" s="29"/>
      <c r="AD180" s="29" t="s">
        <v>41</v>
      </c>
      <c r="AE180" s="29">
        <v>0</v>
      </c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1:59" outlineLevel="1" x14ac:dyDescent="0.2">
      <c r="A181" s="23"/>
      <c r="B181" s="23"/>
      <c r="C181" s="30" t="s">
        <v>211</v>
      </c>
      <c r="D181" s="31"/>
      <c r="E181" s="32">
        <v>3.6465000000000001</v>
      </c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8"/>
      <c r="U181" s="27"/>
      <c r="V181" s="29"/>
      <c r="W181" s="29"/>
      <c r="X181" s="29"/>
      <c r="Y181" s="29"/>
      <c r="Z181" s="29"/>
      <c r="AA181" s="29"/>
      <c r="AB181" s="29"/>
      <c r="AC181" s="29"/>
      <c r="AD181" s="29" t="s">
        <v>41</v>
      </c>
      <c r="AE181" s="29">
        <v>0</v>
      </c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1:59" outlineLevel="1" x14ac:dyDescent="0.2">
      <c r="A182" s="23"/>
      <c r="B182" s="23"/>
      <c r="C182" s="30" t="s">
        <v>212</v>
      </c>
      <c r="D182" s="31"/>
      <c r="E182" s="32">
        <v>0.37</v>
      </c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8"/>
      <c r="U182" s="27"/>
      <c r="V182" s="29"/>
      <c r="W182" s="29"/>
      <c r="X182" s="29"/>
      <c r="Y182" s="29"/>
      <c r="Z182" s="29"/>
      <c r="AA182" s="29"/>
      <c r="AB182" s="29"/>
      <c r="AC182" s="29"/>
      <c r="AD182" s="29" t="s">
        <v>41</v>
      </c>
      <c r="AE182" s="29">
        <v>0</v>
      </c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1:59" outlineLevel="1" x14ac:dyDescent="0.2">
      <c r="A183" s="23"/>
      <c r="B183" s="23"/>
      <c r="C183" s="30" t="s">
        <v>213</v>
      </c>
      <c r="D183" s="31"/>
      <c r="E183" s="32">
        <v>0.55500000000000005</v>
      </c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8"/>
      <c r="U183" s="27"/>
      <c r="V183" s="29"/>
      <c r="W183" s="29"/>
      <c r="X183" s="29"/>
      <c r="Y183" s="29"/>
      <c r="Z183" s="29"/>
      <c r="AA183" s="29"/>
      <c r="AB183" s="29"/>
      <c r="AC183" s="29"/>
      <c r="AD183" s="29" t="s">
        <v>41</v>
      </c>
      <c r="AE183" s="29">
        <v>0</v>
      </c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1:59" outlineLevel="1" x14ac:dyDescent="0.2">
      <c r="A184" s="23"/>
      <c r="B184" s="23"/>
      <c r="C184" s="30" t="s">
        <v>214</v>
      </c>
      <c r="D184" s="31"/>
      <c r="E184" s="3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8"/>
      <c r="U184" s="27"/>
      <c r="V184" s="29"/>
      <c r="W184" s="29"/>
      <c r="X184" s="29"/>
      <c r="Y184" s="29"/>
      <c r="Z184" s="29"/>
      <c r="AA184" s="29"/>
      <c r="AB184" s="29"/>
      <c r="AC184" s="29"/>
      <c r="AD184" s="29" t="s">
        <v>41</v>
      </c>
      <c r="AE184" s="29">
        <v>0</v>
      </c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1:59" outlineLevel="1" x14ac:dyDescent="0.2">
      <c r="A185" s="23"/>
      <c r="B185" s="23"/>
      <c r="C185" s="30" t="s">
        <v>215</v>
      </c>
      <c r="D185" s="31"/>
      <c r="E185" s="32">
        <v>2.9670000000000001</v>
      </c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8"/>
      <c r="U185" s="27"/>
      <c r="V185" s="29"/>
      <c r="W185" s="29"/>
      <c r="X185" s="29"/>
      <c r="Y185" s="29"/>
      <c r="Z185" s="29"/>
      <c r="AA185" s="29"/>
      <c r="AB185" s="29"/>
      <c r="AC185" s="29"/>
      <c r="AD185" s="29" t="s">
        <v>41</v>
      </c>
      <c r="AE185" s="29">
        <v>0</v>
      </c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1:59" outlineLevel="1" x14ac:dyDescent="0.2">
      <c r="A186" s="23"/>
      <c r="B186" s="23"/>
      <c r="C186" s="30" t="s">
        <v>216</v>
      </c>
      <c r="D186" s="31"/>
      <c r="E186" s="32">
        <v>3.8719999999999999</v>
      </c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8"/>
      <c r="U186" s="27"/>
      <c r="V186" s="29"/>
      <c r="W186" s="29"/>
      <c r="X186" s="29"/>
      <c r="Y186" s="29"/>
      <c r="Z186" s="29"/>
      <c r="AA186" s="29"/>
      <c r="AB186" s="29"/>
      <c r="AC186" s="29"/>
      <c r="AD186" s="29" t="s">
        <v>41</v>
      </c>
      <c r="AE186" s="29">
        <v>0</v>
      </c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1:59" outlineLevel="1" x14ac:dyDescent="0.2">
      <c r="A187" s="23">
        <v>37</v>
      </c>
      <c r="B187" s="23" t="s">
        <v>217</v>
      </c>
      <c r="C187" s="24" t="s">
        <v>218</v>
      </c>
      <c r="D187" s="25" t="s">
        <v>70</v>
      </c>
      <c r="E187" s="26">
        <v>2.18E-2</v>
      </c>
      <c r="F187" s="27"/>
      <c r="G187" s="27"/>
      <c r="H187" s="27">
        <v>19937.27</v>
      </c>
      <c r="I187" s="27">
        <f>ROUND(E187*H187,2)</f>
        <v>434.63</v>
      </c>
      <c r="J187" s="27">
        <v>9452.73</v>
      </c>
      <c r="K187" s="27">
        <f>ROUND(E187*J187,2)</f>
        <v>206.07</v>
      </c>
      <c r="L187" s="27">
        <v>21</v>
      </c>
      <c r="M187" s="27">
        <f>G187*(1+L187/100)</f>
        <v>0</v>
      </c>
      <c r="N187" s="27">
        <v>1.02139</v>
      </c>
      <c r="O187" s="27">
        <f>ROUND(E187*N187,2)</f>
        <v>0.02</v>
      </c>
      <c r="P187" s="27">
        <v>0</v>
      </c>
      <c r="Q187" s="27">
        <f>ROUND(E187*P187,2)</f>
        <v>0</v>
      </c>
      <c r="R187" s="27"/>
      <c r="S187" s="27"/>
      <c r="T187" s="28">
        <v>26.616</v>
      </c>
      <c r="U187" s="27">
        <f>ROUND(E187*T187,2)</f>
        <v>0.57999999999999996</v>
      </c>
      <c r="V187" s="29"/>
      <c r="W187" s="29"/>
      <c r="X187" s="29"/>
      <c r="Y187" s="29"/>
      <c r="Z187" s="29"/>
      <c r="AA187" s="29"/>
      <c r="AB187" s="29"/>
      <c r="AC187" s="29"/>
      <c r="AD187" s="29" t="s">
        <v>39</v>
      </c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1:59" outlineLevel="1" x14ac:dyDescent="0.2">
      <c r="A188" s="23"/>
      <c r="B188" s="23"/>
      <c r="C188" s="30" t="s">
        <v>219</v>
      </c>
      <c r="D188" s="31"/>
      <c r="E188" s="32">
        <v>2.18E-2</v>
      </c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8"/>
      <c r="U188" s="27"/>
      <c r="V188" s="29"/>
      <c r="W188" s="29"/>
      <c r="X188" s="29"/>
      <c r="Y188" s="29"/>
      <c r="Z188" s="29"/>
      <c r="AA188" s="29"/>
      <c r="AB188" s="29"/>
      <c r="AC188" s="29"/>
      <c r="AD188" s="29" t="s">
        <v>41</v>
      </c>
      <c r="AE188" s="29">
        <v>0</v>
      </c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1:59" ht="22.5" outlineLevel="1" x14ac:dyDescent="0.2">
      <c r="A189" s="23">
        <v>38</v>
      </c>
      <c r="B189" s="23" t="s">
        <v>220</v>
      </c>
      <c r="C189" s="24" t="s">
        <v>221</v>
      </c>
      <c r="D189" s="25" t="s">
        <v>70</v>
      </c>
      <c r="E189" s="26">
        <v>0.08</v>
      </c>
      <c r="F189" s="27"/>
      <c r="G189" s="27"/>
      <c r="H189" s="27">
        <v>27873.57</v>
      </c>
      <c r="I189" s="27">
        <f>ROUND(E189*H189,2)</f>
        <v>2229.89</v>
      </c>
      <c r="J189" s="27">
        <v>4616.43</v>
      </c>
      <c r="K189" s="27">
        <f>ROUND(E189*J189,2)</f>
        <v>369.31</v>
      </c>
      <c r="L189" s="27">
        <v>21</v>
      </c>
      <c r="M189" s="27">
        <f>G189*(1+L189/100)</f>
        <v>0</v>
      </c>
      <c r="N189" s="27">
        <v>1.0554399999999999</v>
      </c>
      <c r="O189" s="27">
        <f>ROUND(E189*N189,2)</f>
        <v>0.08</v>
      </c>
      <c r="P189" s="27">
        <v>0</v>
      </c>
      <c r="Q189" s="27">
        <f>ROUND(E189*P189,2)</f>
        <v>0</v>
      </c>
      <c r="R189" s="27"/>
      <c r="S189" s="27"/>
      <c r="T189" s="28">
        <v>15.211</v>
      </c>
      <c r="U189" s="27">
        <f>ROUND(E189*T189,2)</f>
        <v>1.22</v>
      </c>
      <c r="V189" s="29"/>
      <c r="W189" s="29"/>
      <c r="X189" s="29"/>
      <c r="Y189" s="29"/>
      <c r="Z189" s="29"/>
      <c r="AA189" s="29"/>
      <c r="AB189" s="29"/>
      <c r="AC189" s="29"/>
      <c r="AD189" s="29" t="s">
        <v>39</v>
      </c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1:59" ht="22.5" outlineLevel="1" x14ac:dyDescent="0.2">
      <c r="A190" s="23">
        <v>39</v>
      </c>
      <c r="B190" s="23" t="s">
        <v>222</v>
      </c>
      <c r="C190" s="24" t="s">
        <v>223</v>
      </c>
      <c r="D190" s="25" t="s">
        <v>70</v>
      </c>
      <c r="E190" s="26">
        <v>1.1719999999999999</v>
      </c>
      <c r="F190" s="27"/>
      <c r="G190" s="27"/>
      <c r="H190" s="27">
        <v>35640.519999999997</v>
      </c>
      <c r="I190" s="27">
        <v>35640.519999999997</v>
      </c>
      <c r="J190" s="27">
        <v>35640.519999999997</v>
      </c>
      <c r="K190" s="27">
        <v>35640.519999999997</v>
      </c>
      <c r="L190" s="27">
        <v>35640.519999999997</v>
      </c>
      <c r="M190" s="27">
        <v>35640.519999999997</v>
      </c>
      <c r="N190" s="27">
        <v>35640.519999999997</v>
      </c>
      <c r="O190" s="27">
        <v>35640.519999999997</v>
      </c>
      <c r="P190" s="27">
        <v>35640.519999999997</v>
      </c>
      <c r="Q190" s="27">
        <v>35640.519999999997</v>
      </c>
      <c r="R190" s="27">
        <v>35640.519999999997</v>
      </c>
      <c r="S190" s="27">
        <v>35640.519999999997</v>
      </c>
      <c r="T190" s="27">
        <v>35640.519999999997</v>
      </c>
      <c r="U190" s="27">
        <v>35640.519999999997</v>
      </c>
      <c r="V190" s="29"/>
      <c r="W190" s="29"/>
      <c r="X190" s="29"/>
      <c r="Y190" s="29"/>
      <c r="Z190" s="29"/>
      <c r="AA190" s="29"/>
      <c r="AB190" s="29"/>
      <c r="AC190" s="29"/>
      <c r="AD190" s="29" t="s">
        <v>39</v>
      </c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1:59" outlineLevel="1" x14ac:dyDescent="0.2">
      <c r="A191" s="23"/>
      <c r="B191" s="23"/>
      <c r="C191" s="30" t="s">
        <v>96</v>
      </c>
      <c r="D191" s="31"/>
      <c r="E191" s="32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8"/>
      <c r="U191" s="27"/>
      <c r="V191" s="29"/>
      <c r="W191" s="29"/>
      <c r="X191" s="29"/>
      <c r="Y191" s="29"/>
      <c r="Z191" s="29"/>
      <c r="AA191" s="29"/>
      <c r="AB191" s="29"/>
      <c r="AC191" s="29"/>
      <c r="AD191" s="29" t="s">
        <v>41</v>
      </c>
      <c r="AE191" s="29">
        <v>0</v>
      </c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1:59" outlineLevel="1" x14ac:dyDescent="0.2">
      <c r="A192" s="23"/>
      <c r="B192" s="23"/>
      <c r="C192" s="30" t="s">
        <v>224</v>
      </c>
      <c r="D192" s="31"/>
      <c r="E192" s="32">
        <v>0.95199999999999996</v>
      </c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8"/>
      <c r="U192" s="27"/>
      <c r="V192" s="29"/>
      <c r="W192" s="29"/>
      <c r="X192" s="29"/>
      <c r="Y192" s="29"/>
      <c r="Z192" s="29"/>
      <c r="AA192" s="29"/>
      <c r="AB192" s="29"/>
      <c r="AC192" s="29"/>
      <c r="AD192" s="29" t="s">
        <v>41</v>
      </c>
      <c r="AE192" s="29">
        <v>0</v>
      </c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1:59" outlineLevel="1" x14ac:dyDescent="0.2">
      <c r="A193" s="23"/>
      <c r="B193" s="23"/>
      <c r="C193" s="30" t="s">
        <v>225</v>
      </c>
      <c r="D193" s="31"/>
      <c r="E193" s="32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8"/>
      <c r="U193" s="27"/>
      <c r="V193" s="29"/>
      <c r="W193" s="29"/>
      <c r="X193" s="29"/>
      <c r="Y193" s="29"/>
      <c r="Z193" s="29"/>
      <c r="AA193" s="29"/>
      <c r="AB193" s="29"/>
      <c r="AC193" s="29"/>
      <c r="AD193" s="29" t="s">
        <v>41</v>
      </c>
      <c r="AE193" s="29">
        <v>0</v>
      </c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1:59" outlineLevel="1" x14ac:dyDescent="0.2">
      <c r="A194" s="23"/>
      <c r="B194" s="23"/>
      <c r="C194" s="30" t="s">
        <v>226</v>
      </c>
      <c r="D194" s="31"/>
      <c r="E194" s="32">
        <v>0.22</v>
      </c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8"/>
      <c r="U194" s="27"/>
      <c r="V194" s="29"/>
      <c r="W194" s="29"/>
      <c r="X194" s="29"/>
      <c r="Y194" s="29"/>
      <c r="Z194" s="29"/>
      <c r="AA194" s="29"/>
      <c r="AB194" s="29"/>
      <c r="AC194" s="29"/>
      <c r="AD194" s="29" t="s">
        <v>41</v>
      </c>
      <c r="AE194" s="29">
        <v>0</v>
      </c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1:59" ht="22.5" outlineLevel="1" x14ac:dyDescent="0.2">
      <c r="A195" s="23">
        <v>40</v>
      </c>
      <c r="B195" s="23" t="s">
        <v>227</v>
      </c>
      <c r="C195" s="24" t="s">
        <v>228</v>
      </c>
      <c r="D195" s="25" t="s">
        <v>70</v>
      </c>
      <c r="E195" s="26">
        <v>1.5880000000000001</v>
      </c>
      <c r="F195" s="27"/>
      <c r="G195" s="27"/>
      <c r="H195" s="27">
        <v>50784.24</v>
      </c>
      <c r="I195" s="27">
        <v>50784.24</v>
      </c>
      <c r="J195" s="27">
        <v>50784.24</v>
      </c>
      <c r="K195" s="27">
        <v>50784.24</v>
      </c>
      <c r="L195" s="27">
        <v>50784.24</v>
      </c>
      <c r="M195" s="27">
        <v>50784.24</v>
      </c>
      <c r="N195" s="27">
        <v>50784.24</v>
      </c>
      <c r="O195" s="27">
        <v>50784.24</v>
      </c>
      <c r="P195" s="27">
        <v>50784.24</v>
      </c>
      <c r="Q195" s="27">
        <v>50784.24</v>
      </c>
      <c r="R195" s="27">
        <v>50784.24</v>
      </c>
      <c r="S195" s="27">
        <v>50784.24</v>
      </c>
      <c r="T195" s="27">
        <v>50784.24</v>
      </c>
      <c r="U195" s="27">
        <v>50784.24</v>
      </c>
      <c r="V195" s="29"/>
      <c r="W195" s="40"/>
      <c r="X195" s="29"/>
      <c r="Y195" s="29"/>
      <c r="Z195" s="29"/>
      <c r="AA195" s="29"/>
      <c r="AB195" s="29"/>
      <c r="AC195" s="29"/>
      <c r="AD195" s="29" t="s">
        <v>39</v>
      </c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1:59" outlineLevel="1" x14ac:dyDescent="0.2">
      <c r="A196" s="23">
        <v>41</v>
      </c>
      <c r="B196" s="23" t="s">
        <v>229</v>
      </c>
      <c r="C196" s="24" t="s">
        <v>230</v>
      </c>
      <c r="D196" s="25" t="s">
        <v>73</v>
      </c>
      <c r="E196" s="26">
        <v>5.25</v>
      </c>
      <c r="F196" s="27"/>
      <c r="G196" s="27"/>
      <c r="H196" s="27">
        <v>3008.44</v>
      </c>
      <c r="I196" s="27">
        <f>ROUND(E196*H196,2)</f>
        <v>15794.31</v>
      </c>
      <c r="J196" s="27">
        <v>1491.56</v>
      </c>
      <c r="K196" s="27">
        <f>ROUND(E196*J196,2)</f>
        <v>7830.69</v>
      </c>
      <c r="L196" s="27">
        <v>21</v>
      </c>
      <c r="M196" s="27">
        <f>G196*(1+L196/100)</f>
        <v>0</v>
      </c>
      <c r="N196" s="27">
        <v>0.61378999999999995</v>
      </c>
      <c r="O196" s="27">
        <f>ROUND(E196*N196,2)</f>
        <v>3.22</v>
      </c>
      <c r="P196" s="27">
        <v>0</v>
      </c>
      <c r="Q196" s="27">
        <f>ROUND(E196*P196,2)</f>
        <v>0</v>
      </c>
      <c r="R196" s="27"/>
      <c r="S196" s="27"/>
      <c r="T196" s="28">
        <v>5.3821000000000003</v>
      </c>
      <c r="U196" s="27">
        <f>ROUND(E196*T196,2)</f>
        <v>28.26</v>
      </c>
      <c r="V196" s="29"/>
      <c r="W196" s="29"/>
      <c r="X196" s="29"/>
      <c r="Y196" s="29"/>
      <c r="Z196" s="29"/>
      <c r="AA196" s="29"/>
      <c r="AB196" s="29"/>
      <c r="AC196" s="29"/>
      <c r="AD196" s="29" t="s">
        <v>52</v>
      </c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1:59" outlineLevel="1" x14ac:dyDescent="0.2">
      <c r="A197" s="23"/>
      <c r="B197" s="23"/>
      <c r="C197" s="30" t="s">
        <v>231</v>
      </c>
      <c r="D197" s="31"/>
      <c r="E197" s="32">
        <v>5.25</v>
      </c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8"/>
      <c r="U197" s="27"/>
      <c r="V197" s="29"/>
      <c r="W197" s="29"/>
      <c r="X197" s="29"/>
      <c r="Y197" s="29"/>
      <c r="Z197" s="29"/>
      <c r="AA197" s="29"/>
      <c r="AB197" s="29"/>
      <c r="AC197" s="29"/>
      <c r="AD197" s="29" t="s">
        <v>41</v>
      </c>
      <c r="AE197" s="29">
        <v>0</v>
      </c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1:59" x14ac:dyDescent="0.2">
      <c r="A198" s="34" t="s">
        <v>32</v>
      </c>
      <c r="B198" s="34" t="s">
        <v>232</v>
      </c>
      <c r="C198" s="35" t="s">
        <v>233</v>
      </c>
      <c r="D198" s="36"/>
      <c r="E198" s="37"/>
      <c r="F198" s="38"/>
      <c r="G198" s="38">
        <f>SUMIF(AD199:AD203,"&lt;&gt;NOR",G199:G203)</f>
        <v>0</v>
      </c>
      <c r="H198" s="38"/>
      <c r="I198" s="38">
        <f>SUM(I199:I203)</f>
        <v>27898.6</v>
      </c>
      <c r="J198" s="38"/>
      <c r="K198" s="38">
        <f>SUM(K199:K203)</f>
        <v>28326.31</v>
      </c>
      <c r="L198" s="38"/>
      <c r="M198" s="38">
        <f>SUM(M199:M203)</f>
        <v>0</v>
      </c>
      <c r="N198" s="38"/>
      <c r="O198" s="38">
        <f>SUM(O199:O203)</f>
        <v>7.83</v>
      </c>
      <c r="P198" s="38"/>
      <c r="Q198" s="38">
        <f>SUM(Q199:Q203)</f>
        <v>0</v>
      </c>
      <c r="R198" s="38"/>
      <c r="S198" s="38"/>
      <c r="T198" s="39"/>
      <c r="U198" s="38">
        <f>SUM(U199:U203)</f>
        <v>102.32</v>
      </c>
      <c r="AD198" s="1" t="s">
        <v>35</v>
      </c>
    </row>
    <row r="199" spans="1:59" ht="22.5" outlineLevel="1" x14ac:dyDescent="0.2">
      <c r="A199" s="23">
        <v>42</v>
      </c>
      <c r="B199" s="23" t="s">
        <v>234</v>
      </c>
      <c r="C199" s="24" t="s">
        <v>235</v>
      </c>
      <c r="D199" s="25" t="s">
        <v>38</v>
      </c>
      <c r="E199" s="26">
        <v>2.5933999999999999</v>
      </c>
      <c r="F199" s="27"/>
      <c r="G199" s="27"/>
      <c r="H199" s="27">
        <v>10757.54</v>
      </c>
      <c r="I199" s="27">
        <f>ROUND(E199*H199,2)</f>
        <v>27898.6</v>
      </c>
      <c r="J199" s="27">
        <v>10922.46</v>
      </c>
      <c r="K199" s="27">
        <f>ROUND(E199*J199,2)</f>
        <v>28326.31</v>
      </c>
      <c r="L199" s="27">
        <v>21</v>
      </c>
      <c r="M199" s="27">
        <f>G199*(1+L199/100)</f>
        <v>0</v>
      </c>
      <c r="N199" s="27">
        <v>3.0194999999999999</v>
      </c>
      <c r="O199" s="27">
        <f>ROUND(E199*N199,2)</f>
        <v>7.83</v>
      </c>
      <c r="P199" s="27">
        <v>0</v>
      </c>
      <c r="Q199" s="27">
        <f>ROUND(E199*P199,2)</f>
        <v>0</v>
      </c>
      <c r="R199" s="27"/>
      <c r="S199" s="27"/>
      <c r="T199" s="28">
        <v>39.45243</v>
      </c>
      <c r="U199" s="27">
        <f>ROUND(E199*T199,2)</f>
        <v>102.32</v>
      </c>
      <c r="V199" s="29"/>
      <c r="W199" s="29"/>
      <c r="X199" s="29"/>
      <c r="Y199" s="29"/>
      <c r="Z199" s="29"/>
      <c r="AA199" s="29"/>
      <c r="AB199" s="29"/>
      <c r="AC199" s="29"/>
      <c r="AD199" s="29" t="s">
        <v>52</v>
      </c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1:59" outlineLevel="1" x14ac:dyDescent="0.2">
      <c r="A200" s="23"/>
      <c r="B200" s="23"/>
      <c r="C200" s="30" t="s">
        <v>236</v>
      </c>
      <c r="D200" s="31"/>
      <c r="E200" s="32">
        <v>1.5616000000000001</v>
      </c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8"/>
      <c r="U200" s="27"/>
      <c r="V200" s="29"/>
      <c r="W200" s="29"/>
      <c r="X200" s="29"/>
      <c r="Y200" s="29"/>
      <c r="Z200" s="29"/>
      <c r="AA200" s="29"/>
      <c r="AB200" s="29"/>
      <c r="AC200" s="29"/>
      <c r="AD200" s="29" t="s">
        <v>41</v>
      </c>
      <c r="AE200" s="29">
        <v>0</v>
      </c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1:59" outlineLevel="1" x14ac:dyDescent="0.2">
      <c r="A201" s="23"/>
      <c r="B201" s="23"/>
      <c r="C201" s="30" t="s">
        <v>237</v>
      </c>
      <c r="D201" s="31"/>
      <c r="E201" s="32">
        <v>0.53680000000000005</v>
      </c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8"/>
      <c r="U201" s="27"/>
      <c r="V201" s="29"/>
      <c r="W201" s="29"/>
      <c r="X201" s="29"/>
      <c r="Y201" s="29"/>
      <c r="Z201" s="29"/>
      <c r="AA201" s="29"/>
      <c r="AB201" s="29"/>
      <c r="AC201" s="29"/>
      <c r="AD201" s="29" t="s">
        <v>41</v>
      </c>
      <c r="AE201" s="29">
        <v>0</v>
      </c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1:59" outlineLevel="1" x14ac:dyDescent="0.2">
      <c r="A202" s="23"/>
      <c r="B202" s="23"/>
      <c r="C202" s="30" t="s">
        <v>62</v>
      </c>
      <c r="D202" s="31"/>
      <c r="E202" s="3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8"/>
      <c r="U202" s="27"/>
      <c r="V202" s="29"/>
      <c r="W202" s="29"/>
      <c r="X202" s="29"/>
      <c r="Y202" s="29"/>
      <c r="Z202" s="29"/>
      <c r="AA202" s="29"/>
      <c r="AB202" s="29"/>
      <c r="AC202" s="29"/>
      <c r="AD202" s="29" t="s">
        <v>41</v>
      </c>
      <c r="AE202" s="29">
        <v>0</v>
      </c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1:59" outlineLevel="1" x14ac:dyDescent="0.2">
      <c r="A203" s="23"/>
      <c r="B203" s="23"/>
      <c r="C203" s="30" t="s">
        <v>238</v>
      </c>
      <c r="D203" s="31"/>
      <c r="E203" s="32">
        <v>0.495</v>
      </c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8"/>
      <c r="U203" s="27"/>
      <c r="V203" s="29"/>
      <c r="W203" s="29"/>
      <c r="X203" s="29"/>
      <c r="Y203" s="29"/>
      <c r="Z203" s="29"/>
      <c r="AA203" s="29"/>
      <c r="AB203" s="29"/>
      <c r="AC203" s="29"/>
      <c r="AD203" s="29" t="s">
        <v>41</v>
      </c>
      <c r="AE203" s="29">
        <v>0</v>
      </c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1:59" x14ac:dyDescent="0.2">
      <c r="A204" s="34" t="s">
        <v>32</v>
      </c>
      <c r="B204" s="34" t="s">
        <v>239</v>
      </c>
      <c r="C204" s="35" t="s">
        <v>240</v>
      </c>
      <c r="D204" s="36"/>
      <c r="E204" s="37"/>
      <c r="F204" s="38"/>
      <c r="G204" s="38">
        <f>SUMIF(AD205:AD206,"&lt;&gt;NOR",G205:G206)</f>
        <v>0</v>
      </c>
      <c r="H204" s="38"/>
      <c r="I204" s="38">
        <f>SUM(I205:I206)</f>
        <v>48866</v>
      </c>
      <c r="J204" s="38"/>
      <c r="K204" s="38">
        <f>SUM(K205:K206)</f>
        <v>36716.44</v>
      </c>
      <c r="L204" s="38"/>
      <c r="M204" s="38">
        <f>SUM(M205:M206)</f>
        <v>0</v>
      </c>
      <c r="N204" s="38"/>
      <c r="O204" s="38">
        <f>SUM(O205:O206)</f>
        <v>0.52</v>
      </c>
      <c r="P204" s="38"/>
      <c r="Q204" s="38">
        <f>SUM(Q205:Q206)</f>
        <v>0</v>
      </c>
      <c r="R204" s="38"/>
      <c r="S204" s="38"/>
      <c r="T204" s="39"/>
      <c r="U204" s="38">
        <f>SUM(U205:U206)</f>
        <v>123.88</v>
      </c>
      <c r="AD204" s="1" t="s">
        <v>35</v>
      </c>
    </row>
    <row r="205" spans="1:59" outlineLevel="1" x14ac:dyDescent="0.2">
      <c r="A205" s="23">
        <v>43</v>
      </c>
      <c r="B205" s="23" t="s">
        <v>241</v>
      </c>
      <c r="C205" s="24" t="s">
        <v>242</v>
      </c>
      <c r="D205" s="25" t="s">
        <v>73</v>
      </c>
      <c r="E205" s="26">
        <v>665.62</v>
      </c>
      <c r="F205" s="27"/>
      <c r="G205" s="27"/>
      <c r="H205" s="27">
        <v>31.67</v>
      </c>
      <c r="I205" s="27">
        <f>ROUND(E205*H205,2)</f>
        <v>21080.19</v>
      </c>
      <c r="J205" s="27">
        <v>26.43</v>
      </c>
      <c r="K205" s="27">
        <f>ROUND(E205*J205,2)</f>
        <v>17592.34</v>
      </c>
      <c r="L205" s="27">
        <v>21</v>
      </c>
      <c r="M205" s="27">
        <f>G205*(1+L205/100)</f>
        <v>0</v>
      </c>
      <c r="N205" s="27">
        <v>3.3E-4</v>
      </c>
      <c r="O205" s="27">
        <f>ROUND(E205*N205,2)</f>
        <v>0.22</v>
      </c>
      <c r="P205" s="27">
        <v>0</v>
      </c>
      <c r="Q205" s="27">
        <f>ROUND(E205*P205,2)</f>
        <v>0</v>
      </c>
      <c r="R205" s="27"/>
      <c r="S205" s="27"/>
      <c r="T205" s="28">
        <v>8.8999999999999996E-2</v>
      </c>
      <c r="U205" s="27">
        <f>ROUND(E205*T205,2)</f>
        <v>59.24</v>
      </c>
      <c r="V205" s="29"/>
      <c r="W205" s="29"/>
      <c r="X205" s="29"/>
      <c r="Y205" s="29"/>
      <c r="Z205" s="29"/>
      <c r="AA205" s="29"/>
      <c r="AB205" s="29"/>
      <c r="AC205" s="29"/>
      <c r="AD205" s="29" t="s">
        <v>39</v>
      </c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1:59" outlineLevel="1" x14ac:dyDescent="0.2">
      <c r="A206" s="23">
        <v>44</v>
      </c>
      <c r="B206" s="23" t="s">
        <v>243</v>
      </c>
      <c r="C206" s="24" t="s">
        <v>244</v>
      </c>
      <c r="D206" s="25" t="s">
        <v>73</v>
      </c>
      <c r="E206" s="26">
        <v>923.42349999999999</v>
      </c>
      <c r="F206" s="27"/>
      <c r="G206" s="27"/>
      <c r="H206" s="27">
        <v>30.09</v>
      </c>
      <c r="I206" s="27">
        <f>ROUND(E206*H206,2)</f>
        <v>27785.81</v>
      </c>
      <c r="J206" s="27">
        <v>20.709999999999997</v>
      </c>
      <c r="K206" s="27">
        <f>ROUND(E206*J206,2)</f>
        <v>19124.099999999999</v>
      </c>
      <c r="L206" s="27">
        <v>21</v>
      </c>
      <c r="M206" s="27">
        <f>G206*(1+L206/100)</f>
        <v>0</v>
      </c>
      <c r="N206" s="27">
        <v>3.2000000000000003E-4</v>
      </c>
      <c r="O206" s="27">
        <f>ROUND(E206*N206,2)</f>
        <v>0.3</v>
      </c>
      <c r="P206" s="27">
        <v>0</v>
      </c>
      <c r="Q206" s="27">
        <f>ROUND(E206*P206,2)</f>
        <v>0</v>
      </c>
      <c r="R206" s="27"/>
      <c r="S206" s="27"/>
      <c r="T206" s="28">
        <v>7.0000000000000007E-2</v>
      </c>
      <c r="U206" s="27">
        <f>ROUND(E206*T206,2)</f>
        <v>64.64</v>
      </c>
      <c r="V206" s="29"/>
      <c r="W206" s="29"/>
      <c r="X206" s="29"/>
      <c r="Y206" s="29"/>
      <c r="Z206" s="29"/>
      <c r="AA206" s="29"/>
      <c r="AB206" s="29"/>
      <c r="AC206" s="29"/>
      <c r="AD206" s="29" t="s">
        <v>39</v>
      </c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1:59" x14ac:dyDescent="0.2">
      <c r="A207" s="34" t="s">
        <v>32</v>
      </c>
      <c r="B207" s="34" t="s">
        <v>245</v>
      </c>
      <c r="C207" s="35" t="s">
        <v>246</v>
      </c>
      <c r="D207" s="36"/>
      <c r="E207" s="37"/>
      <c r="F207" s="38"/>
      <c r="G207" s="38">
        <f>SUMIF(AD208:AD290,"&lt;&gt;NOR",G208:G290)</f>
        <v>0</v>
      </c>
      <c r="H207" s="38"/>
      <c r="I207" s="38">
        <f>SUM(I208:I290)</f>
        <v>164549.93999999997</v>
      </c>
      <c r="J207" s="38"/>
      <c r="K207" s="38">
        <f>SUM(K208:K290)</f>
        <v>397100.26</v>
      </c>
      <c r="L207" s="38"/>
      <c r="M207" s="38">
        <f>SUM(M208:M290)</f>
        <v>0</v>
      </c>
      <c r="N207" s="38"/>
      <c r="O207" s="38">
        <f>SUM(O208:O290)</f>
        <v>51.5</v>
      </c>
      <c r="P207" s="38"/>
      <c r="Q207" s="38">
        <f>SUM(Q208:Q290)</f>
        <v>0</v>
      </c>
      <c r="R207" s="38"/>
      <c r="S207" s="38"/>
      <c r="T207" s="39"/>
      <c r="U207" s="38">
        <f>SUM(U208:U290)</f>
        <v>1301.2</v>
      </c>
      <c r="AD207" s="1" t="s">
        <v>35</v>
      </c>
    </row>
    <row r="208" spans="1:59" ht="22.5" outlineLevel="1" x14ac:dyDescent="0.2">
      <c r="A208" s="23">
        <v>45</v>
      </c>
      <c r="B208" s="23" t="s">
        <v>247</v>
      </c>
      <c r="C208" s="24" t="s">
        <v>248</v>
      </c>
      <c r="D208" s="25" t="s">
        <v>73</v>
      </c>
      <c r="E208" s="26">
        <v>665.62</v>
      </c>
      <c r="F208" s="27"/>
      <c r="G208" s="27"/>
      <c r="H208" s="27">
        <v>74.239999999999995</v>
      </c>
      <c r="I208" s="27">
        <f>ROUND(E208*H208,2)</f>
        <v>49415.63</v>
      </c>
      <c r="J208" s="27">
        <v>150.76</v>
      </c>
      <c r="K208" s="27">
        <f>ROUND(E208*J208,2)</f>
        <v>100348.87</v>
      </c>
      <c r="L208" s="27">
        <v>21</v>
      </c>
      <c r="M208" s="27">
        <f>G208*(1+L208/100)</f>
        <v>0</v>
      </c>
      <c r="N208" s="27">
        <v>4.0600000000000002E-3</v>
      </c>
      <c r="O208" s="27">
        <f>ROUND(E208*N208,2)</f>
        <v>2.7</v>
      </c>
      <c r="P208" s="27">
        <v>0</v>
      </c>
      <c r="Q208" s="27">
        <f>ROUND(E208*P208,2)</f>
        <v>0</v>
      </c>
      <c r="R208" s="27"/>
      <c r="S208" s="27"/>
      <c r="T208" s="28">
        <v>0.48399999999999999</v>
      </c>
      <c r="U208" s="27">
        <f>ROUND(E208*T208,2)</f>
        <v>322.16000000000003</v>
      </c>
      <c r="V208" s="29"/>
      <c r="W208" s="29"/>
      <c r="X208" s="29"/>
      <c r="Y208" s="29"/>
      <c r="Z208" s="29"/>
      <c r="AA208" s="29"/>
      <c r="AB208" s="29"/>
      <c r="AC208" s="29"/>
      <c r="AD208" s="29" t="s">
        <v>39</v>
      </c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1:59" outlineLevel="1" x14ac:dyDescent="0.2">
      <c r="A209" s="23"/>
      <c r="B209" s="23"/>
      <c r="C209" s="30" t="s">
        <v>91</v>
      </c>
      <c r="D209" s="31"/>
      <c r="E209" s="32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8"/>
      <c r="U209" s="27"/>
      <c r="V209" s="29"/>
      <c r="W209" s="29"/>
      <c r="X209" s="29"/>
      <c r="Y209" s="29"/>
      <c r="Z209" s="29"/>
      <c r="AA209" s="29"/>
      <c r="AB209" s="29"/>
      <c r="AC209" s="29"/>
      <c r="AD209" s="29" t="s">
        <v>41</v>
      </c>
      <c r="AE209" s="29">
        <v>0</v>
      </c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1:59" outlineLevel="1" x14ac:dyDescent="0.2">
      <c r="A210" s="23"/>
      <c r="B210" s="23"/>
      <c r="C210" s="30" t="s">
        <v>249</v>
      </c>
      <c r="D210" s="31"/>
      <c r="E210" s="32">
        <v>329.2</v>
      </c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8"/>
      <c r="U210" s="27"/>
      <c r="V210" s="29"/>
      <c r="W210" s="29"/>
      <c r="X210" s="29"/>
      <c r="Y210" s="29"/>
      <c r="Z210" s="29"/>
      <c r="AA210" s="29"/>
      <c r="AB210" s="29"/>
      <c r="AC210" s="29"/>
      <c r="AD210" s="29" t="s">
        <v>41</v>
      </c>
      <c r="AE210" s="29">
        <v>0</v>
      </c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1:59" outlineLevel="1" x14ac:dyDescent="0.2">
      <c r="A211" s="23"/>
      <c r="B211" s="23"/>
      <c r="C211" s="30" t="s">
        <v>96</v>
      </c>
      <c r="D211" s="31"/>
      <c r="E211" s="32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8"/>
      <c r="U211" s="27"/>
      <c r="V211" s="29"/>
      <c r="W211" s="29"/>
      <c r="X211" s="29"/>
      <c r="Y211" s="29"/>
      <c r="Z211" s="29"/>
      <c r="AA211" s="29"/>
      <c r="AB211" s="29"/>
      <c r="AC211" s="29"/>
      <c r="AD211" s="29" t="s">
        <v>41</v>
      </c>
      <c r="AE211" s="29">
        <v>0</v>
      </c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1:59" ht="22.5" outlineLevel="1" x14ac:dyDescent="0.2">
      <c r="A212" s="23"/>
      <c r="B212" s="23"/>
      <c r="C212" s="30" t="s">
        <v>250</v>
      </c>
      <c r="D212" s="31"/>
      <c r="E212" s="32">
        <v>326.35000000000002</v>
      </c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8"/>
      <c r="U212" s="27"/>
      <c r="V212" s="29"/>
      <c r="W212" s="29"/>
      <c r="X212" s="29"/>
      <c r="Y212" s="29"/>
      <c r="Z212" s="29"/>
      <c r="AA212" s="29"/>
      <c r="AB212" s="29"/>
      <c r="AC212" s="29"/>
      <c r="AD212" s="29" t="s">
        <v>41</v>
      </c>
      <c r="AE212" s="29">
        <v>0</v>
      </c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1:59" outlineLevel="1" x14ac:dyDescent="0.2">
      <c r="A213" s="23"/>
      <c r="B213" s="23"/>
      <c r="C213" s="30" t="s">
        <v>251</v>
      </c>
      <c r="D213" s="31"/>
      <c r="E213" s="32">
        <v>10.07</v>
      </c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8"/>
      <c r="U213" s="27"/>
      <c r="V213" s="29"/>
      <c r="W213" s="29"/>
      <c r="X213" s="29"/>
      <c r="Y213" s="29"/>
      <c r="Z213" s="29"/>
      <c r="AA213" s="29"/>
      <c r="AB213" s="29"/>
      <c r="AC213" s="29"/>
      <c r="AD213" s="29" t="s">
        <v>41</v>
      </c>
      <c r="AE213" s="29">
        <v>0</v>
      </c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1:59" outlineLevel="1" x14ac:dyDescent="0.2">
      <c r="A214" s="23"/>
      <c r="B214" s="23"/>
      <c r="C214" s="30" t="s">
        <v>62</v>
      </c>
      <c r="D214" s="31"/>
      <c r="E214" s="3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8"/>
      <c r="U214" s="27"/>
      <c r="V214" s="29"/>
      <c r="W214" s="29"/>
      <c r="X214" s="29"/>
      <c r="Y214" s="29"/>
      <c r="Z214" s="29"/>
      <c r="AA214" s="29"/>
      <c r="AB214" s="29"/>
      <c r="AC214" s="29"/>
      <c r="AD214" s="29" t="s">
        <v>41</v>
      </c>
      <c r="AE214" s="29">
        <v>0</v>
      </c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1:59" outlineLevel="1" x14ac:dyDescent="0.2">
      <c r="A215" s="23"/>
      <c r="B215" s="23"/>
      <c r="C215" s="30" t="s">
        <v>62</v>
      </c>
      <c r="D215" s="31"/>
      <c r="E215" s="32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8"/>
      <c r="U215" s="27"/>
      <c r="V215" s="29"/>
      <c r="W215" s="29"/>
      <c r="X215" s="29"/>
      <c r="Y215" s="29"/>
      <c r="Z215" s="29"/>
      <c r="AA215" s="29"/>
      <c r="AB215" s="29"/>
      <c r="AC215" s="29"/>
      <c r="AD215" s="29" t="s">
        <v>41</v>
      </c>
      <c r="AE215" s="29">
        <v>0</v>
      </c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1:59" outlineLevel="1" x14ac:dyDescent="0.2">
      <c r="A216" s="23">
        <v>46</v>
      </c>
      <c r="B216" s="23" t="s">
        <v>252</v>
      </c>
      <c r="C216" s="24" t="s">
        <v>253</v>
      </c>
      <c r="D216" s="25" t="s">
        <v>73</v>
      </c>
      <c r="E216" s="26">
        <v>665.62</v>
      </c>
      <c r="F216" s="27"/>
      <c r="G216" s="27"/>
      <c r="H216" s="27">
        <v>38.94</v>
      </c>
      <c r="I216" s="27">
        <f>ROUND(E216*H216,2)</f>
        <v>25919.24</v>
      </c>
      <c r="J216" s="27">
        <v>121.56</v>
      </c>
      <c r="K216" s="27">
        <f>ROUND(E216*J216,2)</f>
        <v>80912.77</v>
      </c>
      <c r="L216" s="27">
        <v>21</v>
      </c>
      <c r="M216" s="27">
        <f>G216*(1+L216/100)</f>
        <v>0</v>
      </c>
      <c r="N216" s="27">
        <v>7.6800000000000002E-3</v>
      </c>
      <c r="O216" s="27">
        <f>ROUND(E216*N216,2)</f>
        <v>5.1100000000000003</v>
      </c>
      <c r="P216" s="27">
        <v>0</v>
      </c>
      <c r="Q216" s="27">
        <f>ROUND(E216*P216,2)</f>
        <v>0</v>
      </c>
      <c r="R216" s="27"/>
      <c r="S216" s="27"/>
      <c r="T216" s="28">
        <v>0.38100000000000001</v>
      </c>
      <c r="U216" s="27">
        <f>ROUND(E216*T216,2)</f>
        <v>253.6</v>
      </c>
      <c r="V216" s="29"/>
      <c r="W216" s="29"/>
      <c r="X216" s="29"/>
      <c r="Y216" s="29"/>
      <c r="Z216" s="29"/>
      <c r="AA216" s="29"/>
      <c r="AB216" s="29"/>
      <c r="AC216" s="29"/>
      <c r="AD216" s="29" t="s">
        <v>39</v>
      </c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1:59" ht="22.5" outlineLevel="1" x14ac:dyDescent="0.2">
      <c r="A217" s="23">
        <v>47</v>
      </c>
      <c r="B217" s="23" t="s">
        <v>254</v>
      </c>
      <c r="C217" s="24" t="s">
        <v>255</v>
      </c>
      <c r="D217" s="25" t="s">
        <v>73</v>
      </c>
      <c r="E217" s="26">
        <v>740.68449999999996</v>
      </c>
      <c r="F217" s="27"/>
      <c r="G217" s="27"/>
      <c r="H217" s="27">
        <v>63.45</v>
      </c>
      <c r="I217" s="27">
        <f>ROUND(E217*H217,2)</f>
        <v>46996.43</v>
      </c>
      <c r="J217" s="27">
        <v>111.55</v>
      </c>
      <c r="K217" s="27">
        <f>ROUND(E217*J217,2)</f>
        <v>82623.360000000001</v>
      </c>
      <c r="L217" s="27">
        <v>21</v>
      </c>
      <c r="M217" s="27">
        <f>G217*(1+L217/100)</f>
        <v>0</v>
      </c>
      <c r="N217" s="27">
        <v>3.6099999999999999E-3</v>
      </c>
      <c r="O217" s="27">
        <f>ROUND(E217*N217,2)</f>
        <v>2.67</v>
      </c>
      <c r="P217" s="27">
        <v>0</v>
      </c>
      <c r="Q217" s="27">
        <f>ROUND(E217*P217,2)</f>
        <v>0</v>
      </c>
      <c r="R217" s="27"/>
      <c r="S217" s="27"/>
      <c r="T217" s="28">
        <v>0.36199999999999999</v>
      </c>
      <c r="U217" s="27">
        <f>ROUND(E217*T217,2)</f>
        <v>268.13</v>
      </c>
      <c r="V217" s="29"/>
      <c r="W217" s="29"/>
      <c r="X217" s="29"/>
      <c r="Y217" s="29"/>
      <c r="Z217" s="29"/>
      <c r="AA217" s="29"/>
      <c r="AB217" s="29"/>
      <c r="AC217" s="29"/>
      <c r="AD217" s="29" t="s">
        <v>39</v>
      </c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1:59" outlineLevel="1" x14ac:dyDescent="0.2">
      <c r="A218" s="23"/>
      <c r="B218" s="23"/>
      <c r="C218" s="30" t="s">
        <v>91</v>
      </c>
      <c r="D218" s="31"/>
      <c r="E218" s="32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8"/>
      <c r="U218" s="27"/>
      <c r="V218" s="29"/>
      <c r="W218" s="29"/>
      <c r="X218" s="29"/>
      <c r="Y218" s="29"/>
      <c r="Z218" s="29"/>
      <c r="AA218" s="29"/>
      <c r="AB218" s="29"/>
      <c r="AC218" s="29"/>
      <c r="AD218" s="29" t="s">
        <v>41</v>
      </c>
      <c r="AE218" s="29">
        <v>0</v>
      </c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1:59" outlineLevel="1" x14ac:dyDescent="0.2">
      <c r="A219" s="23"/>
      <c r="B219" s="23"/>
      <c r="C219" s="30" t="s">
        <v>256</v>
      </c>
      <c r="D219" s="31"/>
      <c r="E219" s="32">
        <v>117.15</v>
      </c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8"/>
      <c r="U219" s="27"/>
      <c r="V219" s="29"/>
      <c r="W219" s="29"/>
      <c r="X219" s="29"/>
      <c r="Y219" s="29"/>
      <c r="Z219" s="29"/>
      <c r="AA219" s="29"/>
      <c r="AB219" s="29"/>
      <c r="AC219" s="29"/>
      <c r="AD219" s="29" t="s">
        <v>41</v>
      </c>
      <c r="AE219" s="29">
        <v>0</v>
      </c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1:59" outlineLevel="1" x14ac:dyDescent="0.2">
      <c r="A220" s="23"/>
      <c r="B220" s="23"/>
      <c r="C220" s="30" t="s">
        <v>257</v>
      </c>
      <c r="D220" s="31"/>
      <c r="E220" s="32">
        <v>76.2</v>
      </c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8"/>
      <c r="U220" s="27"/>
      <c r="V220" s="29"/>
      <c r="W220" s="29"/>
      <c r="X220" s="29"/>
      <c r="Y220" s="29"/>
      <c r="Z220" s="29"/>
      <c r="AA220" s="29"/>
      <c r="AB220" s="29"/>
      <c r="AC220" s="29"/>
      <c r="AD220" s="29" t="s">
        <v>41</v>
      </c>
      <c r="AE220" s="29">
        <v>0</v>
      </c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1:59" outlineLevel="1" x14ac:dyDescent="0.2">
      <c r="A221" s="23"/>
      <c r="B221" s="23"/>
      <c r="C221" s="30" t="s">
        <v>258</v>
      </c>
      <c r="D221" s="31"/>
      <c r="E221" s="32">
        <v>88.02</v>
      </c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8"/>
      <c r="U221" s="27"/>
      <c r="V221" s="29"/>
      <c r="W221" s="29"/>
      <c r="X221" s="29"/>
      <c r="Y221" s="29"/>
      <c r="Z221" s="29"/>
      <c r="AA221" s="29"/>
      <c r="AB221" s="29"/>
      <c r="AC221" s="29"/>
      <c r="AD221" s="29" t="s">
        <v>41</v>
      </c>
      <c r="AE221" s="29">
        <v>0</v>
      </c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1:59" outlineLevel="1" x14ac:dyDescent="0.2">
      <c r="A222" s="23"/>
      <c r="B222" s="23"/>
      <c r="C222" s="30" t="s">
        <v>259</v>
      </c>
      <c r="D222" s="31"/>
      <c r="E222" s="32">
        <v>93.69</v>
      </c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8"/>
      <c r="U222" s="27"/>
      <c r="V222" s="29"/>
      <c r="W222" s="29"/>
      <c r="X222" s="29"/>
      <c r="Y222" s="29"/>
      <c r="Z222" s="29"/>
      <c r="AA222" s="29"/>
      <c r="AB222" s="29"/>
      <c r="AC222" s="29"/>
      <c r="AD222" s="29" t="s">
        <v>41</v>
      </c>
      <c r="AE222" s="29">
        <v>0</v>
      </c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1:59" outlineLevel="1" x14ac:dyDescent="0.2">
      <c r="A223" s="23"/>
      <c r="B223" s="23"/>
      <c r="C223" s="30" t="s">
        <v>260</v>
      </c>
      <c r="D223" s="31"/>
      <c r="E223" s="32">
        <v>64.89</v>
      </c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8"/>
      <c r="U223" s="27"/>
      <c r="V223" s="29"/>
      <c r="W223" s="29"/>
      <c r="X223" s="29"/>
      <c r="Y223" s="29"/>
      <c r="Z223" s="29"/>
      <c r="AA223" s="29"/>
      <c r="AB223" s="29"/>
      <c r="AC223" s="29"/>
      <c r="AD223" s="29" t="s">
        <v>41</v>
      </c>
      <c r="AE223" s="29">
        <v>0</v>
      </c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1:59" outlineLevel="1" x14ac:dyDescent="0.2">
      <c r="A224" s="23"/>
      <c r="B224" s="23"/>
      <c r="C224" s="30" t="s">
        <v>261</v>
      </c>
      <c r="D224" s="31"/>
      <c r="E224" s="32">
        <v>25.05</v>
      </c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8"/>
      <c r="U224" s="27"/>
      <c r="V224" s="29"/>
      <c r="W224" s="29"/>
      <c r="X224" s="29"/>
      <c r="Y224" s="29"/>
      <c r="Z224" s="29"/>
      <c r="AA224" s="29"/>
      <c r="AB224" s="29"/>
      <c r="AC224" s="29"/>
      <c r="AD224" s="29" t="s">
        <v>41</v>
      </c>
      <c r="AE224" s="29">
        <v>0</v>
      </c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1:59" outlineLevel="1" x14ac:dyDescent="0.2">
      <c r="A225" s="23"/>
      <c r="B225" s="23"/>
      <c r="C225" s="30" t="s">
        <v>262</v>
      </c>
      <c r="D225" s="31"/>
      <c r="E225" s="32">
        <v>53.97</v>
      </c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8"/>
      <c r="U225" s="27"/>
      <c r="V225" s="29"/>
      <c r="W225" s="29"/>
      <c r="X225" s="29"/>
      <c r="Y225" s="29"/>
      <c r="Z225" s="29"/>
      <c r="AA225" s="29"/>
      <c r="AB225" s="29"/>
      <c r="AC225" s="29"/>
      <c r="AD225" s="29" t="s">
        <v>41</v>
      </c>
      <c r="AE225" s="29">
        <v>0</v>
      </c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1:59" outlineLevel="1" x14ac:dyDescent="0.2">
      <c r="A226" s="23"/>
      <c r="B226" s="23"/>
      <c r="C226" s="30" t="s">
        <v>263</v>
      </c>
      <c r="D226" s="31"/>
      <c r="E226" s="32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8"/>
      <c r="U226" s="27"/>
      <c r="V226" s="29"/>
      <c r="W226" s="29"/>
      <c r="X226" s="29"/>
      <c r="Y226" s="29"/>
      <c r="Z226" s="29"/>
      <c r="AA226" s="29"/>
      <c r="AB226" s="29"/>
      <c r="AC226" s="29"/>
      <c r="AD226" s="29" t="s">
        <v>41</v>
      </c>
      <c r="AE226" s="29">
        <v>0</v>
      </c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1:59" outlineLevel="1" x14ac:dyDescent="0.2">
      <c r="A227" s="23"/>
      <c r="B227" s="23"/>
      <c r="C227" s="30" t="s">
        <v>264</v>
      </c>
      <c r="D227" s="31"/>
      <c r="E227" s="32">
        <v>3.51</v>
      </c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8"/>
      <c r="U227" s="27"/>
      <c r="V227" s="29"/>
      <c r="W227" s="29"/>
      <c r="X227" s="29"/>
      <c r="Y227" s="29"/>
      <c r="Z227" s="29"/>
      <c r="AA227" s="29"/>
      <c r="AB227" s="29"/>
      <c r="AC227" s="29"/>
      <c r="AD227" s="29" t="s">
        <v>41</v>
      </c>
      <c r="AE227" s="29">
        <v>0</v>
      </c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1:59" outlineLevel="1" x14ac:dyDescent="0.2">
      <c r="A228" s="23"/>
      <c r="B228" s="23"/>
      <c r="C228" s="30" t="s">
        <v>265</v>
      </c>
      <c r="D228" s="31"/>
      <c r="E228" s="32">
        <v>0.94499999999999995</v>
      </c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8"/>
      <c r="U228" s="27"/>
      <c r="V228" s="29"/>
      <c r="W228" s="29"/>
      <c r="X228" s="29"/>
      <c r="Y228" s="29"/>
      <c r="Z228" s="29"/>
      <c r="AA228" s="29"/>
      <c r="AB228" s="29"/>
      <c r="AC228" s="29"/>
      <c r="AD228" s="29" t="s">
        <v>41</v>
      </c>
      <c r="AE228" s="29">
        <v>0</v>
      </c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1:59" outlineLevel="1" x14ac:dyDescent="0.2">
      <c r="A229" s="23"/>
      <c r="B229" s="23"/>
      <c r="C229" s="30" t="s">
        <v>266</v>
      </c>
      <c r="D229" s="31"/>
      <c r="E229" s="32">
        <v>3.375</v>
      </c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8"/>
      <c r="U229" s="27"/>
      <c r="V229" s="29"/>
      <c r="W229" s="29"/>
      <c r="X229" s="29"/>
      <c r="Y229" s="29"/>
      <c r="Z229" s="29"/>
      <c r="AA229" s="29"/>
      <c r="AB229" s="29"/>
      <c r="AC229" s="29"/>
      <c r="AD229" s="29" t="s">
        <v>41</v>
      </c>
      <c r="AE229" s="29">
        <v>0</v>
      </c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1:59" outlineLevel="1" x14ac:dyDescent="0.2">
      <c r="A230" s="23"/>
      <c r="B230" s="23"/>
      <c r="C230" s="30" t="s">
        <v>267</v>
      </c>
      <c r="D230" s="31"/>
      <c r="E230" s="32">
        <v>1.7549999999999999</v>
      </c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8"/>
      <c r="U230" s="27"/>
      <c r="V230" s="29"/>
      <c r="W230" s="29"/>
      <c r="X230" s="29"/>
      <c r="Y230" s="29"/>
      <c r="Z230" s="29"/>
      <c r="AA230" s="29"/>
      <c r="AB230" s="29"/>
      <c r="AC230" s="29"/>
      <c r="AD230" s="29" t="s">
        <v>41</v>
      </c>
      <c r="AE230" s="29">
        <v>0</v>
      </c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1:59" outlineLevel="1" x14ac:dyDescent="0.2">
      <c r="A231" s="23"/>
      <c r="B231" s="23"/>
      <c r="C231" s="30" t="s">
        <v>268</v>
      </c>
      <c r="D231" s="31"/>
      <c r="E231" s="32">
        <v>1.0125</v>
      </c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8"/>
      <c r="U231" s="27"/>
      <c r="V231" s="29"/>
      <c r="W231" s="29"/>
      <c r="X231" s="29"/>
      <c r="Y231" s="29"/>
      <c r="Z231" s="29"/>
      <c r="AA231" s="29"/>
      <c r="AB231" s="29"/>
      <c r="AC231" s="29"/>
      <c r="AD231" s="29" t="s">
        <v>41</v>
      </c>
      <c r="AE231" s="29">
        <v>0</v>
      </c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1:59" outlineLevel="1" x14ac:dyDescent="0.2">
      <c r="A232" s="23"/>
      <c r="B232" s="23"/>
      <c r="C232" s="30" t="s">
        <v>269</v>
      </c>
      <c r="D232" s="31"/>
      <c r="E232" s="32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8"/>
      <c r="U232" s="27"/>
      <c r="V232" s="29"/>
      <c r="W232" s="29"/>
      <c r="X232" s="29"/>
      <c r="Y232" s="29"/>
      <c r="Z232" s="29"/>
      <c r="AA232" s="29"/>
      <c r="AB232" s="29"/>
      <c r="AC232" s="29"/>
      <c r="AD232" s="29" t="s">
        <v>41</v>
      </c>
      <c r="AE232" s="29">
        <v>0</v>
      </c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1:59" outlineLevel="1" x14ac:dyDescent="0.2">
      <c r="A233" s="23"/>
      <c r="B233" s="23"/>
      <c r="C233" s="30" t="s">
        <v>270</v>
      </c>
      <c r="D233" s="31"/>
      <c r="E233" s="32">
        <v>-1.8</v>
      </c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8"/>
      <c r="U233" s="27"/>
      <c r="V233" s="29"/>
      <c r="W233" s="29"/>
      <c r="X233" s="29"/>
      <c r="Y233" s="29"/>
      <c r="Z233" s="29"/>
      <c r="AA233" s="29"/>
      <c r="AB233" s="29"/>
      <c r="AC233" s="29"/>
      <c r="AD233" s="29" t="s">
        <v>41</v>
      </c>
      <c r="AE233" s="29">
        <v>0</v>
      </c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1:59" outlineLevel="1" x14ac:dyDescent="0.2">
      <c r="A234" s="23"/>
      <c r="B234" s="23"/>
      <c r="C234" s="30" t="s">
        <v>271</v>
      </c>
      <c r="D234" s="31"/>
      <c r="E234" s="32">
        <v>-5.76</v>
      </c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8"/>
      <c r="U234" s="27"/>
      <c r="V234" s="29"/>
      <c r="W234" s="29"/>
      <c r="X234" s="29"/>
      <c r="Y234" s="29"/>
      <c r="Z234" s="29"/>
      <c r="AA234" s="29"/>
      <c r="AB234" s="29"/>
      <c r="AC234" s="29"/>
      <c r="AD234" s="29" t="s">
        <v>41</v>
      </c>
      <c r="AE234" s="29">
        <v>0</v>
      </c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1:59" outlineLevel="1" x14ac:dyDescent="0.2">
      <c r="A235" s="23"/>
      <c r="B235" s="23"/>
      <c r="C235" s="30" t="s">
        <v>272</v>
      </c>
      <c r="D235" s="31"/>
      <c r="E235" s="32">
        <v>-7.2</v>
      </c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8"/>
      <c r="U235" s="27"/>
      <c r="V235" s="29"/>
      <c r="W235" s="29"/>
      <c r="X235" s="29"/>
      <c r="Y235" s="29"/>
      <c r="Z235" s="29"/>
      <c r="AA235" s="29"/>
      <c r="AB235" s="29"/>
      <c r="AC235" s="29"/>
      <c r="AD235" s="29" t="s">
        <v>41</v>
      </c>
      <c r="AE235" s="29">
        <v>0</v>
      </c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1:59" outlineLevel="1" x14ac:dyDescent="0.2">
      <c r="A236" s="23"/>
      <c r="B236" s="23"/>
      <c r="C236" s="30" t="s">
        <v>273</v>
      </c>
      <c r="D236" s="31"/>
      <c r="E236" s="32">
        <v>-9</v>
      </c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8"/>
      <c r="U236" s="27"/>
      <c r="V236" s="29"/>
      <c r="W236" s="29"/>
      <c r="X236" s="29"/>
      <c r="Y236" s="29"/>
      <c r="Z236" s="29"/>
      <c r="AA236" s="29"/>
      <c r="AB236" s="29"/>
      <c r="AC236" s="29"/>
      <c r="AD236" s="29" t="s">
        <v>41</v>
      </c>
      <c r="AE236" s="29">
        <v>0</v>
      </c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1:59" outlineLevel="1" x14ac:dyDescent="0.2">
      <c r="A237" s="23"/>
      <c r="B237" s="23"/>
      <c r="C237" s="30" t="s">
        <v>274</v>
      </c>
      <c r="D237" s="31"/>
      <c r="E237" s="32">
        <v>-2.52</v>
      </c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8"/>
      <c r="U237" s="27"/>
      <c r="V237" s="29"/>
      <c r="W237" s="29"/>
      <c r="X237" s="29"/>
      <c r="Y237" s="29"/>
      <c r="Z237" s="29"/>
      <c r="AA237" s="29"/>
      <c r="AB237" s="29"/>
      <c r="AC237" s="29"/>
      <c r="AD237" s="29" t="s">
        <v>41</v>
      </c>
      <c r="AE237" s="29">
        <v>0</v>
      </c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1:59" outlineLevel="1" x14ac:dyDescent="0.2">
      <c r="A238" s="23"/>
      <c r="B238" s="23"/>
      <c r="C238" s="30" t="s">
        <v>275</v>
      </c>
      <c r="D238" s="31"/>
      <c r="E238" s="32">
        <v>-5.319</v>
      </c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8"/>
      <c r="U238" s="27"/>
      <c r="V238" s="29"/>
      <c r="W238" s="29"/>
      <c r="X238" s="29"/>
      <c r="Y238" s="29"/>
      <c r="Z238" s="29"/>
      <c r="AA238" s="29"/>
      <c r="AB238" s="29"/>
      <c r="AC238" s="29"/>
      <c r="AD238" s="29" t="s">
        <v>41</v>
      </c>
      <c r="AE238" s="29">
        <v>0</v>
      </c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1:59" outlineLevel="1" x14ac:dyDescent="0.2">
      <c r="A239" s="23"/>
      <c r="B239" s="23"/>
      <c r="C239" s="30" t="s">
        <v>276</v>
      </c>
      <c r="D239" s="31"/>
      <c r="E239" s="32">
        <v>-4.1369999999999996</v>
      </c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8"/>
      <c r="U239" s="27"/>
      <c r="V239" s="29"/>
      <c r="W239" s="29"/>
      <c r="X239" s="29"/>
      <c r="Y239" s="29"/>
      <c r="Z239" s="29"/>
      <c r="AA239" s="29"/>
      <c r="AB239" s="29"/>
      <c r="AC239" s="29"/>
      <c r="AD239" s="29" t="s">
        <v>41</v>
      </c>
      <c r="AE239" s="29">
        <v>0</v>
      </c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1:59" outlineLevel="1" x14ac:dyDescent="0.2">
      <c r="A240" s="23"/>
      <c r="B240" s="23"/>
      <c r="C240" s="30" t="s">
        <v>277</v>
      </c>
      <c r="D240" s="31"/>
      <c r="E240" s="32">
        <v>-1.5760000000000001</v>
      </c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8"/>
      <c r="U240" s="27"/>
      <c r="V240" s="29"/>
      <c r="W240" s="29"/>
      <c r="X240" s="29"/>
      <c r="Y240" s="29"/>
      <c r="Z240" s="29"/>
      <c r="AA240" s="29"/>
      <c r="AB240" s="29"/>
      <c r="AC240" s="29"/>
      <c r="AD240" s="29" t="s">
        <v>41</v>
      </c>
      <c r="AE240" s="29">
        <v>0</v>
      </c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1:59" outlineLevel="1" x14ac:dyDescent="0.2">
      <c r="A241" s="23"/>
      <c r="B241" s="23"/>
      <c r="C241" s="30" t="s">
        <v>96</v>
      </c>
      <c r="D241" s="31"/>
      <c r="E241" s="32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8"/>
      <c r="U241" s="27"/>
      <c r="V241" s="29"/>
      <c r="W241" s="29"/>
      <c r="X241" s="29"/>
      <c r="Y241" s="29"/>
      <c r="Z241" s="29"/>
      <c r="AA241" s="29"/>
      <c r="AB241" s="29"/>
      <c r="AC241" s="29"/>
      <c r="AD241" s="29" t="s">
        <v>41</v>
      </c>
      <c r="AE241" s="29">
        <v>0</v>
      </c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1:59" outlineLevel="1" x14ac:dyDescent="0.2">
      <c r="A242" s="23"/>
      <c r="B242" s="23"/>
      <c r="C242" s="30" t="s">
        <v>278</v>
      </c>
      <c r="D242" s="31"/>
      <c r="E242" s="32">
        <v>263.82</v>
      </c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8"/>
      <c r="U242" s="27"/>
      <c r="V242" s="29"/>
      <c r="W242" s="29"/>
      <c r="X242" s="29"/>
      <c r="Y242" s="29"/>
      <c r="Z242" s="29"/>
      <c r="AA242" s="29"/>
      <c r="AB242" s="29"/>
      <c r="AC242" s="29"/>
      <c r="AD242" s="29" t="s">
        <v>41</v>
      </c>
      <c r="AE242" s="29">
        <v>0</v>
      </c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1:59" outlineLevel="1" x14ac:dyDescent="0.2">
      <c r="A243" s="23"/>
      <c r="B243" s="23"/>
      <c r="C243" s="30" t="s">
        <v>279</v>
      </c>
      <c r="D243" s="31"/>
      <c r="E243" s="32">
        <v>74.64</v>
      </c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8"/>
      <c r="U243" s="27"/>
      <c r="V243" s="29"/>
      <c r="W243" s="29"/>
      <c r="X243" s="29"/>
      <c r="Y243" s="29"/>
      <c r="Z243" s="29"/>
      <c r="AA243" s="29"/>
      <c r="AB243" s="29"/>
      <c r="AC243" s="29"/>
      <c r="AD243" s="29" t="s">
        <v>41</v>
      </c>
      <c r="AE243" s="29">
        <v>0</v>
      </c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1:59" outlineLevel="1" x14ac:dyDescent="0.2">
      <c r="A244" s="23"/>
      <c r="B244" s="23"/>
      <c r="C244" s="30" t="s">
        <v>280</v>
      </c>
      <c r="D244" s="31"/>
      <c r="E244" s="32">
        <v>42.6</v>
      </c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8"/>
      <c r="U244" s="27"/>
      <c r="V244" s="29"/>
      <c r="W244" s="29"/>
      <c r="X244" s="29"/>
      <c r="Y244" s="29"/>
      <c r="Z244" s="29"/>
      <c r="AA244" s="29"/>
      <c r="AB244" s="29"/>
      <c r="AC244" s="29"/>
      <c r="AD244" s="29" t="s">
        <v>41</v>
      </c>
      <c r="AE244" s="29">
        <v>0</v>
      </c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1:59" outlineLevel="1" x14ac:dyDescent="0.2">
      <c r="A245" s="23"/>
      <c r="B245" s="23"/>
      <c r="C245" s="30" t="s">
        <v>281</v>
      </c>
      <c r="D245" s="31"/>
      <c r="E245" s="32">
        <v>76.14</v>
      </c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8"/>
      <c r="U245" s="27"/>
      <c r="V245" s="29"/>
      <c r="W245" s="29"/>
      <c r="X245" s="29"/>
      <c r="Y245" s="29"/>
      <c r="Z245" s="29"/>
      <c r="AA245" s="29"/>
      <c r="AB245" s="29"/>
      <c r="AC245" s="29"/>
      <c r="AD245" s="29" t="s">
        <v>41</v>
      </c>
      <c r="AE245" s="29">
        <v>0</v>
      </c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1:59" outlineLevel="1" x14ac:dyDescent="0.2">
      <c r="A246" s="23"/>
      <c r="B246" s="23"/>
      <c r="C246" s="30" t="s">
        <v>263</v>
      </c>
      <c r="D246" s="31"/>
      <c r="E246" s="32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8"/>
      <c r="U246" s="27"/>
      <c r="V246" s="29"/>
      <c r="W246" s="29"/>
      <c r="X246" s="29"/>
      <c r="Y246" s="29"/>
      <c r="Z246" s="29"/>
      <c r="AA246" s="29"/>
      <c r="AB246" s="29"/>
      <c r="AC246" s="29"/>
      <c r="AD246" s="29" t="s">
        <v>41</v>
      </c>
      <c r="AE246" s="29">
        <v>0</v>
      </c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1:59" outlineLevel="1" x14ac:dyDescent="0.2">
      <c r="A247" s="23"/>
      <c r="B247" s="23"/>
      <c r="C247" s="30" t="s">
        <v>282</v>
      </c>
      <c r="D247" s="31"/>
      <c r="E247" s="32">
        <v>1.53</v>
      </c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8"/>
      <c r="U247" s="27"/>
      <c r="V247" s="29"/>
      <c r="W247" s="29"/>
      <c r="X247" s="29"/>
      <c r="Y247" s="29"/>
      <c r="Z247" s="29"/>
      <c r="AA247" s="29"/>
      <c r="AB247" s="29"/>
      <c r="AC247" s="29"/>
      <c r="AD247" s="29" t="s">
        <v>41</v>
      </c>
      <c r="AE247" s="29">
        <v>0</v>
      </c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1:59" outlineLevel="1" x14ac:dyDescent="0.2">
      <c r="A248" s="23"/>
      <c r="B248" s="23"/>
      <c r="C248" s="30" t="s">
        <v>283</v>
      </c>
      <c r="D248" s="31"/>
      <c r="E248" s="32">
        <v>1.26</v>
      </c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8"/>
      <c r="U248" s="27"/>
      <c r="V248" s="29"/>
      <c r="W248" s="29"/>
      <c r="X248" s="29"/>
      <c r="Y248" s="29"/>
      <c r="Z248" s="29"/>
      <c r="AA248" s="29"/>
      <c r="AB248" s="29"/>
      <c r="AC248" s="29"/>
      <c r="AD248" s="29" t="s">
        <v>41</v>
      </c>
      <c r="AE248" s="29">
        <v>0</v>
      </c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1:59" outlineLevel="1" x14ac:dyDescent="0.2">
      <c r="A249" s="23"/>
      <c r="B249" s="23"/>
      <c r="C249" s="30" t="s">
        <v>284</v>
      </c>
      <c r="D249" s="31"/>
      <c r="E249" s="32">
        <v>2.25</v>
      </c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8"/>
      <c r="U249" s="27"/>
      <c r="V249" s="29"/>
      <c r="W249" s="29"/>
      <c r="X249" s="29"/>
      <c r="Y249" s="29"/>
      <c r="Z249" s="29"/>
      <c r="AA249" s="29"/>
      <c r="AB249" s="29"/>
      <c r="AC249" s="29"/>
      <c r="AD249" s="29" t="s">
        <v>41</v>
      </c>
      <c r="AE249" s="29">
        <v>0</v>
      </c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1:59" outlineLevel="1" x14ac:dyDescent="0.2">
      <c r="A250" s="23"/>
      <c r="B250" s="23"/>
      <c r="C250" s="30" t="s">
        <v>285</v>
      </c>
      <c r="D250" s="31"/>
      <c r="E250" s="32">
        <v>1.35</v>
      </c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8"/>
      <c r="U250" s="27"/>
      <c r="V250" s="29"/>
      <c r="W250" s="29"/>
      <c r="X250" s="29"/>
      <c r="Y250" s="29"/>
      <c r="Z250" s="29"/>
      <c r="AA250" s="29"/>
      <c r="AB250" s="29"/>
      <c r="AC250" s="29"/>
      <c r="AD250" s="29" t="s">
        <v>41</v>
      </c>
      <c r="AE250" s="29">
        <v>0</v>
      </c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1:59" outlineLevel="1" x14ac:dyDescent="0.2">
      <c r="A251" s="23"/>
      <c r="B251" s="23"/>
      <c r="C251" s="30" t="s">
        <v>286</v>
      </c>
      <c r="D251" s="31"/>
      <c r="E251" s="32">
        <v>0.84</v>
      </c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8"/>
      <c r="U251" s="27"/>
      <c r="V251" s="29"/>
      <c r="W251" s="29"/>
      <c r="X251" s="29"/>
      <c r="Y251" s="29"/>
      <c r="Z251" s="29"/>
      <c r="AA251" s="29"/>
      <c r="AB251" s="29"/>
      <c r="AC251" s="29"/>
      <c r="AD251" s="29" t="s">
        <v>41</v>
      </c>
      <c r="AE251" s="29">
        <v>0</v>
      </c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1:59" outlineLevel="1" x14ac:dyDescent="0.2">
      <c r="A252" s="23"/>
      <c r="B252" s="23"/>
      <c r="C252" s="30" t="s">
        <v>106</v>
      </c>
      <c r="D252" s="31"/>
      <c r="E252" s="32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8"/>
      <c r="U252" s="27"/>
      <c r="V252" s="29"/>
      <c r="W252" s="29"/>
      <c r="X252" s="29"/>
      <c r="Y252" s="29"/>
      <c r="Z252" s="29"/>
      <c r="AA252" s="29"/>
      <c r="AB252" s="29"/>
      <c r="AC252" s="29"/>
      <c r="AD252" s="29" t="s">
        <v>41</v>
      </c>
      <c r="AE252" s="29">
        <v>0</v>
      </c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1:59" outlineLevel="1" x14ac:dyDescent="0.2">
      <c r="A253" s="23"/>
      <c r="B253" s="23"/>
      <c r="C253" s="30" t="s">
        <v>287</v>
      </c>
      <c r="D253" s="31"/>
      <c r="E253" s="32">
        <v>-5.4</v>
      </c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8"/>
      <c r="U253" s="27"/>
      <c r="V253" s="29"/>
      <c r="W253" s="29"/>
      <c r="X253" s="29"/>
      <c r="Y253" s="29"/>
      <c r="Z253" s="29"/>
      <c r="AA253" s="29"/>
      <c r="AB253" s="29"/>
      <c r="AC253" s="29"/>
      <c r="AD253" s="29" t="s">
        <v>41</v>
      </c>
      <c r="AE253" s="29">
        <v>0</v>
      </c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1:59" outlineLevel="1" x14ac:dyDescent="0.2">
      <c r="A254" s="23"/>
      <c r="B254" s="23"/>
      <c r="C254" s="30" t="s">
        <v>288</v>
      </c>
      <c r="D254" s="31"/>
      <c r="E254" s="32">
        <v>-3.6</v>
      </c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8"/>
      <c r="U254" s="27"/>
      <c r="V254" s="29"/>
      <c r="W254" s="29"/>
      <c r="X254" s="29"/>
      <c r="Y254" s="29"/>
      <c r="Z254" s="29"/>
      <c r="AA254" s="29"/>
      <c r="AB254" s="29"/>
      <c r="AC254" s="29"/>
      <c r="AD254" s="29" t="s">
        <v>41</v>
      </c>
      <c r="AE254" s="29">
        <v>0</v>
      </c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1:59" outlineLevel="1" x14ac:dyDescent="0.2">
      <c r="A255" s="23"/>
      <c r="B255" s="23"/>
      <c r="C255" s="30" t="s">
        <v>273</v>
      </c>
      <c r="D255" s="31"/>
      <c r="E255" s="32">
        <v>-9</v>
      </c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8"/>
      <c r="U255" s="27"/>
      <c r="V255" s="29"/>
      <c r="W255" s="29"/>
      <c r="X255" s="29"/>
      <c r="Y255" s="29"/>
      <c r="Z255" s="29"/>
      <c r="AA255" s="29"/>
      <c r="AB255" s="29"/>
      <c r="AC255" s="29"/>
      <c r="AD255" s="29" t="s">
        <v>41</v>
      </c>
      <c r="AE255" s="29">
        <v>0</v>
      </c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1:59" outlineLevel="1" x14ac:dyDescent="0.2">
      <c r="A256" s="23"/>
      <c r="B256" s="23"/>
      <c r="C256" s="30" t="s">
        <v>289</v>
      </c>
      <c r="D256" s="31"/>
      <c r="E256" s="32">
        <v>-4.5</v>
      </c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8"/>
      <c r="U256" s="27"/>
      <c r="V256" s="29"/>
      <c r="W256" s="29"/>
      <c r="X256" s="29"/>
      <c r="Y256" s="29"/>
      <c r="Z256" s="29"/>
      <c r="AA256" s="29"/>
      <c r="AB256" s="29"/>
      <c r="AC256" s="29"/>
      <c r="AD256" s="29" t="s">
        <v>41</v>
      </c>
      <c r="AE256" s="29">
        <v>0</v>
      </c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1:59" outlineLevel="1" x14ac:dyDescent="0.2">
      <c r="A257" s="23"/>
      <c r="B257" s="23"/>
      <c r="C257" s="30" t="s">
        <v>290</v>
      </c>
      <c r="D257" s="31"/>
      <c r="E257" s="32">
        <v>-2.94</v>
      </c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8"/>
      <c r="U257" s="27"/>
      <c r="V257" s="29"/>
      <c r="W257" s="29"/>
      <c r="X257" s="29"/>
      <c r="Y257" s="29"/>
      <c r="Z257" s="29"/>
      <c r="AA257" s="29"/>
      <c r="AB257" s="29"/>
      <c r="AC257" s="29"/>
      <c r="AD257" s="29" t="s">
        <v>41</v>
      </c>
      <c r="AE257" s="29">
        <v>0</v>
      </c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1:59" outlineLevel="1" x14ac:dyDescent="0.2">
      <c r="A258" s="23"/>
      <c r="B258" s="23"/>
      <c r="C258" s="30" t="s">
        <v>277</v>
      </c>
      <c r="D258" s="31"/>
      <c r="E258" s="32">
        <v>-1.5760000000000001</v>
      </c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8"/>
      <c r="U258" s="27"/>
      <c r="V258" s="29"/>
      <c r="W258" s="29"/>
      <c r="X258" s="29"/>
      <c r="Y258" s="29"/>
      <c r="Z258" s="29"/>
      <c r="AA258" s="29"/>
      <c r="AB258" s="29"/>
      <c r="AC258" s="29"/>
      <c r="AD258" s="29" t="s">
        <v>41</v>
      </c>
      <c r="AE258" s="29">
        <v>0</v>
      </c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1:59" outlineLevel="1" x14ac:dyDescent="0.2">
      <c r="A259" s="23"/>
      <c r="B259" s="23"/>
      <c r="C259" s="30" t="s">
        <v>291</v>
      </c>
      <c r="D259" s="31"/>
      <c r="E259" s="32">
        <v>-3.5459999999999998</v>
      </c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8"/>
      <c r="U259" s="27"/>
      <c r="V259" s="29"/>
      <c r="W259" s="29"/>
      <c r="X259" s="29"/>
      <c r="Y259" s="29"/>
      <c r="Z259" s="29"/>
      <c r="AA259" s="29"/>
      <c r="AB259" s="29"/>
      <c r="AC259" s="29"/>
      <c r="AD259" s="29" t="s">
        <v>41</v>
      </c>
      <c r="AE259" s="29">
        <v>0</v>
      </c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1:59" outlineLevel="1" x14ac:dyDescent="0.2">
      <c r="A260" s="23"/>
      <c r="B260" s="23"/>
      <c r="C260" s="30" t="s">
        <v>292</v>
      </c>
      <c r="D260" s="31"/>
      <c r="E260" s="32">
        <v>-2.7</v>
      </c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8"/>
      <c r="U260" s="27"/>
      <c r="V260" s="29"/>
      <c r="W260" s="29"/>
      <c r="X260" s="29"/>
      <c r="Y260" s="29"/>
      <c r="Z260" s="29"/>
      <c r="AA260" s="29"/>
      <c r="AB260" s="29"/>
      <c r="AC260" s="29"/>
      <c r="AD260" s="29" t="s">
        <v>41</v>
      </c>
      <c r="AE260" s="29">
        <v>0</v>
      </c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1:59" outlineLevel="1" x14ac:dyDescent="0.2">
      <c r="A261" s="23"/>
      <c r="B261" s="23"/>
      <c r="C261" s="30" t="s">
        <v>293</v>
      </c>
      <c r="D261" s="31"/>
      <c r="E261" s="32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8"/>
      <c r="U261" s="27"/>
      <c r="V261" s="29"/>
      <c r="W261" s="29"/>
      <c r="X261" s="29"/>
      <c r="Y261" s="29"/>
      <c r="Z261" s="29"/>
      <c r="AA261" s="29"/>
      <c r="AB261" s="29"/>
      <c r="AC261" s="29"/>
      <c r="AD261" s="29" t="s">
        <v>41</v>
      </c>
      <c r="AE261" s="29">
        <v>0</v>
      </c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1:59" outlineLevel="1" x14ac:dyDescent="0.2">
      <c r="A262" s="23"/>
      <c r="B262" s="23"/>
      <c r="C262" s="30" t="s">
        <v>294</v>
      </c>
      <c r="D262" s="31"/>
      <c r="E262" s="32">
        <v>-182.739</v>
      </c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8"/>
      <c r="U262" s="27"/>
      <c r="V262" s="29"/>
      <c r="W262" s="29"/>
      <c r="X262" s="29"/>
      <c r="Y262" s="29"/>
      <c r="Z262" s="29"/>
      <c r="AA262" s="29"/>
      <c r="AB262" s="29"/>
      <c r="AC262" s="29"/>
      <c r="AD262" s="29" t="s">
        <v>41</v>
      </c>
      <c r="AE262" s="29">
        <v>0</v>
      </c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1:59" outlineLevel="1" x14ac:dyDescent="0.2">
      <c r="A263" s="23">
        <v>48</v>
      </c>
      <c r="B263" s="23" t="s">
        <v>295</v>
      </c>
      <c r="C263" s="24" t="s">
        <v>296</v>
      </c>
      <c r="D263" s="25" t="s">
        <v>73</v>
      </c>
      <c r="E263" s="26">
        <v>740.68449999999996</v>
      </c>
      <c r="F263" s="27"/>
      <c r="G263" s="27"/>
      <c r="H263" s="27">
        <v>41.25</v>
      </c>
      <c r="I263" s="27">
        <f>ROUND(E263*H263,2)</f>
        <v>30553.24</v>
      </c>
      <c r="J263" s="27">
        <v>151.75</v>
      </c>
      <c r="K263" s="27">
        <f>ROUND(E263*J263,2)</f>
        <v>112398.87</v>
      </c>
      <c r="L263" s="27">
        <v>21</v>
      </c>
      <c r="M263" s="27">
        <f>G263*(1+L263/100)</f>
        <v>0</v>
      </c>
      <c r="N263" s="27">
        <v>4.4139999999999999E-2</v>
      </c>
      <c r="O263" s="27">
        <f>ROUND(E263*N263,2)</f>
        <v>32.69</v>
      </c>
      <c r="P263" s="27">
        <v>0</v>
      </c>
      <c r="Q263" s="27">
        <f>ROUND(E263*P263,2)</f>
        <v>0</v>
      </c>
      <c r="R263" s="27"/>
      <c r="S263" s="27"/>
      <c r="T263" s="28">
        <v>0.504</v>
      </c>
      <c r="U263" s="27">
        <f>ROUND(E263*T263,2)</f>
        <v>373.3</v>
      </c>
      <c r="V263" s="29"/>
      <c r="W263" s="29"/>
      <c r="X263" s="29"/>
      <c r="Y263" s="29"/>
      <c r="Z263" s="29"/>
      <c r="AA263" s="29"/>
      <c r="AB263" s="29"/>
      <c r="AC263" s="29"/>
      <c r="AD263" s="29" t="s">
        <v>39</v>
      </c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1:59" ht="22.5" outlineLevel="1" x14ac:dyDescent="0.2">
      <c r="A264" s="23">
        <v>49</v>
      </c>
      <c r="B264" s="23" t="s">
        <v>297</v>
      </c>
      <c r="C264" s="24" t="s">
        <v>298</v>
      </c>
      <c r="D264" s="25" t="s">
        <v>73</v>
      </c>
      <c r="E264" s="26">
        <v>182.739</v>
      </c>
      <c r="F264" s="27"/>
      <c r="G264" s="27"/>
      <c r="H264" s="27">
        <v>42.64</v>
      </c>
      <c r="I264" s="27">
        <f>ROUND(E264*H264,2)</f>
        <v>7791.99</v>
      </c>
      <c r="J264" s="27">
        <v>67.36</v>
      </c>
      <c r="K264" s="27">
        <f>ROUND(E264*J264,2)</f>
        <v>12309.3</v>
      </c>
      <c r="L264" s="27">
        <v>21</v>
      </c>
      <c r="M264" s="27">
        <f>G264*(1+L264/100)</f>
        <v>0</v>
      </c>
      <c r="N264" s="27">
        <v>4.5580000000000002E-2</v>
      </c>
      <c r="O264" s="27">
        <f>ROUND(E264*N264,2)</f>
        <v>8.33</v>
      </c>
      <c r="P264" s="27">
        <v>0</v>
      </c>
      <c r="Q264" s="27">
        <f>ROUND(E264*P264,2)</f>
        <v>0</v>
      </c>
      <c r="R264" s="27"/>
      <c r="S264" s="27"/>
      <c r="T264" s="28">
        <v>0.32200000000000001</v>
      </c>
      <c r="U264" s="27">
        <f>ROUND(E264*T264,2)</f>
        <v>58.84</v>
      </c>
      <c r="V264" s="29"/>
      <c r="W264" s="29"/>
      <c r="X264" s="29"/>
      <c r="Y264" s="29"/>
      <c r="Z264" s="29"/>
      <c r="AA264" s="29"/>
      <c r="AB264" s="29"/>
      <c r="AC264" s="29"/>
      <c r="AD264" s="29" t="s">
        <v>39</v>
      </c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1:59" outlineLevel="1" x14ac:dyDescent="0.2">
      <c r="A265" s="23">
        <v>50</v>
      </c>
      <c r="B265" s="23" t="s">
        <v>299</v>
      </c>
      <c r="C265" s="24" t="s">
        <v>300</v>
      </c>
      <c r="D265" s="25" t="s">
        <v>73</v>
      </c>
      <c r="E265" s="26">
        <v>46.98</v>
      </c>
      <c r="F265" s="27"/>
      <c r="G265" s="27"/>
      <c r="H265" s="27">
        <v>13.77</v>
      </c>
      <c r="I265" s="27">
        <f>ROUND(E265*H265,2)</f>
        <v>646.91</v>
      </c>
      <c r="J265" s="27">
        <v>20.830000000000002</v>
      </c>
      <c r="K265" s="27">
        <f>ROUND(E265*J265,2)</f>
        <v>978.59</v>
      </c>
      <c r="L265" s="27">
        <v>21</v>
      </c>
      <c r="M265" s="27">
        <f>G265*(1+L265/100)</f>
        <v>0</v>
      </c>
      <c r="N265" s="27">
        <v>4.0000000000000003E-5</v>
      </c>
      <c r="O265" s="27">
        <f>ROUND(E265*N265,2)</f>
        <v>0</v>
      </c>
      <c r="P265" s="27">
        <v>0</v>
      </c>
      <c r="Q265" s="27">
        <f>ROUND(E265*P265,2)</f>
        <v>0</v>
      </c>
      <c r="R265" s="27"/>
      <c r="S265" s="27"/>
      <c r="T265" s="28">
        <v>7.8E-2</v>
      </c>
      <c r="U265" s="27">
        <f>ROUND(E265*T265,2)</f>
        <v>3.66</v>
      </c>
      <c r="V265" s="29"/>
      <c r="W265" s="29"/>
      <c r="X265" s="29"/>
      <c r="Y265" s="29"/>
      <c r="Z265" s="29"/>
      <c r="AA265" s="29"/>
      <c r="AB265" s="29"/>
      <c r="AC265" s="29"/>
      <c r="AD265" s="29" t="s">
        <v>39</v>
      </c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1:59" outlineLevel="1" x14ac:dyDescent="0.2">
      <c r="A266" s="23"/>
      <c r="B266" s="23"/>
      <c r="C266" s="30" t="s">
        <v>301</v>
      </c>
      <c r="D266" s="31"/>
      <c r="E266" s="32">
        <v>2.94</v>
      </c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8"/>
      <c r="U266" s="27"/>
      <c r="V266" s="29"/>
      <c r="W266" s="29"/>
      <c r="X266" s="29"/>
      <c r="Y266" s="29"/>
      <c r="Z266" s="29"/>
      <c r="AA266" s="29"/>
      <c r="AB266" s="29"/>
      <c r="AC266" s="29"/>
      <c r="AD266" s="29" t="s">
        <v>41</v>
      </c>
      <c r="AE266" s="29">
        <v>0</v>
      </c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1:59" outlineLevel="1" x14ac:dyDescent="0.2">
      <c r="A267" s="23"/>
      <c r="B267" s="23"/>
      <c r="C267" s="30" t="s">
        <v>302</v>
      </c>
      <c r="D267" s="31"/>
      <c r="E267" s="32">
        <v>7.2</v>
      </c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8"/>
      <c r="U267" s="27"/>
      <c r="V267" s="29"/>
      <c r="W267" s="29"/>
      <c r="X267" s="29"/>
      <c r="Y267" s="29"/>
      <c r="Z267" s="29"/>
      <c r="AA267" s="29"/>
      <c r="AB267" s="29"/>
      <c r="AC267" s="29"/>
      <c r="AD267" s="29" t="s">
        <v>41</v>
      </c>
      <c r="AE267" s="29">
        <v>0</v>
      </c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1:59" outlineLevel="1" x14ac:dyDescent="0.2">
      <c r="A268" s="23"/>
      <c r="B268" s="23"/>
      <c r="C268" s="30" t="s">
        <v>303</v>
      </c>
      <c r="D268" s="31"/>
      <c r="E268" s="32">
        <v>9</v>
      </c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8"/>
      <c r="U268" s="27"/>
      <c r="V268" s="29"/>
      <c r="W268" s="29"/>
      <c r="X268" s="29"/>
      <c r="Y268" s="29"/>
      <c r="Z268" s="29"/>
      <c r="AA268" s="29"/>
      <c r="AB268" s="29"/>
      <c r="AC268" s="29"/>
      <c r="AD268" s="29" t="s">
        <v>41</v>
      </c>
      <c r="AE268" s="29">
        <v>0</v>
      </c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1:59" outlineLevel="1" x14ac:dyDescent="0.2">
      <c r="A269" s="23"/>
      <c r="B269" s="23"/>
      <c r="C269" s="30" t="s">
        <v>304</v>
      </c>
      <c r="D269" s="31"/>
      <c r="E269" s="32">
        <v>5.4</v>
      </c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8"/>
      <c r="U269" s="27"/>
      <c r="V269" s="29"/>
      <c r="W269" s="29"/>
      <c r="X269" s="29"/>
      <c r="Y269" s="29"/>
      <c r="Z269" s="29"/>
      <c r="AA269" s="29"/>
      <c r="AB269" s="29"/>
      <c r="AC269" s="29"/>
      <c r="AD269" s="29" t="s">
        <v>41</v>
      </c>
      <c r="AE269" s="29">
        <v>0</v>
      </c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1:59" outlineLevel="1" x14ac:dyDescent="0.2">
      <c r="A270" s="23"/>
      <c r="B270" s="23"/>
      <c r="C270" s="30" t="s">
        <v>305</v>
      </c>
      <c r="D270" s="31"/>
      <c r="E270" s="32">
        <v>6.24</v>
      </c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8"/>
      <c r="U270" s="27"/>
      <c r="V270" s="29"/>
      <c r="W270" s="29"/>
      <c r="X270" s="29"/>
      <c r="Y270" s="29"/>
      <c r="Z270" s="29"/>
      <c r="AA270" s="29"/>
      <c r="AB270" s="29"/>
      <c r="AC270" s="29"/>
      <c r="AD270" s="29" t="s">
        <v>41</v>
      </c>
      <c r="AE270" s="29">
        <v>0</v>
      </c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1:59" outlineLevel="1" x14ac:dyDescent="0.2">
      <c r="A271" s="23"/>
      <c r="B271" s="23"/>
      <c r="C271" s="30" t="s">
        <v>302</v>
      </c>
      <c r="D271" s="31"/>
      <c r="E271" s="32">
        <v>7.2</v>
      </c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8"/>
      <c r="U271" s="27"/>
      <c r="V271" s="29"/>
      <c r="W271" s="29"/>
      <c r="X271" s="29"/>
      <c r="Y271" s="29"/>
      <c r="Z271" s="29"/>
      <c r="AA271" s="29"/>
      <c r="AB271" s="29"/>
      <c r="AC271" s="29"/>
      <c r="AD271" s="29" t="s">
        <v>41</v>
      </c>
      <c r="AE271" s="29">
        <v>0</v>
      </c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1:59" outlineLevel="1" x14ac:dyDescent="0.2">
      <c r="A272" s="23"/>
      <c r="B272" s="23"/>
      <c r="C272" s="30" t="s">
        <v>303</v>
      </c>
      <c r="D272" s="31"/>
      <c r="E272" s="32">
        <v>9</v>
      </c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8"/>
      <c r="U272" s="27"/>
      <c r="V272" s="29"/>
      <c r="W272" s="29"/>
      <c r="X272" s="29"/>
      <c r="Y272" s="29"/>
      <c r="Z272" s="29"/>
      <c r="AA272" s="29"/>
      <c r="AB272" s="29"/>
      <c r="AC272" s="29"/>
      <c r="AD272" s="29" t="s">
        <v>41</v>
      </c>
      <c r="AE272" s="29">
        <v>0</v>
      </c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1:59" outlineLevel="1" x14ac:dyDescent="0.2">
      <c r="A273" s="23">
        <v>51</v>
      </c>
      <c r="B273" s="23" t="s">
        <v>306</v>
      </c>
      <c r="C273" s="24" t="s">
        <v>307</v>
      </c>
      <c r="D273" s="25" t="s">
        <v>308</v>
      </c>
      <c r="E273" s="26">
        <v>215.1</v>
      </c>
      <c r="F273" s="27"/>
      <c r="G273" s="27"/>
      <c r="H273" s="27">
        <v>15</v>
      </c>
      <c r="I273" s="27">
        <f>ROUND(E273*H273,2)</f>
        <v>3226.5</v>
      </c>
      <c r="J273" s="27">
        <v>35</v>
      </c>
      <c r="K273" s="27">
        <f>ROUND(E273*J273,2)</f>
        <v>7528.5</v>
      </c>
      <c r="L273" s="27">
        <v>21</v>
      </c>
      <c r="M273" s="27">
        <f>G273*(1+L273/100)</f>
        <v>0</v>
      </c>
      <c r="N273" s="27">
        <v>0</v>
      </c>
      <c r="O273" s="27">
        <f>ROUND(E273*N273,2)</f>
        <v>0</v>
      </c>
      <c r="P273" s="27">
        <v>0</v>
      </c>
      <c r="Q273" s="27">
        <f>ROUND(E273*P273,2)</f>
        <v>0</v>
      </c>
      <c r="R273" s="27"/>
      <c r="S273" s="27"/>
      <c r="T273" s="28">
        <v>0.1</v>
      </c>
      <c r="U273" s="27">
        <f>ROUND(E273*T273,2)</f>
        <v>21.51</v>
      </c>
      <c r="V273" s="29"/>
      <c r="W273" s="29"/>
      <c r="X273" s="29"/>
      <c r="Y273" s="29"/>
      <c r="Z273" s="29"/>
      <c r="AA273" s="29"/>
      <c r="AB273" s="29"/>
      <c r="AC273" s="29"/>
      <c r="AD273" s="29" t="s">
        <v>39</v>
      </c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1:59" outlineLevel="1" x14ac:dyDescent="0.2">
      <c r="A274" s="23"/>
      <c r="B274" s="23"/>
      <c r="C274" s="30" t="s">
        <v>91</v>
      </c>
      <c r="D274" s="31"/>
      <c r="E274" s="32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8"/>
      <c r="U274" s="27"/>
      <c r="V274" s="29"/>
      <c r="W274" s="29"/>
      <c r="X274" s="29"/>
      <c r="Y274" s="29"/>
      <c r="Z274" s="29"/>
      <c r="AA274" s="29"/>
      <c r="AB274" s="29"/>
      <c r="AC274" s="29"/>
      <c r="AD274" s="29" t="s">
        <v>41</v>
      </c>
      <c r="AE274" s="29">
        <v>0</v>
      </c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1:59" outlineLevel="1" x14ac:dyDescent="0.2">
      <c r="A275" s="23"/>
      <c r="B275" s="23"/>
      <c r="C275" s="30" t="s">
        <v>309</v>
      </c>
      <c r="D275" s="31"/>
      <c r="E275" s="32">
        <v>20</v>
      </c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8"/>
      <c r="U275" s="27"/>
      <c r="V275" s="29"/>
      <c r="W275" s="29"/>
      <c r="X275" s="29"/>
      <c r="Y275" s="29"/>
      <c r="Z275" s="29"/>
      <c r="AA275" s="29"/>
      <c r="AB275" s="29"/>
      <c r="AC275" s="29"/>
      <c r="AD275" s="29" t="s">
        <v>41</v>
      </c>
      <c r="AE275" s="29">
        <v>0</v>
      </c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1:59" outlineLevel="1" x14ac:dyDescent="0.2">
      <c r="A276" s="23"/>
      <c r="B276" s="23"/>
      <c r="C276" s="30" t="s">
        <v>310</v>
      </c>
      <c r="D276" s="31"/>
      <c r="E276" s="32">
        <v>33</v>
      </c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8"/>
      <c r="U276" s="27"/>
      <c r="V276" s="29"/>
      <c r="W276" s="29"/>
      <c r="X276" s="29"/>
      <c r="Y276" s="29"/>
      <c r="Z276" s="29"/>
      <c r="AA276" s="29"/>
      <c r="AB276" s="29"/>
      <c r="AC276" s="29"/>
      <c r="AD276" s="29" t="s">
        <v>41</v>
      </c>
      <c r="AE276" s="29">
        <v>0</v>
      </c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1:59" outlineLevel="1" x14ac:dyDescent="0.2">
      <c r="A277" s="23"/>
      <c r="B277" s="23"/>
      <c r="C277" s="30" t="s">
        <v>311</v>
      </c>
      <c r="D277" s="31"/>
      <c r="E277" s="32">
        <v>12</v>
      </c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8"/>
      <c r="U277" s="27"/>
      <c r="V277" s="29"/>
      <c r="W277" s="29"/>
      <c r="X277" s="29"/>
      <c r="Y277" s="29"/>
      <c r="Z277" s="29"/>
      <c r="AA277" s="29"/>
      <c r="AB277" s="29"/>
      <c r="AC277" s="29"/>
      <c r="AD277" s="29" t="s">
        <v>41</v>
      </c>
      <c r="AE277" s="29">
        <v>0</v>
      </c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1:59" outlineLevel="1" x14ac:dyDescent="0.2">
      <c r="A278" s="23"/>
      <c r="B278" s="23"/>
      <c r="C278" s="30" t="s">
        <v>312</v>
      </c>
      <c r="D278" s="31"/>
      <c r="E278" s="32">
        <v>24</v>
      </c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8"/>
      <c r="U278" s="27"/>
      <c r="V278" s="29"/>
      <c r="W278" s="29"/>
      <c r="X278" s="29"/>
      <c r="Y278" s="29"/>
      <c r="Z278" s="29"/>
      <c r="AA278" s="29"/>
      <c r="AB278" s="29"/>
      <c r="AC278" s="29"/>
      <c r="AD278" s="29" t="s">
        <v>41</v>
      </c>
      <c r="AE278" s="29">
        <v>0</v>
      </c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1:59" outlineLevel="1" x14ac:dyDescent="0.2">
      <c r="A279" s="23"/>
      <c r="B279" s="23"/>
      <c r="C279" s="30" t="s">
        <v>313</v>
      </c>
      <c r="D279" s="31"/>
      <c r="E279" s="32">
        <v>7.6</v>
      </c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8"/>
      <c r="U279" s="27"/>
      <c r="V279" s="29"/>
      <c r="W279" s="29"/>
      <c r="X279" s="29"/>
      <c r="Y279" s="29"/>
      <c r="Z279" s="29"/>
      <c r="AA279" s="29"/>
      <c r="AB279" s="29"/>
      <c r="AC279" s="29"/>
      <c r="AD279" s="29" t="s">
        <v>41</v>
      </c>
      <c r="AE279" s="29">
        <v>0</v>
      </c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1:59" outlineLevel="1" x14ac:dyDescent="0.2">
      <c r="A280" s="23"/>
      <c r="B280" s="23"/>
      <c r="C280" s="30" t="s">
        <v>314</v>
      </c>
      <c r="D280" s="31"/>
      <c r="E280" s="32">
        <v>4.9000000000000004</v>
      </c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8"/>
      <c r="U280" s="27"/>
      <c r="V280" s="29"/>
      <c r="W280" s="29"/>
      <c r="X280" s="29"/>
      <c r="Y280" s="29"/>
      <c r="Z280" s="29"/>
      <c r="AA280" s="29"/>
      <c r="AB280" s="29"/>
      <c r="AC280" s="29"/>
      <c r="AD280" s="29" t="s">
        <v>41</v>
      </c>
      <c r="AE280" s="29">
        <v>0</v>
      </c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1:59" outlineLevel="1" x14ac:dyDescent="0.2">
      <c r="A281" s="23"/>
      <c r="B281" s="23"/>
      <c r="C281" s="30" t="s">
        <v>315</v>
      </c>
      <c r="D281" s="31"/>
      <c r="E281" s="32">
        <v>12</v>
      </c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8"/>
      <c r="U281" s="27"/>
      <c r="V281" s="29"/>
      <c r="W281" s="29"/>
      <c r="X281" s="29"/>
      <c r="Y281" s="29"/>
      <c r="Z281" s="29"/>
      <c r="AA281" s="29"/>
      <c r="AB281" s="29"/>
      <c r="AC281" s="29"/>
      <c r="AD281" s="29" t="s">
        <v>41</v>
      </c>
      <c r="AE281" s="29">
        <v>0</v>
      </c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1:59" outlineLevel="1" x14ac:dyDescent="0.2">
      <c r="A282" s="23"/>
      <c r="B282" s="23"/>
      <c r="C282" s="30" t="s">
        <v>316</v>
      </c>
      <c r="D282" s="31"/>
      <c r="E282" s="32">
        <v>5.2</v>
      </c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8"/>
      <c r="U282" s="27"/>
      <c r="V282" s="29"/>
      <c r="W282" s="29"/>
      <c r="X282" s="29"/>
      <c r="Y282" s="29"/>
      <c r="Z282" s="29"/>
      <c r="AA282" s="29"/>
      <c r="AB282" s="29"/>
      <c r="AC282" s="29"/>
      <c r="AD282" s="29" t="s">
        <v>41</v>
      </c>
      <c r="AE282" s="29">
        <v>0</v>
      </c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1:59" outlineLevel="1" x14ac:dyDescent="0.2">
      <c r="A283" s="23"/>
      <c r="B283" s="23"/>
      <c r="C283" s="30" t="s">
        <v>96</v>
      </c>
      <c r="D283" s="31"/>
      <c r="E283" s="32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8"/>
      <c r="U283" s="27"/>
      <c r="V283" s="29"/>
      <c r="W283" s="29"/>
      <c r="X283" s="29"/>
      <c r="Y283" s="29"/>
      <c r="Z283" s="29"/>
      <c r="AA283" s="29"/>
      <c r="AB283" s="29"/>
      <c r="AC283" s="29"/>
      <c r="AD283" s="29" t="s">
        <v>41</v>
      </c>
      <c r="AE283" s="29">
        <v>0</v>
      </c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1:59" outlineLevel="1" x14ac:dyDescent="0.2">
      <c r="A284" s="23"/>
      <c r="B284" s="23"/>
      <c r="C284" s="30" t="s">
        <v>317</v>
      </c>
      <c r="D284" s="31"/>
      <c r="E284" s="32">
        <v>27</v>
      </c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8"/>
      <c r="U284" s="27"/>
      <c r="V284" s="29"/>
      <c r="W284" s="29"/>
      <c r="X284" s="29"/>
      <c r="Y284" s="29"/>
      <c r="Z284" s="29"/>
      <c r="AA284" s="29"/>
      <c r="AB284" s="29"/>
      <c r="AC284" s="29"/>
      <c r="AD284" s="29" t="s">
        <v>41</v>
      </c>
      <c r="AE284" s="29">
        <v>0</v>
      </c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1:59" outlineLevel="1" x14ac:dyDescent="0.2">
      <c r="A285" s="23"/>
      <c r="B285" s="23"/>
      <c r="C285" s="30" t="s">
        <v>318</v>
      </c>
      <c r="D285" s="31"/>
      <c r="E285" s="32">
        <v>8</v>
      </c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8"/>
      <c r="U285" s="27"/>
      <c r="V285" s="29"/>
      <c r="W285" s="29"/>
      <c r="X285" s="29"/>
      <c r="Y285" s="29"/>
      <c r="Z285" s="29"/>
      <c r="AA285" s="29"/>
      <c r="AB285" s="29"/>
      <c r="AC285" s="29"/>
      <c r="AD285" s="29" t="s">
        <v>41</v>
      </c>
      <c r="AE285" s="29">
        <v>0</v>
      </c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1:59" outlineLevel="1" x14ac:dyDescent="0.2">
      <c r="A286" s="23"/>
      <c r="B286" s="23"/>
      <c r="C286" s="30" t="s">
        <v>319</v>
      </c>
      <c r="D286" s="31"/>
      <c r="E286" s="32">
        <v>7.2</v>
      </c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8"/>
      <c r="U286" s="27"/>
      <c r="V286" s="29"/>
      <c r="W286" s="29"/>
      <c r="X286" s="29"/>
      <c r="Y286" s="29"/>
      <c r="Z286" s="29"/>
      <c r="AA286" s="29"/>
      <c r="AB286" s="29"/>
      <c r="AC286" s="29"/>
      <c r="AD286" s="29" t="s">
        <v>41</v>
      </c>
      <c r="AE286" s="29">
        <v>0</v>
      </c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1:59" outlineLevel="1" x14ac:dyDescent="0.2">
      <c r="A287" s="23"/>
      <c r="B287" s="23"/>
      <c r="C287" s="30" t="s">
        <v>320</v>
      </c>
      <c r="D287" s="31"/>
      <c r="E287" s="32">
        <v>9.6</v>
      </c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8"/>
      <c r="U287" s="27"/>
      <c r="V287" s="29"/>
      <c r="W287" s="29"/>
      <c r="X287" s="29"/>
      <c r="Y287" s="29"/>
      <c r="Z287" s="29"/>
      <c r="AA287" s="29"/>
      <c r="AB287" s="29"/>
      <c r="AC287" s="29"/>
      <c r="AD287" s="29" t="s">
        <v>41</v>
      </c>
      <c r="AE287" s="29">
        <v>0</v>
      </c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1:59" outlineLevel="1" x14ac:dyDescent="0.2">
      <c r="A288" s="23"/>
      <c r="B288" s="23"/>
      <c r="C288" s="30" t="s">
        <v>315</v>
      </c>
      <c r="D288" s="31"/>
      <c r="E288" s="32">
        <v>12</v>
      </c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8"/>
      <c r="U288" s="27"/>
      <c r="V288" s="29"/>
      <c r="W288" s="29"/>
      <c r="X288" s="29"/>
      <c r="Y288" s="29"/>
      <c r="Z288" s="29"/>
      <c r="AA288" s="29"/>
      <c r="AB288" s="29"/>
      <c r="AC288" s="29"/>
      <c r="AD288" s="29" t="s">
        <v>41</v>
      </c>
      <c r="AE288" s="29">
        <v>0</v>
      </c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1:59" outlineLevel="1" x14ac:dyDescent="0.2">
      <c r="A289" s="23"/>
      <c r="B289" s="23"/>
      <c r="C289" s="30" t="s">
        <v>321</v>
      </c>
      <c r="D289" s="31"/>
      <c r="E289" s="32">
        <v>27</v>
      </c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8"/>
      <c r="U289" s="27"/>
      <c r="V289" s="29"/>
      <c r="W289" s="29"/>
      <c r="X289" s="29"/>
      <c r="Y289" s="29"/>
      <c r="Z289" s="29"/>
      <c r="AA289" s="29"/>
      <c r="AB289" s="29"/>
      <c r="AC289" s="29"/>
      <c r="AD289" s="29" t="s">
        <v>41</v>
      </c>
      <c r="AE289" s="29">
        <v>0</v>
      </c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1:59" outlineLevel="1" x14ac:dyDescent="0.2">
      <c r="A290" s="23"/>
      <c r="B290" s="23"/>
      <c r="C290" s="30" t="s">
        <v>322</v>
      </c>
      <c r="D290" s="31"/>
      <c r="E290" s="32">
        <v>5.6</v>
      </c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8"/>
      <c r="U290" s="27"/>
      <c r="V290" s="29"/>
      <c r="W290" s="29"/>
      <c r="X290" s="29"/>
      <c r="Y290" s="29"/>
      <c r="Z290" s="29"/>
      <c r="AA290" s="29"/>
      <c r="AB290" s="29"/>
      <c r="AC290" s="29"/>
      <c r="AD290" s="29" t="s">
        <v>41</v>
      </c>
      <c r="AE290" s="29">
        <v>0</v>
      </c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1:59" x14ac:dyDescent="0.2">
      <c r="A291" s="34" t="s">
        <v>32</v>
      </c>
      <c r="B291" s="34" t="s">
        <v>323</v>
      </c>
      <c r="C291" s="35" t="s">
        <v>324</v>
      </c>
      <c r="D291" s="36"/>
      <c r="E291" s="37"/>
      <c r="F291" s="38"/>
      <c r="G291" s="38">
        <f>SUMIF(AD292:AD343,"&lt;&gt;NOR",G292:G343)</f>
        <v>0</v>
      </c>
      <c r="H291" s="38"/>
      <c r="I291" s="38">
        <f>SUM(I292:I343)</f>
        <v>295590.94</v>
      </c>
      <c r="J291" s="38"/>
      <c r="K291" s="38">
        <f>SUM(K292:K343)</f>
        <v>265961.85000000003</v>
      </c>
      <c r="L291" s="38"/>
      <c r="M291" s="38">
        <f>SUM(M292:M343)</f>
        <v>0</v>
      </c>
      <c r="N291" s="38"/>
      <c r="O291" s="38">
        <f>SUM(O292:O343)</f>
        <v>30.25</v>
      </c>
      <c r="P291" s="38"/>
      <c r="Q291" s="38">
        <f>SUM(Q292:Q343)</f>
        <v>0</v>
      </c>
      <c r="R291" s="38"/>
      <c r="S291" s="38"/>
      <c r="T291" s="39"/>
      <c r="U291" s="38">
        <f>SUM(U292:U343)</f>
        <v>1092.5</v>
      </c>
      <c r="AD291" s="1" t="s">
        <v>35</v>
      </c>
    </row>
    <row r="292" spans="1:59" ht="22.5" outlineLevel="1" x14ac:dyDescent="0.2">
      <c r="A292" s="23">
        <v>52</v>
      </c>
      <c r="B292" s="23" t="s">
        <v>325</v>
      </c>
      <c r="C292" s="24" t="s">
        <v>326</v>
      </c>
      <c r="D292" s="25" t="s">
        <v>73</v>
      </c>
      <c r="E292" s="26">
        <v>504.34699999999998</v>
      </c>
      <c r="F292" s="27"/>
      <c r="G292" s="27"/>
      <c r="H292" s="27">
        <v>481.11</v>
      </c>
      <c r="I292" s="27">
        <f>ROUND(E292*H292,2)</f>
        <v>242646.39</v>
      </c>
      <c r="J292" s="27">
        <v>260.89</v>
      </c>
      <c r="K292" s="27">
        <f>ROUND(E292*J292,2)</f>
        <v>131579.09</v>
      </c>
      <c r="L292" s="27">
        <v>21</v>
      </c>
      <c r="M292" s="27">
        <f>G292*(1+L292/100)</f>
        <v>0</v>
      </c>
      <c r="N292" s="27">
        <v>1.4880000000000001E-2</v>
      </c>
      <c r="O292" s="27">
        <f>ROUND(E292*N292,2)</f>
        <v>7.5</v>
      </c>
      <c r="P292" s="27">
        <v>0</v>
      </c>
      <c r="Q292" s="27">
        <f>ROUND(E292*P292,2)</f>
        <v>0</v>
      </c>
      <c r="R292" s="27"/>
      <c r="S292" s="27"/>
      <c r="T292" s="28">
        <v>1.2558</v>
      </c>
      <c r="U292" s="27">
        <f>ROUND(E292*T292,2)</f>
        <v>633.36</v>
      </c>
      <c r="V292" s="29"/>
      <c r="W292" s="29"/>
      <c r="X292" s="29"/>
      <c r="Y292" s="29"/>
      <c r="Z292" s="29"/>
      <c r="AA292" s="29"/>
      <c r="AB292" s="29"/>
      <c r="AC292" s="29"/>
      <c r="AD292" s="29" t="s">
        <v>39</v>
      </c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1:59" outlineLevel="1" x14ac:dyDescent="0.2">
      <c r="A293" s="23"/>
      <c r="B293" s="23"/>
      <c r="C293" s="30" t="s">
        <v>327</v>
      </c>
      <c r="D293" s="31"/>
      <c r="E293" s="32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8"/>
      <c r="U293" s="27"/>
      <c r="V293" s="29"/>
      <c r="W293" s="29"/>
      <c r="X293" s="29"/>
      <c r="Y293" s="29"/>
      <c r="Z293" s="29"/>
      <c r="AA293" s="29"/>
      <c r="AB293" s="29"/>
      <c r="AC293" s="29"/>
      <c r="AD293" s="29" t="s">
        <v>41</v>
      </c>
      <c r="AE293" s="29">
        <v>0</v>
      </c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1:59" outlineLevel="1" x14ac:dyDescent="0.2">
      <c r="A294" s="23"/>
      <c r="B294" s="23"/>
      <c r="C294" s="30" t="s">
        <v>328</v>
      </c>
      <c r="D294" s="31"/>
      <c r="E294" s="32">
        <v>167.00299999999999</v>
      </c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8"/>
      <c r="U294" s="27"/>
      <c r="V294" s="29"/>
      <c r="W294" s="29"/>
      <c r="X294" s="29"/>
      <c r="Y294" s="29"/>
      <c r="Z294" s="29"/>
      <c r="AA294" s="29"/>
      <c r="AB294" s="29"/>
      <c r="AC294" s="29"/>
      <c r="AD294" s="29" t="s">
        <v>41</v>
      </c>
      <c r="AE294" s="29">
        <v>0</v>
      </c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1:59" outlineLevel="1" x14ac:dyDescent="0.2">
      <c r="A295" s="23"/>
      <c r="B295" s="23"/>
      <c r="C295" s="30" t="s">
        <v>106</v>
      </c>
      <c r="D295" s="31"/>
      <c r="E295" s="32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8"/>
      <c r="U295" s="27"/>
      <c r="V295" s="29"/>
      <c r="W295" s="29"/>
      <c r="X295" s="29"/>
      <c r="Y295" s="29"/>
      <c r="Z295" s="29"/>
      <c r="AA295" s="29"/>
      <c r="AB295" s="29"/>
      <c r="AC295" s="29"/>
      <c r="AD295" s="29" t="s">
        <v>41</v>
      </c>
      <c r="AE295" s="29">
        <v>0</v>
      </c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1:59" outlineLevel="1" x14ac:dyDescent="0.2">
      <c r="A296" s="23"/>
      <c r="B296" s="23"/>
      <c r="C296" s="30" t="s">
        <v>271</v>
      </c>
      <c r="D296" s="31"/>
      <c r="E296" s="32">
        <v>-5.76</v>
      </c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8"/>
      <c r="U296" s="27"/>
      <c r="V296" s="29"/>
      <c r="W296" s="29"/>
      <c r="X296" s="29"/>
      <c r="Y296" s="29"/>
      <c r="Z296" s="29"/>
      <c r="AA296" s="29"/>
      <c r="AB296" s="29"/>
      <c r="AC296" s="29"/>
      <c r="AD296" s="29" t="s">
        <v>41</v>
      </c>
      <c r="AE296" s="29">
        <v>0</v>
      </c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1:59" outlineLevel="1" x14ac:dyDescent="0.2">
      <c r="A297" s="23"/>
      <c r="B297" s="23"/>
      <c r="C297" s="30" t="s">
        <v>329</v>
      </c>
      <c r="D297" s="31"/>
      <c r="E297" s="32">
        <v>-6.12</v>
      </c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8"/>
      <c r="U297" s="27"/>
      <c r="V297" s="29"/>
      <c r="W297" s="29"/>
      <c r="X297" s="29"/>
      <c r="Y297" s="29"/>
      <c r="Z297" s="29"/>
      <c r="AA297" s="29"/>
      <c r="AB297" s="29"/>
      <c r="AC297" s="29"/>
      <c r="AD297" s="29" t="s">
        <v>41</v>
      </c>
      <c r="AE297" s="29">
        <v>0</v>
      </c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1:59" outlineLevel="1" x14ac:dyDescent="0.2">
      <c r="A298" s="23"/>
      <c r="B298" s="23"/>
      <c r="C298" s="30" t="s">
        <v>330</v>
      </c>
      <c r="D298" s="31"/>
      <c r="E298" s="32">
        <v>-3.6</v>
      </c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8"/>
      <c r="U298" s="27"/>
      <c r="V298" s="29"/>
      <c r="W298" s="29"/>
      <c r="X298" s="29"/>
      <c r="Y298" s="29"/>
      <c r="Z298" s="29"/>
      <c r="AA298" s="29"/>
      <c r="AB298" s="29"/>
      <c r="AC298" s="29"/>
      <c r="AD298" s="29" t="s">
        <v>41</v>
      </c>
      <c r="AE298" s="29">
        <v>0</v>
      </c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1:59" outlineLevel="1" x14ac:dyDescent="0.2">
      <c r="A299" s="23"/>
      <c r="B299" s="23"/>
      <c r="C299" s="30" t="s">
        <v>273</v>
      </c>
      <c r="D299" s="31"/>
      <c r="E299" s="32">
        <v>-9</v>
      </c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8"/>
      <c r="U299" s="27"/>
      <c r="V299" s="29"/>
      <c r="W299" s="29"/>
      <c r="X299" s="29"/>
      <c r="Y299" s="29"/>
      <c r="Z299" s="29"/>
      <c r="AA299" s="29"/>
      <c r="AB299" s="29"/>
      <c r="AC299" s="29"/>
      <c r="AD299" s="29" t="s">
        <v>41</v>
      </c>
      <c r="AE299" s="29">
        <v>0</v>
      </c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1:59" outlineLevel="1" x14ac:dyDescent="0.2">
      <c r="A300" s="23"/>
      <c r="B300" s="23"/>
      <c r="C300" s="30" t="s">
        <v>331</v>
      </c>
      <c r="D300" s="31"/>
      <c r="E300" s="32">
        <v>-1.7729999999999999</v>
      </c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8"/>
      <c r="U300" s="27"/>
      <c r="V300" s="29"/>
      <c r="W300" s="29"/>
      <c r="X300" s="29"/>
      <c r="Y300" s="29"/>
      <c r="Z300" s="29"/>
      <c r="AA300" s="29"/>
      <c r="AB300" s="29"/>
      <c r="AC300" s="29"/>
      <c r="AD300" s="29" t="s">
        <v>41</v>
      </c>
      <c r="AE300" s="29">
        <v>0</v>
      </c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1:59" outlineLevel="1" x14ac:dyDescent="0.2">
      <c r="A301" s="23"/>
      <c r="B301" s="23"/>
      <c r="C301" s="30" t="s">
        <v>332</v>
      </c>
      <c r="D301" s="31"/>
      <c r="E301" s="32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8"/>
      <c r="U301" s="27"/>
      <c r="V301" s="29"/>
      <c r="W301" s="29"/>
      <c r="X301" s="29"/>
      <c r="Y301" s="29"/>
      <c r="Z301" s="29"/>
      <c r="AA301" s="29"/>
      <c r="AB301" s="29"/>
      <c r="AC301" s="29"/>
      <c r="AD301" s="29" t="s">
        <v>41</v>
      </c>
      <c r="AE301" s="29">
        <v>0</v>
      </c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1:59" outlineLevel="1" x14ac:dyDescent="0.2">
      <c r="A302" s="23"/>
      <c r="B302" s="23"/>
      <c r="C302" s="30" t="s">
        <v>333</v>
      </c>
      <c r="D302" s="31"/>
      <c r="E302" s="32">
        <v>267.39299999999997</v>
      </c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8"/>
      <c r="U302" s="27"/>
      <c r="V302" s="29"/>
      <c r="W302" s="29"/>
      <c r="X302" s="29"/>
      <c r="Y302" s="29"/>
      <c r="Z302" s="29"/>
      <c r="AA302" s="29"/>
      <c r="AB302" s="29"/>
      <c r="AC302" s="29"/>
      <c r="AD302" s="29" t="s">
        <v>41</v>
      </c>
      <c r="AE302" s="29">
        <v>0</v>
      </c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1:59" outlineLevel="1" x14ac:dyDescent="0.2">
      <c r="A303" s="23"/>
      <c r="B303" s="23"/>
      <c r="C303" s="30" t="s">
        <v>106</v>
      </c>
      <c r="D303" s="31"/>
      <c r="E303" s="32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8"/>
      <c r="U303" s="27"/>
      <c r="V303" s="29"/>
      <c r="W303" s="29"/>
      <c r="X303" s="29"/>
      <c r="Y303" s="29"/>
      <c r="Z303" s="29"/>
      <c r="AA303" s="29"/>
      <c r="AB303" s="29"/>
      <c r="AC303" s="29"/>
      <c r="AD303" s="29" t="s">
        <v>41</v>
      </c>
      <c r="AE303" s="29">
        <v>0</v>
      </c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1:59" outlineLevel="1" x14ac:dyDescent="0.2">
      <c r="A304" s="23"/>
      <c r="B304" s="23"/>
      <c r="C304" s="30" t="s">
        <v>334</v>
      </c>
      <c r="D304" s="31"/>
      <c r="E304" s="32">
        <v>-2.94</v>
      </c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8"/>
      <c r="U304" s="27"/>
      <c r="V304" s="29"/>
      <c r="W304" s="29"/>
      <c r="X304" s="29"/>
      <c r="Y304" s="29"/>
      <c r="Z304" s="29"/>
      <c r="AA304" s="29"/>
      <c r="AB304" s="29"/>
      <c r="AC304" s="29"/>
      <c r="AD304" s="29" t="s">
        <v>41</v>
      </c>
      <c r="AE304" s="29">
        <v>0</v>
      </c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1:59" outlineLevel="1" x14ac:dyDescent="0.2">
      <c r="A305" s="23"/>
      <c r="B305" s="23"/>
      <c r="C305" s="30" t="s">
        <v>289</v>
      </c>
      <c r="D305" s="31"/>
      <c r="E305" s="32">
        <v>-4.5</v>
      </c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8"/>
      <c r="U305" s="27"/>
      <c r="V305" s="29"/>
      <c r="W305" s="29"/>
      <c r="X305" s="29"/>
      <c r="Y305" s="29"/>
      <c r="Z305" s="29"/>
      <c r="AA305" s="29"/>
      <c r="AB305" s="29"/>
      <c r="AC305" s="29"/>
      <c r="AD305" s="29" t="s">
        <v>41</v>
      </c>
      <c r="AE305" s="29">
        <v>0</v>
      </c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1:59" outlineLevel="1" x14ac:dyDescent="0.2">
      <c r="A306" s="23"/>
      <c r="B306" s="23"/>
      <c r="C306" s="30" t="s">
        <v>335</v>
      </c>
      <c r="D306" s="31"/>
      <c r="E306" s="32">
        <v>-6.3</v>
      </c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8"/>
      <c r="U306" s="27"/>
      <c r="V306" s="29"/>
      <c r="W306" s="29"/>
      <c r="X306" s="29"/>
      <c r="Y306" s="29"/>
      <c r="Z306" s="29"/>
      <c r="AA306" s="29"/>
      <c r="AB306" s="29"/>
      <c r="AC306" s="29"/>
      <c r="AD306" s="29" t="s">
        <v>41</v>
      </c>
      <c r="AE306" s="29">
        <v>0</v>
      </c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1:59" outlineLevel="1" x14ac:dyDescent="0.2">
      <c r="A307" s="23"/>
      <c r="B307" s="23"/>
      <c r="C307" s="30" t="s">
        <v>288</v>
      </c>
      <c r="D307" s="31"/>
      <c r="E307" s="32">
        <v>-3.6</v>
      </c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8"/>
      <c r="U307" s="27"/>
      <c r="V307" s="29"/>
      <c r="W307" s="29"/>
      <c r="X307" s="29"/>
      <c r="Y307" s="29"/>
      <c r="Z307" s="29"/>
      <c r="AA307" s="29"/>
      <c r="AB307" s="29"/>
      <c r="AC307" s="29"/>
      <c r="AD307" s="29" t="s">
        <v>41</v>
      </c>
      <c r="AE307" s="29">
        <v>0</v>
      </c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1:59" outlineLevel="1" x14ac:dyDescent="0.2">
      <c r="A308" s="23"/>
      <c r="B308" s="23"/>
      <c r="C308" s="30" t="s">
        <v>336</v>
      </c>
      <c r="D308" s="31"/>
      <c r="E308" s="32">
        <v>-6.48</v>
      </c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8"/>
      <c r="U308" s="27"/>
      <c r="V308" s="29"/>
      <c r="W308" s="29"/>
      <c r="X308" s="29"/>
      <c r="Y308" s="29"/>
      <c r="Z308" s="29"/>
      <c r="AA308" s="29"/>
      <c r="AB308" s="29"/>
      <c r="AC308" s="29"/>
      <c r="AD308" s="29" t="s">
        <v>41</v>
      </c>
      <c r="AE308" s="29">
        <v>0</v>
      </c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1:59" outlineLevel="1" x14ac:dyDescent="0.2">
      <c r="A309" s="23"/>
      <c r="B309" s="23"/>
      <c r="C309" s="30" t="s">
        <v>337</v>
      </c>
      <c r="D309" s="31"/>
      <c r="E309" s="32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8"/>
      <c r="U309" s="27"/>
      <c r="V309" s="29"/>
      <c r="W309" s="29"/>
      <c r="X309" s="29"/>
      <c r="Y309" s="29"/>
      <c r="Z309" s="29"/>
      <c r="AA309" s="29"/>
      <c r="AB309" s="29"/>
      <c r="AC309" s="29"/>
      <c r="AD309" s="29" t="s">
        <v>41</v>
      </c>
      <c r="AE309" s="29">
        <v>0</v>
      </c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1:59" outlineLevel="1" x14ac:dyDescent="0.2">
      <c r="A310" s="23"/>
      <c r="B310" s="23"/>
      <c r="C310" s="30" t="s">
        <v>338</v>
      </c>
      <c r="D310" s="31"/>
      <c r="E310" s="32">
        <v>76.751999999999995</v>
      </c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8"/>
      <c r="U310" s="27"/>
      <c r="V310" s="29"/>
      <c r="W310" s="29"/>
      <c r="X310" s="29"/>
      <c r="Y310" s="29"/>
      <c r="Z310" s="29"/>
      <c r="AA310" s="29"/>
      <c r="AB310" s="29"/>
      <c r="AC310" s="29"/>
      <c r="AD310" s="29" t="s">
        <v>41</v>
      </c>
      <c r="AE310" s="29">
        <v>0</v>
      </c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1:59" outlineLevel="1" x14ac:dyDescent="0.2">
      <c r="A311" s="23"/>
      <c r="B311" s="23"/>
      <c r="C311" s="30" t="s">
        <v>339</v>
      </c>
      <c r="D311" s="31"/>
      <c r="E311" s="32">
        <v>43.271999999999998</v>
      </c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8"/>
      <c r="U311" s="27"/>
      <c r="V311" s="29"/>
      <c r="W311" s="29"/>
      <c r="X311" s="29"/>
      <c r="Y311" s="29"/>
      <c r="Z311" s="29"/>
      <c r="AA311" s="29"/>
      <c r="AB311" s="29"/>
      <c r="AC311" s="29"/>
      <c r="AD311" s="29" t="s">
        <v>41</v>
      </c>
      <c r="AE311" s="29">
        <v>0</v>
      </c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1:59" ht="22.5" outlineLevel="1" x14ac:dyDescent="0.2">
      <c r="A312" s="23">
        <v>53</v>
      </c>
      <c r="B312" s="23" t="s">
        <v>340</v>
      </c>
      <c r="C312" s="24" t="s">
        <v>341</v>
      </c>
      <c r="D312" s="25" t="s">
        <v>73</v>
      </c>
      <c r="E312" s="26">
        <v>27.864000000000001</v>
      </c>
      <c r="F312" s="27"/>
      <c r="G312" s="27"/>
      <c r="H312" s="27">
        <v>507.86</v>
      </c>
      <c r="I312" s="27">
        <f>ROUND(E312*H312,2)</f>
        <v>14151.01</v>
      </c>
      <c r="J312" s="27">
        <v>675.14</v>
      </c>
      <c r="K312" s="27">
        <f>ROUND(E312*J312,2)</f>
        <v>18812.099999999999</v>
      </c>
      <c r="L312" s="27">
        <v>21</v>
      </c>
      <c r="M312" s="27">
        <f>G312*(1+L312/100)</f>
        <v>0</v>
      </c>
      <c r="N312" s="27">
        <v>1.3469999999999999E-2</v>
      </c>
      <c r="O312" s="27">
        <f>ROUND(E312*N312,2)</f>
        <v>0.38</v>
      </c>
      <c r="P312" s="27">
        <v>0</v>
      </c>
      <c r="Q312" s="27">
        <f>ROUND(E312*P312,2)</f>
        <v>0</v>
      </c>
      <c r="R312" s="27"/>
      <c r="S312" s="27"/>
      <c r="T312" s="28">
        <v>2.9020000000000001</v>
      </c>
      <c r="U312" s="27">
        <f>ROUND(E312*T312,2)</f>
        <v>80.86</v>
      </c>
      <c r="V312" s="29"/>
      <c r="W312" s="29"/>
      <c r="X312" s="29"/>
      <c r="Y312" s="29"/>
      <c r="Z312" s="29"/>
      <c r="AA312" s="29"/>
      <c r="AB312" s="29"/>
      <c r="AC312" s="29"/>
      <c r="AD312" s="29" t="s">
        <v>39</v>
      </c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1:59" outlineLevel="1" x14ac:dyDescent="0.2">
      <c r="A313" s="23"/>
      <c r="B313" s="23"/>
      <c r="C313" s="30" t="s">
        <v>91</v>
      </c>
      <c r="D313" s="31"/>
      <c r="E313" s="32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8"/>
      <c r="U313" s="27"/>
      <c r="V313" s="29"/>
      <c r="W313" s="29"/>
      <c r="X313" s="29"/>
      <c r="Y313" s="29"/>
      <c r="Z313" s="29"/>
      <c r="AA313" s="29"/>
      <c r="AB313" s="29"/>
      <c r="AC313" s="29"/>
      <c r="AD313" s="29" t="s">
        <v>41</v>
      </c>
      <c r="AE313" s="29">
        <v>0</v>
      </c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1:59" outlineLevel="1" x14ac:dyDescent="0.2">
      <c r="A314" s="23"/>
      <c r="B314" s="23"/>
      <c r="C314" s="30" t="s">
        <v>342</v>
      </c>
      <c r="D314" s="31"/>
      <c r="E314" s="32">
        <v>2.0699999999999998</v>
      </c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8"/>
      <c r="U314" s="27"/>
      <c r="V314" s="29"/>
      <c r="W314" s="29"/>
      <c r="X314" s="29"/>
      <c r="Y314" s="29"/>
      <c r="Z314" s="29"/>
      <c r="AA314" s="29"/>
      <c r="AB314" s="29"/>
      <c r="AC314" s="29"/>
      <c r="AD314" s="29" t="s">
        <v>41</v>
      </c>
      <c r="AE314" s="29">
        <v>0</v>
      </c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1:59" outlineLevel="1" x14ac:dyDescent="0.2">
      <c r="A315" s="23"/>
      <c r="B315" s="23"/>
      <c r="C315" s="30" t="s">
        <v>343</v>
      </c>
      <c r="D315" s="31"/>
      <c r="E315" s="32">
        <v>1.8</v>
      </c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8"/>
      <c r="U315" s="27"/>
      <c r="V315" s="29"/>
      <c r="W315" s="29"/>
      <c r="X315" s="29"/>
      <c r="Y315" s="29"/>
      <c r="Z315" s="29"/>
      <c r="AA315" s="29"/>
      <c r="AB315" s="29"/>
      <c r="AC315" s="29"/>
      <c r="AD315" s="29" t="s">
        <v>41</v>
      </c>
      <c r="AE315" s="29">
        <v>0</v>
      </c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1:59" outlineLevel="1" x14ac:dyDescent="0.2">
      <c r="A316" s="23"/>
      <c r="B316" s="23"/>
      <c r="C316" s="30" t="s">
        <v>344</v>
      </c>
      <c r="D316" s="31"/>
      <c r="E316" s="32">
        <v>0.624</v>
      </c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8"/>
      <c r="U316" s="27"/>
      <c r="V316" s="29"/>
      <c r="W316" s="29"/>
      <c r="X316" s="29"/>
      <c r="Y316" s="29"/>
      <c r="Z316" s="29"/>
      <c r="AA316" s="29"/>
      <c r="AB316" s="29"/>
      <c r="AC316" s="29"/>
      <c r="AD316" s="29" t="s">
        <v>41</v>
      </c>
      <c r="AE316" s="29">
        <v>0</v>
      </c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1:59" outlineLevel="1" x14ac:dyDescent="0.2">
      <c r="A317" s="23"/>
      <c r="B317" s="23"/>
      <c r="C317" s="30" t="s">
        <v>345</v>
      </c>
      <c r="D317" s="31"/>
      <c r="E317" s="32">
        <v>0.26</v>
      </c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8"/>
      <c r="U317" s="27"/>
      <c r="V317" s="29"/>
      <c r="W317" s="29"/>
      <c r="X317" s="29"/>
      <c r="Y317" s="29"/>
      <c r="Z317" s="29"/>
      <c r="AA317" s="29"/>
      <c r="AB317" s="29"/>
      <c r="AC317" s="29"/>
      <c r="AD317" s="29" t="s">
        <v>41</v>
      </c>
      <c r="AE317" s="29">
        <v>0</v>
      </c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1:59" outlineLevel="1" x14ac:dyDescent="0.2">
      <c r="A318" s="23"/>
      <c r="B318" s="23"/>
      <c r="C318" s="30" t="s">
        <v>346</v>
      </c>
      <c r="D318" s="31"/>
      <c r="E318" s="32">
        <v>5.4</v>
      </c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8"/>
      <c r="U318" s="27"/>
      <c r="V318" s="29"/>
      <c r="W318" s="29"/>
      <c r="X318" s="29"/>
      <c r="Y318" s="29"/>
      <c r="Z318" s="29"/>
      <c r="AA318" s="29"/>
      <c r="AB318" s="29"/>
      <c r="AC318" s="29"/>
      <c r="AD318" s="29" t="s">
        <v>41</v>
      </c>
      <c r="AE318" s="29">
        <v>0</v>
      </c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1:59" outlineLevel="1" x14ac:dyDescent="0.2">
      <c r="A319" s="23"/>
      <c r="B319" s="23"/>
      <c r="C319" s="30" t="s">
        <v>347</v>
      </c>
      <c r="D319" s="31"/>
      <c r="E319" s="32">
        <v>1.56</v>
      </c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8"/>
      <c r="U319" s="27"/>
      <c r="V319" s="29"/>
      <c r="W319" s="29"/>
      <c r="X319" s="29"/>
      <c r="Y319" s="29"/>
      <c r="Z319" s="29"/>
      <c r="AA319" s="29"/>
      <c r="AB319" s="29"/>
      <c r="AC319" s="29"/>
      <c r="AD319" s="29" t="s">
        <v>41</v>
      </c>
      <c r="AE319" s="29">
        <v>0</v>
      </c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1:59" outlineLevel="1" x14ac:dyDescent="0.2">
      <c r="A320" s="23"/>
      <c r="B320" s="23"/>
      <c r="C320" s="30" t="s">
        <v>348</v>
      </c>
      <c r="D320" s="31"/>
      <c r="E320" s="32">
        <v>1.2</v>
      </c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8"/>
      <c r="U320" s="27"/>
      <c r="V320" s="29"/>
      <c r="W320" s="29"/>
      <c r="X320" s="29"/>
      <c r="Y320" s="29"/>
      <c r="Z320" s="29"/>
      <c r="AA320" s="29"/>
      <c r="AB320" s="29"/>
      <c r="AC320" s="29"/>
      <c r="AD320" s="29" t="s">
        <v>41</v>
      </c>
      <c r="AE320" s="29">
        <v>0</v>
      </c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1:59" outlineLevel="1" x14ac:dyDescent="0.2">
      <c r="A321" s="23"/>
      <c r="B321" s="23"/>
      <c r="C321" s="30" t="s">
        <v>349</v>
      </c>
      <c r="D321" s="31"/>
      <c r="E321" s="32">
        <v>1.56</v>
      </c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8"/>
      <c r="U321" s="27"/>
      <c r="V321" s="29"/>
      <c r="W321" s="29"/>
      <c r="X321" s="29"/>
      <c r="Y321" s="29"/>
      <c r="Z321" s="29"/>
      <c r="AA321" s="29"/>
      <c r="AB321" s="29"/>
      <c r="AC321" s="29"/>
      <c r="AD321" s="29" t="s">
        <v>41</v>
      </c>
      <c r="AE321" s="29">
        <v>0</v>
      </c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1:59" outlineLevel="1" x14ac:dyDescent="0.2">
      <c r="A322" s="23"/>
      <c r="B322" s="23"/>
      <c r="C322" s="30" t="s">
        <v>350</v>
      </c>
      <c r="D322" s="31"/>
      <c r="E322" s="32">
        <v>1.0920000000000001</v>
      </c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8"/>
      <c r="U322" s="27"/>
      <c r="V322" s="29"/>
      <c r="W322" s="29"/>
      <c r="X322" s="29"/>
      <c r="Y322" s="29"/>
      <c r="Z322" s="29"/>
      <c r="AA322" s="29"/>
      <c r="AB322" s="29"/>
      <c r="AC322" s="29"/>
      <c r="AD322" s="29" t="s">
        <v>41</v>
      </c>
      <c r="AE322" s="29">
        <v>0</v>
      </c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1:59" outlineLevel="1" x14ac:dyDescent="0.2">
      <c r="A323" s="23"/>
      <c r="B323" s="23"/>
      <c r="C323" s="30" t="s">
        <v>96</v>
      </c>
      <c r="D323" s="31"/>
      <c r="E323" s="32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8"/>
      <c r="U323" s="27"/>
      <c r="V323" s="29"/>
      <c r="W323" s="29"/>
      <c r="X323" s="29"/>
      <c r="Y323" s="29"/>
      <c r="Z323" s="29"/>
      <c r="AA323" s="29"/>
      <c r="AB323" s="29"/>
      <c r="AC323" s="29"/>
      <c r="AD323" s="29" t="s">
        <v>41</v>
      </c>
      <c r="AE323" s="29">
        <v>0</v>
      </c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1:59" outlineLevel="1" x14ac:dyDescent="0.2">
      <c r="A324" s="23"/>
      <c r="B324" s="23"/>
      <c r="C324" s="30" t="s">
        <v>351</v>
      </c>
      <c r="D324" s="31"/>
      <c r="E324" s="32">
        <v>1.56</v>
      </c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8"/>
      <c r="U324" s="27"/>
      <c r="V324" s="29"/>
      <c r="W324" s="29"/>
      <c r="X324" s="29"/>
      <c r="Y324" s="29"/>
      <c r="Z324" s="29"/>
      <c r="AA324" s="29"/>
      <c r="AB324" s="29"/>
      <c r="AC324" s="29"/>
      <c r="AD324" s="29" t="s">
        <v>41</v>
      </c>
      <c r="AE324" s="29">
        <v>0</v>
      </c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1:59" outlineLevel="1" x14ac:dyDescent="0.2">
      <c r="A325" s="23"/>
      <c r="B325" s="23"/>
      <c r="C325" s="30" t="s">
        <v>352</v>
      </c>
      <c r="D325" s="31"/>
      <c r="E325" s="32">
        <v>1.56</v>
      </c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8"/>
      <c r="U325" s="27"/>
      <c r="V325" s="29"/>
      <c r="W325" s="29"/>
      <c r="X325" s="29"/>
      <c r="Y325" s="29"/>
      <c r="Z325" s="29"/>
      <c r="AA325" s="29"/>
      <c r="AB325" s="29"/>
      <c r="AC325" s="29"/>
      <c r="AD325" s="29" t="s">
        <v>41</v>
      </c>
      <c r="AE325" s="29">
        <v>0</v>
      </c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1:59" outlineLevel="1" x14ac:dyDescent="0.2">
      <c r="A326" s="23"/>
      <c r="B326" s="23"/>
      <c r="C326" s="30" t="s">
        <v>344</v>
      </c>
      <c r="D326" s="31"/>
      <c r="E326" s="32">
        <v>0.624</v>
      </c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8"/>
      <c r="U326" s="27"/>
      <c r="V326" s="29"/>
      <c r="W326" s="29"/>
      <c r="X326" s="29"/>
      <c r="Y326" s="29"/>
      <c r="Z326" s="29"/>
      <c r="AA326" s="29"/>
      <c r="AB326" s="29"/>
      <c r="AC326" s="29"/>
      <c r="AD326" s="29" t="s">
        <v>41</v>
      </c>
      <c r="AE326" s="29">
        <v>0</v>
      </c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1:59" outlineLevel="1" x14ac:dyDescent="0.2">
      <c r="A327" s="23"/>
      <c r="B327" s="23"/>
      <c r="C327" s="30" t="s">
        <v>353</v>
      </c>
      <c r="D327" s="31"/>
      <c r="E327" s="32">
        <v>0.39</v>
      </c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8"/>
      <c r="U327" s="27"/>
      <c r="V327" s="29"/>
      <c r="W327" s="29"/>
      <c r="X327" s="29"/>
      <c r="Y327" s="29"/>
      <c r="Z327" s="29"/>
      <c r="AA327" s="29"/>
      <c r="AB327" s="29"/>
      <c r="AC327" s="29"/>
      <c r="AD327" s="29" t="s">
        <v>41</v>
      </c>
      <c r="AE327" s="29">
        <v>0</v>
      </c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1:59" outlineLevel="1" x14ac:dyDescent="0.2">
      <c r="A328" s="23"/>
      <c r="B328" s="23"/>
      <c r="C328" s="30" t="s">
        <v>354</v>
      </c>
      <c r="D328" s="31"/>
      <c r="E328" s="32">
        <v>7.02</v>
      </c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8"/>
      <c r="U328" s="27"/>
      <c r="V328" s="29"/>
      <c r="W328" s="29"/>
      <c r="X328" s="29"/>
      <c r="Y328" s="29"/>
      <c r="Z328" s="29"/>
      <c r="AA328" s="29"/>
      <c r="AB328" s="29"/>
      <c r="AC328" s="29"/>
      <c r="AD328" s="29" t="s">
        <v>41</v>
      </c>
      <c r="AE328" s="29">
        <v>0</v>
      </c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1:59" outlineLevel="1" x14ac:dyDescent="0.2">
      <c r="A329" s="23"/>
      <c r="B329" s="23"/>
      <c r="C329" s="30" t="s">
        <v>355</v>
      </c>
      <c r="D329" s="31"/>
      <c r="E329" s="32">
        <v>1.1439999999999999</v>
      </c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8"/>
      <c r="U329" s="27"/>
      <c r="V329" s="29"/>
      <c r="W329" s="29"/>
      <c r="X329" s="29"/>
      <c r="Y329" s="29"/>
      <c r="Z329" s="29"/>
      <c r="AA329" s="29"/>
      <c r="AB329" s="29"/>
      <c r="AC329" s="29"/>
      <c r="AD329" s="29" t="s">
        <v>41</v>
      </c>
      <c r="AE329" s="29">
        <v>0</v>
      </c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1:59" ht="22.5" outlineLevel="1" x14ac:dyDescent="0.2">
      <c r="A330" s="23">
        <v>54</v>
      </c>
      <c r="B330" s="23" t="s">
        <v>356</v>
      </c>
      <c r="C330" s="56" t="s">
        <v>761</v>
      </c>
      <c r="D330" s="25" t="s">
        <v>73</v>
      </c>
      <c r="E330" s="26">
        <v>73.510000000000005</v>
      </c>
      <c r="F330" s="27"/>
      <c r="G330" s="27"/>
      <c r="H330" s="27">
        <v>237.82</v>
      </c>
      <c r="I330" s="27">
        <f>ROUND(E330*H330,2)</f>
        <v>17482.150000000001</v>
      </c>
      <c r="J330" s="27">
        <v>155.18</v>
      </c>
      <c r="K330" s="27">
        <f>ROUND(E330*J330,2)</f>
        <v>11407.28</v>
      </c>
      <c r="L330" s="27">
        <v>21</v>
      </c>
      <c r="M330" s="27">
        <f>G330*(1+L330/100)</f>
        <v>0</v>
      </c>
      <c r="N330" s="27">
        <v>3.6800000000000001E-3</v>
      </c>
      <c r="O330" s="27">
        <f>ROUND(E330*N330,2)</f>
        <v>0.27</v>
      </c>
      <c r="P330" s="27">
        <v>0</v>
      </c>
      <c r="Q330" s="27">
        <f>ROUND(E330*P330,2)</f>
        <v>0</v>
      </c>
      <c r="R330" s="27"/>
      <c r="S330" s="27"/>
      <c r="T330" s="28">
        <v>0.46</v>
      </c>
      <c r="U330" s="27">
        <f>ROUND(E330*T330,2)</f>
        <v>33.81</v>
      </c>
      <c r="V330" s="29"/>
      <c r="W330" s="29"/>
      <c r="X330" s="29"/>
      <c r="Y330" s="29"/>
      <c r="Z330" s="29"/>
      <c r="AA330" s="29"/>
      <c r="AB330" s="29"/>
      <c r="AC330" s="29"/>
      <c r="AD330" s="29" t="s">
        <v>39</v>
      </c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1:59" outlineLevel="1" x14ac:dyDescent="0.2">
      <c r="A331" s="23"/>
      <c r="B331" s="23"/>
      <c r="C331" s="30" t="s">
        <v>357</v>
      </c>
      <c r="D331" s="31"/>
      <c r="E331" s="32">
        <v>31.98</v>
      </c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8"/>
      <c r="U331" s="27"/>
      <c r="V331" s="29"/>
      <c r="W331" s="29"/>
      <c r="X331" s="29"/>
      <c r="Y331" s="29"/>
      <c r="Z331" s="29"/>
      <c r="AA331" s="29"/>
      <c r="AB331" s="29"/>
      <c r="AC331" s="29"/>
      <c r="AD331" s="29" t="s">
        <v>41</v>
      </c>
      <c r="AE331" s="29">
        <v>0</v>
      </c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1:59" outlineLevel="1" x14ac:dyDescent="0.2">
      <c r="A332" s="23"/>
      <c r="B332" s="23"/>
      <c r="C332" s="30" t="s">
        <v>358</v>
      </c>
      <c r="D332" s="31"/>
      <c r="E332" s="32">
        <v>21.78</v>
      </c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8"/>
      <c r="U332" s="27"/>
      <c r="V332" s="29"/>
      <c r="W332" s="29"/>
      <c r="X332" s="29"/>
      <c r="Y332" s="29"/>
      <c r="Z332" s="29"/>
      <c r="AA332" s="29"/>
      <c r="AB332" s="29"/>
      <c r="AC332" s="29"/>
      <c r="AD332" s="29" t="s">
        <v>41</v>
      </c>
      <c r="AE332" s="29">
        <v>0</v>
      </c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1:59" outlineLevel="1" x14ac:dyDescent="0.2">
      <c r="A333" s="23"/>
      <c r="B333" s="23"/>
      <c r="C333" s="30" t="s">
        <v>359</v>
      </c>
      <c r="D333" s="31"/>
      <c r="E333" s="32">
        <v>8.9499999999999993</v>
      </c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8"/>
      <c r="U333" s="27"/>
      <c r="V333" s="29"/>
      <c r="W333" s="29"/>
      <c r="X333" s="29"/>
      <c r="Y333" s="29"/>
      <c r="Z333" s="29"/>
      <c r="AA333" s="29"/>
      <c r="AB333" s="29"/>
      <c r="AC333" s="29"/>
      <c r="AD333" s="29" t="s">
        <v>41</v>
      </c>
      <c r="AE333" s="29">
        <v>0</v>
      </c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1:59" outlineLevel="1" x14ac:dyDescent="0.2">
      <c r="A334" s="23"/>
      <c r="B334" s="23"/>
      <c r="C334" s="30" t="s">
        <v>360</v>
      </c>
      <c r="D334" s="31"/>
      <c r="E334" s="32">
        <v>9.08</v>
      </c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8"/>
      <c r="U334" s="27"/>
      <c r="V334" s="29"/>
      <c r="W334" s="29"/>
      <c r="X334" s="29"/>
      <c r="Y334" s="29"/>
      <c r="Z334" s="29"/>
      <c r="AA334" s="29"/>
      <c r="AB334" s="29"/>
      <c r="AC334" s="29"/>
      <c r="AD334" s="29" t="s">
        <v>41</v>
      </c>
      <c r="AE334" s="29">
        <v>0</v>
      </c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1:59" outlineLevel="1" x14ac:dyDescent="0.2">
      <c r="A335" s="23"/>
      <c r="B335" s="23"/>
      <c r="C335" s="30" t="s">
        <v>263</v>
      </c>
      <c r="D335" s="31"/>
      <c r="E335" s="32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8"/>
      <c r="U335" s="27"/>
      <c r="V335" s="29"/>
      <c r="W335" s="29"/>
      <c r="X335" s="29"/>
      <c r="Y335" s="29"/>
      <c r="Z335" s="29"/>
      <c r="AA335" s="29"/>
      <c r="AB335" s="29"/>
      <c r="AC335" s="29"/>
      <c r="AD335" s="29" t="s">
        <v>41</v>
      </c>
      <c r="AE335" s="29">
        <v>0</v>
      </c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1:59" outlineLevel="1" x14ac:dyDescent="0.2">
      <c r="A336" s="23"/>
      <c r="B336" s="23"/>
      <c r="C336" s="30" t="s">
        <v>361</v>
      </c>
      <c r="D336" s="31"/>
      <c r="E336" s="32">
        <v>1.2</v>
      </c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8"/>
      <c r="U336" s="27"/>
      <c r="V336" s="29"/>
      <c r="W336" s="29"/>
      <c r="X336" s="29"/>
      <c r="Y336" s="29"/>
      <c r="Z336" s="29"/>
      <c r="AA336" s="29"/>
      <c r="AB336" s="29"/>
      <c r="AC336" s="29"/>
      <c r="AD336" s="29" t="s">
        <v>41</v>
      </c>
      <c r="AE336" s="29">
        <v>0</v>
      </c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1:59" outlineLevel="1" x14ac:dyDescent="0.2">
      <c r="A337" s="23"/>
      <c r="B337" s="23"/>
      <c r="C337" s="30" t="s">
        <v>362</v>
      </c>
      <c r="D337" s="31"/>
      <c r="E337" s="32">
        <v>0.52</v>
      </c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8"/>
      <c r="U337" s="27"/>
      <c r="V337" s="29"/>
      <c r="W337" s="29"/>
      <c r="X337" s="29"/>
      <c r="Y337" s="29"/>
      <c r="Z337" s="29"/>
      <c r="AA337" s="29"/>
      <c r="AB337" s="29"/>
      <c r="AC337" s="29"/>
      <c r="AD337" s="29" t="s">
        <v>41</v>
      </c>
      <c r="AE337" s="29">
        <v>0</v>
      </c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1:59" outlineLevel="1" x14ac:dyDescent="0.2">
      <c r="A338" s="23"/>
      <c r="B338" s="23"/>
      <c r="C338" s="30" t="s">
        <v>62</v>
      </c>
      <c r="D338" s="31"/>
      <c r="E338" s="32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8"/>
      <c r="U338" s="27"/>
      <c r="V338" s="29"/>
      <c r="W338" s="29"/>
      <c r="X338" s="29"/>
      <c r="Y338" s="29"/>
      <c r="Z338" s="29"/>
      <c r="AA338" s="29"/>
      <c r="AB338" s="29"/>
      <c r="AC338" s="29"/>
      <c r="AD338" s="29" t="s">
        <v>41</v>
      </c>
      <c r="AE338" s="29">
        <v>0</v>
      </c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1:59" outlineLevel="1" x14ac:dyDescent="0.2">
      <c r="A339" s="23">
        <v>55</v>
      </c>
      <c r="B339" s="23" t="s">
        <v>363</v>
      </c>
      <c r="C339" s="24" t="s">
        <v>364</v>
      </c>
      <c r="D339" s="25" t="s">
        <v>73</v>
      </c>
      <c r="E339" s="26">
        <v>458.70100000000002</v>
      </c>
      <c r="F339" s="27"/>
      <c r="G339" s="27"/>
      <c r="H339" s="27">
        <v>45.05</v>
      </c>
      <c r="I339" s="27">
        <f>ROUND(E339*H339,2)</f>
        <v>20664.48</v>
      </c>
      <c r="J339" s="27">
        <v>224.95</v>
      </c>
      <c r="K339" s="27">
        <f>ROUND(E339*J339,2)</f>
        <v>103184.79</v>
      </c>
      <c r="L339" s="27">
        <v>21</v>
      </c>
      <c r="M339" s="27">
        <f>G339*(1+L339/100)</f>
        <v>0</v>
      </c>
      <c r="N339" s="27">
        <v>4.8169999999999998E-2</v>
      </c>
      <c r="O339" s="27">
        <f>ROUND(E339*N339,2)</f>
        <v>22.1</v>
      </c>
      <c r="P339" s="27">
        <v>0</v>
      </c>
      <c r="Q339" s="27">
        <f>ROUND(E339*P339,2)</f>
        <v>0</v>
      </c>
      <c r="R339" s="27"/>
      <c r="S339" s="27"/>
      <c r="T339" s="28">
        <v>0.74299999999999999</v>
      </c>
      <c r="U339" s="27">
        <f>ROUND(E339*T339,2)</f>
        <v>340.81</v>
      </c>
      <c r="V339" s="29"/>
      <c r="W339" s="29"/>
      <c r="X339" s="29"/>
      <c r="Y339" s="29"/>
      <c r="Z339" s="29"/>
      <c r="AA339" s="29"/>
      <c r="AB339" s="29"/>
      <c r="AC339" s="29"/>
      <c r="AD339" s="29" t="s">
        <v>39</v>
      </c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1:59" outlineLevel="1" x14ac:dyDescent="0.2">
      <c r="A340" s="23"/>
      <c r="B340" s="23"/>
      <c r="C340" s="30" t="s">
        <v>365</v>
      </c>
      <c r="D340" s="31"/>
      <c r="E340" s="32">
        <v>430.83699999999999</v>
      </c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8"/>
      <c r="U340" s="27"/>
      <c r="V340" s="29"/>
      <c r="W340" s="29"/>
      <c r="X340" s="29"/>
      <c r="Y340" s="29"/>
      <c r="Z340" s="29"/>
      <c r="AA340" s="29"/>
      <c r="AB340" s="29"/>
      <c r="AC340" s="29"/>
      <c r="AD340" s="29" t="s">
        <v>41</v>
      </c>
      <c r="AE340" s="29">
        <v>0</v>
      </c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1:59" outlineLevel="1" x14ac:dyDescent="0.2">
      <c r="A341" s="23"/>
      <c r="B341" s="23"/>
      <c r="C341" s="30" t="s">
        <v>263</v>
      </c>
      <c r="D341" s="31"/>
      <c r="E341" s="32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8"/>
      <c r="U341" s="27"/>
      <c r="V341" s="29"/>
      <c r="W341" s="29"/>
      <c r="X341" s="29"/>
      <c r="Y341" s="29"/>
      <c r="Z341" s="29"/>
      <c r="AA341" s="29"/>
      <c r="AB341" s="29"/>
      <c r="AC341" s="29"/>
      <c r="AD341" s="29" t="s">
        <v>41</v>
      </c>
      <c r="AE341" s="29">
        <v>0</v>
      </c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1:59" outlineLevel="1" x14ac:dyDescent="0.2">
      <c r="A342" s="23"/>
      <c r="B342" s="23"/>
      <c r="C342" s="30" t="s">
        <v>366</v>
      </c>
      <c r="D342" s="31"/>
      <c r="E342" s="32">
        <v>27.864000000000001</v>
      </c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8"/>
      <c r="U342" s="27"/>
      <c r="V342" s="29"/>
      <c r="W342" s="29"/>
      <c r="X342" s="29"/>
      <c r="Y342" s="29"/>
      <c r="Z342" s="29"/>
      <c r="AA342" s="29"/>
      <c r="AB342" s="29"/>
      <c r="AC342" s="29"/>
      <c r="AD342" s="29" t="s">
        <v>41</v>
      </c>
      <c r="AE342" s="29">
        <v>0</v>
      </c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1:59" outlineLevel="1" x14ac:dyDescent="0.2">
      <c r="A343" s="23">
        <v>56</v>
      </c>
      <c r="B343" s="23" t="s">
        <v>367</v>
      </c>
      <c r="C343" s="24" t="s">
        <v>368</v>
      </c>
      <c r="D343" s="25" t="s">
        <v>73</v>
      </c>
      <c r="E343" s="26">
        <v>46.98</v>
      </c>
      <c r="F343" s="27"/>
      <c r="G343" s="27"/>
      <c r="H343" s="27">
        <v>13.77</v>
      </c>
      <c r="I343" s="27">
        <f>ROUND(E343*H343,2)</f>
        <v>646.91</v>
      </c>
      <c r="J343" s="27">
        <v>20.830000000000002</v>
      </c>
      <c r="K343" s="27">
        <f>ROUND(E343*J343,2)</f>
        <v>978.59</v>
      </c>
      <c r="L343" s="27">
        <v>21</v>
      </c>
      <c r="M343" s="27">
        <f>G343*(1+L343/100)</f>
        <v>0</v>
      </c>
      <c r="N343" s="27">
        <v>4.0000000000000003E-5</v>
      </c>
      <c r="O343" s="27">
        <f>ROUND(E343*N343,2)</f>
        <v>0</v>
      </c>
      <c r="P343" s="27">
        <v>0</v>
      </c>
      <c r="Q343" s="27">
        <f>ROUND(E343*P343,2)</f>
        <v>0</v>
      </c>
      <c r="R343" s="27"/>
      <c r="S343" s="27"/>
      <c r="T343" s="28">
        <v>7.8E-2</v>
      </c>
      <c r="U343" s="27">
        <f>ROUND(E343*T343,2)</f>
        <v>3.66</v>
      </c>
      <c r="V343" s="29"/>
      <c r="W343" s="29"/>
      <c r="X343" s="29"/>
      <c r="Y343" s="29"/>
      <c r="Z343" s="29"/>
      <c r="AA343" s="29"/>
      <c r="AB343" s="29"/>
      <c r="AC343" s="29"/>
      <c r="AD343" s="29" t="s">
        <v>39</v>
      </c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1:59" x14ac:dyDescent="0.2">
      <c r="A344" s="34" t="s">
        <v>32</v>
      </c>
      <c r="B344" s="34" t="s">
        <v>369</v>
      </c>
      <c r="C344" s="35" t="s">
        <v>370</v>
      </c>
      <c r="D344" s="36"/>
      <c r="E344" s="37"/>
      <c r="F344" s="38"/>
      <c r="G344" s="38">
        <f>SUMIF(AD345:AD357,"&lt;&gt;NOR",G345:G357)</f>
        <v>0</v>
      </c>
      <c r="H344" s="38"/>
      <c r="I344" s="38">
        <f>SUM(I345:I357)</f>
        <v>154304.35</v>
      </c>
      <c r="J344" s="38"/>
      <c r="K344" s="38">
        <f>SUM(K345:K357)</f>
        <v>55486.09</v>
      </c>
      <c r="L344" s="38"/>
      <c r="M344" s="38">
        <f>SUM(M345:M357)</f>
        <v>0</v>
      </c>
      <c r="N344" s="38"/>
      <c r="O344" s="38">
        <f>SUM(O345:O357)</f>
        <v>98.65</v>
      </c>
      <c r="P344" s="38"/>
      <c r="Q344" s="38">
        <f>SUM(Q345:Q357)</f>
        <v>0</v>
      </c>
      <c r="R344" s="38"/>
      <c r="S344" s="38"/>
      <c r="T344" s="39"/>
      <c r="U344" s="38">
        <f>SUM(U345:U357)</f>
        <v>189.65</v>
      </c>
      <c r="AD344" s="1" t="s">
        <v>35</v>
      </c>
    </row>
    <row r="345" spans="1:59" ht="22.5" outlineLevel="1" x14ac:dyDescent="0.2">
      <c r="A345" s="23">
        <v>57</v>
      </c>
      <c r="B345" s="23" t="s">
        <v>371</v>
      </c>
      <c r="C345" s="56" t="s">
        <v>757</v>
      </c>
      <c r="D345" s="25" t="s">
        <v>73</v>
      </c>
      <c r="E345" s="26">
        <v>364.82</v>
      </c>
      <c r="F345" s="27"/>
      <c r="G345" s="27"/>
      <c r="H345" s="27">
        <v>237.02</v>
      </c>
      <c r="I345" s="27">
        <f>ROUND(E345*H345,2)</f>
        <v>86469.64</v>
      </c>
      <c r="J345" s="27">
        <v>92.97999999999999</v>
      </c>
      <c r="K345" s="27">
        <f>ROUND(E345*J345,2)</f>
        <v>33920.959999999999</v>
      </c>
      <c r="L345" s="27">
        <v>21</v>
      </c>
      <c r="M345" s="27">
        <f>G345*(1+L345/100)</f>
        <v>0</v>
      </c>
      <c r="N345" s="27">
        <v>0.11025</v>
      </c>
      <c r="O345" s="27">
        <f>ROUND(E345*N345,2)</f>
        <v>40.22</v>
      </c>
      <c r="P345" s="27">
        <v>0</v>
      </c>
      <c r="Q345" s="27">
        <f>ROUND(E345*P345,2)</f>
        <v>0</v>
      </c>
      <c r="R345" s="27"/>
      <c r="S345" s="27"/>
      <c r="T345" s="28">
        <v>0.29060000000000002</v>
      </c>
      <c r="U345" s="27">
        <f>ROUND(E345*T345,2)</f>
        <v>106.02</v>
      </c>
      <c r="V345" s="29"/>
      <c r="W345" s="29"/>
      <c r="X345" s="29"/>
      <c r="Y345" s="29"/>
      <c r="Z345" s="29"/>
      <c r="AA345" s="29"/>
      <c r="AB345" s="29"/>
      <c r="AC345" s="29"/>
      <c r="AD345" s="29" t="s">
        <v>39</v>
      </c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1:59" outlineLevel="1" x14ac:dyDescent="0.2">
      <c r="A346" s="23"/>
      <c r="B346" s="23"/>
      <c r="C346" s="30" t="s">
        <v>96</v>
      </c>
      <c r="D346" s="31"/>
      <c r="E346" s="32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8"/>
      <c r="U346" s="27"/>
      <c r="V346" s="29"/>
      <c r="W346" s="29"/>
      <c r="X346" s="29"/>
      <c r="Y346" s="29"/>
      <c r="Z346" s="29"/>
      <c r="AA346" s="29"/>
      <c r="AB346" s="29"/>
      <c r="AC346" s="29"/>
      <c r="AD346" s="29" t="s">
        <v>41</v>
      </c>
      <c r="AE346" s="29">
        <v>0</v>
      </c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1:59" ht="22.5" outlineLevel="1" x14ac:dyDescent="0.2">
      <c r="A347" s="23"/>
      <c r="B347" s="23"/>
      <c r="C347" s="30" t="s">
        <v>372</v>
      </c>
      <c r="D347" s="31"/>
      <c r="E347" s="32">
        <v>314.72000000000003</v>
      </c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8"/>
      <c r="U347" s="27"/>
      <c r="V347" s="29"/>
      <c r="W347" s="29"/>
      <c r="X347" s="29"/>
      <c r="Y347" s="29"/>
      <c r="Z347" s="29"/>
      <c r="AA347" s="29"/>
      <c r="AB347" s="29"/>
      <c r="AC347" s="29"/>
      <c r="AD347" s="29" t="s">
        <v>41</v>
      </c>
      <c r="AE347" s="29">
        <v>0</v>
      </c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1:59" outlineLevel="1" x14ac:dyDescent="0.2">
      <c r="A348" s="23"/>
      <c r="B348" s="23"/>
      <c r="C348" s="30" t="s">
        <v>91</v>
      </c>
      <c r="D348" s="31"/>
      <c r="E348" s="32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8"/>
      <c r="U348" s="27"/>
      <c r="V348" s="29"/>
      <c r="W348" s="29"/>
      <c r="X348" s="29"/>
      <c r="Y348" s="29"/>
      <c r="Z348" s="29"/>
      <c r="AA348" s="29"/>
      <c r="AB348" s="29"/>
      <c r="AC348" s="29"/>
      <c r="AD348" s="29" t="s">
        <v>41</v>
      </c>
      <c r="AE348" s="29">
        <v>0</v>
      </c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1:59" outlineLevel="1" x14ac:dyDescent="0.2">
      <c r="A349" s="23"/>
      <c r="B349" s="23"/>
      <c r="C349" s="30" t="s">
        <v>373</v>
      </c>
      <c r="D349" s="31"/>
      <c r="E349" s="32">
        <v>50.1</v>
      </c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8"/>
      <c r="U349" s="27"/>
      <c r="V349" s="29"/>
      <c r="W349" s="29"/>
      <c r="X349" s="29"/>
      <c r="Y349" s="29"/>
      <c r="Z349" s="29"/>
      <c r="AA349" s="29"/>
      <c r="AB349" s="29"/>
      <c r="AC349" s="29"/>
      <c r="AD349" s="29" t="s">
        <v>41</v>
      </c>
      <c r="AE349" s="29">
        <v>0</v>
      </c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1:59" outlineLevel="1" x14ac:dyDescent="0.2">
      <c r="A350" s="23">
        <v>58</v>
      </c>
      <c r="B350" s="23" t="s">
        <v>374</v>
      </c>
      <c r="C350" s="24" t="s">
        <v>375</v>
      </c>
      <c r="D350" s="25" t="s">
        <v>38</v>
      </c>
      <c r="E350" s="26">
        <v>17.597899999999999</v>
      </c>
      <c r="F350" s="27"/>
      <c r="G350" s="27"/>
      <c r="H350" s="27">
        <v>2080.15</v>
      </c>
      <c r="I350" s="27">
        <f>ROUND(E350*H350,2)</f>
        <v>36606.269999999997</v>
      </c>
      <c r="J350" s="27">
        <v>804.84999999999991</v>
      </c>
      <c r="K350" s="27">
        <f>ROUND(E350*J350,2)</f>
        <v>14163.67</v>
      </c>
      <c r="L350" s="27">
        <v>21</v>
      </c>
      <c r="M350" s="27">
        <f>G350*(1+L350/100)</f>
        <v>0</v>
      </c>
      <c r="N350" s="27">
        <v>2.5249999999999999</v>
      </c>
      <c r="O350" s="27">
        <f>ROUND(E350*N350,2)</f>
        <v>44.43</v>
      </c>
      <c r="P350" s="27">
        <v>0</v>
      </c>
      <c r="Q350" s="27">
        <f>ROUND(E350*P350,2)</f>
        <v>0</v>
      </c>
      <c r="R350" s="27"/>
      <c r="S350" s="27"/>
      <c r="T350" s="28">
        <v>3.2130000000000001</v>
      </c>
      <c r="U350" s="27">
        <f>ROUND(E350*T350,2)</f>
        <v>56.54</v>
      </c>
      <c r="V350" s="29"/>
      <c r="W350" s="29"/>
      <c r="X350" s="29"/>
      <c r="Y350" s="29"/>
      <c r="Z350" s="29"/>
      <c r="AA350" s="29"/>
      <c r="AB350" s="29"/>
      <c r="AC350" s="29"/>
      <c r="AD350" s="29" t="s">
        <v>39</v>
      </c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1:59" outlineLevel="1" x14ac:dyDescent="0.2">
      <c r="A351" s="23"/>
      <c r="B351" s="23"/>
      <c r="C351" s="30" t="s">
        <v>376</v>
      </c>
      <c r="D351" s="31"/>
      <c r="E351" s="32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8"/>
      <c r="U351" s="27"/>
      <c r="V351" s="29"/>
      <c r="W351" s="29"/>
      <c r="X351" s="29"/>
      <c r="Y351" s="29"/>
      <c r="Z351" s="29"/>
      <c r="AA351" s="29"/>
      <c r="AB351" s="29"/>
      <c r="AC351" s="29"/>
      <c r="AD351" s="29" t="s">
        <v>41</v>
      </c>
      <c r="AE351" s="29">
        <v>0</v>
      </c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1:59" outlineLevel="1" x14ac:dyDescent="0.2">
      <c r="A352" s="23"/>
      <c r="B352" s="23"/>
      <c r="C352" s="30" t="s">
        <v>377</v>
      </c>
      <c r="D352" s="31"/>
      <c r="E352" s="32">
        <v>13.2765</v>
      </c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8"/>
      <c r="U352" s="27"/>
      <c r="V352" s="29"/>
      <c r="W352" s="29"/>
      <c r="X352" s="29"/>
      <c r="Y352" s="29"/>
      <c r="Z352" s="29"/>
      <c r="AA352" s="29"/>
      <c r="AB352" s="29"/>
      <c r="AC352" s="29"/>
      <c r="AD352" s="29" t="s">
        <v>41</v>
      </c>
      <c r="AE352" s="29">
        <v>0</v>
      </c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1:59" outlineLevel="1" x14ac:dyDescent="0.2">
      <c r="A353" s="23"/>
      <c r="B353" s="23"/>
      <c r="C353" s="30" t="s">
        <v>378</v>
      </c>
      <c r="D353" s="31"/>
      <c r="E353" s="32">
        <v>4.2914000000000003</v>
      </c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8"/>
      <c r="U353" s="27"/>
      <c r="V353" s="29"/>
      <c r="W353" s="29"/>
      <c r="X353" s="29"/>
      <c r="Y353" s="29"/>
      <c r="Z353" s="29"/>
      <c r="AA353" s="29"/>
      <c r="AB353" s="29"/>
      <c r="AC353" s="29"/>
      <c r="AD353" s="29" t="s">
        <v>41</v>
      </c>
      <c r="AE353" s="29">
        <v>0</v>
      </c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1:59" outlineLevel="1" x14ac:dyDescent="0.2">
      <c r="A354" s="23"/>
      <c r="B354" s="23"/>
      <c r="C354" s="30" t="s">
        <v>379</v>
      </c>
      <c r="D354" s="31"/>
      <c r="E354" s="32">
        <v>0.03</v>
      </c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8"/>
      <c r="U354" s="27"/>
      <c r="V354" s="29"/>
      <c r="W354" s="29"/>
      <c r="X354" s="29"/>
      <c r="Y354" s="29"/>
      <c r="Z354" s="29"/>
      <c r="AA354" s="29"/>
      <c r="AB354" s="29"/>
      <c r="AC354" s="29"/>
      <c r="AD354" s="29" t="s">
        <v>41</v>
      </c>
      <c r="AE354" s="29">
        <v>0</v>
      </c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1:59" outlineLevel="1" x14ac:dyDescent="0.2">
      <c r="A355" s="23">
        <v>59</v>
      </c>
      <c r="B355" s="23" t="s">
        <v>380</v>
      </c>
      <c r="C355" s="24" t="s">
        <v>381</v>
      </c>
      <c r="D355" s="25" t="s">
        <v>70</v>
      </c>
      <c r="E355" s="26">
        <v>0.97499999999999998</v>
      </c>
      <c r="F355" s="27"/>
      <c r="G355" s="27"/>
      <c r="H355" s="27">
        <v>26467.42</v>
      </c>
      <c r="I355" s="27">
        <f>ROUND(E355*H355,2)</f>
        <v>25805.73</v>
      </c>
      <c r="J355" s="27">
        <v>4622.5800000000017</v>
      </c>
      <c r="K355" s="27">
        <f>ROUND(E355*J355,2)</f>
        <v>4507.0200000000004</v>
      </c>
      <c r="L355" s="27">
        <v>21</v>
      </c>
      <c r="M355" s="27">
        <f>G355*(1+L355/100)</f>
        <v>0</v>
      </c>
      <c r="N355" s="27">
        <v>1.0662499999999999</v>
      </c>
      <c r="O355" s="27">
        <f>ROUND(E355*N355,2)</f>
        <v>1.04</v>
      </c>
      <c r="P355" s="27">
        <v>0</v>
      </c>
      <c r="Q355" s="27">
        <f>ROUND(E355*P355,2)</f>
        <v>0</v>
      </c>
      <c r="R355" s="27"/>
      <c r="S355" s="27"/>
      <c r="T355" s="28">
        <v>15.231</v>
      </c>
      <c r="U355" s="27">
        <f>ROUND(E355*T355,2)</f>
        <v>14.85</v>
      </c>
      <c r="V355" s="29"/>
      <c r="W355" s="29"/>
      <c r="X355" s="29"/>
      <c r="Y355" s="29"/>
      <c r="Z355" s="29"/>
      <c r="AA355" s="29"/>
      <c r="AB355" s="29"/>
      <c r="AC355" s="29"/>
      <c r="AD355" s="29" t="s">
        <v>39</v>
      </c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1:59" outlineLevel="1" x14ac:dyDescent="0.2">
      <c r="A356" s="23">
        <v>60</v>
      </c>
      <c r="B356" s="23" t="s">
        <v>382</v>
      </c>
      <c r="C356" s="24" t="s">
        <v>383</v>
      </c>
      <c r="D356" s="25" t="s">
        <v>73</v>
      </c>
      <c r="E356" s="26">
        <v>36.005000000000003</v>
      </c>
      <c r="F356" s="27"/>
      <c r="G356" s="27"/>
      <c r="H356" s="27">
        <v>150.61000000000001</v>
      </c>
      <c r="I356" s="27">
        <f>ROUND(E356*H356,2)</f>
        <v>5422.71</v>
      </c>
      <c r="J356" s="27">
        <v>80.389999999999986</v>
      </c>
      <c r="K356" s="27">
        <f>ROUND(E356*J356,2)</f>
        <v>2894.44</v>
      </c>
      <c r="L356" s="27">
        <v>21</v>
      </c>
      <c r="M356" s="27">
        <f>G356*(1+L356/100)</f>
        <v>0</v>
      </c>
      <c r="N356" s="27">
        <v>0.36</v>
      </c>
      <c r="O356" s="27">
        <f>ROUND(E356*N356,2)</f>
        <v>12.96</v>
      </c>
      <c r="P356" s="27">
        <v>0</v>
      </c>
      <c r="Q356" s="27">
        <f>ROUND(E356*P356,2)</f>
        <v>0</v>
      </c>
      <c r="R356" s="27"/>
      <c r="S356" s="27"/>
      <c r="T356" s="28">
        <v>0.34</v>
      </c>
      <c r="U356" s="27">
        <f>ROUND(E356*T356,2)</f>
        <v>12.24</v>
      </c>
      <c r="V356" s="29"/>
      <c r="W356" s="29"/>
      <c r="X356" s="29"/>
      <c r="Y356" s="29"/>
      <c r="Z356" s="29"/>
      <c r="AA356" s="29"/>
      <c r="AB356" s="29"/>
      <c r="AC356" s="29"/>
      <c r="AD356" s="29" t="s">
        <v>39</v>
      </c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1:59" outlineLevel="1" x14ac:dyDescent="0.2">
      <c r="A357" s="23"/>
      <c r="B357" s="23"/>
      <c r="C357" s="30" t="s">
        <v>384</v>
      </c>
      <c r="D357" s="31"/>
      <c r="E357" s="32">
        <v>36.005000000000003</v>
      </c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8"/>
      <c r="U357" s="27"/>
      <c r="V357" s="29"/>
      <c r="W357" s="29"/>
      <c r="X357" s="29"/>
      <c r="Y357" s="29"/>
      <c r="Z357" s="29"/>
      <c r="AA357" s="29"/>
      <c r="AB357" s="29"/>
      <c r="AC357" s="29"/>
      <c r="AD357" s="29" t="s">
        <v>41</v>
      </c>
      <c r="AE357" s="29">
        <v>0</v>
      </c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1:59" x14ac:dyDescent="0.2">
      <c r="A358" s="34" t="s">
        <v>32</v>
      </c>
      <c r="B358" s="34" t="s">
        <v>385</v>
      </c>
      <c r="C358" s="35" t="s">
        <v>386</v>
      </c>
      <c r="D358" s="36"/>
      <c r="E358" s="37"/>
      <c r="F358" s="38"/>
      <c r="G358" s="38">
        <f>SUMIF(AD359:AD373,"&lt;&gt;NOR",G359:G373)</f>
        <v>0</v>
      </c>
      <c r="H358" s="38"/>
      <c r="I358" s="38">
        <f>SUM(I359:I373)</f>
        <v>21282.06</v>
      </c>
      <c r="J358" s="38"/>
      <c r="K358" s="38">
        <f>SUM(K359:K373)</f>
        <v>106547.94</v>
      </c>
      <c r="L358" s="38"/>
      <c r="M358" s="38">
        <f>SUM(M359:M373)</f>
        <v>0</v>
      </c>
      <c r="N358" s="38"/>
      <c r="O358" s="38">
        <f>SUM(O359:O373)</f>
        <v>0.57000000000000006</v>
      </c>
      <c r="P358" s="38"/>
      <c r="Q358" s="38">
        <f>SUM(Q359:Q373)</f>
        <v>0</v>
      </c>
      <c r="R358" s="38"/>
      <c r="S358" s="38"/>
      <c r="T358" s="39"/>
      <c r="U358" s="38">
        <f>SUM(U359:U373)</f>
        <v>45.599999999999994</v>
      </c>
      <c r="AD358" s="1" t="s">
        <v>35</v>
      </c>
    </row>
    <row r="359" spans="1:59" ht="22.5" outlineLevel="1" x14ac:dyDescent="0.2">
      <c r="A359" s="23">
        <v>61</v>
      </c>
      <c r="B359" s="23" t="s">
        <v>387</v>
      </c>
      <c r="C359" s="24" t="s">
        <v>388</v>
      </c>
      <c r="D359" s="25" t="s">
        <v>85</v>
      </c>
      <c r="E359" s="26">
        <v>12</v>
      </c>
      <c r="F359" s="27"/>
      <c r="G359" s="27"/>
      <c r="H359" s="27">
        <v>1040.73</v>
      </c>
      <c r="I359" s="27">
        <f>ROUND(E359*H359,2)</f>
        <v>12488.76</v>
      </c>
      <c r="J359" s="27">
        <v>261.27</v>
      </c>
      <c r="K359" s="27">
        <f>ROUND(E359*J359,2)</f>
        <v>3135.24</v>
      </c>
      <c r="L359" s="27">
        <v>21</v>
      </c>
      <c r="M359" s="27">
        <f>G359*(1+L359/100)</f>
        <v>0</v>
      </c>
      <c r="N359" s="27">
        <v>2.588E-2</v>
      </c>
      <c r="O359" s="27">
        <f>ROUND(E359*N359,2)</f>
        <v>0.31</v>
      </c>
      <c r="P359" s="27">
        <v>0</v>
      </c>
      <c r="Q359" s="27">
        <f>ROUND(E359*P359,2)</f>
        <v>0</v>
      </c>
      <c r="R359" s="27"/>
      <c r="S359" s="27"/>
      <c r="T359" s="28">
        <v>0.85</v>
      </c>
      <c r="U359" s="27">
        <f>ROUND(E359*T359,2)</f>
        <v>10.199999999999999</v>
      </c>
      <c r="V359" s="29"/>
      <c r="W359" s="29"/>
      <c r="X359" s="29"/>
      <c r="Y359" s="29"/>
      <c r="Z359" s="29"/>
      <c r="AA359" s="29"/>
      <c r="AB359" s="29"/>
      <c r="AC359" s="29"/>
      <c r="AD359" s="29" t="s">
        <v>39</v>
      </c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1:59" outlineLevel="1" x14ac:dyDescent="0.2">
      <c r="A360" s="23"/>
      <c r="B360" s="23"/>
      <c r="C360" s="30" t="s">
        <v>96</v>
      </c>
      <c r="D360" s="31"/>
      <c r="E360" s="32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8"/>
      <c r="U360" s="27"/>
      <c r="V360" s="29"/>
      <c r="W360" s="29"/>
      <c r="X360" s="29"/>
      <c r="Y360" s="29"/>
      <c r="Z360" s="29"/>
      <c r="AA360" s="29"/>
      <c r="AB360" s="29"/>
      <c r="AC360" s="29"/>
      <c r="AD360" s="29" t="s">
        <v>41</v>
      </c>
      <c r="AE360" s="29">
        <v>0</v>
      </c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1:59" outlineLevel="1" x14ac:dyDescent="0.2">
      <c r="A361" s="23"/>
      <c r="B361" s="23"/>
      <c r="C361" s="30" t="s">
        <v>389</v>
      </c>
      <c r="D361" s="31"/>
      <c r="E361" s="32">
        <v>12</v>
      </c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8"/>
      <c r="U361" s="27"/>
      <c r="V361" s="29"/>
      <c r="W361" s="29"/>
      <c r="X361" s="29"/>
      <c r="Y361" s="29"/>
      <c r="Z361" s="29"/>
      <c r="AA361" s="29"/>
      <c r="AB361" s="29"/>
      <c r="AC361" s="29"/>
      <c r="AD361" s="29" t="s">
        <v>41</v>
      </c>
      <c r="AE361" s="29">
        <v>0</v>
      </c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1:59" ht="22.5" outlineLevel="1" x14ac:dyDescent="0.2">
      <c r="A362" s="23">
        <v>62</v>
      </c>
      <c r="B362" s="23" t="s">
        <v>390</v>
      </c>
      <c r="C362" s="24" t="s">
        <v>391</v>
      </c>
      <c r="D362" s="25" t="s">
        <v>85</v>
      </c>
      <c r="E362" s="26">
        <v>7</v>
      </c>
      <c r="F362" s="27"/>
      <c r="G362" s="27"/>
      <c r="H362" s="27">
        <v>669.7</v>
      </c>
      <c r="I362" s="27">
        <f>ROUND(E362*H362,2)</f>
        <v>4687.8999999999996</v>
      </c>
      <c r="J362" s="27">
        <v>569.29999999999995</v>
      </c>
      <c r="K362" s="27">
        <f>ROUND(E362*J362,2)</f>
        <v>3985.1</v>
      </c>
      <c r="L362" s="27">
        <v>21</v>
      </c>
      <c r="M362" s="27">
        <f>G362*(1+L362/100)</f>
        <v>0</v>
      </c>
      <c r="N362" s="27">
        <v>3.083E-2</v>
      </c>
      <c r="O362" s="27">
        <f>ROUND(E362*N362,2)</f>
        <v>0.22</v>
      </c>
      <c r="P362" s="27">
        <v>0</v>
      </c>
      <c r="Q362" s="27">
        <f>ROUND(E362*P362,2)</f>
        <v>0</v>
      </c>
      <c r="R362" s="27"/>
      <c r="S362" s="27"/>
      <c r="T362" s="28">
        <v>1.86</v>
      </c>
      <c r="U362" s="27">
        <f>ROUND(E362*T362,2)</f>
        <v>13.02</v>
      </c>
      <c r="V362" s="29"/>
      <c r="W362" s="29"/>
      <c r="X362" s="29"/>
      <c r="Y362" s="29"/>
      <c r="Z362" s="29"/>
      <c r="AA362" s="29"/>
      <c r="AB362" s="29"/>
      <c r="AC362" s="29"/>
      <c r="AD362" s="29" t="s">
        <v>39</v>
      </c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1:59" outlineLevel="1" x14ac:dyDescent="0.2">
      <c r="A363" s="23"/>
      <c r="B363" s="23"/>
      <c r="C363" s="30" t="s">
        <v>91</v>
      </c>
      <c r="D363" s="31"/>
      <c r="E363" s="32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8"/>
      <c r="U363" s="27"/>
      <c r="V363" s="29"/>
      <c r="W363" s="29"/>
      <c r="X363" s="29"/>
      <c r="Y363" s="29"/>
      <c r="Z363" s="29"/>
      <c r="AA363" s="29"/>
      <c r="AB363" s="29"/>
      <c r="AC363" s="29"/>
      <c r="AD363" s="29" t="s">
        <v>41</v>
      </c>
      <c r="AE363" s="29">
        <v>0</v>
      </c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1:59" outlineLevel="1" x14ac:dyDescent="0.2">
      <c r="A364" s="23"/>
      <c r="B364" s="23"/>
      <c r="C364" s="30" t="s">
        <v>165</v>
      </c>
      <c r="D364" s="31"/>
      <c r="E364" s="32">
        <v>4</v>
      </c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8"/>
      <c r="U364" s="27"/>
      <c r="V364" s="29"/>
      <c r="W364" s="29"/>
      <c r="X364" s="29"/>
      <c r="Y364" s="29"/>
      <c r="Z364" s="29"/>
      <c r="AA364" s="29"/>
      <c r="AB364" s="29"/>
      <c r="AC364" s="29"/>
      <c r="AD364" s="29" t="s">
        <v>41</v>
      </c>
      <c r="AE364" s="29">
        <v>0</v>
      </c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1:59" outlineLevel="1" x14ac:dyDescent="0.2">
      <c r="A365" s="23"/>
      <c r="B365" s="23"/>
      <c r="C365" s="30" t="s">
        <v>96</v>
      </c>
      <c r="D365" s="31"/>
      <c r="E365" s="32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8"/>
      <c r="U365" s="27"/>
      <c r="V365" s="29"/>
      <c r="W365" s="29"/>
      <c r="X365" s="29"/>
      <c r="Y365" s="29"/>
      <c r="Z365" s="29"/>
      <c r="AA365" s="29"/>
      <c r="AB365" s="29"/>
      <c r="AC365" s="29"/>
      <c r="AD365" s="29" t="s">
        <v>41</v>
      </c>
      <c r="AE365" s="29">
        <v>0</v>
      </c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  <row r="366" spans="1:59" outlineLevel="1" x14ac:dyDescent="0.2">
      <c r="A366" s="23"/>
      <c r="B366" s="23"/>
      <c r="C366" s="30" t="s">
        <v>87</v>
      </c>
      <c r="D366" s="31"/>
      <c r="E366" s="32">
        <v>3</v>
      </c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8"/>
      <c r="U366" s="27"/>
      <c r="V366" s="29"/>
      <c r="W366" s="29"/>
      <c r="X366" s="29"/>
      <c r="Y366" s="29"/>
      <c r="Z366" s="29"/>
      <c r="AA366" s="29"/>
      <c r="AB366" s="29"/>
      <c r="AC366" s="29"/>
      <c r="AD366" s="29" t="s">
        <v>41</v>
      </c>
      <c r="AE366" s="29">
        <v>0</v>
      </c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</row>
    <row r="367" spans="1:59" outlineLevel="1" x14ac:dyDescent="0.2">
      <c r="A367" s="23">
        <v>63</v>
      </c>
      <c r="B367" s="23" t="s">
        <v>392</v>
      </c>
      <c r="C367" s="24" t="s">
        <v>393</v>
      </c>
      <c r="D367" s="25" t="s">
        <v>85</v>
      </c>
      <c r="E367" s="26">
        <v>22</v>
      </c>
      <c r="F367" s="27"/>
      <c r="G367" s="27"/>
      <c r="H367" s="27">
        <v>4.41</v>
      </c>
      <c r="I367" s="27">
        <f t="shared" ref="I367:I373" si="6">ROUND(E367*H367,2)</f>
        <v>97.02</v>
      </c>
      <c r="J367" s="27">
        <v>206.09</v>
      </c>
      <c r="K367" s="27">
        <f t="shared" ref="K367:K373" si="7">ROUND(E367*J367,2)</f>
        <v>4533.9799999999996</v>
      </c>
      <c r="L367" s="27">
        <v>21</v>
      </c>
      <c r="M367" s="27">
        <f t="shared" ref="M367:M373" si="8">G367*(1+L367/100)</f>
        <v>0</v>
      </c>
      <c r="N367" s="27">
        <v>2.0000000000000002E-5</v>
      </c>
      <c r="O367" s="27">
        <f t="shared" ref="O367:O373" si="9">ROUND(E367*N367,2)</f>
        <v>0</v>
      </c>
      <c r="P367" s="27">
        <v>0</v>
      </c>
      <c r="Q367" s="27">
        <f t="shared" ref="Q367:Q373" si="10">ROUND(E367*P367,2)</f>
        <v>0</v>
      </c>
      <c r="R367" s="27"/>
      <c r="S367" s="27"/>
      <c r="T367" s="28">
        <v>0.74034</v>
      </c>
      <c r="U367" s="27">
        <f t="shared" ref="U367:U373" si="11">ROUND(E367*T367,2)</f>
        <v>16.29</v>
      </c>
      <c r="V367" s="29"/>
      <c r="W367" s="29"/>
      <c r="X367" s="29"/>
      <c r="Y367" s="29"/>
      <c r="Z367" s="29"/>
      <c r="AA367" s="29"/>
      <c r="AB367" s="29"/>
      <c r="AC367" s="29"/>
      <c r="AD367" s="29" t="s">
        <v>39</v>
      </c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</row>
    <row r="368" spans="1:59" ht="22.5" outlineLevel="1" x14ac:dyDescent="0.2">
      <c r="A368" s="23">
        <v>64</v>
      </c>
      <c r="B368" s="23" t="s">
        <v>394</v>
      </c>
      <c r="C368" s="24" t="s">
        <v>395</v>
      </c>
      <c r="D368" s="25" t="s">
        <v>308</v>
      </c>
      <c r="E368" s="26">
        <v>14.4</v>
      </c>
      <c r="F368" s="27"/>
      <c r="G368" s="27"/>
      <c r="H368" s="27">
        <v>120</v>
      </c>
      <c r="I368" s="27">
        <f t="shared" si="6"/>
        <v>1728</v>
      </c>
      <c r="J368" s="27">
        <v>0</v>
      </c>
      <c r="K368" s="27">
        <f t="shared" si="7"/>
        <v>0</v>
      </c>
      <c r="L368" s="27">
        <v>21</v>
      </c>
      <c r="M368" s="27">
        <f t="shared" si="8"/>
        <v>0</v>
      </c>
      <c r="N368" s="27">
        <v>1.9499999999999999E-3</v>
      </c>
      <c r="O368" s="27">
        <f t="shared" si="9"/>
        <v>0.03</v>
      </c>
      <c r="P368" s="27">
        <v>0</v>
      </c>
      <c r="Q368" s="27">
        <f t="shared" si="10"/>
        <v>0</v>
      </c>
      <c r="R368" s="27"/>
      <c r="S368" s="27"/>
      <c r="T368" s="28">
        <v>0</v>
      </c>
      <c r="U368" s="27">
        <f t="shared" si="11"/>
        <v>0</v>
      </c>
      <c r="V368" s="29"/>
      <c r="W368" s="29"/>
      <c r="X368" s="29"/>
      <c r="Y368" s="29"/>
      <c r="Z368" s="29"/>
      <c r="AA368" s="29"/>
      <c r="AB368" s="29"/>
      <c r="AC368" s="29"/>
      <c r="AD368" s="29" t="s">
        <v>396</v>
      </c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</row>
    <row r="369" spans="1:59" outlineLevel="1" x14ac:dyDescent="0.2">
      <c r="A369" s="23">
        <v>65</v>
      </c>
      <c r="B369" s="23" t="s">
        <v>397</v>
      </c>
      <c r="C369" s="24" t="s">
        <v>398</v>
      </c>
      <c r="D369" s="25" t="s">
        <v>308</v>
      </c>
      <c r="E369" s="26">
        <v>14.4</v>
      </c>
      <c r="F369" s="27"/>
      <c r="G369" s="27"/>
      <c r="H369" s="27">
        <v>150</v>
      </c>
      <c r="I369" s="27">
        <f t="shared" si="6"/>
        <v>2160</v>
      </c>
      <c r="J369" s="27">
        <v>0</v>
      </c>
      <c r="K369" s="27">
        <f t="shared" si="7"/>
        <v>0</v>
      </c>
      <c r="L369" s="27">
        <v>21</v>
      </c>
      <c r="M369" s="27">
        <f t="shared" si="8"/>
        <v>0</v>
      </c>
      <c r="N369" s="27">
        <v>1.0399999999999999E-3</v>
      </c>
      <c r="O369" s="27">
        <f t="shared" si="9"/>
        <v>0.01</v>
      </c>
      <c r="P369" s="27">
        <v>0</v>
      </c>
      <c r="Q369" s="27">
        <f t="shared" si="10"/>
        <v>0</v>
      </c>
      <c r="R369" s="27"/>
      <c r="S369" s="27"/>
      <c r="T369" s="28">
        <v>0</v>
      </c>
      <c r="U369" s="27">
        <f t="shared" si="11"/>
        <v>0</v>
      </c>
      <c r="V369" s="29"/>
      <c r="W369" s="29"/>
      <c r="X369" s="29"/>
      <c r="Y369" s="29"/>
      <c r="Z369" s="29"/>
      <c r="AA369" s="29"/>
      <c r="AB369" s="29"/>
      <c r="AC369" s="29"/>
      <c r="AD369" s="29" t="s">
        <v>396</v>
      </c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</row>
    <row r="370" spans="1:59" ht="22.5" outlineLevel="1" x14ac:dyDescent="0.2">
      <c r="A370" s="23">
        <v>66</v>
      </c>
      <c r="B370" s="23" t="s">
        <v>399</v>
      </c>
      <c r="C370" s="24" t="s">
        <v>400</v>
      </c>
      <c r="D370" s="25" t="s">
        <v>401</v>
      </c>
      <c r="E370" s="26">
        <v>6</v>
      </c>
      <c r="F370" s="27"/>
      <c r="G370" s="27"/>
      <c r="H370" s="27">
        <v>9.26</v>
      </c>
      <c r="I370" s="27">
        <f t="shared" si="6"/>
        <v>55.56</v>
      </c>
      <c r="J370" s="27">
        <v>6209.74</v>
      </c>
      <c r="K370" s="27">
        <f t="shared" si="7"/>
        <v>37258.44</v>
      </c>
      <c r="L370" s="27">
        <v>21</v>
      </c>
      <c r="M370" s="27">
        <f t="shared" si="8"/>
        <v>0</v>
      </c>
      <c r="N370" s="27">
        <v>6.0000000000000002E-5</v>
      </c>
      <c r="O370" s="27">
        <f t="shared" si="9"/>
        <v>0</v>
      </c>
      <c r="P370" s="27">
        <v>0</v>
      </c>
      <c r="Q370" s="27">
        <f t="shared" si="10"/>
        <v>0</v>
      </c>
      <c r="R370" s="27"/>
      <c r="S370" s="27"/>
      <c r="T370" s="28">
        <v>0.46800000000000003</v>
      </c>
      <c r="U370" s="27">
        <f t="shared" si="11"/>
        <v>2.81</v>
      </c>
      <c r="V370" s="29"/>
      <c r="W370" s="29"/>
      <c r="X370" s="29"/>
      <c r="Y370" s="29"/>
      <c r="Z370" s="29"/>
      <c r="AA370" s="29"/>
      <c r="AB370" s="29"/>
      <c r="AC370" s="29"/>
      <c r="AD370" s="29" t="s">
        <v>39</v>
      </c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</row>
    <row r="371" spans="1:59" ht="22.5" outlineLevel="1" x14ac:dyDescent="0.2">
      <c r="A371" s="23">
        <v>67</v>
      </c>
      <c r="B371" s="23" t="s">
        <v>399</v>
      </c>
      <c r="C371" s="24" t="s">
        <v>402</v>
      </c>
      <c r="D371" s="25" t="s">
        <v>401</v>
      </c>
      <c r="E371" s="26">
        <v>2</v>
      </c>
      <c r="F371" s="27"/>
      <c r="G371" s="27"/>
      <c r="H371" s="27">
        <v>9.26</v>
      </c>
      <c r="I371" s="27">
        <f t="shared" si="6"/>
        <v>18.52</v>
      </c>
      <c r="J371" s="27">
        <v>7812.74</v>
      </c>
      <c r="K371" s="27">
        <f t="shared" si="7"/>
        <v>15625.48</v>
      </c>
      <c r="L371" s="27">
        <v>21</v>
      </c>
      <c r="M371" s="27">
        <f t="shared" si="8"/>
        <v>0</v>
      </c>
      <c r="N371" s="27">
        <v>6.0000000000000002E-5</v>
      </c>
      <c r="O371" s="27">
        <f t="shared" si="9"/>
        <v>0</v>
      </c>
      <c r="P371" s="27">
        <v>0</v>
      </c>
      <c r="Q371" s="27">
        <f t="shared" si="10"/>
        <v>0</v>
      </c>
      <c r="R371" s="27"/>
      <c r="S371" s="27"/>
      <c r="T371" s="28">
        <v>0.46800000000000003</v>
      </c>
      <c r="U371" s="27">
        <f t="shared" si="11"/>
        <v>0.94</v>
      </c>
      <c r="V371" s="29"/>
      <c r="W371" s="29"/>
      <c r="X371" s="29"/>
      <c r="Y371" s="29"/>
      <c r="Z371" s="29"/>
      <c r="AA371" s="29"/>
      <c r="AB371" s="29"/>
      <c r="AC371" s="29"/>
      <c r="AD371" s="29" t="s">
        <v>39</v>
      </c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</row>
    <row r="372" spans="1:59" ht="22.5" outlineLevel="1" x14ac:dyDescent="0.2">
      <c r="A372" s="23">
        <v>68</v>
      </c>
      <c r="B372" s="23" t="s">
        <v>399</v>
      </c>
      <c r="C372" s="24" t="s">
        <v>403</v>
      </c>
      <c r="D372" s="25" t="s">
        <v>308</v>
      </c>
      <c r="E372" s="26">
        <v>3</v>
      </c>
      <c r="F372" s="27"/>
      <c r="G372" s="27"/>
      <c r="H372" s="27">
        <v>9.26</v>
      </c>
      <c r="I372" s="27">
        <f t="shared" si="6"/>
        <v>27.78</v>
      </c>
      <c r="J372" s="27">
        <v>8160.74</v>
      </c>
      <c r="K372" s="27">
        <f t="shared" si="7"/>
        <v>24482.22</v>
      </c>
      <c r="L372" s="27">
        <v>21</v>
      </c>
      <c r="M372" s="27">
        <f t="shared" si="8"/>
        <v>0</v>
      </c>
      <c r="N372" s="27">
        <v>6.0000000000000002E-5</v>
      </c>
      <c r="O372" s="27">
        <f t="shared" si="9"/>
        <v>0</v>
      </c>
      <c r="P372" s="27">
        <v>0</v>
      </c>
      <c r="Q372" s="27">
        <f t="shared" si="10"/>
        <v>0</v>
      </c>
      <c r="R372" s="27"/>
      <c r="S372" s="27"/>
      <c r="T372" s="28">
        <v>0.46800000000000003</v>
      </c>
      <c r="U372" s="27">
        <f t="shared" si="11"/>
        <v>1.4</v>
      </c>
      <c r="V372" s="29"/>
      <c r="W372" s="29"/>
      <c r="X372" s="29"/>
      <c r="Y372" s="29"/>
      <c r="Z372" s="29"/>
      <c r="AA372" s="29"/>
      <c r="AB372" s="29"/>
      <c r="AC372" s="29"/>
      <c r="AD372" s="29" t="s">
        <v>39</v>
      </c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</row>
    <row r="373" spans="1:59" ht="22.5" outlineLevel="1" x14ac:dyDescent="0.2">
      <c r="A373" s="23">
        <v>69</v>
      </c>
      <c r="B373" s="23" t="s">
        <v>399</v>
      </c>
      <c r="C373" s="24" t="s">
        <v>404</v>
      </c>
      <c r="D373" s="25" t="s">
        <v>308</v>
      </c>
      <c r="E373" s="26">
        <v>2</v>
      </c>
      <c r="F373" s="27"/>
      <c r="G373" s="27"/>
      <c r="H373" s="27">
        <v>9.26</v>
      </c>
      <c r="I373" s="27">
        <f t="shared" si="6"/>
        <v>18.52</v>
      </c>
      <c r="J373" s="27">
        <v>8763.74</v>
      </c>
      <c r="K373" s="27">
        <f t="shared" si="7"/>
        <v>17527.48</v>
      </c>
      <c r="L373" s="27">
        <v>21</v>
      </c>
      <c r="M373" s="27">
        <f t="shared" si="8"/>
        <v>0</v>
      </c>
      <c r="N373" s="27">
        <v>6.0000000000000002E-5</v>
      </c>
      <c r="O373" s="27">
        <f t="shared" si="9"/>
        <v>0</v>
      </c>
      <c r="P373" s="27">
        <v>0</v>
      </c>
      <c r="Q373" s="27">
        <f t="shared" si="10"/>
        <v>0</v>
      </c>
      <c r="R373" s="27"/>
      <c r="S373" s="27"/>
      <c r="T373" s="28">
        <v>0.46800000000000003</v>
      </c>
      <c r="U373" s="27">
        <f t="shared" si="11"/>
        <v>0.94</v>
      </c>
      <c r="V373" s="29"/>
      <c r="W373" s="29"/>
      <c r="X373" s="29"/>
      <c r="Y373" s="29"/>
      <c r="Z373" s="29"/>
      <c r="AA373" s="29"/>
      <c r="AB373" s="29"/>
      <c r="AC373" s="29"/>
      <c r="AD373" s="29" t="s">
        <v>39</v>
      </c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</row>
    <row r="374" spans="1:59" x14ac:dyDescent="0.2">
      <c r="A374" s="34" t="s">
        <v>32</v>
      </c>
      <c r="B374" s="34" t="s">
        <v>405</v>
      </c>
      <c r="C374" s="35" t="s">
        <v>406</v>
      </c>
      <c r="D374" s="36"/>
      <c r="E374" s="37"/>
      <c r="F374" s="38"/>
      <c r="G374" s="38">
        <f>SUMIF(AD375:AD384,"&lt;&gt;NOR",G375:G384)</f>
        <v>0</v>
      </c>
      <c r="H374" s="38"/>
      <c r="I374" s="38">
        <f>SUM(I375:I384)</f>
        <v>45970.18</v>
      </c>
      <c r="J374" s="38"/>
      <c r="K374" s="38">
        <f>SUM(K375:K384)</f>
        <v>91316.92</v>
      </c>
      <c r="L374" s="38"/>
      <c r="M374" s="38">
        <f>SUM(M375:M384)</f>
        <v>0</v>
      </c>
      <c r="N374" s="38"/>
      <c r="O374" s="38">
        <f>SUM(O375:O384)</f>
        <v>21.2</v>
      </c>
      <c r="P374" s="38"/>
      <c r="Q374" s="38">
        <f>SUM(Q375:Q384)</f>
        <v>0</v>
      </c>
      <c r="R374" s="38"/>
      <c r="S374" s="38"/>
      <c r="T374" s="39"/>
      <c r="U374" s="38">
        <f>SUM(U375:U384)</f>
        <v>326.2</v>
      </c>
      <c r="AD374" s="1" t="s">
        <v>35</v>
      </c>
    </row>
    <row r="375" spans="1:59" outlineLevel="1" x14ac:dyDescent="0.2">
      <c r="A375" s="23">
        <v>70</v>
      </c>
      <c r="B375" s="23" t="s">
        <v>407</v>
      </c>
      <c r="C375" s="24" t="s">
        <v>408</v>
      </c>
      <c r="D375" s="25" t="s">
        <v>73</v>
      </c>
      <c r="E375" s="26">
        <v>578.92999999999995</v>
      </c>
      <c r="F375" s="27"/>
      <c r="G375" s="27"/>
      <c r="H375" s="27">
        <v>1.19</v>
      </c>
      <c r="I375" s="27">
        <f>ROUND(E375*H375,2)</f>
        <v>688.93</v>
      </c>
      <c r="J375" s="27">
        <v>75.710000000000008</v>
      </c>
      <c r="K375" s="27">
        <f>ROUND(E375*J375,2)</f>
        <v>43830.79</v>
      </c>
      <c r="L375" s="27">
        <v>21</v>
      </c>
      <c r="M375" s="27">
        <f>G375*(1+L375/100)</f>
        <v>0</v>
      </c>
      <c r="N375" s="27">
        <v>3.3099999999999997E-2</v>
      </c>
      <c r="O375" s="27">
        <f>ROUND(E375*N375,2)</f>
        <v>19.16</v>
      </c>
      <c r="P375" s="27">
        <v>0</v>
      </c>
      <c r="Q375" s="27">
        <f>ROUND(E375*P375,2)</f>
        <v>0</v>
      </c>
      <c r="R375" s="27"/>
      <c r="S375" s="27"/>
      <c r="T375" s="28">
        <v>0.24299999999999999</v>
      </c>
      <c r="U375" s="27">
        <f>ROUND(E375*T375,2)</f>
        <v>140.68</v>
      </c>
      <c r="V375" s="29"/>
      <c r="W375" s="29"/>
      <c r="X375" s="29"/>
      <c r="Y375" s="29"/>
      <c r="Z375" s="29"/>
      <c r="AA375" s="29"/>
      <c r="AB375" s="29"/>
      <c r="AC375" s="29"/>
      <c r="AD375" s="29" t="s">
        <v>39</v>
      </c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</row>
    <row r="376" spans="1:59" outlineLevel="1" x14ac:dyDescent="0.2">
      <c r="A376" s="23"/>
      <c r="B376" s="23"/>
      <c r="C376" s="30" t="s">
        <v>409</v>
      </c>
      <c r="D376" s="31"/>
      <c r="E376" s="32">
        <v>287.82</v>
      </c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8"/>
      <c r="U376" s="27"/>
      <c r="V376" s="29"/>
      <c r="W376" s="29"/>
      <c r="X376" s="29"/>
      <c r="Y376" s="29"/>
      <c r="Z376" s="29"/>
      <c r="AA376" s="29"/>
      <c r="AB376" s="29"/>
      <c r="AC376" s="29"/>
      <c r="AD376" s="29" t="s">
        <v>41</v>
      </c>
      <c r="AE376" s="29">
        <v>0</v>
      </c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</row>
    <row r="377" spans="1:59" outlineLevel="1" x14ac:dyDescent="0.2">
      <c r="A377" s="23"/>
      <c r="B377" s="23"/>
      <c r="C377" s="30" t="s">
        <v>410</v>
      </c>
      <c r="D377" s="31"/>
      <c r="E377" s="32">
        <v>80.55</v>
      </c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8"/>
      <c r="U377" s="27"/>
      <c r="V377" s="29"/>
      <c r="W377" s="29"/>
      <c r="X377" s="29"/>
      <c r="Y377" s="29"/>
      <c r="Z377" s="29"/>
      <c r="AA377" s="29"/>
      <c r="AB377" s="29"/>
      <c r="AC377" s="29"/>
      <c r="AD377" s="29" t="s">
        <v>41</v>
      </c>
      <c r="AE377" s="29">
        <v>0</v>
      </c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</row>
    <row r="378" spans="1:59" outlineLevel="1" x14ac:dyDescent="0.2">
      <c r="A378" s="23"/>
      <c r="B378" s="23"/>
      <c r="C378" s="30" t="s">
        <v>411</v>
      </c>
      <c r="D378" s="31"/>
      <c r="E378" s="32">
        <v>210.56</v>
      </c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8"/>
      <c r="U378" s="27"/>
      <c r="V378" s="29"/>
      <c r="W378" s="29"/>
      <c r="X378" s="29"/>
      <c r="Y378" s="29"/>
      <c r="Z378" s="29"/>
      <c r="AA378" s="29"/>
      <c r="AB378" s="29"/>
      <c r="AC378" s="29"/>
      <c r="AD378" s="29" t="s">
        <v>41</v>
      </c>
      <c r="AE378" s="29">
        <v>0</v>
      </c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</row>
    <row r="379" spans="1:59" outlineLevel="1" x14ac:dyDescent="0.2">
      <c r="A379" s="23"/>
      <c r="B379" s="23"/>
      <c r="C379" s="30" t="s">
        <v>412</v>
      </c>
      <c r="D379" s="31"/>
      <c r="E379" s="32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8"/>
      <c r="U379" s="27"/>
      <c r="V379" s="29"/>
      <c r="W379" s="29"/>
      <c r="X379" s="29"/>
      <c r="Y379" s="29"/>
      <c r="Z379" s="29"/>
      <c r="AA379" s="29"/>
      <c r="AB379" s="29"/>
      <c r="AC379" s="29"/>
      <c r="AD379" s="29" t="s">
        <v>41</v>
      </c>
      <c r="AE379" s="29">
        <v>0</v>
      </c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</row>
    <row r="380" spans="1:59" outlineLevel="1" x14ac:dyDescent="0.2">
      <c r="A380" s="23">
        <v>71</v>
      </c>
      <c r="B380" s="23" t="s">
        <v>413</v>
      </c>
      <c r="C380" s="24" t="s">
        <v>414</v>
      </c>
      <c r="D380" s="25" t="s">
        <v>73</v>
      </c>
      <c r="E380" s="26">
        <v>578.92999999999995</v>
      </c>
      <c r="F380" s="27"/>
      <c r="G380" s="27"/>
      <c r="H380" s="27">
        <v>55.24</v>
      </c>
      <c r="I380" s="27">
        <f>ROUND(E380*H380,2)</f>
        <v>31980.09</v>
      </c>
      <c r="J380" s="27">
        <v>2.5599999999999952</v>
      </c>
      <c r="K380" s="27">
        <f>ROUND(E380*J380,2)</f>
        <v>1482.06</v>
      </c>
      <c r="L380" s="27">
        <v>21</v>
      </c>
      <c r="M380" s="27">
        <f>G380*(1+L380/100)</f>
        <v>0</v>
      </c>
      <c r="N380" s="27">
        <v>2.7200000000000002E-3</v>
      </c>
      <c r="O380" s="27">
        <f>ROUND(E380*N380,2)</f>
        <v>1.57</v>
      </c>
      <c r="P380" s="27">
        <v>0</v>
      </c>
      <c r="Q380" s="27">
        <f>ROUND(E380*P380,2)</f>
        <v>0</v>
      </c>
      <c r="R380" s="27"/>
      <c r="S380" s="27"/>
      <c r="T380" s="28">
        <v>0.01</v>
      </c>
      <c r="U380" s="27">
        <f>ROUND(E380*T380,2)</f>
        <v>5.79</v>
      </c>
      <c r="V380" s="29"/>
      <c r="W380" s="29"/>
      <c r="X380" s="29"/>
      <c r="Y380" s="29"/>
      <c r="Z380" s="29"/>
      <c r="AA380" s="29"/>
      <c r="AB380" s="29"/>
      <c r="AC380" s="29"/>
      <c r="AD380" s="29" t="s">
        <v>39</v>
      </c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</row>
    <row r="381" spans="1:59" outlineLevel="1" x14ac:dyDescent="0.2">
      <c r="A381" s="23">
        <v>72</v>
      </c>
      <c r="B381" s="23" t="s">
        <v>415</v>
      </c>
      <c r="C381" s="24" t="s">
        <v>416</v>
      </c>
      <c r="D381" s="25" t="s">
        <v>73</v>
      </c>
      <c r="E381" s="26">
        <v>578.92999999999995</v>
      </c>
      <c r="F381" s="27"/>
      <c r="G381" s="27"/>
      <c r="H381" s="27">
        <v>0</v>
      </c>
      <c r="I381" s="27">
        <f>ROUND(E381*H381,2)</f>
        <v>0</v>
      </c>
      <c r="J381" s="27">
        <v>49.1</v>
      </c>
      <c r="K381" s="27">
        <f>ROUND(E381*J381,2)</f>
        <v>28425.46</v>
      </c>
      <c r="L381" s="27">
        <v>21</v>
      </c>
      <c r="M381" s="27">
        <f>G381*(1+L381/100)</f>
        <v>0</v>
      </c>
      <c r="N381" s="27">
        <v>0</v>
      </c>
      <c r="O381" s="27">
        <f>ROUND(E381*N381,2)</f>
        <v>0</v>
      </c>
      <c r="P381" s="27">
        <v>0</v>
      </c>
      <c r="Q381" s="27">
        <f>ROUND(E381*P381,2)</f>
        <v>0</v>
      </c>
      <c r="R381" s="27"/>
      <c r="S381" s="27"/>
      <c r="T381" s="28">
        <v>0.192</v>
      </c>
      <c r="U381" s="27">
        <f>ROUND(E381*T381,2)</f>
        <v>111.15</v>
      </c>
      <c r="V381" s="29"/>
      <c r="W381" s="29"/>
      <c r="X381" s="29"/>
      <c r="Y381" s="29"/>
      <c r="Z381" s="29"/>
      <c r="AA381" s="29"/>
      <c r="AB381" s="29"/>
      <c r="AC381" s="29"/>
      <c r="AD381" s="29" t="s">
        <v>39</v>
      </c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</row>
    <row r="382" spans="1:59" outlineLevel="1" x14ac:dyDescent="0.2">
      <c r="A382" s="23">
        <v>73</v>
      </c>
      <c r="B382" s="23" t="s">
        <v>417</v>
      </c>
      <c r="C382" s="24" t="s">
        <v>418</v>
      </c>
      <c r="D382" s="25" t="s">
        <v>73</v>
      </c>
      <c r="E382" s="26">
        <v>387.45</v>
      </c>
      <c r="F382" s="27"/>
      <c r="G382" s="27"/>
      <c r="H382" s="27">
        <v>34.33</v>
      </c>
      <c r="I382" s="27">
        <f>ROUND(E382*H382,2)</f>
        <v>13301.16</v>
      </c>
      <c r="J382" s="27">
        <v>45.370000000000005</v>
      </c>
      <c r="K382" s="27">
        <f>ROUND(E382*J382,2)</f>
        <v>17578.61</v>
      </c>
      <c r="L382" s="27">
        <v>21</v>
      </c>
      <c r="M382" s="27">
        <f>G382*(1+L382/100)</f>
        <v>0</v>
      </c>
      <c r="N382" s="27">
        <v>1.2099999999999999E-3</v>
      </c>
      <c r="O382" s="27">
        <f>ROUND(E382*N382,2)</f>
        <v>0.47</v>
      </c>
      <c r="P382" s="27">
        <v>0</v>
      </c>
      <c r="Q382" s="27">
        <f>ROUND(E382*P382,2)</f>
        <v>0</v>
      </c>
      <c r="R382" s="27"/>
      <c r="S382" s="27"/>
      <c r="T382" s="28">
        <v>0.17699999999999999</v>
      </c>
      <c r="U382" s="27">
        <f>ROUND(E382*T382,2)</f>
        <v>68.58</v>
      </c>
      <c r="V382" s="29"/>
      <c r="W382" s="29"/>
      <c r="X382" s="29"/>
      <c r="Y382" s="29"/>
      <c r="Z382" s="29"/>
      <c r="AA382" s="29"/>
      <c r="AB382" s="29"/>
      <c r="AC382" s="29"/>
      <c r="AD382" s="29" t="s">
        <v>39</v>
      </c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</row>
    <row r="383" spans="1:59" outlineLevel="1" x14ac:dyDescent="0.2">
      <c r="A383" s="23"/>
      <c r="B383" s="23"/>
      <c r="C383" s="30" t="s">
        <v>373</v>
      </c>
      <c r="D383" s="31"/>
      <c r="E383" s="32">
        <v>50.1</v>
      </c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8"/>
      <c r="U383" s="27"/>
      <c r="V383" s="29"/>
      <c r="W383" s="29"/>
      <c r="X383" s="29"/>
      <c r="Y383" s="29"/>
      <c r="Z383" s="29"/>
      <c r="AA383" s="29"/>
      <c r="AB383" s="29"/>
      <c r="AC383" s="29"/>
      <c r="AD383" s="29" t="s">
        <v>41</v>
      </c>
      <c r="AE383" s="29">
        <v>0</v>
      </c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</row>
    <row r="384" spans="1:59" ht="22.5" outlineLevel="1" x14ac:dyDescent="0.2">
      <c r="A384" s="23"/>
      <c r="B384" s="23"/>
      <c r="C384" s="30" t="s">
        <v>419</v>
      </c>
      <c r="D384" s="31"/>
      <c r="E384" s="32">
        <v>337.35</v>
      </c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8"/>
      <c r="U384" s="27"/>
      <c r="V384" s="29"/>
      <c r="W384" s="29"/>
      <c r="X384" s="29"/>
      <c r="Y384" s="29"/>
      <c r="Z384" s="29"/>
      <c r="AA384" s="29"/>
      <c r="AB384" s="29"/>
      <c r="AC384" s="29"/>
      <c r="AD384" s="29" t="s">
        <v>41</v>
      </c>
      <c r="AE384" s="29">
        <v>0</v>
      </c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</row>
    <row r="385" spans="1:59" x14ac:dyDescent="0.2">
      <c r="A385" s="34" t="s">
        <v>32</v>
      </c>
      <c r="B385" s="34" t="s">
        <v>420</v>
      </c>
      <c r="C385" s="35" t="s">
        <v>421</v>
      </c>
      <c r="D385" s="36"/>
      <c r="E385" s="37"/>
      <c r="F385" s="38"/>
      <c r="G385" s="38">
        <f>SUMIF(AD386:AD388,"&lt;&gt;NOR",G386:G388)</f>
        <v>0</v>
      </c>
      <c r="H385" s="38"/>
      <c r="I385" s="38">
        <f>SUM(I386:I388)</f>
        <v>450000</v>
      </c>
      <c r="J385" s="38"/>
      <c r="K385" s="38">
        <f>SUM(K386:K388)</f>
        <v>100000</v>
      </c>
      <c r="L385" s="38"/>
      <c r="M385" s="38">
        <f>SUM(M386:M388)</f>
        <v>0</v>
      </c>
      <c r="N385" s="38"/>
      <c r="O385" s="38">
        <f>SUM(O386:O388)</f>
        <v>2.4500000000000002</v>
      </c>
      <c r="P385" s="38"/>
      <c r="Q385" s="38">
        <f>SUM(Q386:Q388)</f>
        <v>0</v>
      </c>
      <c r="R385" s="38"/>
      <c r="S385" s="38"/>
      <c r="T385" s="39"/>
      <c r="U385" s="38">
        <f>SUM(U386:U388)</f>
        <v>0</v>
      </c>
      <c r="AD385" s="1" t="s">
        <v>35</v>
      </c>
    </row>
    <row r="386" spans="1:59" ht="22.5" outlineLevel="1" x14ac:dyDescent="0.2">
      <c r="A386" s="23">
        <v>74</v>
      </c>
      <c r="B386" s="23" t="s">
        <v>56</v>
      </c>
      <c r="C386" s="24" t="s">
        <v>422</v>
      </c>
      <c r="D386" s="25" t="s">
        <v>85</v>
      </c>
      <c r="E386" s="26">
        <v>1</v>
      </c>
      <c r="F386" s="27"/>
      <c r="G386" s="27"/>
      <c r="H386" s="27">
        <v>0</v>
      </c>
      <c r="I386" s="27">
        <f>ROUND(E386*H386,2)</f>
        <v>0</v>
      </c>
      <c r="J386" s="27">
        <v>50000</v>
      </c>
      <c r="K386" s="27">
        <f>ROUND(E386*J386,2)</f>
        <v>50000</v>
      </c>
      <c r="L386" s="27">
        <v>21</v>
      </c>
      <c r="M386" s="27">
        <f>G386*(1+L386/100)</f>
        <v>0</v>
      </c>
      <c r="N386" s="27">
        <v>0</v>
      </c>
      <c r="O386" s="27">
        <f>ROUND(E386*N386,2)</f>
        <v>0</v>
      </c>
      <c r="P386" s="27">
        <v>0</v>
      </c>
      <c r="Q386" s="27">
        <f>ROUND(E386*P386,2)</f>
        <v>0</v>
      </c>
      <c r="R386" s="27"/>
      <c r="S386" s="27"/>
      <c r="T386" s="28">
        <v>0</v>
      </c>
      <c r="U386" s="27">
        <f>ROUND(E386*T386,2)</f>
        <v>0</v>
      </c>
      <c r="V386" s="29"/>
      <c r="W386" s="29"/>
      <c r="X386" s="29"/>
      <c r="Y386" s="29"/>
      <c r="Z386" s="29"/>
      <c r="AA386" s="29"/>
      <c r="AB386" s="29"/>
      <c r="AC386" s="29"/>
      <c r="AD386" s="29" t="s">
        <v>39</v>
      </c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</row>
    <row r="387" spans="1:59" ht="22.5" outlineLevel="1" x14ac:dyDescent="0.2">
      <c r="A387" s="23">
        <v>75</v>
      </c>
      <c r="B387" s="23" t="s">
        <v>87</v>
      </c>
      <c r="C387" s="24" t="s">
        <v>423</v>
      </c>
      <c r="D387" s="25" t="s">
        <v>85</v>
      </c>
      <c r="E387" s="26">
        <v>1</v>
      </c>
      <c r="F387" s="27"/>
      <c r="G387" s="27"/>
      <c r="H387" s="27">
        <v>0</v>
      </c>
      <c r="I387" s="27">
        <f>ROUND(E387*H387,2)</f>
        <v>0</v>
      </c>
      <c r="J387" s="27">
        <v>50000</v>
      </c>
      <c r="K387" s="27">
        <f>ROUND(E387*J387,2)</f>
        <v>50000</v>
      </c>
      <c r="L387" s="27">
        <v>21</v>
      </c>
      <c r="M387" s="27">
        <f>G387*(1+L387/100)</f>
        <v>0</v>
      </c>
      <c r="N387" s="27">
        <v>0</v>
      </c>
      <c r="O387" s="27">
        <f>ROUND(E387*N387,2)</f>
        <v>0</v>
      </c>
      <c r="P387" s="27">
        <v>0</v>
      </c>
      <c r="Q387" s="27">
        <f>ROUND(E387*P387,2)</f>
        <v>0</v>
      </c>
      <c r="R387" s="27"/>
      <c r="S387" s="27"/>
      <c r="T387" s="28">
        <v>0</v>
      </c>
      <c r="U387" s="27">
        <f>ROUND(E387*T387,2)</f>
        <v>0</v>
      </c>
      <c r="V387" s="29"/>
      <c r="W387" s="29"/>
      <c r="X387" s="29"/>
      <c r="Y387" s="29"/>
      <c r="Z387" s="29"/>
      <c r="AA387" s="29"/>
      <c r="AB387" s="29"/>
      <c r="AC387" s="29"/>
      <c r="AD387" s="29" t="s">
        <v>39</v>
      </c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</row>
    <row r="388" spans="1:59" ht="22.5" outlineLevel="1" x14ac:dyDescent="0.2">
      <c r="A388" s="23">
        <v>76</v>
      </c>
      <c r="B388" s="23" t="s">
        <v>424</v>
      </c>
      <c r="C388" s="24" t="s">
        <v>425</v>
      </c>
      <c r="D388" s="25" t="s">
        <v>85</v>
      </c>
      <c r="E388" s="26">
        <v>1</v>
      </c>
      <c r="F388" s="27"/>
      <c r="G388" s="27"/>
      <c r="H388" s="27">
        <v>450000</v>
      </c>
      <c r="I388" s="27">
        <f>ROUND(E388*H388,2)</f>
        <v>450000</v>
      </c>
      <c r="J388" s="27">
        <v>0</v>
      </c>
      <c r="K388" s="27">
        <f>ROUND(E388*J388,2)</f>
        <v>0</v>
      </c>
      <c r="L388" s="27">
        <v>21</v>
      </c>
      <c r="M388" s="27">
        <f>G388*(1+L388/100)</f>
        <v>0</v>
      </c>
      <c r="N388" s="27">
        <v>2.4500000000000002</v>
      </c>
      <c r="O388" s="27">
        <f>ROUND(E388*N388,2)</f>
        <v>2.4500000000000002</v>
      </c>
      <c r="P388" s="27">
        <v>0</v>
      </c>
      <c r="Q388" s="27">
        <f>ROUND(E388*P388,2)</f>
        <v>0</v>
      </c>
      <c r="R388" s="27"/>
      <c r="S388" s="27"/>
      <c r="T388" s="28">
        <v>0</v>
      </c>
      <c r="U388" s="27">
        <f>ROUND(E388*T388,2)</f>
        <v>0</v>
      </c>
      <c r="V388" s="29"/>
      <c r="W388" s="29"/>
      <c r="X388" s="29"/>
      <c r="Y388" s="29"/>
      <c r="Z388" s="29"/>
      <c r="AA388" s="29"/>
      <c r="AB388" s="29"/>
      <c r="AC388" s="29"/>
      <c r="AD388" s="29" t="s">
        <v>396</v>
      </c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</row>
    <row r="389" spans="1:59" x14ac:dyDescent="0.2">
      <c r="A389" s="34" t="s">
        <v>32</v>
      </c>
      <c r="B389" s="34" t="s">
        <v>426</v>
      </c>
      <c r="C389" s="35" t="s">
        <v>427</v>
      </c>
      <c r="D389" s="36"/>
      <c r="E389" s="37"/>
      <c r="F389" s="38"/>
      <c r="G389" s="38">
        <f>SUMIF(AD390:AD414,"&lt;&gt;NOR",G390:G414)</f>
        <v>0</v>
      </c>
      <c r="H389" s="38"/>
      <c r="I389" s="38">
        <f>SUM(I390:I414)</f>
        <v>203.9</v>
      </c>
      <c r="J389" s="38"/>
      <c r="K389" s="38">
        <f>SUM(K390:K414)</f>
        <v>44309.719999999994</v>
      </c>
      <c r="L389" s="38"/>
      <c r="M389" s="38">
        <f>SUM(M390:M414)</f>
        <v>0</v>
      </c>
      <c r="N389" s="38"/>
      <c r="O389" s="38">
        <f>SUM(O390:O414)</f>
        <v>0.01</v>
      </c>
      <c r="P389" s="38"/>
      <c r="Q389" s="38">
        <f>SUM(Q390:Q414)</f>
        <v>58.28</v>
      </c>
      <c r="R389" s="38"/>
      <c r="S389" s="38"/>
      <c r="T389" s="39"/>
      <c r="U389" s="38">
        <f>SUM(U390:U414)</f>
        <v>170.87</v>
      </c>
      <c r="AD389" s="1" t="s">
        <v>35</v>
      </c>
    </row>
    <row r="390" spans="1:59" outlineLevel="1" x14ac:dyDescent="0.2">
      <c r="A390" s="23">
        <v>77</v>
      </c>
      <c r="B390" s="23" t="s">
        <v>428</v>
      </c>
      <c r="C390" s="24" t="s">
        <v>429</v>
      </c>
      <c r="D390" s="25" t="s">
        <v>38</v>
      </c>
      <c r="E390" s="26">
        <v>6.7050000000000001</v>
      </c>
      <c r="F390" s="27"/>
      <c r="G390" s="27"/>
      <c r="H390" s="27">
        <v>30.41</v>
      </c>
      <c r="I390" s="27">
        <f>ROUND(E390*H390,2)</f>
        <v>203.9</v>
      </c>
      <c r="J390" s="27">
        <v>565.59</v>
      </c>
      <c r="K390" s="27">
        <f>ROUND(E390*J390,2)</f>
        <v>3792.28</v>
      </c>
      <c r="L390" s="27">
        <v>21</v>
      </c>
      <c r="M390" s="27">
        <f>G390*(1+L390/100)</f>
        <v>0</v>
      </c>
      <c r="N390" s="27">
        <v>1.2800000000000001E-3</v>
      </c>
      <c r="O390" s="27">
        <f>ROUND(E390*N390,2)</f>
        <v>0.01</v>
      </c>
      <c r="P390" s="27">
        <v>1.8</v>
      </c>
      <c r="Q390" s="27">
        <f>ROUND(E390*P390,2)</f>
        <v>12.07</v>
      </c>
      <c r="R390" s="27"/>
      <c r="S390" s="27"/>
      <c r="T390" s="28">
        <v>1.52</v>
      </c>
      <c r="U390" s="27">
        <f>ROUND(E390*T390,2)</f>
        <v>10.19</v>
      </c>
      <c r="V390" s="29"/>
      <c r="W390" s="29"/>
      <c r="X390" s="29"/>
      <c r="Y390" s="29"/>
      <c r="Z390" s="29"/>
      <c r="AA390" s="29"/>
      <c r="AB390" s="29"/>
      <c r="AC390" s="29"/>
      <c r="AD390" s="29" t="s">
        <v>39</v>
      </c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</row>
    <row r="391" spans="1:59" outlineLevel="1" x14ac:dyDescent="0.2">
      <c r="A391" s="23"/>
      <c r="B391" s="23"/>
      <c r="C391" s="30" t="s">
        <v>430</v>
      </c>
      <c r="D391" s="31"/>
      <c r="E391" s="32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8"/>
      <c r="U391" s="27"/>
      <c r="V391" s="29"/>
      <c r="W391" s="29"/>
      <c r="X391" s="29"/>
      <c r="Y391" s="29"/>
      <c r="Z391" s="29"/>
      <c r="AA391" s="29"/>
      <c r="AB391" s="29"/>
      <c r="AC391" s="29"/>
      <c r="AD391" s="29" t="s">
        <v>41</v>
      </c>
      <c r="AE391" s="29">
        <v>0</v>
      </c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</row>
    <row r="392" spans="1:59" outlineLevel="1" x14ac:dyDescent="0.2">
      <c r="A392" s="23"/>
      <c r="B392" s="23"/>
      <c r="C392" s="30" t="s">
        <v>431</v>
      </c>
      <c r="D392" s="31"/>
      <c r="E392" s="32">
        <v>6.7050000000000001</v>
      </c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8"/>
      <c r="U392" s="27"/>
      <c r="V392" s="29"/>
      <c r="W392" s="29"/>
      <c r="X392" s="29"/>
      <c r="Y392" s="29"/>
      <c r="Z392" s="29"/>
      <c r="AA392" s="29"/>
      <c r="AB392" s="29"/>
      <c r="AC392" s="29"/>
      <c r="AD392" s="29" t="s">
        <v>41</v>
      </c>
      <c r="AE392" s="29">
        <v>0</v>
      </c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</row>
    <row r="393" spans="1:59" outlineLevel="1" x14ac:dyDescent="0.2">
      <c r="A393" s="23"/>
      <c r="B393" s="23"/>
      <c r="C393" s="30" t="s">
        <v>62</v>
      </c>
      <c r="D393" s="31"/>
      <c r="E393" s="32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8"/>
      <c r="U393" s="27"/>
      <c r="V393" s="29"/>
      <c r="W393" s="29"/>
      <c r="X393" s="29"/>
      <c r="Y393" s="29"/>
      <c r="Z393" s="29"/>
      <c r="AA393" s="29"/>
      <c r="AB393" s="29"/>
      <c r="AC393" s="29"/>
      <c r="AD393" s="29" t="s">
        <v>41</v>
      </c>
      <c r="AE393" s="29">
        <v>0</v>
      </c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</row>
    <row r="394" spans="1:59" outlineLevel="1" x14ac:dyDescent="0.2">
      <c r="A394" s="23"/>
      <c r="B394" s="23"/>
      <c r="C394" s="30" t="s">
        <v>62</v>
      </c>
      <c r="D394" s="31"/>
      <c r="E394" s="32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8"/>
      <c r="U394" s="27"/>
      <c r="V394" s="29"/>
      <c r="W394" s="29"/>
      <c r="X394" s="29"/>
      <c r="Y394" s="29"/>
      <c r="Z394" s="29"/>
      <c r="AA394" s="29"/>
      <c r="AB394" s="29"/>
      <c r="AC394" s="29"/>
      <c r="AD394" s="29" t="s">
        <v>41</v>
      </c>
      <c r="AE394" s="29">
        <v>0</v>
      </c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</row>
    <row r="395" spans="1:59" outlineLevel="1" x14ac:dyDescent="0.2">
      <c r="A395" s="23"/>
      <c r="B395" s="23"/>
      <c r="C395" s="30" t="s">
        <v>62</v>
      </c>
      <c r="D395" s="31"/>
      <c r="E395" s="32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8"/>
      <c r="U395" s="27"/>
      <c r="V395" s="29"/>
      <c r="W395" s="29"/>
      <c r="X395" s="29"/>
      <c r="Y395" s="29"/>
      <c r="Z395" s="29"/>
      <c r="AA395" s="29"/>
      <c r="AB395" s="29"/>
      <c r="AC395" s="29"/>
      <c r="AD395" s="29" t="s">
        <v>41</v>
      </c>
      <c r="AE395" s="29">
        <v>0</v>
      </c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</row>
    <row r="396" spans="1:59" ht="22.5" outlineLevel="1" x14ac:dyDescent="0.2">
      <c r="A396" s="23">
        <v>78</v>
      </c>
      <c r="B396" s="23" t="s">
        <v>432</v>
      </c>
      <c r="C396" s="24" t="s">
        <v>433</v>
      </c>
      <c r="D396" s="25" t="s">
        <v>38</v>
      </c>
      <c r="E396" s="26">
        <v>7</v>
      </c>
      <c r="F396" s="27"/>
      <c r="G396" s="27"/>
      <c r="H396" s="27">
        <v>0</v>
      </c>
      <c r="I396" s="27">
        <f>ROUND(E396*H396,2)</f>
        <v>0</v>
      </c>
      <c r="J396" s="27">
        <v>2440</v>
      </c>
      <c r="K396" s="27">
        <f>ROUND(E396*J396,2)</f>
        <v>17080</v>
      </c>
      <c r="L396" s="27">
        <v>21</v>
      </c>
      <c r="M396" s="27">
        <f>G396*(1+L396/100)</f>
        <v>0</v>
      </c>
      <c r="N396" s="27">
        <v>0</v>
      </c>
      <c r="O396" s="27">
        <f>ROUND(E396*N396,2)</f>
        <v>0</v>
      </c>
      <c r="P396" s="27">
        <v>2.2000000000000002</v>
      </c>
      <c r="Q396" s="27">
        <f>ROUND(E396*P396,2)</f>
        <v>15.4</v>
      </c>
      <c r="R396" s="27"/>
      <c r="S396" s="27"/>
      <c r="T396" s="28">
        <v>11.22</v>
      </c>
      <c r="U396" s="27">
        <f>ROUND(E396*T396,2)</f>
        <v>78.540000000000006</v>
      </c>
      <c r="V396" s="29"/>
      <c r="W396" s="29"/>
      <c r="X396" s="29"/>
      <c r="Y396" s="29"/>
      <c r="Z396" s="29"/>
      <c r="AA396" s="29"/>
      <c r="AB396" s="29"/>
      <c r="AC396" s="29"/>
      <c r="AD396" s="29" t="s">
        <v>39</v>
      </c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</row>
    <row r="397" spans="1:59" outlineLevel="1" x14ac:dyDescent="0.2">
      <c r="A397" s="23"/>
      <c r="B397" s="23"/>
      <c r="C397" s="30" t="s">
        <v>434</v>
      </c>
      <c r="D397" s="31"/>
      <c r="E397" s="32">
        <v>7</v>
      </c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8"/>
      <c r="U397" s="27"/>
      <c r="V397" s="29"/>
      <c r="W397" s="29"/>
      <c r="X397" s="29"/>
      <c r="Y397" s="29"/>
      <c r="Z397" s="29"/>
      <c r="AA397" s="29"/>
      <c r="AB397" s="29"/>
      <c r="AC397" s="29"/>
      <c r="AD397" s="29" t="s">
        <v>41</v>
      </c>
      <c r="AE397" s="29">
        <v>0</v>
      </c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</row>
    <row r="398" spans="1:59" outlineLevel="1" x14ac:dyDescent="0.2">
      <c r="A398" s="23"/>
      <c r="B398" s="23"/>
      <c r="C398" s="30" t="s">
        <v>62</v>
      </c>
      <c r="D398" s="31"/>
      <c r="E398" s="32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8"/>
      <c r="U398" s="27"/>
      <c r="V398" s="29"/>
      <c r="W398" s="29"/>
      <c r="X398" s="29"/>
      <c r="Y398" s="29"/>
      <c r="Z398" s="29"/>
      <c r="AA398" s="29"/>
      <c r="AB398" s="29"/>
      <c r="AC398" s="29"/>
      <c r="AD398" s="29" t="s">
        <v>41</v>
      </c>
      <c r="AE398" s="29">
        <v>0</v>
      </c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</row>
    <row r="399" spans="1:59" outlineLevel="1" x14ac:dyDescent="0.2">
      <c r="A399" s="23">
        <v>79</v>
      </c>
      <c r="B399" s="23" t="s">
        <v>435</v>
      </c>
      <c r="C399" s="24" t="s">
        <v>436</v>
      </c>
      <c r="D399" s="25" t="s">
        <v>38</v>
      </c>
      <c r="E399" s="26">
        <v>14</v>
      </c>
      <c r="F399" s="27"/>
      <c r="G399" s="27"/>
      <c r="H399" s="27">
        <v>0</v>
      </c>
      <c r="I399" s="27">
        <f>ROUND(E399*H399,2)</f>
        <v>0</v>
      </c>
      <c r="J399" s="27">
        <v>228.5</v>
      </c>
      <c r="K399" s="27">
        <f>ROUND(E399*J399,2)</f>
        <v>3199</v>
      </c>
      <c r="L399" s="27">
        <v>21</v>
      </c>
      <c r="M399" s="27">
        <f>G399*(1+L399/100)</f>
        <v>0</v>
      </c>
      <c r="N399" s="27">
        <v>0</v>
      </c>
      <c r="O399" s="27">
        <f>ROUND(E399*N399,2)</f>
        <v>0</v>
      </c>
      <c r="P399" s="27">
        <v>1.4</v>
      </c>
      <c r="Q399" s="27">
        <f>ROUND(E399*P399,2)</f>
        <v>19.600000000000001</v>
      </c>
      <c r="R399" s="27"/>
      <c r="S399" s="27"/>
      <c r="T399" s="28">
        <v>1.0509999999999999</v>
      </c>
      <c r="U399" s="27">
        <f>ROUND(E399*T399,2)</f>
        <v>14.71</v>
      </c>
      <c r="V399" s="29"/>
      <c r="W399" s="29"/>
      <c r="X399" s="29"/>
      <c r="Y399" s="29"/>
      <c r="Z399" s="29"/>
      <c r="AA399" s="29"/>
      <c r="AB399" s="29"/>
      <c r="AC399" s="29"/>
      <c r="AD399" s="29" t="s">
        <v>39</v>
      </c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</row>
    <row r="400" spans="1:59" outlineLevel="1" x14ac:dyDescent="0.2">
      <c r="A400" s="23"/>
      <c r="B400" s="23"/>
      <c r="C400" s="30" t="s">
        <v>437</v>
      </c>
      <c r="D400" s="31"/>
      <c r="E400" s="32">
        <v>14</v>
      </c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8"/>
      <c r="U400" s="27"/>
      <c r="V400" s="29"/>
      <c r="W400" s="29"/>
      <c r="X400" s="29"/>
      <c r="Y400" s="29"/>
      <c r="Z400" s="29"/>
      <c r="AA400" s="29"/>
      <c r="AB400" s="29"/>
      <c r="AC400" s="29"/>
      <c r="AD400" s="29" t="s">
        <v>41</v>
      </c>
      <c r="AE400" s="29">
        <v>0</v>
      </c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</row>
    <row r="401" spans="1:59" outlineLevel="1" x14ac:dyDescent="0.2">
      <c r="A401" s="23">
        <v>80</v>
      </c>
      <c r="B401" s="23" t="s">
        <v>438</v>
      </c>
      <c r="C401" s="24" t="s">
        <v>439</v>
      </c>
      <c r="D401" s="25" t="s">
        <v>73</v>
      </c>
      <c r="E401" s="26">
        <v>201.6</v>
      </c>
      <c r="F401" s="27"/>
      <c r="G401" s="27"/>
      <c r="H401" s="27">
        <v>0</v>
      </c>
      <c r="I401" s="27">
        <f>ROUND(E401*H401,2)</f>
        <v>0</v>
      </c>
      <c r="J401" s="27">
        <v>56.6</v>
      </c>
      <c r="K401" s="27">
        <f>ROUND(E401*J401,2)</f>
        <v>11410.56</v>
      </c>
      <c r="L401" s="27">
        <v>21</v>
      </c>
      <c r="M401" s="27">
        <f>G401*(1+L401/100)</f>
        <v>0</v>
      </c>
      <c r="N401" s="27">
        <v>0</v>
      </c>
      <c r="O401" s="27">
        <f>ROUND(E401*N401,2)</f>
        <v>0</v>
      </c>
      <c r="P401" s="27">
        <v>4.5999999999999999E-2</v>
      </c>
      <c r="Q401" s="27">
        <f>ROUND(E401*P401,2)</f>
        <v>9.27</v>
      </c>
      <c r="R401" s="27"/>
      <c r="S401" s="27"/>
      <c r="T401" s="28">
        <v>0.26</v>
      </c>
      <c r="U401" s="27">
        <f>ROUND(E401*T401,2)</f>
        <v>52.42</v>
      </c>
      <c r="V401" s="29"/>
      <c r="W401" s="29"/>
      <c r="X401" s="29"/>
      <c r="Y401" s="29"/>
      <c r="Z401" s="29"/>
      <c r="AA401" s="29"/>
      <c r="AB401" s="29"/>
      <c r="AC401" s="29"/>
      <c r="AD401" s="29" t="s">
        <v>39</v>
      </c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</row>
    <row r="402" spans="1:59" outlineLevel="1" x14ac:dyDescent="0.2">
      <c r="A402" s="23"/>
      <c r="B402" s="23"/>
      <c r="C402" s="30" t="s">
        <v>91</v>
      </c>
      <c r="D402" s="31"/>
      <c r="E402" s="32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8"/>
      <c r="U402" s="27"/>
      <c r="V402" s="29"/>
      <c r="W402" s="29"/>
      <c r="X402" s="29"/>
      <c r="Y402" s="29"/>
      <c r="Z402" s="29"/>
      <c r="AA402" s="29"/>
      <c r="AB402" s="29"/>
      <c r="AC402" s="29"/>
      <c r="AD402" s="29" t="s">
        <v>41</v>
      </c>
      <c r="AE402" s="29">
        <v>0</v>
      </c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</row>
    <row r="403" spans="1:59" outlineLevel="1" x14ac:dyDescent="0.2">
      <c r="A403" s="23"/>
      <c r="B403" s="23"/>
      <c r="C403" s="30" t="s">
        <v>440</v>
      </c>
      <c r="D403" s="31"/>
      <c r="E403" s="32">
        <v>74.790000000000006</v>
      </c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8"/>
      <c r="U403" s="27"/>
      <c r="V403" s="29"/>
      <c r="W403" s="29"/>
      <c r="X403" s="29"/>
      <c r="Y403" s="29"/>
      <c r="Z403" s="29"/>
      <c r="AA403" s="29"/>
      <c r="AB403" s="29"/>
      <c r="AC403" s="29"/>
      <c r="AD403" s="29" t="s">
        <v>41</v>
      </c>
      <c r="AE403" s="29">
        <v>0</v>
      </c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</row>
    <row r="404" spans="1:59" outlineLevel="1" x14ac:dyDescent="0.2">
      <c r="A404" s="23"/>
      <c r="B404" s="23"/>
      <c r="C404" s="30" t="s">
        <v>441</v>
      </c>
      <c r="D404" s="31"/>
      <c r="E404" s="32">
        <v>51.39</v>
      </c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8"/>
      <c r="U404" s="27"/>
      <c r="V404" s="29"/>
      <c r="W404" s="29"/>
      <c r="X404" s="29"/>
      <c r="Y404" s="29"/>
      <c r="Z404" s="29"/>
      <c r="AA404" s="29"/>
      <c r="AB404" s="29"/>
      <c r="AC404" s="29"/>
      <c r="AD404" s="29" t="s">
        <v>41</v>
      </c>
      <c r="AE404" s="29">
        <v>0</v>
      </c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</row>
    <row r="405" spans="1:59" outlineLevel="1" x14ac:dyDescent="0.2">
      <c r="A405" s="23"/>
      <c r="B405" s="23"/>
      <c r="C405" s="30" t="s">
        <v>442</v>
      </c>
      <c r="D405" s="31"/>
      <c r="E405" s="32">
        <v>45.99</v>
      </c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8"/>
      <c r="U405" s="27"/>
      <c r="V405" s="29"/>
      <c r="W405" s="29"/>
      <c r="X405" s="29"/>
      <c r="Y405" s="29"/>
      <c r="Z405" s="29"/>
      <c r="AA405" s="29"/>
      <c r="AB405" s="29"/>
      <c r="AC405" s="29"/>
      <c r="AD405" s="29" t="s">
        <v>41</v>
      </c>
      <c r="AE405" s="29">
        <v>0</v>
      </c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</row>
    <row r="406" spans="1:59" outlineLevel="1" x14ac:dyDescent="0.2">
      <c r="A406" s="23"/>
      <c r="B406" s="23"/>
      <c r="C406" s="30" t="s">
        <v>270</v>
      </c>
      <c r="D406" s="31"/>
      <c r="E406" s="32">
        <v>-1.8</v>
      </c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8"/>
      <c r="U406" s="27"/>
      <c r="V406" s="29"/>
      <c r="W406" s="29"/>
      <c r="X406" s="29"/>
      <c r="Y406" s="29"/>
      <c r="Z406" s="29"/>
      <c r="AA406" s="29"/>
      <c r="AB406" s="29"/>
      <c r="AC406" s="29"/>
      <c r="AD406" s="29" t="s">
        <v>41</v>
      </c>
      <c r="AE406" s="29">
        <v>0</v>
      </c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</row>
    <row r="407" spans="1:59" outlineLevel="1" x14ac:dyDescent="0.2">
      <c r="A407" s="23"/>
      <c r="B407" s="23"/>
      <c r="C407" s="30" t="s">
        <v>273</v>
      </c>
      <c r="D407" s="31"/>
      <c r="E407" s="32">
        <v>-9</v>
      </c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8"/>
      <c r="U407" s="27"/>
      <c r="V407" s="29"/>
      <c r="W407" s="29"/>
      <c r="X407" s="29"/>
      <c r="Y407" s="29"/>
      <c r="Z407" s="29"/>
      <c r="AA407" s="29"/>
      <c r="AB407" s="29"/>
      <c r="AC407" s="29"/>
      <c r="AD407" s="29" t="s">
        <v>41</v>
      </c>
      <c r="AE407" s="29">
        <v>0</v>
      </c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</row>
    <row r="408" spans="1:59" outlineLevel="1" x14ac:dyDescent="0.2">
      <c r="A408" s="23"/>
      <c r="B408" s="23"/>
      <c r="C408" s="30" t="s">
        <v>443</v>
      </c>
      <c r="D408" s="31"/>
      <c r="E408" s="32">
        <v>21.24</v>
      </c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8"/>
      <c r="U408" s="27"/>
      <c r="V408" s="29"/>
      <c r="W408" s="29"/>
      <c r="X408" s="29"/>
      <c r="Y408" s="29"/>
      <c r="Z408" s="29"/>
      <c r="AA408" s="29"/>
      <c r="AB408" s="29"/>
      <c r="AC408" s="29"/>
      <c r="AD408" s="29" t="s">
        <v>41</v>
      </c>
      <c r="AE408" s="29">
        <v>0</v>
      </c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</row>
    <row r="409" spans="1:59" outlineLevel="1" x14ac:dyDescent="0.2">
      <c r="A409" s="23"/>
      <c r="B409" s="23"/>
      <c r="C409" s="30" t="s">
        <v>270</v>
      </c>
      <c r="D409" s="31"/>
      <c r="E409" s="32">
        <v>-1.8</v>
      </c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8"/>
      <c r="U409" s="27"/>
      <c r="V409" s="29"/>
      <c r="W409" s="29"/>
      <c r="X409" s="29"/>
      <c r="Y409" s="29"/>
      <c r="Z409" s="29"/>
      <c r="AA409" s="29"/>
      <c r="AB409" s="29"/>
      <c r="AC409" s="29"/>
      <c r="AD409" s="29" t="s">
        <v>41</v>
      </c>
      <c r="AE409" s="29">
        <v>0</v>
      </c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</row>
    <row r="410" spans="1:59" outlineLevel="1" x14ac:dyDescent="0.2">
      <c r="A410" s="23"/>
      <c r="B410" s="23"/>
      <c r="C410" s="30" t="s">
        <v>271</v>
      </c>
      <c r="D410" s="31"/>
      <c r="E410" s="32">
        <v>-5.76</v>
      </c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8"/>
      <c r="U410" s="27"/>
      <c r="V410" s="29"/>
      <c r="W410" s="29"/>
      <c r="X410" s="29"/>
      <c r="Y410" s="29"/>
      <c r="Z410" s="29"/>
      <c r="AA410" s="29"/>
      <c r="AB410" s="29"/>
      <c r="AC410" s="29"/>
      <c r="AD410" s="29" t="s">
        <v>41</v>
      </c>
      <c r="AE410" s="29">
        <v>0</v>
      </c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</row>
    <row r="411" spans="1:59" outlineLevel="1" x14ac:dyDescent="0.2">
      <c r="A411" s="23"/>
      <c r="B411" s="23"/>
      <c r="C411" s="30" t="s">
        <v>444</v>
      </c>
      <c r="D411" s="31"/>
      <c r="E411" s="32">
        <v>26.55</v>
      </c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8"/>
      <c r="U411" s="27"/>
      <c r="V411" s="29"/>
      <c r="W411" s="29"/>
      <c r="X411" s="29"/>
      <c r="Y411" s="29"/>
      <c r="Z411" s="29"/>
      <c r="AA411" s="29"/>
      <c r="AB411" s="29"/>
      <c r="AC411" s="29"/>
      <c r="AD411" s="29" t="s">
        <v>41</v>
      </c>
      <c r="AE411" s="29">
        <v>0</v>
      </c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</row>
    <row r="412" spans="1:59" ht="22.5" outlineLevel="1" x14ac:dyDescent="0.2">
      <c r="A412" s="23">
        <v>81</v>
      </c>
      <c r="B412" s="23" t="s">
        <v>445</v>
      </c>
      <c r="C412" s="24" t="s">
        <v>446</v>
      </c>
      <c r="D412" s="25" t="s">
        <v>73</v>
      </c>
      <c r="E412" s="26">
        <v>35.311500000000002</v>
      </c>
      <c r="F412" s="27"/>
      <c r="G412" s="27"/>
      <c r="H412" s="27">
        <v>0</v>
      </c>
      <c r="I412" s="27">
        <f>ROUND(E412*H412,2)</f>
        <v>0</v>
      </c>
      <c r="J412" s="27">
        <v>250</v>
      </c>
      <c r="K412" s="27">
        <f>ROUND(E412*J412,2)</f>
        <v>8827.8799999999992</v>
      </c>
      <c r="L412" s="27">
        <v>21</v>
      </c>
      <c r="M412" s="27">
        <f>G412*(1+L412/100)</f>
        <v>0</v>
      </c>
      <c r="N412" s="27">
        <v>0</v>
      </c>
      <c r="O412" s="27">
        <f>ROUND(E412*N412,2)</f>
        <v>0</v>
      </c>
      <c r="P412" s="27">
        <v>5.5E-2</v>
      </c>
      <c r="Q412" s="27">
        <f>ROUND(E412*P412,2)</f>
        <v>1.94</v>
      </c>
      <c r="R412" s="27"/>
      <c r="S412" s="27"/>
      <c r="T412" s="28">
        <v>0.42499999999999999</v>
      </c>
      <c r="U412" s="27">
        <f>ROUND(E412*T412,2)</f>
        <v>15.01</v>
      </c>
      <c r="V412" s="29"/>
      <c r="W412" s="29"/>
      <c r="X412" s="29"/>
      <c r="Y412" s="29"/>
      <c r="Z412" s="29"/>
      <c r="AA412" s="29"/>
      <c r="AB412" s="29"/>
      <c r="AC412" s="29"/>
      <c r="AD412" s="29" t="s">
        <v>39</v>
      </c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</row>
    <row r="413" spans="1:59" outlineLevel="1" x14ac:dyDescent="0.2">
      <c r="A413" s="23"/>
      <c r="B413" s="23"/>
      <c r="C413" s="30" t="s">
        <v>91</v>
      </c>
      <c r="D413" s="31"/>
      <c r="E413" s="32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8"/>
      <c r="U413" s="27"/>
      <c r="V413" s="29"/>
      <c r="W413" s="29"/>
      <c r="X413" s="29"/>
      <c r="Y413" s="29"/>
      <c r="Z413" s="29"/>
      <c r="AA413" s="29"/>
      <c r="AB413" s="29"/>
      <c r="AC413" s="29"/>
      <c r="AD413" s="29" t="s">
        <v>41</v>
      </c>
      <c r="AE413" s="29">
        <v>0</v>
      </c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</row>
    <row r="414" spans="1:59" outlineLevel="1" x14ac:dyDescent="0.2">
      <c r="A414" s="23"/>
      <c r="B414" s="23"/>
      <c r="C414" s="30" t="s">
        <v>447</v>
      </c>
      <c r="D414" s="31"/>
      <c r="E414" s="32">
        <v>35.311500000000002</v>
      </c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8"/>
      <c r="U414" s="27"/>
      <c r="V414" s="29"/>
      <c r="W414" s="29"/>
      <c r="X414" s="29"/>
      <c r="Y414" s="29"/>
      <c r="Z414" s="29"/>
      <c r="AA414" s="29"/>
      <c r="AB414" s="29"/>
      <c r="AC414" s="29"/>
      <c r="AD414" s="29" t="s">
        <v>41</v>
      </c>
      <c r="AE414" s="29">
        <v>0</v>
      </c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</row>
    <row r="415" spans="1:59" x14ac:dyDescent="0.2">
      <c r="A415" s="34" t="s">
        <v>32</v>
      </c>
      <c r="B415" s="34" t="s">
        <v>448</v>
      </c>
      <c r="C415" s="35" t="s">
        <v>449</v>
      </c>
      <c r="D415" s="36"/>
      <c r="E415" s="37"/>
      <c r="F415" s="38"/>
      <c r="G415" s="38">
        <f>SUMIF(AD416:AD419,"&lt;&gt;NOR",G416:G419)</f>
        <v>0</v>
      </c>
      <c r="H415" s="38"/>
      <c r="I415" s="38">
        <f>SUM(I416:I419)</f>
        <v>0</v>
      </c>
      <c r="J415" s="38"/>
      <c r="K415" s="38">
        <f>SUM(K416:K419)</f>
        <v>36107.360000000001</v>
      </c>
      <c r="L415" s="38"/>
      <c r="M415" s="38">
        <f>SUM(M416:M419)</f>
        <v>0</v>
      </c>
      <c r="N415" s="38"/>
      <c r="O415" s="38">
        <f>SUM(O416:O419)</f>
        <v>0</v>
      </c>
      <c r="P415" s="38"/>
      <c r="Q415" s="38">
        <f>SUM(Q416:Q419)</f>
        <v>0</v>
      </c>
      <c r="R415" s="38"/>
      <c r="S415" s="38"/>
      <c r="T415" s="39"/>
      <c r="U415" s="38">
        <f>SUM(U416:U419)</f>
        <v>85.149999999999991</v>
      </c>
      <c r="AD415" s="1" t="s">
        <v>35</v>
      </c>
    </row>
    <row r="416" spans="1:59" outlineLevel="1" x14ac:dyDescent="0.2">
      <c r="A416" s="23">
        <v>82</v>
      </c>
      <c r="B416" s="23" t="s">
        <v>450</v>
      </c>
      <c r="C416" s="24" t="s">
        <v>451</v>
      </c>
      <c r="D416" s="25" t="s">
        <v>70</v>
      </c>
      <c r="E416" s="26">
        <v>58.284700000000001</v>
      </c>
      <c r="F416" s="27"/>
      <c r="G416" s="27"/>
      <c r="H416" s="27">
        <v>0</v>
      </c>
      <c r="I416" s="27">
        <f>ROUND(E416*H416,2)</f>
        <v>0</v>
      </c>
      <c r="J416" s="27">
        <v>205</v>
      </c>
      <c r="K416" s="27">
        <f>ROUND(E416*J416,2)</f>
        <v>11948.36</v>
      </c>
      <c r="L416" s="27">
        <v>21</v>
      </c>
      <c r="M416" s="27">
        <f>G416*(1+L416/100)</f>
        <v>0</v>
      </c>
      <c r="N416" s="27">
        <v>0</v>
      </c>
      <c r="O416" s="27">
        <f>ROUND(E416*N416,2)</f>
        <v>0</v>
      </c>
      <c r="P416" s="27">
        <v>0</v>
      </c>
      <c r="Q416" s="27">
        <f>ROUND(E416*P416,2)</f>
        <v>0</v>
      </c>
      <c r="R416" s="27"/>
      <c r="S416" s="27"/>
      <c r="T416" s="28">
        <v>0.94199999999999995</v>
      </c>
      <c r="U416" s="27">
        <f>ROUND(E416*T416,2)</f>
        <v>54.9</v>
      </c>
      <c r="V416" s="29"/>
      <c r="W416" s="29"/>
      <c r="X416" s="29"/>
      <c r="Y416" s="29"/>
      <c r="Z416" s="29"/>
      <c r="AA416" s="29"/>
      <c r="AB416" s="29"/>
      <c r="AC416" s="29"/>
      <c r="AD416" s="29" t="s">
        <v>39</v>
      </c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</row>
    <row r="417" spans="1:59" outlineLevel="1" x14ac:dyDescent="0.2">
      <c r="A417" s="23">
        <v>83</v>
      </c>
      <c r="B417" s="23" t="s">
        <v>452</v>
      </c>
      <c r="C417" s="24" t="s">
        <v>453</v>
      </c>
      <c r="D417" s="25" t="s">
        <v>70</v>
      </c>
      <c r="E417" s="26">
        <v>233.1388</v>
      </c>
      <c r="F417" s="27"/>
      <c r="G417" s="27"/>
      <c r="H417" s="27">
        <v>0</v>
      </c>
      <c r="I417" s="27">
        <f>ROUND(E417*H417,2)</f>
        <v>0</v>
      </c>
      <c r="J417" s="27">
        <v>22.8</v>
      </c>
      <c r="K417" s="27">
        <f>ROUND(E417*J417,2)</f>
        <v>5315.56</v>
      </c>
      <c r="L417" s="27">
        <v>21</v>
      </c>
      <c r="M417" s="27">
        <f>G417*(1+L417/100)</f>
        <v>0</v>
      </c>
      <c r="N417" s="27">
        <v>0</v>
      </c>
      <c r="O417" s="27">
        <f>ROUND(E417*N417,2)</f>
        <v>0</v>
      </c>
      <c r="P417" s="27">
        <v>0</v>
      </c>
      <c r="Q417" s="27">
        <f>ROUND(E417*P417,2)</f>
        <v>0</v>
      </c>
      <c r="R417" s="27"/>
      <c r="S417" s="27"/>
      <c r="T417" s="28">
        <v>0.105</v>
      </c>
      <c r="U417" s="27">
        <f>ROUND(E417*T417,2)</f>
        <v>24.48</v>
      </c>
      <c r="V417" s="29"/>
      <c r="W417" s="29"/>
      <c r="X417" s="29"/>
      <c r="Y417" s="29"/>
      <c r="Z417" s="29"/>
      <c r="AA417" s="29"/>
      <c r="AB417" s="29"/>
      <c r="AC417" s="29"/>
      <c r="AD417" s="29" t="s">
        <v>39</v>
      </c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</row>
    <row r="418" spans="1:59" outlineLevel="1" x14ac:dyDescent="0.2">
      <c r="A418" s="23">
        <v>84</v>
      </c>
      <c r="B418" s="23" t="s">
        <v>454</v>
      </c>
      <c r="C418" s="24" t="s">
        <v>455</v>
      </c>
      <c r="D418" s="25" t="s">
        <v>70</v>
      </c>
      <c r="E418" s="26">
        <v>58.284700000000001</v>
      </c>
      <c r="F418" s="27"/>
      <c r="G418" s="27"/>
      <c r="H418" s="27">
        <v>0</v>
      </c>
      <c r="I418" s="27">
        <f>ROUND(E418*H418,2)</f>
        <v>0</v>
      </c>
      <c r="J418" s="27">
        <v>88.3</v>
      </c>
      <c r="K418" s="27">
        <f>ROUND(E418*J418,2)</f>
        <v>5146.54</v>
      </c>
      <c r="L418" s="27">
        <v>21</v>
      </c>
      <c r="M418" s="27">
        <f>G418*(1+L418/100)</f>
        <v>0</v>
      </c>
      <c r="N418" s="27">
        <v>0</v>
      </c>
      <c r="O418" s="27">
        <f>ROUND(E418*N418,2)</f>
        <v>0</v>
      </c>
      <c r="P418" s="27">
        <v>0</v>
      </c>
      <c r="Q418" s="27">
        <f>ROUND(E418*P418,2)</f>
        <v>0</v>
      </c>
      <c r="R418" s="27"/>
      <c r="S418" s="27"/>
      <c r="T418" s="28">
        <v>9.9000000000000005E-2</v>
      </c>
      <c r="U418" s="27">
        <f>ROUND(E418*T418,2)</f>
        <v>5.77</v>
      </c>
      <c r="V418" s="29"/>
      <c r="W418" s="29"/>
      <c r="X418" s="29"/>
      <c r="Y418" s="29"/>
      <c r="Z418" s="29"/>
      <c r="AA418" s="29"/>
      <c r="AB418" s="29"/>
      <c r="AC418" s="29"/>
      <c r="AD418" s="29" t="s">
        <v>39</v>
      </c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</row>
    <row r="419" spans="1:59" outlineLevel="1" x14ac:dyDescent="0.2">
      <c r="A419" s="23">
        <v>85</v>
      </c>
      <c r="B419" s="23" t="s">
        <v>456</v>
      </c>
      <c r="C419" s="24" t="s">
        <v>457</v>
      </c>
      <c r="D419" s="25" t="s">
        <v>70</v>
      </c>
      <c r="E419" s="26">
        <v>58.284700000000001</v>
      </c>
      <c r="F419" s="27"/>
      <c r="G419" s="27"/>
      <c r="H419" s="27">
        <v>0</v>
      </c>
      <c r="I419" s="27">
        <f>ROUND(E419*H419,2)</f>
        <v>0</v>
      </c>
      <c r="J419" s="27">
        <v>235</v>
      </c>
      <c r="K419" s="27">
        <f>ROUND(E419*J419,2)</f>
        <v>13696.9</v>
      </c>
      <c r="L419" s="27">
        <v>21</v>
      </c>
      <c r="M419" s="27">
        <f>G419*(1+L419/100)</f>
        <v>0</v>
      </c>
      <c r="N419" s="27">
        <v>0</v>
      </c>
      <c r="O419" s="27">
        <f>ROUND(E419*N419,2)</f>
        <v>0</v>
      </c>
      <c r="P419" s="27">
        <v>0</v>
      </c>
      <c r="Q419" s="27">
        <f>ROUND(E419*P419,2)</f>
        <v>0</v>
      </c>
      <c r="R419" s="27"/>
      <c r="S419" s="27"/>
      <c r="T419" s="28">
        <v>0</v>
      </c>
      <c r="U419" s="27">
        <f>ROUND(E419*T419,2)</f>
        <v>0</v>
      </c>
      <c r="V419" s="29"/>
      <c r="W419" s="29"/>
      <c r="X419" s="29"/>
      <c r="Y419" s="29"/>
      <c r="Z419" s="29"/>
      <c r="AA419" s="29"/>
      <c r="AB419" s="29"/>
      <c r="AC419" s="29"/>
      <c r="AD419" s="29" t="s">
        <v>39</v>
      </c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</row>
    <row r="420" spans="1:59" x14ac:dyDescent="0.2">
      <c r="A420" s="34" t="s">
        <v>32</v>
      </c>
      <c r="B420" s="34" t="s">
        <v>458</v>
      </c>
      <c r="C420" s="35" t="s">
        <v>459</v>
      </c>
      <c r="D420" s="36"/>
      <c r="E420" s="37"/>
      <c r="F420" s="38"/>
      <c r="G420" s="38">
        <f>SUMIF(AD421:AD421,"&lt;&gt;NOR",G421:G421)</f>
        <v>0</v>
      </c>
      <c r="H420" s="38"/>
      <c r="I420" s="38">
        <f>SUM(I421:I421)</f>
        <v>0</v>
      </c>
      <c r="J420" s="38"/>
      <c r="K420" s="38">
        <f>SUM(K421:K421)</f>
        <v>148336</v>
      </c>
      <c r="L420" s="38"/>
      <c r="M420" s="38">
        <f>SUM(M421:M421)</f>
        <v>0</v>
      </c>
      <c r="N420" s="38"/>
      <c r="O420" s="38">
        <f>SUM(O421:O421)</f>
        <v>0</v>
      </c>
      <c r="P420" s="38"/>
      <c r="Q420" s="38">
        <f>SUM(Q421:Q421)</f>
        <v>0</v>
      </c>
      <c r="R420" s="38"/>
      <c r="S420" s="38"/>
      <c r="T420" s="39"/>
      <c r="U420" s="38">
        <f>SUM(U421:U421)</f>
        <v>179.29</v>
      </c>
      <c r="AD420" s="1" t="s">
        <v>35</v>
      </c>
    </row>
    <row r="421" spans="1:59" outlineLevel="1" x14ac:dyDescent="0.2">
      <c r="A421" s="23">
        <v>86</v>
      </c>
      <c r="B421" s="23" t="s">
        <v>460</v>
      </c>
      <c r="C421" s="24" t="s">
        <v>461</v>
      </c>
      <c r="D421" s="25" t="s">
        <v>70</v>
      </c>
      <c r="E421" s="26">
        <v>584</v>
      </c>
      <c r="F421" s="27"/>
      <c r="G421" s="27"/>
      <c r="H421" s="27">
        <v>0</v>
      </c>
      <c r="I421" s="27">
        <f>ROUND(E421*H421,2)</f>
        <v>0</v>
      </c>
      <c r="J421" s="27">
        <v>254</v>
      </c>
      <c r="K421" s="27">
        <f>ROUND(E421*J421,2)</f>
        <v>148336</v>
      </c>
      <c r="L421" s="27">
        <v>21</v>
      </c>
      <c r="M421" s="27">
        <f>G421*(1+L421/100)</f>
        <v>0</v>
      </c>
      <c r="N421" s="27">
        <v>0</v>
      </c>
      <c r="O421" s="27">
        <f>ROUND(E421*N421,2)</f>
        <v>0</v>
      </c>
      <c r="P421" s="27">
        <v>0</v>
      </c>
      <c r="Q421" s="27">
        <f>ROUND(E421*P421,2)</f>
        <v>0</v>
      </c>
      <c r="R421" s="27"/>
      <c r="S421" s="27"/>
      <c r="T421" s="28">
        <v>0.307</v>
      </c>
      <c r="U421" s="27">
        <f>ROUND(E421*T421,2)</f>
        <v>179.29</v>
      </c>
      <c r="V421" s="29"/>
      <c r="W421" s="29"/>
      <c r="X421" s="29"/>
      <c r="Y421" s="29"/>
      <c r="Z421" s="29"/>
      <c r="AA421" s="29"/>
      <c r="AB421" s="29"/>
      <c r="AC421" s="29"/>
      <c r="AD421" s="29" t="s">
        <v>39</v>
      </c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</row>
    <row r="422" spans="1:59" x14ac:dyDescent="0.2">
      <c r="A422" s="34" t="s">
        <v>32</v>
      </c>
      <c r="B422" s="34" t="s">
        <v>462</v>
      </c>
      <c r="C422" s="35" t="s">
        <v>463</v>
      </c>
      <c r="D422" s="36"/>
      <c r="E422" s="37"/>
      <c r="F422" s="38"/>
      <c r="G422" s="38">
        <f>SUMIF(AD423:AD433,"&lt;&gt;NOR",G423:G433)</f>
        <v>0</v>
      </c>
      <c r="H422" s="38"/>
      <c r="I422" s="38">
        <f>SUM(I423:I433)</f>
        <v>18020.54</v>
      </c>
      <c r="J422" s="38"/>
      <c r="K422" s="38">
        <f>SUM(K423:K433)</f>
        <v>11517.230000000001</v>
      </c>
      <c r="L422" s="38"/>
      <c r="M422" s="38">
        <f>SUM(M423:M433)</f>
        <v>0</v>
      </c>
      <c r="N422" s="38"/>
      <c r="O422" s="38">
        <f>SUM(O423:O433)</f>
        <v>0.39</v>
      </c>
      <c r="P422" s="38"/>
      <c r="Q422" s="38">
        <f>SUM(Q423:Q433)</f>
        <v>0</v>
      </c>
      <c r="R422" s="38"/>
      <c r="S422" s="38"/>
      <c r="T422" s="39"/>
      <c r="U422" s="38">
        <f>SUM(U423:U433)</f>
        <v>31.290000000000003</v>
      </c>
      <c r="AD422" s="1" t="s">
        <v>35</v>
      </c>
    </row>
    <row r="423" spans="1:59" ht="22.5" outlineLevel="1" x14ac:dyDescent="0.2">
      <c r="A423" s="23">
        <v>87</v>
      </c>
      <c r="B423" s="23" t="s">
        <v>464</v>
      </c>
      <c r="C423" s="24" t="s">
        <v>465</v>
      </c>
      <c r="D423" s="25" t="s">
        <v>73</v>
      </c>
      <c r="E423" s="26">
        <v>56.384999999999998</v>
      </c>
      <c r="F423" s="27"/>
      <c r="G423" s="27"/>
      <c r="H423" s="27">
        <v>16.09</v>
      </c>
      <c r="I423" s="27">
        <f>ROUND(E423*H423,2)</f>
        <v>907.23</v>
      </c>
      <c r="J423" s="27">
        <v>8.11</v>
      </c>
      <c r="K423" s="27">
        <f>ROUND(E423*J423,2)</f>
        <v>457.28</v>
      </c>
      <c r="L423" s="27">
        <v>21</v>
      </c>
      <c r="M423" s="27">
        <f>G423*(1+L423/100)</f>
        <v>0</v>
      </c>
      <c r="N423" s="27">
        <v>3.3E-4</v>
      </c>
      <c r="O423" s="27">
        <f>ROUND(E423*N423,2)</f>
        <v>0.02</v>
      </c>
      <c r="P423" s="27">
        <v>0</v>
      </c>
      <c r="Q423" s="27">
        <f>ROUND(E423*P423,2)</f>
        <v>0</v>
      </c>
      <c r="R423" s="27"/>
      <c r="S423" s="27"/>
      <c r="T423" s="28">
        <v>2.75E-2</v>
      </c>
      <c r="U423" s="27">
        <f>ROUND(E423*T423,2)</f>
        <v>1.55</v>
      </c>
      <c r="V423" s="29"/>
      <c r="W423" s="29"/>
      <c r="X423" s="29"/>
      <c r="Y423" s="29"/>
      <c r="Z423" s="29"/>
      <c r="AA423" s="29"/>
      <c r="AB423" s="29"/>
      <c r="AC423" s="29"/>
      <c r="AD423" s="29" t="s">
        <v>39</v>
      </c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</row>
    <row r="424" spans="1:59" outlineLevel="1" x14ac:dyDescent="0.2">
      <c r="A424" s="23"/>
      <c r="B424" s="23"/>
      <c r="C424" s="30" t="s">
        <v>62</v>
      </c>
      <c r="D424" s="31"/>
      <c r="E424" s="32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8"/>
      <c r="U424" s="27"/>
      <c r="V424" s="29"/>
      <c r="W424" s="29"/>
      <c r="X424" s="29"/>
      <c r="Y424" s="29"/>
      <c r="Z424" s="29"/>
      <c r="AA424" s="29"/>
      <c r="AB424" s="29"/>
      <c r="AC424" s="29"/>
      <c r="AD424" s="29" t="s">
        <v>41</v>
      </c>
      <c r="AE424" s="29">
        <v>0</v>
      </c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</row>
    <row r="425" spans="1:59" outlineLevel="1" x14ac:dyDescent="0.2">
      <c r="A425" s="23"/>
      <c r="B425" s="23"/>
      <c r="C425" s="30" t="s">
        <v>62</v>
      </c>
      <c r="D425" s="31"/>
      <c r="E425" s="32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8"/>
      <c r="U425" s="27"/>
      <c r="V425" s="29"/>
      <c r="W425" s="29"/>
      <c r="X425" s="29"/>
      <c r="Y425" s="29"/>
      <c r="Z425" s="29"/>
      <c r="AA425" s="29"/>
      <c r="AB425" s="29"/>
      <c r="AC425" s="29"/>
      <c r="AD425" s="29" t="s">
        <v>41</v>
      </c>
      <c r="AE425" s="29">
        <v>0</v>
      </c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</row>
    <row r="426" spans="1:59" outlineLevel="1" x14ac:dyDescent="0.2">
      <c r="A426" s="23"/>
      <c r="B426" s="23"/>
      <c r="C426" s="30" t="s">
        <v>466</v>
      </c>
      <c r="D426" s="31"/>
      <c r="E426" s="32">
        <v>56.384999999999998</v>
      </c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8"/>
      <c r="U426" s="27"/>
      <c r="V426" s="29"/>
      <c r="W426" s="29"/>
      <c r="X426" s="29"/>
      <c r="Y426" s="29"/>
      <c r="Z426" s="29"/>
      <c r="AA426" s="29"/>
      <c r="AB426" s="29"/>
      <c r="AC426" s="29"/>
      <c r="AD426" s="29" t="s">
        <v>41</v>
      </c>
      <c r="AE426" s="29">
        <v>0</v>
      </c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</row>
    <row r="427" spans="1:59" ht="22.5" outlineLevel="1" x14ac:dyDescent="0.2">
      <c r="A427" s="23">
        <v>88</v>
      </c>
      <c r="B427" s="23" t="s">
        <v>467</v>
      </c>
      <c r="C427" s="24" t="s">
        <v>468</v>
      </c>
      <c r="D427" s="25" t="s">
        <v>73</v>
      </c>
      <c r="E427" s="26">
        <v>56.384999999999998</v>
      </c>
      <c r="F427" s="27"/>
      <c r="G427" s="27"/>
      <c r="H427" s="27">
        <v>105.31</v>
      </c>
      <c r="I427" s="27">
        <f>ROUND(E427*H427,2)</f>
        <v>5937.9</v>
      </c>
      <c r="J427" s="27">
        <v>67.69</v>
      </c>
      <c r="K427" s="27">
        <f>ROUND(E427*J427,2)</f>
        <v>3816.7</v>
      </c>
      <c r="L427" s="27">
        <v>21</v>
      </c>
      <c r="M427" s="27">
        <f>G427*(1+L427/100)</f>
        <v>0</v>
      </c>
      <c r="N427" s="27">
        <v>4.8700000000000002E-3</v>
      </c>
      <c r="O427" s="27">
        <f>ROUND(E427*N427,2)</f>
        <v>0.27</v>
      </c>
      <c r="P427" s="27">
        <v>0</v>
      </c>
      <c r="Q427" s="27">
        <f>ROUND(E427*P427,2)</f>
        <v>0</v>
      </c>
      <c r="R427" s="27"/>
      <c r="S427" s="27"/>
      <c r="T427" s="28">
        <v>0.22991</v>
      </c>
      <c r="U427" s="27">
        <f>ROUND(E427*T427,2)</f>
        <v>12.96</v>
      </c>
      <c r="V427" s="29"/>
      <c r="W427" s="29"/>
      <c r="X427" s="29"/>
      <c r="Y427" s="29"/>
      <c r="Z427" s="29"/>
      <c r="AA427" s="29"/>
      <c r="AB427" s="29"/>
      <c r="AC427" s="29"/>
      <c r="AD427" s="29" t="s">
        <v>39</v>
      </c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</row>
    <row r="428" spans="1:59" outlineLevel="1" x14ac:dyDescent="0.2">
      <c r="A428" s="23">
        <v>89</v>
      </c>
      <c r="B428" s="23" t="s">
        <v>469</v>
      </c>
      <c r="C428" s="24" t="s">
        <v>470</v>
      </c>
      <c r="D428" s="25" t="s">
        <v>471</v>
      </c>
      <c r="E428" s="26">
        <v>1</v>
      </c>
      <c r="F428" s="27"/>
      <c r="G428" s="27"/>
      <c r="H428" s="27">
        <v>4.7300000000000004</v>
      </c>
      <c r="I428" s="27">
        <f>ROUND(E428*H428,2)</f>
        <v>4.7300000000000004</v>
      </c>
      <c r="J428" s="27">
        <v>1995.27</v>
      </c>
      <c r="K428" s="27">
        <f>ROUND(E428*J428,2)</f>
        <v>1995.27</v>
      </c>
      <c r="L428" s="27">
        <v>21</v>
      </c>
      <c r="M428" s="27">
        <f>G428*(1+L428/100)</f>
        <v>0</v>
      </c>
      <c r="N428" s="27">
        <v>1.8000000000000001E-4</v>
      </c>
      <c r="O428" s="27">
        <f>ROUND(E428*N428,2)</f>
        <v>0</v>
      </c>
      <c r="P428" s="27">
        <v>0</v>
      </c>
      <c r="Q428" s="27">
        <f>ROUND(E428*P428,2)</f>
        <v>0</v>
      </c>
      <c r="R428" s="27"/>
      <c r="S428" s="27"/>
      <c r="T428" s="28">
        <v>0.85599999999999998</v>
      </c>
      <c r="U428" s="27">
        <f>ROUND(E428*T428,2)</f>
        <v>0.86</v>
      </c>
      <c r="V428" s="29"/>
      <c r="W428" s="29"/>
      <c r="X428" s="29"/>
      <c r="Y428" s="29"/>
      <c r="Z428" s="29"/>
      <c r="AA428" s="29"/>
      <c r="AB428" s="29"/>
      <c r="AC428" s="29"/>
      <c r="AD428" s="29" t="s">
        <v>39</v>
      </c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</row>
    <row r="429" spans="1:59" outlineLevel="1" x14ac:dyDescent="0.2">
      <c r="A429" s="23">
        <v>90</v>
      </c>
      <c r="B429" s="23" t="s">
        <v>472</v>
      </c>
      <c r="C429" s="24" t="s">
        <v>473</v>
      </c>
      <c r="D429" s="25" t="s">
        <v>73</v>
      </c>
      <c r="E429" s="26">
        <v>63.072000000000003</v>
      </c>
      <c r="F429" s="27"/>
      <c r="G429" s="27"/>
      <c r="H429" s="27">
        <v>177.11</v>
      </c>
      <c r="I429" s="27">
        <f>ROUND(E429*H429,2)</f>
        <v>11170.68</v>
      </c>
      <c r="J429" s="27">
        <v>76.889999999999986</v>
      </c>
      <c r="K429" s="27">
        <f>ROUND(E429*J429,2)</f>
        <v>4849.6099999999997</v>
      </c>
      <c r="L429" s="27">
        <v>21</v>
      </c>
      <c r="M429" s="27">
        <f>G429*(1+L429/100)</f>
        <v>0</v>
      </c>
      <c r="N429" s="27">
        <v>1.58E-3</v>
      </c>
      <c r="O429" s="27">
        <f>ROUND(E429*N429,2)</f>
        <v>0.1</v>
      </c>
      <c r="P429" s="27">
        <v>0</v>
      </c>
      <c r="Q429" s="27">
        <f>ROUND(E429*P429,2)</f>
        <v>0</v>
      </c>
      <c r="R429" s="27"/>
      <c r="S429" s="27"/>
      <c r="T429" s="28">
        <v>0.24</v>
      </c>
      <c r="U429" s="27">
        <f>ROUND(E429*T429,2)</f>
        <v>15.14</v>
      </c>
      <c r="V429" s="29"/>
      <c r="W429" s="29"/>
      <c r="X429" s="29"/>
      <c r="Y429" s="29"/>
      <c r="Z429" s="29"/>
      <c r="AA429" s="29"/>
      <c r="AB429" s="29"/>
      <c r="AC429" s="29"/>
      <c r="AD429" s="29" t="s">
        <v>39</v>
      </c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</row>
    <row r="430" spans="1:59" outlineLevel="1" x14ac:dyDescent="0.2">
      <c r="A430" s="23"/>
      <c r="B430" s="23"/>
      <c r="C430" s="30" t="s">
        <v>474</v>
      </c>
      <c r="D430" s="31"/>
      <c r="E430" s="32">
        <v>41.82</v>
      </c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8"/>
      <c r="U430" s="27"/>
      <c r="V430" s="29"/>
      <c r="W430" s="29"/>
      <c r="X430" s="29"/>
      <c r="Y430" s="29"/>
      <c r="Z430" s="29"/>
      <c r="AA430" s="29"/>
      <c r="AB430" s="29"/>
      <c r="AC430" s="29"/>
      <c r="AD430" s="29" t="s">
        <v>41</v>
      </c>
      <c r="AE430" s="29">
        <v>0</v>
      </c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</row>
    <row r="431" spans="1:59" outlineLevel="1" x14ac:dyDescent="0.2">
      <c r="A431" s="23"/>
      <c r="B431" s="23"/>
      <c r="C431" s="30" t="s">
        <v>475</v>
      </c>
      <c r="D431" s="31"/>
      <c r="E431" s="32">
        <v>11.88</v>
      </c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8"/>
      <c r="U431" s="27"/>
      <c r="V431" s="29"/>
      <c r="W431" s="29"/>
      <c r="X431" s="29"/>
      <c r="Y431" s="29"/>
      <c r="Z431" s="29"/>
      <c r="AA431" s="29"/>
      <c r="AB431" s="29"/>
      <c r="AC431" s="29"/>
      <c r="AD431" s="29" t="s">
        <v>41</v>
      </c>
      <c r="AE431" s="29">
        <v>0</v>
      </c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</row>
    <row r="432" spans="1:59" outlineLevel="1" x14ac:dyDescent="0.2">
      <c r="A432" s="23"/>
      <c r="B432" s="23"/>
      <c r="C432" s="30" t="s">
        <v>476</v>
      </c>
      <c r="D432" s="31"/>
      <c r="E432" s="32">
        <v>9.3719999999999999</v>
      </c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8"/>
      <c r="U432" s="27"/>
      <c r="V432" s="29"/>
      <c r="W432" s="29"/>
      <c r="X432" s="29"/>
      <c r="Y432" s="29"/>
      <c r="Z432" s="29"/>
      <c r="AA432" s="29"/>
      <c r="AB432" s="29"/>
      <c r="AC432" s="29"/>
      <c r="AD432" s="29" t="s">
        <v>41</v>
      </c>
      <c r="AE432" s="29">
        <v>0</v>
      </c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</row>
    <row r="433" spans="1:59" outlineLevel="1" x14ac:dyDescent="0.2">
      <c r="A433" s="23">
        <v>91</v>
      </c>
      <c r="B433" s="23" t="s">
        <v>477</v>
      </c>
      <c r="C433" s="24" t="s">
        <v>478</v>
      </c>
      <c r="D433" s="25" t="s">
        <v>70</v>
      </c>
      <c r="E433" s="26">
        <v>0.49</v>
      </c>
      <c r="F433" s="27"/>
      <c r="G433" s="27"/>
      <c r="H433" s="27">
        <v>0</v>
      </c>
      <c r="I433" s="27">
        <f>ROUND(E433*H433,2)</f>
        <v>0</v>
      </c>
      <c r="J433" s="27">
        <v>813</v>
      </c>
      <c r="K433" s="27">
        <f>ROUND(E433*J433,2)</f>
        <v>398.37</v>
      </c>
      <c r="L433" s="27">
        <v>21</v>
      </c>
      <c r="M433" s="27">
        <f>G433*(1+L433/100)</f>
        <v>0</v>
      </c>
      <c r="N433" s="27">
        <v>0</v>
      </c>
      <c r="O433" s="27">
        <f>ROUND(E433*N433,2)</f>
        <v>0</v>
      </c>
      <c r="P433" s="27">
        <v>0</v>
      </c>
      <c r="Q433" s="27">
        <f>ROUND(E433*P433,2)</f>
        <v>0</v>
      </c>
      <c r="R433" s="27"/>
      <c r="S433" s="27"/>
      <c r="T433" s="28">
        <v>1.5980000000000001</v>
      </c>
      <c r="U433" s="27">
        <f>ROUND(E433*T433,2)</f>
        <v>0.78</v>
      </c>
      <c r="V433" s="29"/>
      <c r="W433" s="29"/>
      <c r="X433" s="29"/>
      <c r="Y433" s="29"/>
      <c r="Z433" s="29"/>
      <c r="AA433" s="29"/>
      <c r="AB433" s="29"/>
      <c r="AC433" s="29"/>
      <c r="AD433" s="29" t="s">
        <v>39</v>
      </c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</row>
    <row r="434" spans="1:59" x14ac:dyDescent="0.2">
      <c r="A434" s="34" t="s">
        <v>32</v>
      </c>
      <c r="B434" s="34" t="s">
        <v>479</v>
      </c>
      <c r="C434" s="35" t="s">
        <v>480</v>
      </c>
      <c r="D434" s="36"/>
      <c r="E434" s="37"/>
      <c r="F434" s="38"/>
      <c r="G434" s="38">
        <f>SUMIF(AD435:AD441,"&lt;&gt;NOR",G435:G441)</f>
        <v>0</v>
      </c>
      <c r="H434" s="38"/>
      <c r="I434" s="38">
        <f>SUM(I435:I441)</f>
        <v>81701.100000000006</v>
      </c>
      <c r="J434" s="38"/>
      <c r="K434" s="38">
        <f>SUM(K435:K441)</f>
        <v>262834.31</v>
      </c>
      <c r="L434" s="38"/>
      <c r="M434" s="38">
        <f>SUM(M435:M441)</f>
        <v>0</v>
      </c>
      <c r="N434" s="38"/>
      <c r="O434" s="38">
        <f>SUM(O435:O441)</f>
        <v>1.77</v>
      </c>
      <c r="P434" s="38"/>
      <c r="Q434" s="38">
        <f>SUM(Q435:Q441)</f>
        <v>0</v>
      </c>
      <c r="R434" s="38"/>
      <c r="S434" s="38"/>
      <c r="T434" s="39"/>
      <c r="U434" s="38">
        <f>SUM(U435:U441)</f>
        <v>278.58000000000004</v>
      </c>
      <c r="AD434" s="1" t="s">
        <v>35</v>
      </c>
    </row>
    <row r="435" spans="1:59" outlineLevel="1" x14ac:dyDescent="0.2">
      <c r="A435" s="23">
        <v>92</v>
      </c>
      <c r="B435" s="23" t="s">
        <v>481</v>
      </c>
      <c r="C435" s="24" t="s">
        <v>482</v>
      </c>
      <c r="D435" s="25" t="s">
        <v>73</v>
      </c>
      <c r="E435" s="26">
        <v>390</v>
      </c>
      <c r="F435" s="27"/>
      <c r="G435" s="27"/>
      <c r="H435" s="27">
        <v>46.96</v>
      </c>
      <c r="I435" s="27">
        <f t="shared" ref="I435:I441" si="12">ROUND(E435*H435,2)</f>
        <v>18314.400000000001</v>
      </c>
      <c r="J435" s="27">
        <v>513.04</v>
      </c>
      <c r="K435" s="27">
        <f t="shared" ref="K435:K441" si="13">ROUND(E435*J435,2)</f>
        <v>200085.6</v>
      </c>
      <c r="L435" s="27">
        <v>21</v>
      </c>
      <c r="M435" s="27">
        <f t="shared" ref="M435:M441" si="14">G435*(1+L435/100)</f>
        <v>0</v>
      </c>
      <c r="N435" s="27">
        <v>1.7000000000000001E-4</v>
      </c>
      <c r="O435" s="27">
        <f t="shared" ref="O435:O441" si="15">ROUND(E435*N435,2)</f>
        <v>7.0000000000000007E-2</v>
      </c>
      <c r="P435" s="27">
        <v>0</v>
      </c>
      <c r="Q435" s="27">
        <f t="shared" ref="Q435:Q441" si="16">ROUND(E435*P435,2)</f>
        <v>0</v>
      </c>
      <c r="R435" s="27"/>
      <c r="S435" s="27"/>
      <c r="T435" s="28">
        <v>0.5</v>
      </c>
      <c r="U435" s="27">
        <f t="shared" ref="U435:U441" si="17">ROUND(E435*T435,2)</f>
        <v>195</v>
      </c>
      <c r="V435" s="29"/>
      <c r="W435" s="29"/>
      <c r="X435" s="29"/>
      <c r="Y435" s="29"/>
      <c r="Z435" s="29"/>
      <c r="AA435" s="29"/>
      <c r="AB435" s="29"/>
      <c r="AC435" s="29"/>
      <c r="AD435" s="29" t="s">
        <v>39</v>
      </c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</row>
    <row r="436" spans="1:59" ht="22.5" outlineLevel="1" x14ac:dyDescent="0.2">
      <c r="A436" s="23">
        <v>93</v>
      </c>
      <c r="B436" s="23" t="s">
        <v>483</v>
      </c>
      <c r="C436" s="24" t="s">
        <v>484</v>
      </c>
      <c r="D436" s="25" t="s">
        <v>73</v>
      </c>
      <c r="E436" s="26">
        <v>390</v>
      </c>
      <c r="F436" s="27"/>
      <c r="G436" s="27"/>
      <c r="H436" s="27">
        <v>162.53</v>
      </c>
      <c r="I436" s="27">
        <f t="shared" si="12"/>
        <v>63386.7</v>
      </c>
      <c r="J436" s="27">
        <v>60.97</v>
      </c>
      <c r="K436" s="27">
        <f t="shared" si="13"/>
        <v>23778.3</v>
      </c>
      <c r="L436" s="27">
        <v>21</v>
      </c>
      <c r="M436" s="27">
        <f t="shared" si="14"/>
        <v>0</v>
      </c>
      <c r="N436" s="27">
        <v>4.3699999999999998E-3</v>
      </c>
      <c r="O436" s="27">
        <f t="shared" si="15"/>
        <v>1.7</v>
      </c>
      <c r="P436" s="27">
        <v>0</v>
      </c>
      <c r="Q436" s="27">
        <f t="shared" si="16"/>
        <v>0</v>
      </c>
      <c r="R436" s="27"/>
      <c r="S436" s="27"/>
      <c r="T436" s="28">
        <v>0.20699999999999999</v>
      </c>
      <c r="U436" s="27">
        <f t="shared" si="17"/>
        <v>80.73</v>
      </c>
      <c r="V436" s="29"/>
      <c r="W436" s="29"/>
      <c r="X436" s="29"/>
      <c r="Y436" s="29"/>
      <c r="Z436" s="29"/>
      <c r="AA436" s="29"/>
      <c r="AB436" s="29"/>
      <c r="AC436" s="29"/>
      <c r="AD436" s="29" t="s">
        <v>39</v>
      </c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</row>
    <row r="437" spans="1:59" outlineLevel="1" x14ac:dyDescent="0.2">
      <c r="A437" s="23">
        <v>94</v>
      </c>
      <c r="B437" s="23" t="s">
        <v>485</v>
      </c>
      <c r="C437" s="24" t="s">
        <v>486</v>
      </c>
      <c r="D437" s="25" t="s">
        <v>487</v>
      </c>
      <c r="E437" s="26">
        <v>31</v>
      </c>
      <c r="F437" s="27"/>
      <c r="G437" s="27"/>
      <c r="H437" s="27">
        <v>0</v>
      </c>
      <c r="I437" s="27">
        <f t="shared" si="12"/>
        <v>0</v>
      </c>
      <c r="J437" s="27">
        <v>25</v>
      </c>
      <c r="K437" s="27">
        <f t="shared" si="13"/>
        <v>775</v>
      </c>
      <c r="L437" s="27">
        <v>21</v>
      </c>
      <c r="M437" s="27">
        <f t="shared" si="14"/>
        <v>0</v>
      </c>
      <c r="N437" s="27">
        <v>0</v>
      </c>
      <c r="O437" s="27">
        <f t="shared" si="15"/>
        <v>0</v>
      </c>
      <c r="P437" s="27">
        <v>0</v>
      </c>
      <c r="Q437" s="27">
        <f t="shared" si="16"/>
        <v>0</v>
      </c>
      <c r="R437" s="27"/>
      <c r="S437" s="27"/>
      <c r="T437" s="28">
        <v>0</v>
      </c>
      <c r="U437" s="27">
        <f t="shared" si="17"/>
        <v>0</v>
      </c>
      <c r="V437" s="29"/>
      <c r="W437" s="29"/>
      <c r="X437" s="29"/>
      <c r="Y437" s="29"/>
      <c r="Z437" s="29"/>
      <c r="AA437" s="29"/>
      <c r="AB437" s="29"/>
      <c r="AC437" s="29"/>
      <c r="AD437" s="29" t="s">
        <v>39</v>
      </c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</row>
    <row r="438" spans="1:59" outlineLevel="1" x14ac:dyDescent="0.2">
      <c r="A438" s="23">
        <v>95</v>
      </c>
      <c r="B438" s="23" t="s">
        <v>488</v>
      </c>
      <c r="C438" s="24" t="s">
        <v>486</v>
      </c>
      <c r="D438" s="25" t="s">
        <v>487</v>
      </c>
      <c r="E438" s="26">
        <v>31</v>
      </c>
      <c r="F438" s="27"/>
      <c r="G438" s="27"/>
      <c r="H438" s="27">
        <v>0</v>
      </c>
      <c r="I438" s="27">
        <f t="shared" si="12"/>
        <v>0</v>
      </c>
      <c r="J438" s="27">
        <v>24</v>
      </c>
      <c r="K438" s="27">
        <f t="shared" si="13"/>
        <v>744</v>
      </c>
      <c r="L438" s="27">
        <v>21</v>
      </c>
      <c r="M438" s="27">
        <f t="shared" si="14"/>
        <v>0</v>
      </c>
      <c r="N438" s="27">
        <v>0</v>
      </c>
      <c r="O438" s="27">
        <f t="shared" si="15"/>
        <v>0</v>
      </c>
      <c r="P438" s="27">
        <v>0</v>
      </c>
      <c r="Q438" s="27">
        <f t="shared" si="16"/>
        <v>0</v>
      </c>
      <c r="R438" s="27"/>
      <c r="S438" s="27"/>
      <c r="T438" s="28">
        <v>0</v>
      </c>
      <c r="U438" s="27">
        <f t="shared" si="17"/>
        <v>0</v>
      </c>
      <c r="V438" s="29"/>
      <c r="W438" s="29"/>
      <c r="X438" s="29"/>
      <c r="Y438" s="29"/>
      <c r="Z438" s="29"/>
      <c r="AA438" s="29"/>
      <c r="AB438" s="29"/>
      <c r="AC438" s="29"/>
      <c r="AD438" s="29" t="s">
        <v>39</v>
      </c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</row>
    <row r="439" spans="1:59" outlineLevel="1" x14ac:dyDescent="0.2">
      <c r="A439" s="23">
        <v>96</v>
      </c>
      <c r="B439" s="23" t="s">
        <v>489</v>
      </c>
      <c r="C439" s="24" t="s">
        <v>490</v>
      </c>
      <c r="D439" s="25" t="s">
        <v>471</v>
      </c>
      <c r="E439" s="26">
        <v>1</v>
      </c>
      <c r="F439" s="27"/>
      <c r="G439" s="27"/>
      <c r="H439" s="27">
        <v>0</v>
      </c>
      <c r="I439" s="27">
        <f t="shared" si="12"/>
        <v>0</v>
      </c>
      <c r="J439" s="27">
        <v>5800</v>
      </c>
      <c r="K439" s="27">
        <f t="shared" si="13"/>
        <v>5800</v>
      </c>
      <c r="L439" s="27">
        <v>21</v>
      </c>
      <c r="M439" s="27">
        <f t="shared" si="14"/>
        <v>0</v>
      </c>
      <c r="N439" s="27">
        <v>0</v>
      </c>
      <c r="O439" s="27">
        <f t="shared" si="15"/>
        <v>0</v>
      </c>
      <c r="P439" s="27">
        <v>0</v>
      </c>
      <c r="Q439" s="27">
        <f t="shared" si="16"/>
        <v>0</v>
      </c>
      <c r="R439" s="27"/>
      <c r="S439" s="27"/>
      <c r="T439" s="28">
        <v>0</v>
      </c>
      <c r="U439" s="27">
        <f t="shared" si="17"/>
        <v>0</v>
      </c>
      <c r="V439" s="29"/>
      <c r="W439" s="29"/>
      <c r="X439" s="29"/>
      <c r="Y439" s="29"/>
      <c r="Z439" s="29"/>
      <c r="AA439" s="29"/>
      <c r="AB439" s="29"/>
      <c r="AC439" s="29"/>
      <c r="AD439" s="29" t="s">
        <v>39</v>
      </c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  <c r="BF439" s="29"/>
      <c r="BG439" s="29"/>
    </row>
    <row r="440" spans="1:59" outlineLevel="1" x14ac:dyDescent="0.2">
      <c r="A440" s="23">
        <v>97</v>
      </c>
      <c r="B440" s="23" t="s">
        <v>491</v>
      </c>
      <c r="C440" s="24" t="s">
        <v>492</v>
      </c>
      <c r="D440" s="25" t="s">
        <v>401</v>
      </c>
      <c r="E440" s="26">
        <v>2</v>
      </c>
      <c r="F440" s="27"/>
      <c r="G440" s="27"/>
      <c r="H440" s="27">
        <v>0</v>
      </c>
      <c r="I440" s="27">
        <f t="shared" si="12"/>
        <v>0</v>
      </c>
      <c r="J440" s="27">
        <v>15000</v>
      </c>
      <c r="K440" s="27">
        <f t="shared" si="13"/>
        <v>30000</v>
      </c>
      <c r="L440" s="27">
        <v>21</v>
      </c>
      <c r="M440" s="27">
        <f t="shared" si="14"/>
        <v>0</v>
      </c>
      <c r="N440" s="27">
        <v>0</v>
      </c>
      <c r="O440" s="27">
        <f t="shared" si="15"/>
        <v>0</v>
      </c>
      <c r="P440" s="27">
        <v>0</v>
      </c>
      <c r="Q440" s="27">
        <f t="shared" si="16"/>
        <v>0</v>
      </c>
      <c r="R440" s="27"/>
      <c r="S440" s="27"/>
      <c r="T440" s="28">
        <v>0</v>
      </c>
      <c r="U440" s="27">
        <f t="shared" si="17"/>
        <v>0</v>
      </c>
      <c r="V440" s="29"/>
      <c r="W440" s="29"/>
      <c r="X440" s="29"/>
      <c r="Y440" s="29"/>
      <c r="Z440" s="29"/>
      <c r="AA440" s="29"/>
      <c r="AB440" s="29"/>
      <c r="AC440" s="29"/>
      <c r="AD440" s="29" t="s">
        <v>39</v>
      </c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</row>
    <row r="441" spans="1:59" outlineLevel="1" x14ac:dyDescent="0.2">
      <c r="A441" s="23">
        <v>98</v>
      </c>
      <c r="B441" s="23" t="s">
        <v>493</v>
      </c>
      <c r="C441" s="24" t="s">
        <v>494</v>
      </c>
      <c r="D441" s="25" t="s">
        <v>70</v>
      </c>
      <c r="E441" s="26">
        <v>1.77</v>
      </c>
      <c r="F441" s="27"/>
      <c r="G441" s="27"/>
      <c r="H441" s="27">
        <v>0</v>
      </c>
      <c r="I441" s="27">
        <f t="shared" si="12"/>
        <v>0</v>
      </c>
      <c r="J441" s="27">
        <v>933</v>
      </c>
      <c r="K441" s="27">
        <f t="shared" si="13"/>
        <v>1651.41</v>
      </c>
      <c r="L441" s="27">
        <v>21</v>
      </c>
      <c r="M441" s="27">
        <f t="shared" si="14"/>
        <v>0</v>
      </c>
      <c r="N441" s="27">
        <v>0</v>
      </c>
      <c r="O441" s="27">
        <f t="shared" si="15"/>
        <v>0</v>
      </c>
      <c r="P441" s="27">
        <v>0</v>
      </c>
      <c r="Q441" s="27">
        <f t="shared" si="16"/>
        <v>0</v>
      </c>
      <c r="R441" s="27"/>
      <c r="S441" s="27"/>
      <c r="T441" s="28">
        <v>1.609</v>
      </c>
      <c r="U441" s="27">
        <f t="shared" si="17"/>
        <v>2.85</v>
      </c>
      <c r="V441" s="29"/>
      <c r="W441" s="29"/>
      <c r="X441" s="29"/>
      <c r="Y441" s="29"/>
      <c r="Z441" s="29"/>
      <c r="AA441" s="29"/>
      <c r="AB441" s="29"/>
      <c r="AC441" s="29"/>
      <c r="AD441" s="29" t="s">
        <v>39</v>
      </c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  <c r="BF441" s="29"/>
      <c r="BG441" s="29"/>
    </row>
    <row r="442" spans="1:59" x14ac:dyDescent="0.2">
      <c r="A442" s="34" t="s">
        <v>32</v>
      </c>
      <c r="B442" s="34" t="s">
        <v>495</v>
      </c>
      <c r="C442" s="35" t="s">
        <v>496</v>
      </c>
      <c r="D442" s="36"/>
      <c r="E442" s="37"/>
      <c r="F442" s="38"/>
      <c r="G442" s="38">
        <f>SUMIF(AD443:AD451,"&lt;&gt;NOR",G443:G451)</f>
        <v>0</v>
      </c>
      <c r="H442" s="38"/>
      <c r="I442" s="38">
        <f>SUM(I443:I451)</f>
        <v>97641.56</v>
      </c>
      <c r="J442" s="38"/>
      <c r="K442" s="38">
        <f>SUM(K443:K451)</f>
        <v>35150.800000000003</v>
      </c>
      <c r="L442" s="38"/>
      <c r="M442" s="38">
        <f>SUM(M443:M451)</f>
        <v>0</v>
      </c>
      <c r="N442" s="38"/>
      <c r="O442" s="38">
        <f>SUM(O443:O451)</f>
        <v>1.2200000000000002</v>
      </c>
      <c r="P442" s="38"/>
      <c r="Q442" s="38">
        <f>SUM(Q443:Q451)</f>
        <v>0</v>
      </c>
      <c r="R442" s="38"/>
      <c r="S442" s="38"/>
      <c r="T442" s="39"/>
      <c r="U442" s="38">
        <f>SUM(U443:U451)</f>
        <v>112.54</v>
      </c>
      <c r="AD442" s="1" t="s">
        <v>35</v>
      </c>
    </row>
    <row r="443" spans="1:59" ht="22.5" outlineLevel="1" x14ac:dyDescent="0.2">
      <c r="A443" s="23">
        <v>99</v>
      </c>
      <c r="B443" s="23" t="s">
        <v>497</v>
      </c>
      <c r="C443" s="24" t="s">
        <v>498</v>
      </c>
      <c r="D443" s="25" t="s">
        <v>73</v>
      </c>
      <c r="E443" s="26">
        <v>342.36</v>
      </c>
      <c r="F443" s="27"/>
      <c r="G443" s="27"/>
      <c r="H443" s="27">
        <v>230.26</v>
      </c>
      <c r="I443" s="27">
        <f>ROUND(E443*H443,2)</f>
        <v>78831.81</v>
      </c>
      <c r="J443" s="27">
        <v>47.240000000000009</v>
      </c>
      <c r="K443" s="27">
        <f>ROUND(E443*J443,2)</f>
        <v>16173.09</v>
      </c>
      <c r="L443" s="27">
        <v>21</v>
      </c>
      <c r="M443" s="27">
        <f>G443*(1+L443/100)</f>
        <v>0</v>
      </c>
      <c r="N443" s="27">
        <v>3.2599999999999999E-3</v>
      </c>
      <c r="O443" s="27">
        <f>ROUND(E443*N443,2)</f>
        <v>1.1200000000000001</v>
      </c>
      <c r="P443" s="27">
        <v>0</v>
      </c>
      <c r="Q443" s="27">
        <f>ROUND(E443*P443,2)</f>
        <v>0</v>
      </c>
      <c r="R443" s="27"/>
      <c r="S443" s="27"/>
      <c r="T443" s="28">
        <v>0.18</v>
      </c>
      <c r="U443" s="27">
        <f>ROUND(E443*T443,2)</f>
        <v>61.62</v>
      </c>
      <c r="V443" s="29"/>
      <c r="W443" s="29"/>
      <c r="X443" s="29"/>
      <c r="Y443" s="29"/>
      <c r="Z443" s="29"/>
      <c r="AA443" s="29"/>
      <c r="AB443" s="29"/>
      <c r="AC443" s="29"/>
      <c r="AD443" s="29" t="s">
        <v>39</v>
      </c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</row>
    <row r="444" spans="1:59" outlineLevel="1" x14ac:dyDescent="0.2">
      <c r="A444" s="23"/>
      <c r="B444" s="23"/>
      <c r="C444" s="30" t="s">
        <v>499</v>
      </c>
      <c r="D444" s="31"/>
      <c r="E444" s="32">
        <v>262.02300000000002</v>
      </c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8"/>
      <c r="U444" s="27"/>
      <c r="V444" s="29"/>
      <c r="W444" s="29"/>
      <c r="X444" s="29"/>
      <c r="Y444" s="29"/>
      <c r="Z444" s="29"/>
      <c r="AA444" s="29"/>
      <c r="AB444" s="29"/>
      <c r="AC444" s="29"/>
      <c r="AD444" s="29" t="s">
        <v>41</v>
      </c>
      <c r="AE444" s="29">
        <v>0</v>
      </c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</row>
    <row r="445" spans="1:59" outlineLevel="1" x14ac:dyDescent="0.2">
      <c r="A445" s="23"/>
      <c r="B445" s="23"/>
      <c r="C445" s="30" t="s">
        <v>500</v>
      </c>
      <c r="D445" s="31"/>
      <c r="E445" s="32">
        <v>80.337000000000003</v>
      </c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8"/>
      <c r="U445" s="27"/>
      <c r="V445" s="29"/>
      <c r="W445" s="29"/>
      <c r="X445" s="29"/>
      <c r="Y445" s="29"/>
      <c r="Z445" s="29"/>
      <c r="AA445" s="29"/>
      <c r="AB445" s="29"/>
      <c r="AC445" s="29"/>
      <c r="AD445" s="29" t="s">
        <v>41</v>
      </c>
      <c r="AE445" s="29">
        <v>0</v>
      </c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</row>
    <row r="446" spans="1:59" outlineLevel="1" x14ac:dyDescent="0.2">
      <c r="A446" s="23"/>
      <c r="B446" s="23"/>
      <c r="C446" s="30" t="s">
        <v>62</v>
      </c>
      <c r="D446" s="31"/>
      <c r="E446" s="32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8"/>
      <c r="U446" s="27"/>
      <c r="V446" s="29"/>
      <c r="W446" s="29"/>
      <c r="X446" s="29"/>
      <c r="Y446" s="29"/>
      <c r="Z446" s="29"/>
      <c r="AA446" s="29"/>
      <c r="AB446" s="29"/>
      <c r="AC446" s="29"/>
      <c r="AD446" s="29" t="s">
        <v>41</v>
      </c>
      <c r="AE446" s="29">
        <v>0</v>
      </c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</row>
    <row r="447" spans="1:59" outlineLevel="1" x14ac:dyDescent="0.2">
      <c r="A447" s="23"/>
      <c r="B447" s="23"/>
      <c r="C447" s="30" t="s">
        <v>62</v>
      </c>
      <c r="D447" s="31"/>
      <c r="E447" s="32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8"/>
      <c r="U447" s="27"/>
      <c r="V447" s="29"/>
      <c r="W447" s="29"/>
      <c r="X447" s="29"/>
      <c r="Y447" s="29"/>
      <c r="Z447" s="29"/>
      <c r="AA447" s="29"/>
      <c r="AB447" s="29"/>
      <c r="AC447" s="29"/>
      <c r="AD447" s="29" t="s">
        <v>41</v>
      </c>
      <c r="AE447" s="29">
        <v>0</v>
      </c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  <c r="BF447" s="29"/>
      <c r="BG447" s="29"/>
    </row>
    <row r="448" spans="1:59" outlineLevel="1" x14ac:dyDescent="0.2">
      <c r="A448" s="23">
        <v>100</v>
      </c>
      <c r="B448" s="23" t="s">
        <v>501</v>
      </c>
      <c r="C448" s="24" t="s">
        <v>502</v>
      </c>
      <c r="D448" s="25" t="s">
        <v>73</v>
      </c>
      <c r="E448" s="26">
        <v>342.36</v>
      </c>
      <c r="F448" s="27"/>
      <c r="G448" s="27"/>
      <c r="H448" s="27">
        <v>7.79</v>
      </c>
      <c r="I448" s="27">
        <f>ROUND(E448*H448,2)</f>
        <v>2666.98</v>
      </c>
      <c r="J448" s="27">
        <v>22.41</v>
      </c>
      <c r="K448" s="27">
        <f>ROUND(E448*J448,2)</f>
        <v>7672.29</v>
      </c>
      <c r="L448" s="27">
        <v>21</v>
      </c>
      <c r="M448" s="27">
        <f>G448*(1+L448/100)</f>
        <v>0</v>
      </c>
      <c r="N448" s="27">
        <v>1.0000000000000001E-5</v>
      </c>
      <c r="O448" s="27">
        <f>ROUND(E448*N448,2)</f>
        <v>0</v>
      </c>
      <c r="P448" s="27">
        <v>0</v>
      </c>
      <c r="Q448" s="27">
        <f>ROUND(E448*P448,2)</f>
        <v>0</v>
      </c>
      <c r="R448" s="27"/>
      <c r="S448" s="27"/>
      <c r="T448" s="28">
        <v>7.0000000000000007E-2</v>
      </c>
      <c r="U448" s="27">
        <f>ROUND(E448*T448,2)</f>
        <v>23.97</v>
      </c>
      <c r="V448" s="29"/>
      <c r="W448" s="29"/>
      <c r="X448" s="29"/>
      <c r="Y448" s="29"/>
      <c r="Z448" s="29"/>
      <c r="AA448" s="29"/>
      <c r="AB448" s="29"/>
      <c r="AC448" s="29"/>
      <c r="AD448" s="29" t="s">
        <v>39</v>
      </c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</row>
    <row r="449" spans="1:59" ht="22.5" outlineLevel="1" x14ac:dyDescent="0.2">
      <c r="A449" s="23">
        <v>101</v>
      </c>
      <c r="B449" s="23" t="s">
        <v>503</v>
      </c>
      <c r="C449" s="24" t="s">
        <v>504</v>
      </c>
      <c r="D449" s="25" t="s">
        <v>73</v>
      </c>
      <c r="E449" s="26">
        <v>315.35000000000002</v>
      </c>
      <c r="F449" s="27"/>
      <c r="G449" s="27"/>
      <c r="H449" s="27">
        <v>51.19</v>
      </c>
      <c r="I449" s="27">
        <f>ROUND(E449*H449,2)</f>
        <v>16142.77</v>
      </c>
      <c r="J449" s="27">
        <v>33.81</v>
      </c>
      <c r="K449" s="27">
        <f>ROUND(E449*J449,2)</f>
        <v>10661.98</v>
      </c>
      <c r="L449" s="27">
        <v>21</v>
      </c>
      <c r="M449" s="27">
        <f>G449*(1+L449/100)</f>
        <v>0</v>
      </c>
      <c r="N449" s="27">
        <v>3.1E-4</v>
      </c>
      <c r="O449" s="27">
        <f>ROUND(E449*N449,2)</f>
        <v>0.1</v>
      </c>
      <c r="P449" s="27">
        <v>0</v>
      </c>
      <c r="Q449" s="27">
        <f>ROUND(E449*P449,2)</f>
        <v>0</v>
      </c>
      <c r="R449" s="27"/>
      <c r="S449" s="27"/>
      <c r="T449" s="28">
        <v>8.0570000000000003E-2</v>
      </c>
      <c r="U449" s="27">
        <f>ROUND(E449*T449,2)</f>
        <v>25.41</v>
      </c>
      <c r="V449" s="29"/>
      <c r="W449" s="29"/>
      <c r="X449" s="29"/>
      <c r="Y449" s="29"/>
      <c r="Z449" s="29"/>
      <c r="AA449" s="29"/>
      <c r="AB449" s="29"/>
      <c r="AC449" s="29"/>
      <c r="AD449" s="29" t="s">
        <v>39</v>
      </c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</row>
    <row r="450" spans="1:59" ht="22.5" outlineLevel="1" x14ac:dyDescent="0.2">
      <c r="A450" s="23"/>
      <c r="B450" s="23"/>
      <c r="C450" s="30" t="s">
        <v>505</v>
      </c>
      <c r="D450" s="31"/>
      <c r="E450" s="32">
        <v>315.35000000000002</v>
      </c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8"/>
      <c r="U450" s="27"/>
      <c r="V450" s="29"/>
      <c r="W450" s="29"/>
      <c r="X450" s="29"/>
      <c r="Y450" s="29"/>
      <c r="Z450" s="29"/>
      <c r="AA450" s="29"/>
      <c r="AB450" s="29"/>
      <c r="AC450" s="29"/>
      <c r="AD450" s="29" t="s">
        <v>41</v>
      </c>
      <c r="AE450" s="29">
        <v>0</v>
      </c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</row>
    <row r="451" spans="1:59" outlineLevel="1" x14ac:dyDescent="0.2">
      <c r="A451" s="23">
        <v>102</v>
      </c>
      <c r="B451" s="23" t="s">
        <v>506</v>
      </c>
      <c r="C451" s="24" t="s">
        <v>507</v>
      </c>
      <c r="D451" s="25" t="s">
        <v>70</v>
      </c>
      <c r="E451" s="26">
        <v>0.84</v>
      </c>
      <c r="F451" s="27"/>
      <c r="G451" s="27"/>
      <c r="H451" s="27">
        <v>0</v>
      </c>
      <c r="I451" s="27">
        <f>ROUND(E451*H451,2)</f>
        <v>0</v>
      </c>
      <c r="J451" s="27">
        <v>766</v>
      </c>
      <c r="K451" s="27">
        <f>ROUND(E451*J451,2)</f>
        <v>643.44000000000005</v>
      </c>
      <c r="L451" s="27">
        <v>21</v>
      </c>
      <c r="M451" s="27">
        <f>G451*(1+L451/100)</f>
        <v>0</v>
      </c>
      <c r="N451" s="27">
        <v>0</v>
      </c>
      <c r="O451" s="27">
        <f>ROUND(E451*N451,2)</f>
        <v>0</v>
      </c>
      <c r="P451" s="27">
        <v>0</v>
      </c>
      <c r="Q451" s="27">
        <f>ROUND(E451*P451,2)</f>
        <v>0</v>
      </c>
      <c r="R451" s="27"/>
      <c r="S451" s="27"/>
      <c r="T451" s="28">
        <v>1.831</v>
      </c>
      <c r="U451" s="27">
        <f>ROUND(E451*T451,2)</f>
        <v>1.54</v>
      </c>
      <c r="V451" s="29"/>
      <c r="W451" s="29"/>
      <c r="X451" s="29"/>
      <c r="Y451" s="29"/>
      <c r="Z451" s="29"/>
      <c r="AA451" s="29"/>
      <c r="AB451" s="29"/>
      <c r="AC451" s="29"/>
      <c r="AD451" s="29" t="s">
        <v>39</v>
      </c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</row>
    <row r="452" spans="1:59" x14ac:dyDescent="0.2">
      <c r="A452" s="34" t="s">
        <v>32</v>
      </c>
      <c r="B452" s="34" t="s">
        <v>508</v>
      </c>
      <c r="C452" s="35" t="s">
        <v>509</v>
      </c>
      <c r="D452" s="36"/>
      <c r="E452" s="37"/>
      <c r="F452" s="38"/>
      <c r="G452" s="38">
        <f>SUMIF(AD453:AD458,"&lt;&gt;NOR",G453:G458)</f>
        <v>0</v>
      </c>
      <c r="H452" s="38"/>
      <c r="I452" s="38">
        <f>SUM(I453:I458)</f>
        <v>10628.14</v>
      </c>
      <c r="J452" s="38"/>
      <c r="K452" s="38">
        <f>SUM(K453:K458)</f>
        <v>23227.360000000001</v>
      </c>
      <c r="L452" s="38"/>
      <c r="M452" s="38">
        <f>SUM(M453:M458)</f>
        <v>0</v>
      </c>
      <c r="N452" s="38"/>
      <c r="O452" s="38">
        <f>SUM(O453:O458)</f>
        <v>9.9999999999999992E-2</v>
      </c>
      <c r="P452" s="38"/>
      <c r="Q452" s="38">
        <f>SUM(Q453:Q458)</f>
        <v>0</v>
      </c>
      <c r="R452" s="38"/>
      <c r="S452" s="38"/>
      <c r="T452" s="39"/>
      <c r="U452" s="38">
        <f>SUM(U453:U458)</f>
        <v>41.47</v>
      </c>
      <c r="AD452" s="1" t="s">
        <v>35</v>
      </c>
    </row>
    <row r="453" spans="1:59" outlineLevel="1" x14ac:dyDescent="0.2">
      <c r="A453" s="23">
        <v>103</v>
      </c>
      <c r="B453" s="23" t="s">
        <v>510</v>
      </c>
      <c r="C453" s="24" t="s">
        <v>511</v>
      </c>
      <c r="D453" s="25" t="s">
        <v>308</v>
      </c>
      <c r="E453" s="26">
        <v>15</v>
      </c>
      <c r="F453" s="27"/>
      <c r="G453" s="27"/>
      <c r="H453" s="27">
        <v>212.04</v>
      </c>
      <c r="I453" s="27">
        <f>ROUND(E453*H453,2)</f>
        <v>3180.6</v>
      </c>
      <c r="J453" s="27">
        <v>254.96</v>
      </c>
      <c r="K453" s="27">
        <f>ROUND(E453*J453,2)</f>
        <v>3824.4</v>
      </c>
      <c r="L453" s="27">
        <v>21</v>
      </c>
      <c r="M453" s="27">
        <f>G453*(1+L453/100)</f>
        <v>0</v>
      </c>
      <c r="N453" s="27">
        <v>1.6800000000000001E-3</v>
      </c>
      <c r="O453" s="27">
        <f>ROUND(E453*N453,2)</f>
        <v>0.03</v>
      </c>
      <c r="P453" s="27">
        <v>0</v>
      </c>
      <c r="Q453" s="27">
        <f>ROUND(E453*P453,2)</f>
        <v>0</v>
      </c>
      <c r="R453" s="27"/>
      <c r="S453" s="27"/>
      <c r="T453" s="28">
        <v>0.79700000000000004</v>
      </c>
      <c r="U453" s="27">
        <f>ROUND(E453*T453,2)</f>
        <v>11.96</v>
      </c>
      <c r="V453" s="29"/>
      <c r="W453" s="29"/>
      <c r="X453" s="29"/>
      <c r="Y453" s="29"/>
      <c r="Z453" s="29"/>
      <c r="AA453" s="29"/>
      <c r="AB453" s="29"/>
      <c r="AC453" s="29"/>
      <c r="AD453" s="29" t="s">
        <v>39</v>
      </c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</row>
    <row r="454" spans="1:59" outlineLevel="1" x14ac:dyDescent="0.2">
      <c r="A454" s="23">
        <v>104</v>
      </c>
      <c r="B454" s="23" t="s">
        <v>512</v>
      </c>
      <c r="C454" s="24" t="s">
        <v>513</v>
      </c>
      <c r="D454" s="25" t="s">
        <v>308</v>
      </c>
      <c r="E454" s="26">
        <v>24</v>
      </c>
      <c r="F454" s="27"/>
      <c r="G454" s="27"/>
      <c r="H454" s="27">
        <v>208.21</v>
      </c>
      <c r="I454" s="27">
        <f>ROUND(E454*H454,2)</f>
        <v>4997.04</v>
      </c>
      <c r="J454" s="27">
        <v>256.28999999999996</v>
      </c>
      <c r="K454" s="27">
        <f>ROUND(E454*J454,2)</f>
        <v>6150.96</v>
      </c>
      <c r="L454" s="27">
        <v>21</v>
      </c>
      <c r="M454" s="27">
        <f>G454*(1+L454/100)</f>
        <v>0</v>
      </c>
      <c r="N454" s="27">
        <v>2.0899999999999998E-3</v>
      </c>
      <c r="O454" s="27">
        <f>ROUND(E454*N454,2)</f>
        <v>0.05</v>
      </c>
      <c r="P454" s="27">
        <v>0</v>
      </c>
      <c r="Q454" s="27">
        <f>ROUND(E454*P454,2)</f>
        <v>0</v>
      </c>
      <c r="R454" s="27"/>
      <c r="S454" s="27"/>
      <c r="T454" s="28">
        <v>0.8</v>
      </c>
      <c r="U454" s="27">
        <f>ROUND(E454*T454,2)</f>
        <v>19.2</v>
      </c>
      <c r="V454" s="29"/>
      <c r="W454" s="29"/>
      <c r="X454" s="29"/>
      <c r="Y454" s="29"/>
      <c r="Z454" s="29"/>
      <c r="AA454" s="29"/>
      <c r="AB454" s="29"/>
      <c r="AC454" s="29"/>
      <c r="AD454" s="29" t="s">
        <v>39</v>
      </c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  <c r="BF454" s="29"/>
      <c r="BG454" s="29"/>
    </row>
    <row r="455" spans="1:59" outlineLevel="1" x14ac:dyDescent="0.2">
      <c r="A455" s="23">
        <v>105</v>
      </c>
      <c r="B455" s="23" t="s">
        <v>514</v>
      </c>
      <c r="C455" s="24" t="s">
        <v>515</v>
      </c>
      <c r="D455" s="25" t="s">
        <v>308</v>
      </c>
      <c r="E455" s="26">
        <v>15</v>
      </c>
      <c r="F455" s="27"/>
      <c r="G455" s="27"/>
      <c r="H455" s="27">
        <v>62.98</v>
      </c>
      <c r="I455" s="27">
        <f>ROUND(E455*H455,2)</f>
        <v>944.7</v>
      </c>
      <c r="J455" s="27">
        <v>102.52000000000001</v>
      </c>
      <c r="K455" s="27">
        <f>ROUND(E455*J455,2)</f>
        <v>1537.8</v>
      </c>
      <c r="L455" s="27">
        <v>21</v>
      </c>
      <c r="M455" s="27">
        <f>G455*(1+L455/100)</f>
        <v>0</v>
      </c>
      <c r="N455" s="27">
        <v>3.8000000000000002E-4</v>
      </c>
      <c r="O455" s="27">
        <f>ROUND(E455*N455,2)</f>
        <v>0.01</v>
      </c>
      <c r="P455" s="27">
        <v>0</v>
      </c>
      <c r="Q455" s="27">
        <f>ROUND(E455*P455,2)</f>
        <v>0</v>
      </c>
      <c r="R455" s="27"/>
      <c r="S455" s="27"/>
      <c r="T455" s="28">
        <v>0.32</v>
      </c>
      <c r="U455" s="27">
        <f>ROUND(E455*T455,2)</f>
        <v>4.8</v>
      </c>
      <c r="V455" s="29"/>
      <c r="W455" s="29"/>
      <c r="X455" s="29"/>
      <c r="Y455" s="29"/>
      <c r="Z455" s="29"/>
      <c r="AA455" s="29"/>
      <c r="AB455" s="29"/>
      <c r="AC455" s="29"/>
      <c r="AD455" s="29" t="s">
        <v>39</v>
      </c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</row>
    <row r="456" spans="1:59" outlineLevel="1" x14ac:dyDescent="0.2">
      <c r="A456" s="23">
        <v>106</v>
      </c>
      <c r="B456" s="23" t="s">
        <v>516</v>
      </c>
      <c r="C456" s="24" t="s">
        <v>517</v>
      </c>
      <c r="D456" s="25" t="s">
        <v>308</v>
      </c>
      <c r="E456" s="26">
        <v>20</v>
      </c>
      <c r="F456" s="27"/>
      <c r="G456" s="27"/>
      <c r="H456" s="27">
        <v>75.290000000000006</v>
      </c>
      <c r="I456" s="27">
        <f>ROUND(E456*H456,2)</f>
        <v>1505.8</v>
      </c>
      <c r="J456" s="27">
        <v>85.71</v>
      </c>
      <c r="K456" s="27">
        <f>ROUND(E456*J456,2)</f>
        <v>1714.2</v>
      </c>
      <c r="L456" s="27">
        <v>21</v>
      </c>
      <c r="M456" s="27">
        <f>G456*(1+L456/100)</f>
        <v>0</v>
      </c>
      <c r="N456" s="27">
        <v>5.2999999999999998E-4</v>
      </c>
      <c r="O456" s="27">
        <f>ROUND(E456*N456,2)</f>
        <v>0.01</v>
      </c>
      <c r="P456" s="27">
        <v>0</v>
      </c>
      <c r="Q456" s="27">
        <f>ROUND(E456*P456,2)</f>
        <v>0</v>
      </c>
      <c r="R456" s="27"/>
      <c r="S456" s="27"/>
      <c r="T456" s="28">
        <v>0.26750000000000002</v>
      </c>
      <c r="U456" s="27">
        <f>ROUND(E456*T456,2)</f>
        <v>5.35</v>
      </c>
      <c r="V456" s="29"/>
      <c r="W456" s="29"/>
      <c r="X456" s="29"/>
      <c r="Y456" s="29"/>
      <c r="Z456" s="29"/>
      <c r="AA456" s="29"/>
      <c r="AB456" s="29"/>
      <c r="AC456" s="29"/>
      <c r="AD456" s="29" t="s">
        <v>39</v>
      </c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</row>
    <row r="457" spans="1:59" ht="22.5" outlineLevel="1" x14ac:dyDescent="0.2">
      <c r="A457" s="23">
        <v>107</v>
      </c>
      <c r="B457" s="23" t="s">
        <v>518</v>
      </c>
      <c r="C457" s="24" t="s">
        <v>519</v>
      </c>
      <c r="D457" s="25" t="s">
        <v>85</v>
      </c>
      <c r="E457" s="26">
        <v>1</v>
      </c>
      <c r="F457" s="27"/>
      <c r="G457" s="27"/>
      <c r="H457" s="27">
        <v>0</v>
      </c>
      <c r="I457" s="27">
        <f>ROUND(E457*H457,2)</f>
        <v>0</v>
      </c>
      <c r="J457" s="27">
        <v>10000</v>
      </c>
      <c r="K457" s="27">
        <f>ROUND(E457*J457,2)</f>
        <v>10000</v>
      </c>
      <c r="L457" s="27">
        <v>21</v>
      </c>
      <c r="M457" s="27">
        <f>G457*(1+L457/100)</f>
        <v>0</v>
      </c>
      <c r="N457" s="27">
        <v>0</v>
      </c>
      <c r="O457" s="27">
        <f>ROUND(E457*N457,2)</f>
        <v>0</v>
      </c>
      <c r="P457" s="27">
        <v>0</v>
      </c>
      <c r="Q457" s="27">
        <f>ROUND(E457*P457,2)</f>
        <v>0</v>
      </c>
      <c r="R457" s="27"/>
      <c r="S457" s="27"/>
      <c r="T457" s="28">
        <v>0.157</v>
      </c>
      <c r="U457" s="27">
        <f>ROUND(E457*T457,2)</f>
        <v>0.16</v>
      </c>
      <c r="V457" s="29"/>
      <c r="W457" s="29"/>
      <c r="X457" s="29"/>
      <c r="Y457" s="29"/>
      <c r="Z457" s="29"/>
      <c r="AA457" s="29"/>
      <c r="AB457" s="29"/>
      <c r="AC457" s="29"/>
      <c r="AD457" s="29" t="s">
        <v>39</v>
      </c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</row>
    <row r="458" spans="1:59" outlineLevel="1" x14ac:dyDescent="0.2">
      <c r="A458" s="23"/>
      <c r="B458" s="23"/>
      <c r="C458" s="58"/>
      <c r="D458" s="59"/>
      <c r="E458" s="60"/>
      <c r="F458" s="61"/>
      <c r="G458" s="62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8"/>
      <c r="U458" s="27"/>
      <c r="V458" s="29"/>
      <c r="W458" s="29"/>
      <c r="X458" s="29"/>
      <c r="Y458" s="29"/>
      <c r="Z458" s="29"/>
      <c r="AA458" s="29"/>
      <c r="AB458" s="29"/>
      <c r="AC458" s="29"/>
      <c r="AD458" s="29" t="s">
        <v>49</v>
      </c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33">
        <f>C458</f>
        <v>0</v>
      </c>
      <c r="BA458" s="29"/>
      <c r="BB458" s="29"/>
      <c r="BC458" s="29"/>
      <c r="BD458" s="29"/>
      <c r="BE458" s="29"/>
      <c r="BF458" s="29"/>
      <c r="BG458" s="29"/>
    </row>
    <row r="459" spans="1:59" x14ac:dyDescent="0.2">
      <c r="A459" s="34" t="s">
        <v>32</v>
      </c>
      <c r="B459" s="34" t="s">
        <v>520</v>
      </c>
      <c r="C459" s="35" t="s">
        <v>521</v>
      </c>
      <c r="D459" s="36"/>
      <c r="E459" s="37"/>
      <c r="F459" s="38"/>
      <c r="G459" s="38">
        <f>SUMIF(AD460:AD461,"&lt;&gt;NOR",G460:G461)</f>
        <v>0</v>
      </c>
      <c r="H459" s="38"/>
      <c r="I459" s="38">
        <f>SUM(I460:I461)</f>
        <v>0</v>
      </c>
      <c r="J459" s="38"/>
      <c r="K459" s="38">
        <f>SUM(K460:K461)</f>
        <v>30000</v>
      </c>
      <c r="L459" s="38"/>
      <c r="M459" s="38">
        <f>SUM(M460:M461)</f>
        <v>0</v>
      </c>
      <c r="N459" s="38"/>
      <c r="O459" s="38">
        <f>SUM(O460:O461)</f>
        <v>0</v>
      </c>
      <c r="P459" s="38"/>
      <c r="Q459" s="38">
        <f>SUM(Q460:Q461)</f>
        <v>0</v>
      </c>
      <c r="R459" s="38"/>
      <c r="S459" s="38"/>
      <c r="T459" s="39"/>
      <c r="U459" s="38">
        <f>SUM(U460:U461)</f>
        <v>1.37</v>
      </c>
      <c r="AD459" s="1" t="s">
        <v>35</v>
      </c>
    </row>
    <row r="460" spans="1:59" ht="33.75" outlineLevel="1" x14ac:dyDescent="0.2">
      <c r="A460" s="23">
        <v>108</v>
      </c>
      <c r="B460" s="23" t="s">
        <v>522</v>
      </c>
      <c r="C460" s="24" t="s">
        <v>523</v>
      </c>
      <c r="D460" s="25" t="s">
        <v>85</v>
      </c>
      <c r="E460" s="26">
        <v>1</v>
      </c>
      <c r="F460" s="27"/>
      <c r="G460" s="27"/>
      <c r="H460" s="27">
        <v>0</v>
      </c>
      <c r="I460" s="27">
        <f>ROUND(E460*H460,2)</f>
        <v>0</v>
      </c>
      <c r="J460" s="27">
        <v>30000</v>
      </c>
      <c r="K460" s="27">
        <f>ROUND(E460*J460,2)</f>
        <v>30000</v>
      </c>
      <c r="L460" s="27">
        <v>21</v>
      </c>
      <c r="M460" s="27">
        <f>G460*(1+L460/100)</f>
        <v>0</v>
      </c>
      <c r="N460" s="27">
        <v>0</v>
      </c>
      <c r="O460" s="27">
        <f>ROUND(E460*N460,2)</f>
        <v>0</v>
      </c>
      <c r="P460" s="27">
        <v>0</v>
      </c>
      <c r="Q460" s="27">
        <f>ROUND(E460*P460,2)</f>
        <v>0</v>
      </c>
      <c r="R460" s="27"/>
      <c r="S460" s="27"/>
      <c r="T460" s="28">
        <v>1.3740000000000001</v>
      </c>
      <c r="U460" s="27">
        <f>ROUND(E460*T460,2)</f>
        <v>1.37</v>
      </c>
      <c r="V460" s="29"/>
      <c r="W460" s="29"/>
      <c r="X460" s="29"/>
      <c r="Y460" s="29"/>
      <c r="Z460" s="29"/>
      <c r="AA460" s="29"/>
      <c r="AB460" s="29"/>
      <c r="AC460" s="29"/>
      <c r="AD460" s="29" t="s">
        <v>39</v>
      </c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</row>
    <row r="461" spans="1:59" outlineLevel="1" x14ac:dyDescent="0.2">
      <c r="A461" s="23"/>
      <c r="B461" s="23"/>
      <c r="C461" s="58"/>
      <c r="D461" s="59"/>
      <c r="E461" s="60"/>
      <c r="F461" s="61"/>
      <c r="G461" s="62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8"/>
      <c r="U461" s="27"/>
      <c r="V461" s="29"/>
      <c r="W461" s="29"/>
      <c r="X461" s="29"/>
      <c r="Y461" s="29"/>
      <c r="Z461" s="29"/>
      <c r="AA461" s="29"/>
      <c r="AB461" s="29"/>
      <c r="AC461" s="29"/>
      <c r="AD461" s="29" t="s">
        <v>49</v>
      </c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  <c r="AY461" s="29"/>
      <c r="AZ461" s="33">
        <f>C461</f>
        <v>0</v>
      </c>
      <c r="BA461" s="29"/>
      <c r="BB461" s="29"/>
      <c r="BC461" s="29"/>
      <c r="BD461" s="29"/>
      <c r="BE461" s="29"/>
      <c r="BF461" s="29"/>
      <c r="BG461" s="29"/>
    </row>
    <row r="462" spans="1:59" x14ac:dyDescent="0.2">
      <c r="A462" s="34" t="s">
        <v>32</v>
      </c>
      <c r="B462" s="34" t="s">
        <v>524</v>
      </c>
      <c r="C462" s="35" t="s">
        <v>525</v>
      </c>
      <c r="D462" s="36"/>
      <c r="E462" s="37"/>
      <c r="F462" s="38"/>
      <c r="G462" s="38">
        <f>SUMIF(AD463:AD482,"&lt;&gt;NOR",G463:G482)</f>
        <v>0</v>
      </c>
      <c r="H462" s="38"/>
      <c r="I462" s="38">
        <f>SUM(I463:I482)</f>
        <v>73250.040000000008</v>
      </c>
      <c r="J462" s="38"/>
      <c r="K462" s="38">
        <f>SUM(K463:K482)</f>
        <v>25671.14</v>
      </c>
      <c r="L462" s="38"/>
      <c r="M462" s="38">
        <f>SUM(M463:M482)</f>
        <v>0</v>
      </c>
      <c r="N462" s="38"/>
      <c r="O462" s="38">
        <f>SUM(O463:O482)</f>
        <v>0.37</v>
      </c>
      <c r="P462" s="38"/>
      <c r="Q462" s="38">
        <f>SUM(Q463:Q482)</f>
        <v>0</v>
      </c>
      <c r="R462" s="38"/>
      <c r="S462" s="38"/>
      <c r="T462" s="39"/>
      <c r="U462" s="38">
        <f>SUM(U463:U482)</f>
        <v>44.940000000000005</v>
      </c>
      <c r="AD462" s="1" t="s">
        <v>35</v>
      </c>
    </row>
    <row r="463" spans="1:59" outlineLevel="1" x14ac:dyDescent="0.2">
      <c r="A463" s="23">
        <v>109</v>
      </c>
      <c r="B463" s="23" t="s">
        <v>526</v>
      </c>
      <c r="C463" s="24" t="s">
        <v>527</v>
      </c>
      <c r="D463" s="25" t="s">
        <v>85</v>
      </c>
      <c r="E463" s="26">
        <v>5</v>
      </c>
      <c r="F463" s="27"/>
      <c r="G463" s="27"/>
      <c r="H463" s="27">
        <v>3677.92</v>
      </c>
      <c r="I463" s="27">
        <f>ROUND(E463*H463,2)</f>
        <v>18389.599999999999</v>
      </c>
      <c r="J463" s="27">
        <v>547.07999999999993</v>
      </c>
      <c r="K463" s="27">
        <f>ROUND(E463*J463,2)</f>
        <v>2735.4</v>
      </c>
      <c r="L463" s="27">
        <v>21</v>
      </c>
      <c r="M463" s="27">
        <f>G463*(1+L463/100)</f>
        <v>0</v>
      </c>
      <c r="N463" s="27">
        <v>2.794E-2</v>
      </c>
      <c r="O463" s="27">
        <f>ROUND(E463*N463,2)</f>
        <v>0.14000000000000001</v>
      </c>
      <c r="P463" s="27">
        <v>0</v>
      </c>
      <c r="Q463" s="27">
        <f>ROUND(E463*P463,2)</f>
        <v>0</v>
      </c>
      <c r="R463" s="27"/>
      <c r="S463" s="27"/>
      <c r="T463" s="28">
        <v>1.5</v>
      </c>
      <c r="U463" s="27">
        <f>ROUND(E463*T463,2)</f>
        <v>7.5</v>
      </c>
      <c r="V463" s="29"/>
      <c r="W463" s="29"/>
      <c r="X463" s="29"/>
      <c r="Y463" s="29"/>
      <c r="Z463" s="29"/>
      <c r="AA463" s="29"/>
      <c r="AB463" s="29"/>
      <c r="AC463" s="29"/>
      <c r="AD463" s="29" t="s">
        <v>39</v>
      </c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29"/>
      <c r="AR463" s="29"/>
      <c r="AS463" s="29"/>
      <c r="AT463" s="29"/>
      <c r="AU463" s="29"/>
      <c r="AV463" s="29"/>
      <c r="AW463" s="29"/>
      <c r="AX463" s="29"/>
      <c r="AY463" s="29"/>
      <c r="AZ463" s="29"/>
      <c r="BA463" s="29"/>
      <c r="BB463" s="29"/>
      <c r="BC463" s="29"/>
      <c r="BD463" s="29"/>
      <c r="BE463" s="29"/>
      <c r="BF463" s="29"/>
      <c r="BG463" s="29"/>
    </row>
    <row r="464" spans="1:59" outlineLevel="1" x14ac:dyDescent="0.2">
      <c r="A464" s="23"/>
      <c r="B464" s="23"/>
      <c r="C464" s="30" t="s">
        <v>91</v>
      </c>
      <c r="D464" s="31"/>
      <c r="E464" s="32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8"/>
      <c r="U464" s="27"/>
      <c r="V464" s="29"/>
      <c r="W464" s="29"/>
      <c r="X464" s="29"/>
      <c r="Y464" s="29"/>
      <c r="Z464" s="29"/>
      <c r="AA464" s="29"/>
      <c r="AB464" s="29"/>
      <c r="AC464" s="29"/>
      <c r="AD464" s="29" t="s">
        <v>41</v>
      </c>
      <c r="AE464" s="29">
        <v>0</v>
      </c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29"/>
      <c r="AR464" s="29"/>
      <c r="AS464" s="29"/>
      <c r="AT464" s="29"/>
      <c r="AU464" s="29"/>
      <c r="AV464" s="29"/>
      <c r="AW464" s="29"/>
      <c r="AX464" s="29"/>
      <c r="AY464" s="29"/>
      <c r="AZ464" s="29"/>
      <c r="BA464" s="29"/>
      <c r="BB464" s="29"/>
      <c r="BC464" s="29"/>
      <c r="BD464" s="29"/>
      <c r="BE464" s="29"/>
      <c r="BF464" s="29"/>
      <c r="BG464" s="29"/>
    </row>
    <row r="465" spans="1:59" outlineLevel="1" x14ac:dyDescent="0.2">
      <c r="A465" s="23"/>
      <c r="B465" s="23"/>
      <c r="C465" s="30" t="s">
        <v>33</v>
      </c>
      <c r="D465" s="31"/>
      <c r="E465" s="32">
        <v>1</v>
      </c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8"/>
      <c r="U465" s="27"/>
      <c r="V465" s="29"/>
      <c r="W465" s="29"/>
      <c r="X465" s="29"/>
      <c r="Y465" s="29"/>
      <c r="Z465" s="29"/>
      <c r="AA465" s="29"/>
      <c r="AB465" s="29"/>
      <c r="AC465" s="29"/>
      <c r="AD465" s="29" t="s">
        <v>41</v>
      </c>
      <c r="AE465" s="29">
        <v>0</v>
      </c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9"/>
      <c r="AT465" s="29"/>
      <c r="AU465" s="29"/>
      <c r="AV465" s="29"/>
      <c r="AW465" s="29"/>
      <c r="AX465" s="29"/>
      <c r="AY465" s="29"/>
      <c r="AZ465" s="29"/>
      <c r="BA465" s="29"/>
      <c r="BB465" s="29"/>
      <c r="BC465" s="29"/>
      <c r="BD465" s="29"/>
      <c r="BE465" s="29"/>
      <c r="BF465" s="29"/>
      <c r="BG465" s="29"/>
    </row>
    <row r="466" spans="1:59" outlineLevel="1" x14ac:dyDescent="0.2">
      <c r="A466" s="23"/>
      <c r="B466" s="23"/>
      <c r="C466" s="30" t="s">
        <v>96</v>
      </c>
      <c r="D466" s="31"/>
      <c r="E466" s="32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8"/>
      <c r="U466" s="27"/>
      <c r="V466" s="29"/>
      <c r="W466" s="29"/>
      <c r="X466" s="29"/>
      <c r="Y466" s="29"/>
      <c r="Z466" s="29"/>
      <c r="AA466" s="29"/>
      <c r="AB466" s="29"/>
      <c r="AC466" s="29"/>
      <c r="AD466" s="29" t="s">
        <v>41</v>
      </c>
      <c r="AE466" s="29">
        <v>0</v>
      </c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9"/>
      <c r="AT466" s="29"/>
      <c r="AU466" s="29"/>
      <c r="AV466" s="29"/>
      <c r="AW466" s="29"/>
      <c r="AX466" s="29"/>
      <c r="AY466" s="29"/>
      <c r="AZ466" s="29"/>
      <c r="BA466" s="29"/>
      <c r="BB466" s="29"/>
      <c r="BC466" s="29"/>
      <c r="BD466" s="29"/>
      <c r="BE466" s="29"/>
      <c r="BF466" s="29"/>
      <c r="BG466" s="29"/>
    </row>
    <row r="467" spans="1:59" outlineLevel="1" x14ac:dyDescent="0.2">
      <c r="A467" s="23"/>
      <c r="B467" s="23"/>
      <c r="C467" s="30" t="s">
        <v>165</v>
      </c>
      <c r="D467" s="31"/>
      <c r="E467" s="32">
        <v>4</v>
      </c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8"/>
      <c r="U467" s="27"/>
      <c r="V467" s="29"/>
      <c r="W467" s="29"/>
      <c r="X467" s="29"/>
      <c r="Y467" s="29"/>
      <c r="Z467" s="29"/>
      <c r="AA467" s="29"/>
      <c r="AB467" s="29"/>
      <c r="AC467" s="29"/>
      <c r="AD467" s="29" t="s">
        <v>41</v>
      </c>
      <c r="AE467" s="29">
        <v>0</v>
      </c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29"/>
      <c r="AR467" s="29"/>
      <c r="AS467" s="29"/>
      <c r="AT467" s="29"/>
      <c r="AU467" s="29"/>
      <c r="AV467" s="29"/>
      <c r="AW467" s="29"/>
      <c r="AX467" s="29"/>
      <c r="AY467" s="29"/>
      <c r="AZ467" s="29"/>
      <c r="BA467" s="29"/>
      <c r="BB467" s="29"/>
      <c r="BC467" s="29"/>
      <c r="BD467" s="29"/>
      <c r="BE467" s="29"/>
      <c r="BF467" s="29"/>
      <c r="BG467" s="29"/>
    </row>
    <row r="468" spans="1:59" outlineLevel="1" x14ac:dyDescent="0.2">
      <c r="A468" s="23">
        <v>110</v>
      </c>
      <c r="B468" s="23" t="s">
        <v>528</v>
      </c>
      <c r="C468" s="24" t="s">
        <v>529</v>
      </c>
      <c r="D468" s="25" t="s">
        <v>85</v>
      </c>
      <c r="E468" s="26">
        <v>10</v>
      </c>
      <c r="F468" s="27"/>
      <c r="G468" s="27"/>
      <c r="H468" s="27">
        <v>960.35</v>
      </c>
      <c r="I468" s="27">
        <f>ROUND(E468*H468,2)</f>
        <v>9603.5</v>
      </c>
      <c r="J468" s="27">
        <v>433.65</v>
      </c>
      <c r="K468" s="27">
        <f>ROUND(E468*J468,2)</f>
        <v>4336.5</v>
      </c>
      <c r="L468" s="27">
        <v>21</v>
      </c>
      <c r="M468" s="27">
        <f>G468*(1+L468/100)</f>
        <v>0</v>
      </c>
      <c r="N468" s="27">
        <v>1.201E-2</v>
      </c>
      <c r="O468" s="27">
        <f>ROUND(E468*N468,2)</f>
        <v>0.12</v>
      </c>
      <c r="P468" s="27">
        <v>0</v>
      </c>
      <c r="Q468" s="27">
        <f>ROUND(E468*P468,2)</f>
        <v>0</v>
      </c>
      <c r="R468" s="27"/>
      <c r="S468" s="27"/>
      <c r="T468" s="28">
        <v>1.1890000000000001</v>
      </c>
      <c r="U468" s="27">
        <f>ROUND(E468*T468,2)</f>
        <v>11.89</v>
      </c>
      <c r="V468" s="29"/>
      <c r="W468" s="29"/>
      <c r="X468" s="29"/>
      <c r="Y468" s="29"/>
      <c r="Z468" s="29"/>
      <c r="AA468" s="29"/>
      <c r="AB468" s="29"/>
      <c r="AC468" s="29"/>
      <c r="AD468" s="29" t="s">
        <v>39</v>
      </c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</row>
    <row r="469" spans="1:59" outlineLevel="1" x14ac:dyDescent="0.2">
      <c r="A469" s="23"/>
      <c r="B469" s="23"/>
      <c r="C469" s="30" t="s">
        <v>91</v>
      </c>
      <c r="D469" s="31"/>
      <c r="E469" s="32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8"/>
      <c r="U469" s="27"/>
      <c r="V469" s="29"/>
      <c r="W469" s="29"/>
      <c r="X469" s="29"/>
      <c r="Y469" s="29"/>
      <c r="Z469" s="29"/>
      <c r="AA469" s="29"/>
      <c r="AB469" s="29"/>
      <c r="AC469" s="29"/>
      <c r="AD469" s="29" t="s">
        <v>41</v>
      </c>
      <c r="AE469" s="29">
        <v>0</v>
      </c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9"/>
      <c r="AT469" s="29"/>
      <c r="AU469" s="29"/>
      <c r="AV469" s="29"/>
      <c r="AW469" s="29"/>
      <c r="AX469" s="29"/>
      <c r="AY469" s="29"/>
      <c r="AZ469" s="29"/>
      <c r="BA469" s="29"/>
      <c r="BB469" s="29"/>
      <c r="BC469" s="29"/>
      <c r="BD469" s="29"/>
      <c r="BE469" s="29"/>
      <c r="BF469" s="29"/>
      <c r="BG469" s="29"/>
    </row>
    <row r="470" spans="1:59" outlineLevel="1" x14ac:dyDescent="0.2">
      <c r="A470" s="23"/>
      <c r="B470" s="23"/>
      <c r="C470" s="30" t="s">
        <v>33</v>
      </c>
      <c r="D470" s="31"/>
      <c r="E470" s="32">
        <v>1</v>
      </c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8"/>
      <c r="U470" s="27"/>
      <c r="V470" s="29"/>
      <c r="W470" s="29"/>
      <c r="X470" s="29"/>
      <c r="Y470" s="29"/>
      <c r="Z470" s="29"/>
      <c r="AA470" s="29"/>
      <c r="AB470" s="29"/>
      <c r="AC470" s="29"/>
      <c r="AD470" s="29" t="s">
        <v>41</v>
      </c>
      <c r="AE470" s="29">
        <v>0</v>
      </c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  <c r="BF470" s="29"/>
      <c r="BG470" s="29"/>
    </row>
    <row r="471" spans="1:59" outlineLevel="1" x14ac:dyDescent="0.2">
      <c r="A471" s="23"/>
      <c r="B471" s="23"/>
      <c r="C471" s="30" t="s">
        <v>96</v>
      </c>
      <c r="D471" s="31"/>
      <c r="E471" s="32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8"/>
      <c r="U471" s="27"/>
      <c r="V471" s="29"/>
      <c r="W471" s="29"/>
      <c r="X471" s="29"/>
      <c r="Y471" s="29"/>
      <c r="Z471" s="29"/>
      <c r="AA471" s="29"/>
      <c r="AB471" s="29"/>
      <c r="AC471" s="29"/>
      <c r="AD471" s="29" t="s">
        <v>41</v>
      </c>
      <c r="AE471" s="29">
        <v>0</v>
      </c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  <c r="BF471" s="29"/>
      <c r="BG471" s="29"/>
    </row>
    <row r="472" spans="1:59" outlineLevel="1" x14ac:dyDescent="0.2">
      <c r="A472" s="23"/>
      <c r="B472" s="23"/>
      <c r="C472" s="30" t="s">
        <v>489</v>
      </c>
      <c r="D472" s="31"/>
      <c r="E472" s="32">
        <v>9</v>
      </c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8"/>
      <c r="U472" s="27"/>
      <c r="V472" s="29"/>
      <c r="W472" s="29"/>
      <c r="X472" s="29"/>
      <c r="Y472" s="29"/>
      <c r="Z472" s="29"/>
      <c r="AA472" s="29"/>
      <c r="AB472" s="29"/>
      <c r="AC472" s="29"/>
      <c r="AD472" s="29" t="s">
        <v>41</v>
      </c>
      <c r="AE472" s="29">
        <v>0</v>
      </c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  <c r="BF472" s="29"/>
      <c r="BG472" s="29"/>
    </row>
    <row r="473" spans="1:59" outlineLevel="1" x14ac:dyDescent="0.2">
      <c r="A473" s="23">
        <v>111</v>
      </c>
      <c r="B473" s="23" t="s">
        <v>530</v>
      </c>
      <c r="C473" s="24" t="s">
        <v>531</v>
      </c>
      <c r="D473" s="25" t="s">
        <v>85</v>
      </c>
      <c r="E473" s="26">
        <v>10</v>
      </c>
      <c r="F473" s="27"/>
      <c r="G473" s="27"/>
      <c r="H473" s="27">
        <v>852.47</v>
      </c>
      <c r="I473" s="27">
        <f t="shared" ref="I473:I482" si="18">ROUND(E473*H473,2)</f>
        <v>8524.7000000000007</v>
      </c>
      <c r="J473" s="27">
        <v>118.52999999999997</v>
      </c>
      <c r="K473" s="27">
        <f t="shared" ref="K473:K482" si="19">ROUND(E473*J473,2)</f>
        <v>1185.3</v>
      </c>
      <c r="L473" s="27">
        <v>21</v>
      </c>
      <c r="M473" s="27">
        <f t="shared" ref="M473:M482" si="20">G473*(1+L473/100)</f>
        <v>0</v>
      </c>
      <c r="N473" s="27">
        <v>4.7699999999999999E-3</v>
      </c>
      <c r="O473" s="27">
        <f t="shared" ref="O473:O482" si="21">ROUND(E473*N473,2)</f>
        <v>0.05</v>
      </c>
      <c r="P473" s="27">
        <v>0</v>
      </c>
      <c r="Q473" s="27">
        <f t="shared" ref="Q473:Q482" si="22">ROUND(E473*P473,2)</f>
        <v>0</v>
      </c>
      <c r="R473" s="27"/>
      <c r="S473" s="27"/>
      <c r="T473" s="28">
        <v>0.32500000000000001</v>
      </c>
      <c r="U473" s="27">
        <f t="shared" ref="U473:U482" si="23">ROUND(E473*T473,2)</f>
        <v>3.25</v>
      </c>
      <c r="V473" s="29"/>
      <c r="W473" s="29"/>
      <c r="X473" s="29"/>
      <c r="Y473" s="29"/>
      <c r="Z473" s="29"/>
      <c r="AA473" s="29"/>
      <c r="AB473" s="29"/>
      <c r="AC473" s="29"/>
      <c r="AD473" s="29" t="s">
        <v>39</v>
      </c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9"/>
      <c r="AT473" s="29"/>
      <c r="AU473" s="29"/>
      <c r="AV473" s="29"/>
      <c r="AW473" s="29"/>
      <c r="AX473" s="29"/>
      <c r="AY473" s="29"/>
      <c r="AZ473" s="29"/>
      <c r="BA473" s="29"/>
      <c r="BB473" s="29"/>
      <c r="BC473" s="29"/>
      <c r="BD473" s="29"/>
      <c r="BE473" s="29"/>
      <c r="BF473" s="29"/>
      <c r="BG473" s="29"/>
    </row>
    <row r="474" spans="1:59" outlineLevel="1" x14ac:dyDescent="0.2">
      <c r="A474" s="23">
        <v>112</v>
      </c>
      <c r="B474" s="23" t="s">
        <v>532</v>
      </c>
      <c r="C474" s="24" t="s">
        <v>533</v>
      </c>
      <c r="D474" s="25" t="s">
        <v>85</v>
      </c>
      <c r="E474" s="26">
        <v>10</v>
      </c>
      <c r="F474" s="27"/>
      <c r="G474" s="27"/>
      <c r="H474" s="27">
        <v>175.19</v>
      </c>
      <c r="I474" s="27">
        <f t="shared" si="18"/>
        <v>1751.9</v>
      </c>
      <c r="J474" s="27">
        <v>78.81</v>
      </c>
      <c r="K474" s="27">
        <f t="shared" si="19"/>
        <v>788.1</v>
      </c>
      <c r="L474" s="27">
        <v>21</v>
      </c>
      <c r="M474" s="27">
        <f t="shared" si="20"/>
        <v>0</v>
      </c>
      <c r="N474" s="27">
        <v>2.0000000000000001E-4</v>
      </c>
      <c r="O474" s="27">
        <f t="shared" si="21"/>
        <v>0</v>
      </c>
      <c r="P474" s="27">
        <v>0</v>
      </c>
      <c r="Q474" s="27">
        <f t="shared" si="22"/>
        <v>0</v>
      </c>
      <c r="R474" s="27"/>
      <c r="S474" s="27"/>
      <c r="T474" s="28">
        <v>0.246</v>
      </c>
      <c r="U474" s="27">
        <f t="shared" si="23"/>
        <v>2.46</v>
      </c>
      <c r="V474" s="29"/>
      <c r="W474" s="29"/>
      <c r="X474" s="29"/>
      <c r="Y474" s="29"/>
      <c r="Z474" s="29"/>
      <c r="AA474" s="29"/>
      <c r="AB474" s="29"/>
      <c r="AC474" s="29"/>
      <c r="AD474" s="29" t="s">
        <v>39</v>
      </c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/>
      <c r="AV474" s="29"/>
      <c r="AW474" s="29"/>
      <c r="AX474" s="29"/>
      <c r="AY474" s="29"/>
      <c r="AZ474" s="29"/>
      <c r="BA474" s="29"/>
      <c r="BB474" s="29"/>
      <c r="BC474" s="29"/>
      <c r="BD474" s="29"/>
      <c r="BE474" s="29"/>
      <c r="BF474" s="29"/>
      <c r="BG474" s="29"/>
    </row>
    <row r="475" spans="1:59" ht="22.5" outlineLevel="1" x14ac:dyDescent="0.2">
      <c r="A475" s="23">
        <v>113</v>
      </c>
      <c r="B475" s="23" t="s">
        <v>534</v>
      </c>
      <c r="C475" s="24" t="s">
        <v>535</v>
      </c>
      <c r="D475" s="25" t="s">
        <v>85</v>
      </c>
      <c r="E475" s="26">
        <v>10</v>
      </c>
      <c r="F475" s="27"/>
      <c r="G475" s="27"/>
      <c r="H475" s="27">
        <v>1783.62</v>
      </c>
      <c r="I475" s="27">
        <f t="shared" si="18"/>
        <v>17836.2</v>
      </c>
      <c r="J475" s="27">
        <v>155.38000000000011</v>
      </c>
      <c r="K475" s="27">
        <f t="shared" si="19"/>
        <v>1553.8</v>
      </c>
      <c r="L475" s="27">
        <v>21</v>
      </c>
      <c r="M475" s="27">
        <f t="shared" si="20"/>
        <v>0</v>
      </c>
      <c r="N475" s="27">
        <v>8.4999999999999995E-4</v>
      </c>
      <c r="O475" s="27">
        <f t="shared" si="21"/>
        <v>0.01</v>
      </c>
      <c r="P475" s="27">
        <v>0</v>
      </c>
      <c r="Q475" s="27">
        <f t="shared" si="22"/>
        <v>0</v>
      </c>
      <c r="R475" s="27"/>
      <c r="S475" s="27"/>
      <c r="T475" s="28">
        <v>0.48499999999999999</v>
      </c>
      <c r="U475" s="27">
        <f t="shared" si="23"/>
        <v>4.8499999999999996</v>
      </c>
      <c r="V475" s="29"/>
      <c r="W475" s="29"/>
      <c r="X475" s="29"/>
      <c r="Y475" s="29"/>
      <c r="Z475" s="29"/>
      <c r="AA475" s="29"/>
      <c r="AB475" s="29"/>
      <c r="AC475" s="29"/>
      <c r="AD475" s="29" t="s">
        <v>39</v>
      </c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29"/>
      <c r="AR475" s="29"/>
      <c r="AS475" s="29"/>
      <c r="AT475" s="29"/>
      <c r="AU475" s="29"/>
      <c r="AV475" s="29"/>
      <c r="AW475" s="29"/>
      <c r="AX475" s="29"/>
      <c r="AY475" s="29"/>
      <c r="AZ475" s="29"/>
      <c r="BA475" s="29"/>
      <c r="BB475" s="29"/>
      <c r="BC475" s="29"/>
      <c r="BD475" s="29"/>
      <c r="BE475" s="29"/>
      <c r="BF475" s="29"/>
      <c r="BG475" s="29"/>
    </row>
    <row r="476" spans="1:59" outlineLevel="1" x14ac:dyDescent="0.2">
      <c r="A476" s="23">
        <v>114</v>
      </c>
      <c r="B476" s="23" t="s">
        <v>536</v>
      </c>
      <c r="C476" s="24" t="s">
        <v>537</v>
      </c>
      <c r="D476" s="25" t="s">
        <v>85</v>
      </c>
      <c r="E476" s="26">
        <v>4</v>
      </c>
      <c r="F476" s="27"/>
      <c r="G476" s="27"/>
      <c r="H476" s="27">
        <v>1459.95</v>
      </c>
      <c r="I476" s="27">
        <f t="shared" si="18"/>
        <v>5839.8</v>
      </c>
      <c r="J476" s="27">
        <v>188.04999999999995</v>
      </c>
      <c r="K476" s="27">
        <f t="shared" si="19"/>
        <v>752.2</v>
      </c>
      <c r="L476" s="27">
        <v>21</v>
      </c>
      <c r="M476" s="27">
        <f t="shared" si="20"/>
        <v>0</v>
      </c>
      <c r="N476" s="27">
        <v>1.5200000000000001E-3</v>
      </c>
      <c r="O476" s="27">
        <f t="shared" si="21"/>
        <v>0.01</v>
      </c>
      <c r="P476" s="27">
        <v>0</v>
      </c>
      <c r="Q476" s="27">
        <f t="shared" si="22"/>
        <v>0</v>
      </c>
      <c r="R476" s="27"/>
      <c r="S476" s="27"/>
      <c r="T476" s="28">
        <v>0.58699999999999997</v>
      </c>
      <c r="U476" s="27">
        <f t="shared" si="23"/>
        <v>2.35</v>
      </c>
      <c r="V476" s="29"/>
      <c r="W476" s="29"/>
      <c r="X476" s="29"/>
      <c r="Y476" s="29"/>
      <c r="Z476" s="29"/>
      <c r="AA476" s="29"/>
      <c r="AB476" s="29"/>
      <c r="AC476" s="29"/>
      <c r="AD476" s="29" t="s">
        <v>39</v>
      </c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</row>
    <row r="477" spans="1:59" outlineLevel="1" x14ac:dyDescent="0.2">
      <c r="A477" s="23">
        <v>115</v>
      </c>
      <c r="B477" s="23" t="s">
        <v>538</v>
      </c>
      <c r="C477" s="24" t="s">
        <v>539</v>
      </c>
      <c r="D477" s="25" t="s">
        <v>85</v>
      </c>
      <c r="E477" s="26">
        <v>4</v>
      </c>
      <c r="F477" s="27"/>
      <c r="G477" s="27"/>
      <c r="H477" s="27">
        <v>1023.19</v>
      </c>
      <c r="I477" s="27">
        <f t="shared" si="18"/>
        <v>4092.76</v>
      </c>
      <c r="J477" s="27">
        <v>78.809999999999945</v>
      </c>
      <c r="K477" s="27">
        <f t="shared" si="19"/>
        <v>315.24</v>
      </c>
      <c r="L477" s="27">
        <v>21</v>
      </c>
      <c r="M477" s="27">
        <f t="shared" si="20"/>
        <v>0</v>
      </c>
      <c r="N477" s="27">
        <v>5.5000000000000003E-4</v>
      </c>
      <c r="O477" s="27">
        <f t="shared" si="21"/>
        <v>0</v>
      </c>
      <c r="P477" s="27">
        <v>0</v>
      </c>
      <c r="Q477" s="27">
        <f t="shared" si="22"/>
        <v>0</v>
      </c>
      <c r="R477" s="27"/>
      <c r="S477" s="27"/>
      <c r="T477" s="28">
        <v>0.246</v>
      </c>
      <c r="U477" s="27">
        <f t="shared" si="23"/>
        <v>0.98</v>
      </c>
      <c r="V477" s="29"/>
      <c r="W477" s="29"/>
      <c r="X477" s="29"/>
      <c r="Y477" s="29"/>
      <c r="Z477" s="29"/>
      <c r="AA477" s="29"/>
      <c r="AB477" s="29"/>
      <c r="AC477" s="29"/>
      <c r="AD477" s="29" t="s">
        <v>39</v>
      </c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29"/>
      <c r="AR477" s="29"/>
      <c r="AS477" s="29"/>
      <c r="AT477" s="29"/>
      <c r="AU477" s="29"/>
      <c r="AV477" s="29"/>
      <c r="AW477" s="29"/>
      <c r="AX477" s="29"/>
      <c r="AY477" s="29"/>
      <c r="AZ477" s="29"/>
      <c r="BA477" s="29"/>
      <c r="BB477" s="29"/>
      <c r="BC477" s="29"/>
      <c r="BD477" s="29"/>
      <c r="BE477" s="29"/>
      <c r="BF477" s="29"/>
      <c r="BG477" s="29"/>
    </row>
    <row r="478" spans="1:59" outlineLevel="1" x14ac:dyDescent="0.2">
      <c r="A478" s="23">
        <v>116</v>
      </c>
      <c r="B478" s="23" t="s">
        <v>540</v>
      </c>
      <c r="C478" s="24" t="s">
        <v>541</v>
      </c>
      <c r="D478" s="25" t="s">
        <v>85</v>
      </c>
      <c r="E478" s="26">
        <v>4</v>
      </c>
      <c r="F478" s="27"/>
      <c r="G478" s="27"/>
      <c r="H478" s="27">
        <v>176.18</v>
      </c>
      <c r="I478" s="27">
        <f t="shared" si="18"/>
        <v>704.72</v>
      </c>
      <c r="J478" s="27">
        <v>33.319999999999993</v>
      </c>
      <c r="K478" s="27">
        <f t="shared" si="19"/>
        <v>133.28</v>
      </c>
      <c r="L478" s="27">
        <v>21</v>
      </c>
      <c r="M478" s="27">
        <f t="shared" si="20"/>
        <v>0</v>
      </c>
      <c r="N478" s="27">
        <v>1.4999999999999999E-4</v>
      </c>
      <c r="O478" s="27">
        <f t="shared" si="21"/>
        <v>0</v>
      </c>
      <c r="P478" s="27">
        <v>0</v>
      </c>
      <c r="Q478" s="27">
        <f t="shared" si="22"/>
        <v>0</v>
      </c>
      <c r="R478" s="27"/>
      <c r="S478" s="27"/>
      <c r="T478" s="28">
        <v>0.104</v>
      </c>
      <c r="U478" s="27">
        <f t="shared" si="23"/>
        <v>0.42</v>
      </c>
      <c r="V478" s="29"/>
      <c r="W478" s="29"/>
      <c r="X478" s="29"/>
      <c r="Y478" s="29"/>
      <c r="Z478" s="29"/>
      <c r="AA478" s="29"/>
      <c r="AB478" s="29"/>
      <c r="AC478" s="29"/>
      <c r="AD478" s="29" t="s">
        <v>39</v>
      </c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  <c r="AY478" s="29"/>
      <c r="AZ478" s="29"/>
      <c r="BA478" s="29"/>
      <c r="BB478" s="29"/>
      <c r="BC478" s="29"/>
      <c r="BD478" s="29"/>
      <c r="BE478" s="29"/>
      <c r="BF478" s="29"/>
      <c r="BG478" s="29"/>
    </row>
    <row r="479" spans="1:59" outlineLevel="1" x14ac:dyDescent="0.2">
      <c r="A479" s="23">
        <v>117</v>
      </c>
      <c r="B479" s="23" t="s">
        <v>542</v>
      </c>
      <c r="C479" s="24" t="s">
        <v>543</v>
      </c>
      <c r="D479" s="25" t="s">
        <v>85</v>
      </c>
      <c r="E479" s="26">
        <v>4</v>
      </c>
      <c r="F479" s="27"/>
      <c r="G479" s="27"/>
      <c r="H479" s="27">
        <v>361.06</v>
      </c>
      <c r="I479" s="27">
        <f t="shared" si="18"/>
        <v>1444.24</v>
      </c>
      <c r="J479" s="27">
        <v>832.94</v>
      </c>
      <c r="K479" s="27">
        <f t="shared" si="19"/>
        <v>3331.76</v>
      </c>
      <c r="L479" s="27">
        <v>21</v>
      </c>
      <c r="M479" s="27">
        <f t="shared" si="20"/>
        <v>0</v>
      </c>
      <c r="N479" s="27">
        <v>6.2E-4</v>
      </c>
      <c r="O479" s="27">
        <f t="shared" si="21"/>
        <v>0</v>
      </c>
      <c r="P479" s="27">
        <v>0</v>
      </c>
      <c r="Q479" s="27">
        <f t="shared" si="22"/>
        <v>0</v>
      </c>
      <c r="R479" s="27"/>
      <c r="S479" s="27"/>
      <c r="T479" s="28">
        <v>2.6</v>
      </c>
      <c r="U479" s="27">
        <f t="shared" si="23"/>
        <v>10.4</v>
      </c>
      <c r="V479" s="29"/>
      <c r="W479" s="29"/>
      <c r="X479" s="29"/>
      <c r="Y479" s="29"/>
      <c r="Z479" s="29"/>
      <c r="AA479" s="29"/>
      <c r="AB479" s="29"/>
      <c r="AC479" s="29"/>
      <c r="AD479" s="29" t="s">
        <v>39</v>
      </c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  <c r="BF479" s="29"/>
      <c r="BG479" s="29"/>
    </row>
    <row r="480" spans="1:59" outlineLevel="1" x14ac:dyDescent="0.2">
      <c r="A480" s="23">
        <v>118</v>
      </c>
      <c r="B480" s="23" t="s">
        <v>544</v>
      </c>
      <c r="C480" s="24" t="s">
        <v>545</v>
      </c>
      <c r="D480" s="25" t="s">
        <v>85</v>
      </c>
      <c r="E480" s="26">
        <v>4</v>
      </c>
      <c r="F480" s="27"/>
      <c r="G480" s="27"/>
      <c r="H480" s="27">
        <v>1259</v>
      </c>
      <c r="I480" s="27">
        <f t="shared" si="18"/>
        <v>5036</v>
      </c>
      <c r="J480" s="27">
        <v>0</v>
      </c>
      <c r="K480" s="27">
        <f t="shared" si="19"/>
        <v>0</v>
      </c>
      <c r="L480" s="27">
        <v>21</v>
      </c>
      <c r="M480" s="27">
        <f t="shared" si="20"/>
        <v>0</v>
      </c>
      <c r="N480" s="27">
        <v>1.0500000000000001E-2</v>
      </c>
      <c r="O480" s="27">
        <f t="shared" si="21"/>
        <v>0.04</v>
      </c>
      <c r="P480" s="27">
        <v>0</v>
      </c>
      <c r="Q480" s="27">
        <f t="shared" si="22"/>
        <v>0</v>
      </c>
      <c r="R480" s="27"/>
      <c r="S480" s="27"/>
      <c r="T480" s="28">
        <v>0</v>
      </c>
      <c r="U480" s="27">
        <f t="shared" si="23"/>
        <v>0</v>
      </c>
      <c r="V480" s="29"/>
      <c r="W480" s="29"/>
      <c r="X480" s="29"/>
      <c r="Y480" s="29"/>
      <c r="Z480" s="29"/>
      <c r="AA480" s="29"/>
      <c r="AB480" s="29"/>
      <c r="AC480" s="29"/>
      <c r="AD480" s="29" t="s">
        <v>396</v>
      </c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9"/>
      <c r="AT480" s="29"/>
      <c r="AU480" s="29"/>
      <c r="AV480" s="29"/>
      <c r="AW480" s="29"/>
      <c r="AX480" s="29"/>
      <c r="AY480" s="29"/>
      <c r="AZ480" s="29"/>
      <c r="BA480" s="29"/>
      <c r="BB480" s="29"/>
      <c r="BC480" s="29"/>
      <c r="BD480" s="29"/>
      <c r="BE480" s="29"/>
      <c r="BF480" s="29"/>
      <c r="BG480" s="29"/>
    </row>
    <row r="481" spans="1:59" outlineLevel="1" x14ac:dyDescent="0.2">
      <c r="A481" s="23">
        <v>119</v>
      </c>
      <c r="B481" s="23" t="s">
        <v>546</v>
      </c>
      <c r="C481" s="24" t="s">
        <v>547</v>
      </c>
      <c r="D481" s="25" t="s">
        <v>85</v>
      </c>
      <c r="E481" s="26">
        <v>1</v>
      </c>
      <c r="F481" s="27"/>
      <c r="G481" s="27"/>
      <c r="H481" s="27">
        <v>26.62</v>
      </c>
      <c r="I481" s="27">
        <f t="shared" si="18"/>
        <v>26.62</v>
      </c>
      <c r="J481" s="27">
        <v>9973.3799999999992</v>
      </c>
      <c r="K481" s="27">
        <f t="shared" si="19"/>
        <v>9973.3799999999992</v>
      </c>
      <c r="L481" s="27">
        <v>21</v>
      </c>
      <c r="M481" s="27">
        <f t="shared" si="20"/>
        <v>0</v>
      </c>
      <c r="N481" s="27">
        <v>1.3999999999999999E-4</v>
      </c>
      <c r="O481" s="27">
        <f t="shared" si="21"/>
        <v>0</v>
      </c>
      <c r="P481" s="27">
        <v>0</v>
      </c>
      <c r="Q481" s="27">
        <f t="shared" si="22"/>
        <v>0</v>
      </c>
      <c r="R481" s="27"/>
      <c r="S481" s="27"/>
      <c r="T481" s="28">
        <v>0.246</v>
      </c>
      <c r="U481" s="27">
        <f t="shared" si="23"/>
        <v>0.25</v>
      </c>
      <c r="V481" s="29"/>
      <c r="W481" s="29"/>
      <c r="X481" s="29"/>
      <c r="Y481" s="29"/>
      <c r="Z481" s="29"/>
      <c r="AA481" s="29"/>
      <c r="AB481" s="29"/>
      <c r="AC481" s="29"/>
      <c r="AD481" s="29" t="s">
        <v>39</v>
      </c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  <c r="BF481" s="29"/>
      <c r="BG481" s="29"/>
    </row>
    <row r="482" spans="1:59" ht="22.5" outlineLevel="1" x14ac:dyDescent="0.2">
      <c r="A482" s="23">
        <v>120</v>
      </c>
      <c r="B482" s="23" t="s">
        <v>548</v>
      </c>
      <c r="C482" s="24" t="s">
        <v>549</v>
      </c>
      <c r="D482" s="25" t="s">
        <v>70</v>
      </c>
      <c r="E482" s="26">
        <v>0.372</v>
      </c>
      <c r="F482" s="27"/>
      <c r="G482" s="27"/>
      <c r="H482" s="27">
        <v>0</v>
      </c>
      <c r="I482" s="27">
        <f t="shared" si="18"/>
        <v>0</v>
      </c>
      <c r="J482" s="27">
        <v>1522</v>
      </c>
      <c r="K482" s="27">
        <f t="shared" si="19"/>
        <v>566.17999999999995</v>
      </c>
      <c r="L482" s="27">
        <v>21</v>
      </c>
      <c r="M482" s="27">
        <f t="shared" si="20"/>
        <v>0</v>
      </c>
      <c r="N482" s="27">
        <v>0</v>
      </c>
      <c r="O482" s="27">
        <f t="shared" si="21"/>
        <v>0</v>
      </c>
      <c r="P482" s="27">
        <v>0</v>
      </c>
      <c r="Q482" s="27">
        <f t="shared" si="22"/>
        <v>0</v>
      </c>
      <c r="R482" s="27"/>
      <c r="S482" s="27"/>
      <c r="T482" s="28">
        <v>1.573</v>
      </c>
      <c r="U482" s="27">
        <f t="shared" si="23"/>
        <v>0.59</v>
      </c>
      <c r="V482" s="29"/>
      <c r="W482" s="29"/>
      <c r="X482" s="29"/>
      <c r="Y482" s="29"/>
      <c r="Z482" s="29"/>
      <c r="AA482" s="29"/>
      <c r="AB482" s="29"/>
      <c r="AC482" s="29"/>
      <c r="AD482" s="29" t="s">
        <v>39</v>
      </c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9"/>
      <c r="AT482" s="29"/>
      <c r="AU482" s="29"/>
      <c r="AV482" s="29"/>
      <c r="AW482" s="29"/>
      <c r="AX482" s="29"/>
      <c r="AY482" s="29"/>
      <c r="AZ482" s="29"/>
      <c r="BA482" s="29"/>
      <c r="BB482" s="29"/>
      <c r="BC482" s="29"/>
      <c r="BD482" s="29"/>
      <c r="BE482" s="29"/>
      <c r="BF482" s="29"/>
      <c r="BG482" s="29"/>
    </row>
    <row r="483" spans="1:59" x14ac:dyDescent="0.2">
      <c r="A483" s="34" t="s">
        <v>32</v>
      </c>
      <c r="B483" s="34" t="s">
        <v>550</v>
      </c>
      <c r="C483" s="35" t="s">
        <v>551</v>
      </c>
      <c r="D483" s="36"/>
      <c r="E483" s="37"/>
      <c r="F483" s="38"/>
      <c r="G483" s="38">
        <f ca="1">SUMIF(AD484:AD488,"&lt;&gt;NOR",G484:G486)</f>
        <v>0</v>
      </c>
      <c r="H483" s="38"/>
      <c r="I483" s="38">
        <f>SUM(I484:I488)</f>
        <v>0</v>
      </c>
      <c r="J483" s="38"/>
      <c r="K483" s="38">
        <f>SUM(K484:K488)</f>
        <v>2600000</v>
      </c>
      <c r="L483" s="38"/>
      <c r="M483" s="38">
        <f>SUM(M484:M488)</f>
        <v>0</v>
      </c>
      <c r="N483" s="38"/>
      <c r="O483" s="38">
        <f>SUM(O484:O488)</f>
        <v>0</v>
      </c>
      <c r="P483" s="38"/>
      <c r="Q483" s="38">
        <f>SUM(Q484:Q488)</f>
        <v>0</v>
      </c>
      <c r="R483" s="38"/>
      <c r="S483" s="38"/>
      <c r="T483" s="39"/>
      <c r="U483" s="38">
        <f>SUM(U484:U488)</f>
        <v>17</v>
      </c>
      <c r="AD483" s="1" t="s">
        <v>35</v>
      </c>
    </row>
    <row r="484" spans="1:59" outlineLevel="1" x14ac:dyDescent="0.2">
      <c r="A484" s="23">
        <v>121</v>
      </c>
      <c r="B484" s="23" t="s">
        <v>552</v>
      </c>
      <c r="C484" s="56" t="s">
        <v>553</v>
      </c>
      <c r="D484" s="25" t="s">
        <v>85</v>
      </c>
      <c r="E484" s="26">
        <v>10</v>
      </c>
      <c r="F484" s="27"/>
      <c r="G484" s="27"/>
      <c r="H484" s="27">
        <v>0</v>
      </c>
      <c r="I484" s="27">
        <f>ROUND(E484*H484,2)</f>
        <v>0</v>
      </c>
      <c r="J484" s="27">
        <v>260000</v>
      </c>
      <c r="K484" s="27">
        <f>ROUND(E484*J484,2)</f>
        <v>2600000</v>
      </c>
      <c r="L484" s="27">
        <v>21</v>
      </c>
      <c r="M484" s="27">
        <f>G484*(1+L484/100)</f>
        <v>0</v>
      </c>
      <c r="N484" s="27">
        <v>0</v>
      </c>
      <c r="O484" s="27">
        <f>ROUND(E484*N484,2)</f>
        <v>0</v>
      </c>
      <c r="P484" s="27">
        <v>0</v>
      </c>
      <c r="Q484" s="27">
        <f>ROUND(E484*P484,2)</f>
        <v>0</v>
      </c>
      <c r="R484" s="27"/>
      <c r="S484" s="27"/>
      <c r="T484" s="28">
        <v>1.7</v>
      </c>
      <c r="U484" s="27">
        <f>ROUND(E484*T484,2)</f>
        <v>17</v>
      </c>
      <c r="V484" s="29"/>
      <c r="W484" s="29"/>
      <c r="X484" s="29"/>
      <c r="Y484" s="29"/>
      <c r="Z484" s="29"/>
      <c r="AA484" s="29"/>
      <c r="AB484" s="29"/>
      <c r="AC484" s="29"/>
      <c r="AD484" s="29" t="s">
        <v>39</v>
      </c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  <c r="BF484" s="29"/>
      <c r="BG484" s="29"/>
    </row>
    <row r="485" spans="1:59" outlineLevel="1" x14ac:dyDescent="0.2">
      <c r="A485" s="23">
        <v>122</v>
      </c>
      <c r="B485" s="23" t="s">
        <v>554</v>
      </c>
      <c r="C485" s="56" t="s">
        <v>555</v>
      </c>
      <c r="D485" s="41" t="s">
        <v>308</v>
      </c>
      <c r="E485" s="26">
        <v>80</v>
      </c>
      <c r="F485" s="27"/>
      <c r="G485" s="42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8"/>
      <c r="U485" s="27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29"/>
      <c r="AR485" s="29"/>
      <c r="AS485" s="29"/>
      <c r="AT485" s="29"/>
      <c r="AU485" s="29"/>
      <c r="AV485" s="29"/>
      <c r="AW485" s="29"/>
      <c r="AX485" s="29"/>
      <c r="AY485" s="29"/>
      <c r="AZ485" s="29"/>
      <c r="BA485" s="29"/>
      <c r="BB485" s="29"/>
      <c r="BC485" s="29"/>
      <c r="BD485" s="29"/>
      <c r="BE485" s="29"/>
      <c r="BF485" s="29"/>
      <c r="BG485" s="29"/>
    </row>
    <row r="486" spans="1:59" outlineLevel="1" x14ac:dyDescent="0.2">
      <c r="A486" s="23">
        <v>123</v>
      </c>
      <c r="B486" s="23" t="s">
        <v>556</v>
      </c>
      <c r="C486" s="56" t="s">
        <v>557</v>
      </c>
      <c r="D486" s="41" t="s">
        <v>308</v>
      </c>
      <c r="E486" s="26">
        <v>10</v>
      </c>
      <c r="F486" s="27"/>
      <c r="G486" s="42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8"/>
      <c r="U486" s="27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9"/>
      <c r="AT486" s="29"/>
      <c r="AU486" s="29"/>
      <c r="AV486" s="29"/>
      <c r="AW486" s="29"/>
      <c r="AX486" s="29"/>
      <c r="AY486" s="29"/>
      <c r="AZ486" s="29"/>
      <c r="BA486" s="29"/>
      <c r="BB486" s="29"/>
      <c r="BC486" s="29"/>
      <c r="BD486" s="29"/>
      <c r="BE486" s="29"/>
      <c r="BF486" s="29"/>
      <c r="BG486" s="29"/>
    </row>
    <row r="487" spans="1:59" outlineLevel="1" x14ac:dyDescent="0.2">
      <c r="A487" s="23">
        <v>124</v>
      </c>
      <c r="B487" s="23" t="s">
        <v>558</v>
      </c>
      <c r="C487" s="56" t="s">
        <v>559</v>
      </c>
      <c r="D487" s="41" t="s">
        <v>85</v>
      </c>
      <c r="E487" s="26">
        <v>15</v>
      </c>
      <c r="F487" s="27"/>
      <c r="G487" s="42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8"/>
      <c r="U487" s="27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9"/>
      <c r="AT487" s="29"/>
      <c r="AU487" s="29"/>
      <c r="AV487" s="29"/>
      <c r="AW487" s="29"/>
      <c r="AX487" s="29"/>
      <c r="AY487" s="29"/>
      <c r="AZ487" s="29"/>
      <c r="BA487" s="29"/>
      <c r="BB487" s="29"/>
      <c r="BC487" s="29"/>
      <c r="BD487" s="29"/>
      <c r="BE487" s="29"/>
      <c r="BF487" s="29"/>
      <c r="BG487" s="29"/>
    </row>
    <row r="488" spans="1:59" outlineLevel="1" x14ac:dyDescent="0.2">
      <c r="A488" s="23">
        <v>125</v>
      </c>
      <c r="B488" s="23" t="s">
        <v>560</v>
      </c>
      <c r="C488" s="56" t="s">
        <v>561</v>
      </c>
      <c r="D488" s="41" t="s">
        <v>85</v>
      </c>
      <c r="E488" s="26">
        <v>15</v>
      </c>
      <c r="F488" s="27"/>
      <c r="G488" s="42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8"/>
      <c r="U488" s="27"/>
      <c r="V488" s="29"/>
      <c r="W488" s="29"/>
      <c r="X488" s="29"/>
      <c r="Y488" s="29"/>
      <c r="Z488" s="29"/>
      <c r="AA488" s="29"/>
      <c r="AB488" s="29"/>
      <c r="AC488" s="29"/>
      <c r="AD488" s="29" t="s">
        <v>49</v>
      </c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9"/>
      <c r="AT488" s="29"/>
      <c r="AU488" s="29"/>
      <c r="AV488" s="29"/>
      <c r="AW488" s="29"/>
      <c r="AX488" s="29"/>
      <c r="AY488" s="29"/>
      <c r="AZ488" s="33" t="str">
        <f>C486</f>
        <v xml:space="preserve">Montáž potrubí ohebného neizol. z AL do d 200 mm </v>
      </c>
      <c r="BA488" s="29"/>
      <c r="BB488" s="29"/>
      <c r="BC488" s="29"/>
      <c r="BD488" s="29"/>
      <c r="BE488" s="29"/>
      <c r="BF488" s="29"/>
      <c r="BG488" s="29"/>
    </row>
    <row r="489" spans="1:59" x14ac:dyDescent="0.2">
      <c r="A489" s="34" t="s">
        <v>32</v>
      </c>
      <c r="B489" s="34" t="s">
        <v>562</v>
      </c>
      <c r="C489" s="35" t="s">
        <v>563</v>
      </c>
      <c r="D489" s="36"/>
      <c r="E489" s="37"/>
      <c r="F489" s="38"/>
      <c r="G489" s="38">
        <f>SUMIF(AD490:AD490,"&lt;&gt;NOR",G490:G490)</f>
        <v>0</v>
      </c>
      <c r="H489" s="38"/>
      <c r="I489" s="38">
        <f>SUM(I490:I490)</f>
        <v>0</v>
      </c>
      <c r="J489" s="38"/>
      <c r="K489" s="38">
        <f>SUM(K490:K490)</f>
        <v>0</v>
      </c>
      <c r="L489" s="38"/>
      <c r="M489" s="38">
        <f>SUM(M490:M490)</f>
        <v>0</v>
      </c>
      <c r="N489" s="38"/>
      <c r="O489" s="38">
        <f>SUM(O490:O490)</f>
        <v>0</v>
      </c>
      <c r="P489" s="38"/>
      <c r="Q489" s="38">
        <f>SUM(Q490:Q490)</f>
        <v>0</v>
      </c>
      <c r="R489" s="38"/>
      <c r="S489" s="38"/>
      <c r="T489" s="39"/>
      <c r="U489" s="38">
        <f>SUM(U490:U490)</f>
        <v>4.0999999999999996</v>
      </c>
      <c r="AD489" s="1" t="s">
        <v>35</v>
      </c>
    </row>
    <row r="490" spans="1:59" outlineLevel="1" x14ac:dyDescent="0.2">
      <c r="A490" s="23">
        <v>126</v>
      </c>
      <c r="B490" s="23" t="s">
        <v>564</v>
      </c>
      <c r="C490" s="56" t="s">
        <v>565</v>
      </c>
      <c r="D490" s="25" t="s">
        <v>85</v>
      </c>
      <c r="E490" s="26">
        <v>1</v>
      </c>
      <c r="F490" s="27"/>
      <c r="G490" s="27"/>
      <c r="H490" s="27">
        <v>0</v>
      </c>
      <c r="I490" s="27">
        <f>ROUND(E490*H490,2)</f>
        <v>0</v>
      </c>
      <c r="J490" s="27">
        <v>0</v>
      </c>
      <c r="K490" s="27">
        <f>ROUND(E490*J490,2)</f>
        <v>0</v>
      </c>
      <c r="L490" s="27">
        <v>21</v>
      </c>
      <c r="M490" s="27">
        <f>G490*(1+L490/100)</f>
        <v>0</v>
      </c>
      <c r="N490" s="27">
        <v>1.16E-3</v>
      </c>
      <c r="O490" s="27">
        <f>ROUND(E490*N490,2)</f>
        <v>0</v>
      </c>
      <c r="P490" s="27">
        <v>0</v>
      </c>
      <c r="Q490" s="27">
        <f>ROUND(E490*P490,2)</f>
        <v>0</v>
      </c>
      <c r="R490" s="27"/>
      <c r="S490" s="27"/>
      <c r="T490" s="28">
        <v>4.0990000000000002</v>
      </c>
      <c r="U490" s="27">
        <f>ROUND(E490*T490,2)</f>
        <v>4.0999999999999996</v>
      </c>
      <c r="V490" s="29"/>
      <c r="W490" s="29"/>
      <c r="X490" s="29"/>
      <c r="Y490" s="29"/>
      <c r="Z490" s="29"/>
      <c r="AA490" s="29"/>
      <c r="AB490" s="29"/>
      <c r="AC490" s="29"/>
      <c r="AD490" s="29" t="s">
        <v>39</v>
      </c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9"/>
      <c r="AT490" s="29"/>
      <c r="AU490" s="29"/>
      <c r="AV490" s="29"/>
      <c r="AW490" s="29"/>
      <c r="AX490" s="29"/>
      <c r="AY490" s="29"/>
      <c r="AZ490" s="29"/>
      <c r="BA490" s="29"/>
      <c r="BB490" s="29"/>
      <c r="BC490" s="29"/>
      <c r="BD490" s="29"/>
      <c r="BE490" s="29"/>
      <c r="BF490" s="29"/>
      <c r="BG490" s="29"/>
    </row>
    <row r="491" spans="1:59" x14ac:dyDescent="0.2">
      <c r="A491" s="34" t="s">
        <v>32</v>
      </c>
      <c r="B491" s="34" t="s">
        <v>566</v>
      </c>
      <c r="C491" s="35" t="s">
        <v>567</v>
      </c>
      <c r="D491" s="36"/>
      <c r="E491" s="37"/>
      <c r="F491" s="38"/>
      <c r="G491" s="38">
        <f>SUMIF(AD492:AD502,"&lt;&gt;NOR",G492:G502)</f>
        <v>0</v>
      </c>
      <c r="H491" s="38"/>
      <c r="I491" s="38">
        <f>SUM(I492:I502)</f>
        <v>134646.78</v>
      </c>
      <c r="J491" s="38"/>
      <c r="K491" s="38">
        <f>SUM(K492:K502)</f>
        <v>16875670.020000003</v>
      </c>
      <c r="L491" s="38"/>
      <c r="M491" s="38">
        <f>SUM(M492:M502)</f>
        <v>0</v>
      </c>
      <c r="N491" s="38"/>
      <c r="O491" s="38">
        <f>SUM(O492:O502)</f>
        <v>0.45999999999999996</v>
      </c>
      <c r="P491" s="38"/>
      <c r="Q491" s="38">
        <f>SUM(Q492:Q502)</f>
        <v>0</v>
      </c>
      <c r="R491" s="38"/>
      <c r="S491" s="38"/>
      <c r="T491" s="39"/>
      <c r="U491" s="38">
        <f>SUM(U492:U502)</f>
        <v>160.99000000000004</v>
      </c>
      <c r="AD491" s="1" t="s">
        <v>35</v>
      </c>
    </row>
    <row r="492" spans="1:59" outlineLevel="1" x14ac:dyDescent="0.2">
      <c r="A492" s="23">
        <v>127</v>
      </c>
      <c r="B492" s="23" t="s">
        <v>568</v>
      </c>
      <c r="C492" s="24" t="s">
        <v>569</v>
      </c>
      <c r="D492" s="25" t="s">
        <v>308</v>
      </c>
      <c r="E492" s="26">
        <v>230</v>
      </c>
      <c r="F492" s="27"/>
      <c r="G492" s="27"/>
      <c r="H492" s="27">
        <v>154.15</v>
      </c>
      <c r="I492" s="27">
        <f>ROUND(E492*H492,2)</f>
        <v>35454.5</v>
      </c>
      <c r="J492" s="27">
        <v>154.85</v>
      </c>
      <c r="K492" s="27">
        <f>ROUND(E492*J492,2)</f>
        <v>35615.5</v>
      </c>
      <c r="L492" s="27">
        <v>21</v>
      </c>
      <c r="M492" s="27">
        <f>G492*(1+L492/100)</f>
        <v>0</v>
      </c>
      <c r="N492" s="27">
        <v>7.6000000000000004E-4</v>
      </c>
      <c r="O492" s="27">
        <f>ROUND(E492*N492,2)</f>
        <v>0.17</v>
      </c>
      <c r="P492" s="27">
        <v>0</v>
      </c>
      <c r="Q492" s="27">
        <f>ROUND(E492*P492,2)</f>
        <v>0</v>
      </c>
      <c r="R492" s="27"/>
      <c r="S492" s="27"/>
      <c r="T492" s="28">
        <v>0.29737999999999998</v>
      </c>
      <c r="U492" s="27">
        <f>ROUND(E492*T492,2)</f>
        <v>68.400000000000006</v>
      </c>
      <c r="V492" s="29"/>
      <c r="W492" s="29"/>
      <c r="X492" s="29"/>
      <c r="Y492" s="29"/>
      <c r="Z492" s="29"/>
      <c r="AA492" s="29"/>
      <c r="AB492" s="29"/>
      <c r="AC492" s="29"/>
      <c r="AD492" s="29" t="s">
        <v>39</v>
      </c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29"/>
      <c r="AR492" s="29"/>
      <c r="AS492" s="29"/>
      <c r="AT492" s="29"/>
      <c r="AU492" s="29"/>
      <c r="AV492" s="29"/>
      <c r="AW492" s="29"/>
      <c r="AX492" s="29"/>
      <c r="AY492" s="29"/>
      <c r="AZ492" s="29"/>
      <c r="BA492" s="29"/>
      <c r="BB492" s="29"/>
      <c r="BC492" s="29"/>
      <c r="BD492" s="29"/>
      <c r="BE492" s="29"/>
      <c r="BF492" s="29"/>
      <c r="BG492" s="29"/>
    </row>
    <row r="493" spans="1:59" outlineLevel="1" x14ac:dyDescent="0.2">
      <c r="A493" s="23">
        <v>128</v>
      </c>
      <c r="B493" s="23" t="s">
        <v>570</v>
      </c>
      <c r="C493" s="24" t="s">
        <v>571</v>
      </c>
      <c r="D493" s="25" t="s">
        <v>308</v>
      </c>
      <c r="E493" s="26">
        <v>90</v>
      </c>
      <c r="F493" s="27"/>
      <c r="G493" s="27"/>
      <c r="H493" s="27">
        <v>193.5</v>
      </c>
      <c r="I493" s="27">
        <f>ROUND(E493*H493,2)</f>
        <v>17415</v>
      </c>
      <c r="J493" s="27">
        <v>166.5</v>
      </c>
      <c r="K493" s="27">
        <f>ROUND(E493*J493,2)</f>
        <v>14985</v>
      </c>
      <c r="L493" s="27">
        <v>21</v>
      </c>
      <c r="M493" s="27">
        <f>G493*(1+L493/100)</f>
        <v>0</v>
      </c>
      <c r="N493" s="27">
        <v>8.8000000000000003E-4</v>
      </c>
      <c r="O493" s="27">
        <f>ROUND(E493*N493,2)</f>
        <v>0.08</v>
      </c>
      <c r="P493" s="27">
        <v>0</v>
      </c>
      <c r="Q493" s="27">
        <f>ROUND(E493*P493,2)</f>
        <v>0</v>
      </c>
      <c r="R493" s="27"/>
      <c r="S493" s="27"/>
      <c r="T493" s="28">
        <v>0.30737999999999999</v>
      </c>
      <c r="U493" s="27">
        <f>ROUND(E493*T493,2)</f>
        <v>27.66</v>
      </c>
      <c r="V493" s="29"/>
      <c r="W493" s="29"/>
      <c r="X493" s="29"/>
      <c r="Y493" s="29"/>
      <c r="Z493" s="29"/>
      <c r="AA493" s="29"/>
      <c r="AB493" s="29"/>
      <c r="AC493" s="29"/>
      <c r="AD493" s="29" t="s">
        <v>39</v>
      </c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9"/>
      <c r="AT493" s="29"/>
      <c r="AU493" s="29"/>
      <c r="AV493" s="29"/>
      <c r="AW493" s="29"/>
      <c r="AX493" s="29"/>
      <c r="AY493" s="29"/>
      <c r="AZ493" s="29"/>
      <c r="BA493" s="29"/>
      <c r="BB493" s="29"/>
      <c r="BC493" s="29"/>
      <c r="BD493" s="29"/>
      <c r="BE493" s="29"/>
      <c r="BF493" s="29"/>
      <c r="BG493" s="29"/>
    </row>
    <row r="494" spans="1:59" outlineLevel="1" x14ac:dyDescent="0.2">
      <c r="A494" s="23">
        <v>129</v>
      </c>
      <c r="B494" s="23" t="s">
        <v>572</v>
      </c>
      <c r="C494" s="24" t="s">
        <v>573</v>
      </c>
      <c r="D494" s="25" t="s">
        <v>308</v>
      </c>
      <c r="E494" s="26">
        <v>120</v>
      </c>
      <c r="F494" s="27"/>
      <c r="G494" s="27"/>
      <c r="H494" s="27">
        <v>233.85</v>
      </c>
      <c r="I494" s="27">
        <f>ROUND(E494*H494,2)</f>
        <v>28062</v>
      </c>
      <c r="J494" s="27">
        <v>161.15</v>
      </c>
      <c r="K494" s="27">
        <f>ROUND(E494*J494,2)</f>
        <v>19338</v>
      </c>
      <c r="L494" s="27">
        <v>21</v>
      </c>
      <c r="M494" s="27">
        <f>G494*(1+L494/100)</f>
        <v>0</v>
      </c>
      <c r="N494" s="27">
        <v>1.01E-3</v>
      </c>
      <c r="O494" s="27">
        <f>ROUND(E494*N494,2)</f>
        <v>0.12</v>
      </c>
      <c r="P494" s="27">
        <v>0</v>
      </c>
      <c r="Q494" s="27">
        <f>ROUND(E494*P494,2)</f>
        <v>0</v>
      </c>
      <c r="R494" s="27"/>
      <c r="S494" s="27"/>
      <c r="T494" s="28">
        <v>0.31738</v>
      </c>
      <c r="U494" s="27">
        <f>ROUND(E494*T494,2)</f>
        <v>38.090000000000003</v>
      </c>
      <c r="V494" s="29"/>
      <c r="W494" s="29"/>
      <c r="X494" s="29"/>
      <c r="Y494" s="29"/>
      <c r="Z494" s="29"/>
      <c r="AA494" s="29"/>
      <c r="AB494" s="29"/>
      <c r="AC494" s="29"/>
      <c r="AD494" s="29" t="s">
        <v>39</v>
      </c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29"/>
      <c r="AR494" s="29"/>
      <c r="AS494" s="29"/>
      <c r="AT494" s="29"/>
      <c r="AU494" s="29"/>
      <c r="AV494" s="29"/>
      <c r="AW494" s="29"/>
      <c r="AX494" s="29"/>
      <c r="AY494" s="29"/>
      <c r="AZ494" s="29"/>
      <c r="BA494" s="29"/>
      <c r="BB494" s="29"/>
      <c r="BC494" s="29"/>
      <c r="BD494" s="29"/>
      <c r="BE494" s="29"/>
      <c r="BF494" s="29"/>
      <c r="BG494" s="29"/>
    </row>
    <row r="495" spans="1:59" outlineLevel="1" x14ac:dyDescent="0.2">
      <c r="A495" s="23">
        <v>130</v>
      </c>
      <c r="B495" s="23" t="s">
        <v>574</v>
      </c>
      <c r="C495" s="24" t="s">
        <v>575</v>
      </c>
      <c r="D495" s="25" t="s">
        <v>308</v>
      </c>
      <c r="E495" s="26">
        <v>40</v>
      </c>
      <c r="F495" s="27"/>
      <c r="G495" s="27"/>
      <c r="H495" s="27">
        <v>433.04</v>
      </c>
      <c r="I495" s="27">
        <f>ROUND(E495*H495,2)</f>
        <v>17321.599999999999</v>
      </c>
      <c r="J495" s="27">
        <v>119.95999999999998</v>
      </c>
      <c r="K495" s="27">
        <f>ROUND(E495*J495,2)</f>
        <v>4798.3999999999996</v>
      </c>
      <c r="L495" s="27">
        <v>21</v>
      </c>
      <c r="M495" s="27">
        <f>G495*(1+L495/100)</f>
        <v>0</v>
      </c>
      <c r="N495" s="27">
        <v>1.6000000000000001E-3</v>
      </c>
      <c r="O495" s="27">
        <f>ROUND(E495*N495,2)</f>
        <v>0.06</v>
      </c>
      <c r="P495" s="27">
        <v>0</v>
      </c>
      <c r="Q495" s="27">
        <f>ROUND(E495*P495,2)</f>
        <v>0</v>
      </c>
      <c r="R495" s="27"/>
      <c r="S495" s="27"/>
      <c r="T495" s="28">
        <v>0.33332000000000001</v>
      </c>
      <c r="U495" s="27">
        <f>ROUND(E495*T495,2)</f>
        <v>13.33</v>
      </c>
      <c r="V495" s="29"/>
      <c r="W495" s="29"/>
      <c r="X495" s="29"/>
      <c r="Y495" s="29"/>
      <c r="Z495" s="29"/>
      <c r="AA495" s="29"/>
      <c r="AB495" s="29"/>
      <c r="AC495" s="29"/>
      <c r="AD495" s="29" t="s">
        <v>39</v>
      </c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  <c r="BF495" s="29"/>
      <c r="BG495" s="29"/>
    </row>
    <row r="496" spans="1:59" outlineLevel="1" x14ac:dyDescent="0.2">
      <c r="A496" s="23">
        <v>131</v>
      </c>
      <c r="B496" s="23" t="s">
        <v>576</v>
      </c>
      <c r="C496" s="24" t="s">
        <v>577</v>
      </c>
      <c r="D496" s="25" t="s">
        <v>85</v>
      </c>
      <c r="E496" s="26">
        <v>4</v>
      </c>
      <c r="F496" s="27"/>
      <c r="G496" s="27"/>
      <c r="H496" s="27">
        <v>9064.82</v>
      </c>
      <c r="I496" s="27">
        <f>ROUND(E496*H496,2)</f>
        <v>36259.279999999999</v>
      </c>
      <c r="J496" s="27">
        <v>160.18000000000029</v>
      </c>
      <c r="K496" s="27">
        <f>ROUND(E496*J496,2)</f>
        <v>640.72</v>
      </c>
      <c r="L496" s="27">
        <v>21</v>
      </c>
      <c r="M496" s="27">
        <f>G496*(1+L496/100)</f>
        <v>0</v>
      </c>
      <c r="N496" s="27">
        <v>7.7099999999999998E-3</v>
      </c>
      <c r="O496" s="27">
        <f>ROUND(E496*N496,2)</f>
        <v>0.03</v>
      </c>
      <c r="P496" s="27">
        <v>0</v>
      </c>
      <c r="Q496" s="27">
        <f>ROUND(E496*P496,2)</f>
        <v>0</v>
      </c>
      <c r="R496" s="27"/>
      <c r="S496" s="27"/>
      <c r="T496" s="28">
        <v>0.5</v>
      </c>
      <c r="U496" s="27">
        <f>ROUND(E496*T496,2)</f>
        <v>2</v>
      </c>
      <c r="V496" s="29"/>
      <c r="W496" s="29"/>
      <c r="X496" s="29"/>
      <c r="Y496" s="29"/>
      <c r="Z496" s="29"/>
      <c r="AA496" s="29"/>
      <c r="AB496" s="29"/>
      <c r="AC496" s="29"/>
      <c r="AD496" s="29" t="s">
        <v>39</v>
      </c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</row>
    <row r="497" spans="1:59" outlineLevel="1" x14ac:dyDescent="0.2">
      <c r="A497" s="23">
        <v>132</v>
      </c>
      <c r="B497" s="57" t="s">
        <v>578</v>
      </c>
      <c r="C497" s="56" t="s">
        <v>579</v>
      </c>
      <c r="D497" s="25" t="s">
        <v>85</v>
      </c>
      <c r="E497" s="26">
        <v>42</v>
      </c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8"/>
      <c r="U497" s="27"/>
      <c r="V497" s="29"/>
      <c r="W497" s="29"/>
      <c r="X497" s="29"/>
      <c r="Y497" s="29"/>
      <c r="Z497" s="29"/>
      <c r="AA497" s="29"/>
      <c r="AB497" s="29"/>
      <c r="AC497" s="29"/>
      <c r="AD497" s="29" t="s">
        <v>49</v>
      </c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33" t="str">
        <f>C497</f>
        <v xml:space="preserve">Propojení měděného potrubí vytápění D 28 mm </v>
      </c>
      <c r="BA497" s="29"/>
      <c r="BB497" s="29"/>
      <c r="BC497" s="29"/>
      <c r="BD497" s="29"/>
      <c r="BE497" s="29"/>
      <c r="BF497" s="29"/>
      <c r="BG497" s="29"/>
    </row>
    <row r="498" spans="1:59" outlineLevel="1" x14ac:dyDescent="0.2">
      <c r="A498" s="23">
        <v>133</v>
      </c>
      <c r="B498" s="57" t="s">
        <v>580</v>
      </c>
      <c r="C498" s="56" t="s">
        <v>581</v>
      </c>
      <c r="D498" s="25" t="s">
        <v>308</v>
      </c>
      <c r="E498" s="26">
        <v>480</v>
      </c>
      <c r="F498" s="27"/>
      <c r="G498" s="27"/>
      <c r="H498" s="27">
        <v>0.28000000000000003</v>
      </c>
      <c r="I498" s="27">
        <f>ROUND(E498*H498,2)</f>
        <v>134.4</v>
      </c>
      <c r="J498" s="27">
        <v>34999.72</v>
      </c>
      <c r="K498" s="27">
        <f>ROUND(E498*J498,2)</f>
        <v>16799865.600000001</v>
      </c>
      <c r="L498" s="27">
        <v>21</v>
      </c>
      <c r="M498" s="27">
        <f>G498*(1+L498/100)</f>
        <v>0</v>
      </c>
      <c r="N498" s="27">
        <v>0</v>
      </c>
      <c r="O498" s="27">
        <f>ROUND(E498*N498,2)</f>
        <v>0</v>
      </c>
      <c r="P498" s="27">
        <v>0</v>
      </c>
      <c r="Q498" s="27">
        <f>ROUND(E498*P498,2)</f>
        <v>0</v>
      </c>
      <c r="R498" s="27"/>
      <c r="S498" s="27"/>
      <c r="T498" s="28">
        <v>2.1000000000000001E-2</v>
      </c>
      <c r="U498" s="27">
        <f>ROUND(E498*T498,2)</f>
        <v>10.08</v>
      </c>
      <c r="V498" s="29"/>
      <c r="W498" s="29"/>
      <c r="X498" s="29"/>
      <c r="Y498" s="29"/>
      <c r="Z498" s="29"/>
      <c r="AA498" s="29"/>
      <c r="AB498" s="29"/>
      <c r="AC498" s="29"/>
      <c r="AD498" s="29" t="s">
        <v>39</v>
      </c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29"/>
      <c r="AR498" s="29"/>
      <c r="AS498" s="29"/>
      <c r="AT498" s="29"/>
      <c r="AU498" s="29"/>
      <c r="AV498" s="29"/>
      <c r="AW498" s="29"/>
      <c r="AX498" s="29"/>
      <c r="AY498" s="29"/>
      <c r="AZ498" s="29"/>
      <c r="BA498" s="29"/>
      <c r="BB498" s="29"/>
      <c r="BC498" s="29"/>
      <c r="BD498" s="29"/>
      <c r="BE498" s="29"/>
      <c r="BF498" s="29"/>
      <c r="BG498" s="29"/>
    </row>
    <row r="499" spans="1:59" outlineLevel="1" x14ac:dyDescent="0.2">
      <c r="A499" s="23">
        <v>134</v>
      </c>
      <c r="B499" s="57" t="s">
        <v>582</v>
      </c>
      <c r="C499" s="56" t="s">
        <v>583</v>
      </c>
      <c r="D499" s="25" t="s">
        <v>85</v>
      </c>
      <c r="E499" s="26">
        <v>3</v>
      </c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8"/>
      <c r="U499" s="27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  <c r="AV499" s="29"/>
      <c r="AW499" s="29"/>
      <c r="AX499" s="29"/>
      <c r="AY499" s="29"/>
      <c r="AZ499" s="29"/>
      <c r="BA499" s="29"/>
      <c r="BB499" s="29"/>
      <c r="BC499" s="29"/>
      <c r="BD499" s="29"/>
      <c r="BE499" s="29"/>
      <c r="BF499" s="29"/>
      <c r="BG499" s="29"/>
    </row>
    <row r="500" spans="1:59" outlineLevel="1" x14ac:dyDescent="0.2">
      <c r="A500" s="23">
        <v>135</v>
      </c>
      <c r="B500" s="57" t="s">
        <v>584</v>
      </c>
      <c r="C500" s="56" t="s">
        <v>759</v>
      </c>
      <c r="D500" s="25" t="s">
        <v>85</v>
      </c>
      <c r="E500" s="26">
        <v>1</v>
      </c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8"/>
      <c r="U500" s="27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29"/>
      <c r="AR500" s="29"/>
      <c r="AS500" s="29"/>
      <c r="AT500" s="29"/>
      <c r="AU500" s="29"/>
      <c r="AV500" s="29"/>
      <c r="AW500" s="29"/>
      <c r="AX500" s="29"/>
      <c r="AY500" s="29"/>
      <c r="AZ500" s="29"/>
      <c r="BA500" s="29"/>
      <c r="BB500" s="29"/>
      <c r="BC500" s="29"/>
      <c r="BD500" s="29"/>
      <c r="BE500" s="29"/>
      <c r="BF500" s="29"/>
      <c r="BG500" s="29"/>
    </row>
    <row r="501" spans="1:59" ht="12.75" customHeight="1" outlineLevel="1" x14ac:dyDescent="0.2">
      <c r="A501" s="23">
        <v>136</v>
      </c>
      <c r="B501" s="57" t="s">
        <v>585</v>
      </c>
      <c r="C501" s="56" t="s">
        <v>586</v>
      </c>
      <c r="D501" s="25" t="s">
        <v>85</v>
      </c>
      <c r="E501" s="26">
        <v>4</v>
      </c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8"/>
      <c r="U501" s="27"/>
      <c r="V501" s="29"/>
      <c r="W501" s="29"/>
      <c r="X501" s="29"/>
      <c r="Y501" s="29"/>
      <c r="Z501" s="29"/>
      <c r="AA501" s="29"/>
      <c r="AB501" s="29"/>
      <c r="AC501" s="29"/>
      <c r="AD501" s="29" t="s">
        <v>49</v>
      </c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33" t="str">
        <f>C501</f>
        <v>Montáž přírub. armatur, 2 příruby, PN 1,6, DN 25 včetně kulového kohoutu</v>
      </c>
      <c r="BA501" s="29"/>
      <c r="BB501" s="29"/>
      <c r="BC501" s="29"/>
      <c r="BD501" s="29"/>
      <c r="BE501" s="29"/>
      <c r="BF501" s="29"/>
      <c r="BG501" s="29"/>
    </row>
    <row r="502" spans="1:59" outlineLevel="1" x14ac:dyDescent="0.2">
      <c r="A502" s="23">
        <v>137</v>
      </c>
      <c r="B502" s="23" t="s">
        <v>587</v>
      </c>
      <c r="C502" s="24" t="s">
        <v>588</v>
      </c>
      <c r="D502" s="25" t="s">
        <v>70</v>
      </c>
      <c r="E502" s="26">
        <v>0.44</v>
      </c>
      <c r="F502" s="27"/>
      <c r="G502" s="27"/>
      <c r="H502" s="27">
        <v>0</v>
      </c>
      <c r="I502" s="27">
        <f>ROUND(E502*H502,2)</f>
        <v>0</v>
      </c>
      <c r="J502" s="27">
        <v>970</v>
      </c>
      <c r="K502" s="27">
        <f>ROUND(E502*J502,2)</f>
        <v>426.8</v>
      </c>
      <c r="L502" s="27">
        <v>21</v>
      </c>
      <c r="M502" s="27">
        <f>G502*(1+L502/100)</f>
        <v>0</v>
      </c>
      <c r="N502" s="27">
        <v>0</v>
      </c>
      <c r="O502" s="27">
        <f>ROUND(E502*N502,2)</f>
        <v>0</v>
      </c>
      <c r="P502" s="27">
        <v>0</v>
      </c>
      <c r="Q502" s="27">
        <f>ROUND(E502*P502,2)</f>
        <v>0</v>
      </c>
      <c r="R502" s="27"/>
      <c r="S502" s="27"/>
      <c r="T502" s="28">
        <v>3.246</v>
      </c>
      <c r="U502" s="27">
        <f>ROUND(E502*T502,2)</f>
        <v>1.43</v>
      </c>
      <c r="V502" s="29"/>
      <c r="W502" s="29"/>
      <c r="X502" s="29"/>
      <c r="Y502" s="29"/>
      <c r="Z502" s="29"/>
      <c r="AA502" s="29"/>
      <c r="AB502" s="29"/>
      <c r="AC502" s="29"/>
      <c r="AD502" s="29" t="s">
        <v>39</v>
      </c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29"/>
      <c r="AR502" s="29"/>
      <c r="AS502" s="29"/>
      <c r="AT502" s="29"/>
      <c r="AU502" s="29"/>
      <c r="AV502" s="29"/>
      <c r="AW502" s="29"/>
      <c r="AX502" s="29"/>
      <c r="AY502" s="29"/>
      <c r="AZ502" s="29"/>
      <c r="BA502" s="29"/>
      <c r="BB502" s="29"/>
      <c r="BC502" s="29"/>
      <c r="BD502" s="29"/>
      <c r="BE502" s="29"/>
      <c r="BF502" s="29"/>
      <c r="BG502" s="29"/>
    </row>
    <row r="503" spans="1:59" x14ac:dyDescent="0.2">
      <c r="A503" s="34" t="s">
        <v>32</v>
      </c>
      <c r="B503" s="34" t="s">
        <v>589</v>
      </c>
      <c r="C503" s="35" t="s">
        <v>590</v>
      </c>
      <c r="D503" s="36"/>
      <c r="E503" s="37"/>
      <c r="F503" s="38"/>
      <c r="G503" s="38">
        <f>SUMIF(AD504:AD505,"&lt;&gt;NOR",G504:G505)</f>
        <v>0</v>
      </c>
      <c r="H503" s="38"/>
      <c r="I503" s="38">
        <f>SUM(I504:I505)</f>
        <v>74019.61</v>
      </c>
      <c r="J503" s="38"/>
      <c r="K503" s="38">
        <f>SUM(K504:K505)</f>
        <v>9727.75</v>
      </c>
      <c r="L503" s="38"/>
      <c r="M503" s="38">
        <f>SUM(M504:M505)</f>
        <v>0</v>
      </c>
      <c r="N503" s="38"/>
      <c r="O503" s="38">
        <f>SUM(O504:O505)</f>
        <v>0.38</v>
      </c>
      <c r="P503" s="38"/>
      <c r="Q503" s="38">
        <f>SUM(Q504:Q505)</f>
        <v>0</v>
      </c>
      <c r="R503" s="38"/>
      <c r="S503" s="38"/>
      <c r="T503" s="39"/>
      <c r="U503" s="38">
        <f>SUM(U504:U505)</f>
        <v>37.11</v>
      </c>
      <c r="AD503" s="1" t="s">
        <v>35</v>
      </c>
    </row>
    <row r="504" spans="1:59" outlineLevel="1" x14ac:dyDescent="0.2">
      <c r="A504" s="23">
        <v>138</v>
      </c>
      <c r="B504" s="23" t="s">
        <v>591</v>
      </c>
      <c r="C504" s="56" t="s">
        <v>756</v>
      </c>
      <c r="D504" s="25" t="s">
        <v>85</v>
      </c>
      <c r="E504" s="26">
        <v>37</v>
      </c>
      <c r="F504" s="27"/>
      <c r="G504" s="27"/>
      <c r="H504" s="27">
        <v>2000.53</v>
      </c>
      <c r="I504" s="27">
        <f>ROUND(E504*H504,2)</f>
        <v>74019.61</v>
      </c>
      <c r="J504" s="27">
        <v>254.47000000000003</v>
      </c>
      <c r="K504" s="27">
        <f>ROUND(E504*J504,2)</f>
        <v>9415.39</v>
      </c>
      <c r="L504" s="27">
        <v>21</v>
      </c>
      <c r="M504" s="27">
        <f>G504*(1+L504/100)</f>
        <v>0</v>
      </c>
      <c r="N504" s="27">
        <v>1.0200000000000001E-2</v>
      </c>
      <c r="O504" s="27">
        <f>ROUND(E504*N504,2)</f>
        <v>0.38</v>
      </c>
      <c r="P504" s="27">
        <v>0</v>
      </c>
      <c r="Q504" s="27">
        <f>ROUND(E504*P504,2)</f>
        <v>0</v>
      </c>
      <c r="R504" s="27"/>
      <c r="S504" s="27"/>
      <c r="T504" s="28">
        <v>0.97499999999999998</v>
      </c>
      <c r="U504" s="27">
        <f>ROUND(E504*T504,2)</f>
        <v>36.08</v>
      </c>
      <c r="V504" s="29"/>
      <c r="W504" s="29"/>
      <c r="X504" s="29"/>
      <c r="Y504" s="29"/>
      <c r="Z504" s="29"/>
      <c r="AA504" s="29"/>
      <c r="AB504" s="29"/>
      <c r="AC504" s="29"/>
      <c r="AD504" s="29" t="s">
        <v>39</v>
      </c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  <c r="AY504" s="29"/>
      <c r="AZ504" s="29"/>
      <c r="BA504" s="29"/>
      <c r="BB504" s="29"/>
      <c r="BC504" s="29"/>
      <c r="BD504" s="29"/>
      <c r="BE504" s="29"/>
      <c r="BF504" s="29"/>
      <c r="BG504" s="29"/>
    </row>
    <row r="505" spans="1:59" outlineLevel="1" x14ac:dyDescent="0.2">
      <c r="A505" s="23">
        <v>139</v>
      </c>
      <c r="B505" s="23" t="s">
        <v>592</v>
      </c>
      <c r="C505" s="24" t="s">
        <v>593</v>
      </c>
      <c r="D505" s="25" t="s">
        <v>70</v>
      </c>
      <c r="E505" s="26">
        <v>0.38</v>
      </c>
      <c r="F505" s="27"/>
      <c r="G505" s="27"/>
      <c r="H505" s="27">
        <v>0</v>
      </c>
      <c r="I505" s="27">
        <f>ROUND(E505*H505,2)</f>
        <v>0</v>
      </c>
      <c r="J505" s="27">
        <v>822</v>
      </c>
      <c r="K505" s="27">
        <f>ROUND(E505*J505,2)</f>
        <v>312.36</v>
      </c>
      <c r="L505" s="27">
        <v>21</v>
      </c>
      <c r="M505" s="27">
        <f>G505*(1+L505/100)</f>
        <v>0</v>
      </c>
      <c r="N505" s="27">
        <v>0</v>
      </c>
      <c r="O505" s="27">
        <f>ROUND(E505*N505,2)</f>
        <v>0</v>
      </c>
      <c r="P505" s="27">
        <v>0</v>
      </c>
      <c r="Q505" s="27">
        <f>ROUND(E505*P505,2)</f>
        <v>0</v>
      </c>
      <c r="R505" s="27"/>
      <c r="S505" s="27"/>
      <c r="T505" s="28">
        <v>2.71</v>
      </c>
      <c r="U505" s="27">
        <f>ROUND(E505*T505,2)</f>
        <v>1.03</v>
      </c>
      <c r="V505" s="29"/>
      <c r="W505" s="29"/>
      <c r="X505" s="29"/>
      <c r="Y505" s="29"/>
      <c r="Z505" s="29"/>
      <c r="AA505" s="29"/>
      <c r="AB505" s="29"/>
      <c r="AC505" s="29"/>
      <c r="AD505" s="29" t="s">
        <v>39</v>
      </c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  <c r="AV505" s="29"/>
      <c r="AW505" s="29"/>
      <c r="AX505" s="29"/>
      <c r="AY505" s="29"/>
      <c r="AZ505" s="29"/>
      <c r="BA505" s="29"/>
      <c r="BB505" s="29"/>
      <c r="BC505" s="29"/>
      <c r="BD505" s="29"/>
      <c r="BE505" s="29"/>
      <c r="BF505" s="29"/>
      <c r="BG505" s="29"/>
    </row>
    <row r="506" spans="1:59" x14ac:dyDescent="0.2">
      <c r="A506" s="34" t="s">
        <v>32</v>
      </c>
      <c r="B506" s="34" t="s">
        <v>594</v>
      </c>
      <c r="C506" s="35" t="s">
        <v>595</v>
      </c>
      <c r="D506" s="36"/>
      <c r="E506" s="37"/>
      <c r="F506" s="38"/>
      <c r="G506" s="38">
        <f>SUMIF(AD507:AD519,"&lt;&gt;NOR",G507:G519)</f>
        <v>0</v>
      </c>
      <c r="H506" s="38"/>
      <c r="I506" s="38">
        <f>SUM(I507:I519)</f>
        <v>246463.36999999997</v>
      </c>
      <c r="J506" s="38"/>
      <c r="K506" s="38">
        <f>SUM(K507:K519)</f>
        <v>216446.71000000002</v>
      </c>
      <c r="L506" s="38"/>
      <c r="M506" s="38">
        <f>SUM(M507:M519)</f>
        <v>0</v>
      </c>
      <c r="N506" s="38"/>
      <c r="O506" s="38">
        <f>SUM(O507:O519)</f>
        <v>19.66</v>
      </c>
      <c r="P506" s="38"/>
      <c r="Q506" s="38">
        <f>SUM(Q507:Q519)</f>
        <v>0</v>
      </c>
      <c r="R506" s="38"/>
      <c r="S506" s="38"/>
      <c r="T506" s="39"/>
      <c r="U506" s="38">
        <f>SUM(U507:U519)</f>
        <v>441.65</v>
      </c>
      <c r="AD506" s="1" t="s">
        <v>35</v>
      </c>
    </row>
    <row r="507" spans="1:59" ht="22.5" outlineLevel="1" x14ac:dyDescent="0.2">
      <c r="A507" s="23">
        <v>140</v>
      </c>
      <c r="B507" s="23" t="s">
        <v>596</v>
      </c>
      <c r="C507" s="24" t="s">
        <v>597</v>
      </c>
      <c r="D507" s="25" t="s">
        <v>308</v>
      </c>
      <c r="E507" s="26">
        <v>830</v>
      </c>
      <c r="F507" s="27"/>
      <c r="G507" s="27"/>
      <c r="H507" s="27">
        <v>190.96</v>
      </c>
      <c r="I507" s="27">
        <f t="shared" ref="I507:I512" si="24">ROUND(E507*H507,2)</f>
        <v>158496.79999999999</v>
      </c>
      <c r="J507" s="27">
        <v>152.04</v>
      </c>
      <c r="K507" s="27">
        <f t="shared" ref="K507:K512" si="25">ROUND(E507*J507,2)</f>
        <v>126193.2</v>
      </c>
      <c r="L507" s="27">
        <v>21</v>
      </c>
      <c r="M507" s="27">
        <f t="shared" ref="M507:M512" si="26">G507*(1+L507/100)</f>
        <v>0</v>
      </c>
      <c r="N507" s="27">
        <v>1.4540000000000001E-2</v>
      </c>
      <c r="O507" s="27">
        <f t="shared" ref="O507:O512" si="27">ROUND(E507*N507,2)</f>
        <v>12.07</v>
      </c>
      <c r="P507" s="27">
        <v>0</v>
      </c>
      <c r="Q507" s="27">
        <f t="shared" ref="Q507:Q512" si="28">ROUND(E507*P507,2)</f>
        <v>0</v>
      </c>
      <c r="R507" s="27"/>
      <c r="S507" s="27"/>
      <c r="T507" s="28">
        <v>0.36099999999999999</v>
      </c>
      <c r="U507" s="27">
        <f t="shared" ref="U507:U512" si="29">ROUND(E507*T507,2)</f>
        <v>299.63</v>
      </c>
      <c r="V507" s="29"/>
      <c r="W507" s="29"/>
      <c r="X507" s="29"/>
      <c r="Y507" s="29"/>
      <c r="Z507" s="29"/>
      <c r="AA507" s="29"/>
      <c r="AB507" s="29"/>
      <c r="AC507" s="29"/>
      <c r="AD507" s="29" t="s">
        <v>39</v>
      </c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  <c r="AS507" s="29"/>
      <c r="AT507" s="29"/>
      <c r="AU507" s="29"/>
      <c r="AV507" s="29"/>
      <c r="AW507" s="29"/>
      <c r="AX507" s="29"/>
      <c r="AY507" s="29"/>
      <c r="AZ507" s="29"/>
      <c r="BA507" s="29"/>
      <c r="BB507" s="29"/>
      <c r="BC507" s="29"/>
      <c r="BD507" s="29"/>
      <c r="BE507" s="29"/>
      <c r="BF507" s="29"/>
      <c r="BG507" s="29"/>
    </row>
    <row r="508" spans="1:59" ht="22.5" outlineLevel="1" x14ac:dyDescent="0.2">
      <c r="A508" s="23">
        <v>141</v>
      </c>
      <c r="B508" s="23" t="s">
        <v>598</v>
      </c>
      <c r="C508" s="24" t="s">
        <v>599</v>
      </c>
      <c r="D508" s="25" t="s">
        <v>308</v>
      </c>
      <c r="E508" s="26">
        <v>40</v>
      </c>
      <c r="F508" s="27"/>
      <c r="G508" s="27"/>
      <c r="H508" s="27">
        <v>290.42</v>
      </c>
      <c r="I508" s="27">
        <f t="shared" si="24"/>
        <v>11616.8</v>
      </c>
      <c r="J508" s="27">
        <v>223.57999999999998</v>
      </c>
      <c r="K508" s="27">
        <f t="shared" si="25"/>
        <v>8943.2000000000007</v>
      </c>
      <c r="L508" s="27">
        <v>21</v>
      </c>
      <c r="M508" s="27">
        <f t="shared" si="26"/>
        <v>0</v>
      </c>
      <c r="N508" s="27">
        <v>2.2280000000000001E-2</v>
      </c>
      <c r="O508" s="27">
        <f t="shared" si="27"/>
        <v>0.89</v>
      </c>
      <c r="P508" s="27">
        <v>0</v>
      </c>
      <c r="Q508" s="27">
        <f t="shared" si="28"/>
        <v>0</v>
      </c>
      <c r="R508" s="27"/>
      <c r="S508" s="27"/>
      <c r="T508" s="28">
        <v>0.48899999999999999</v>
      </c>
      <c r="U508" s="27">
        <f t="shared" si="29"/>
        <v>19.559999999999999</v>
      </c>
      <c r="V508" s="29"/>
      <c r="W508" s="29"/>
      <c r="X508" s="29"/>
      <c r="Y508" s="29"/>
      <c r="Z508" s="29"/>
      <c r="AA508" s="29"/>
      <c r="AB508" s="29"/>
      <c r="AC508" s="29"/>
      <c r="AD508" s="29" t="s">
        <v>39</v>
      </c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</row>
    <row r="509" spans="1:59" ht="22.5" outlineLevel="1" x14ac:dyDescent="0.2">
      <c r="A509" s="23">
        <v>142</v>
      </c>
      <c r="B509" s="23" t="s">
        <v>600</v>
      </c>
      <c r="C509" s="24" t="s">
        <v>601</v>
      </c>
      <c r="D509" s="25" t="s">
        <v>73</v>
      </c>
      <c r="E509" s="26">
        <v>390</v>
      </c>
      <c r="F509" s="27"/>
      <c r="G509" s="27"/>
      <c r="H509" s="27">
        <v>0</v>
      </c>
      <c r="I509" s="27">
        <f t="shared" si="24"/>
        <v>0</v>
      </c>
      <c r="J509" s="27">
        <v>70</v>
      </c>
      <c r="K509" s="27">
        <f t="shared" si="25"/>
        <v>27300</v>
      </c>
      <c r="L509" s="27">
        <v>21</v>
      </c>
      <c r="M509" s="27">
        <f t="shared" si="26"/>
        <v>0</v>
      </c>
      <c r="N509" s="27">
        <v>0</v>
      </c>
      <c r="O509" s="27">
        <f t="shared" si="27"/>
        <v>0</v>
      </c>
      <c r="P509" s="27">
        <v>0</v>
      </c>
      <c r="Q509" s="27">
        <f t="shared" si="28"/>
        <v>0</v>
      </c>
      <c r="R509" s="27"/>
      <c r="S509" s="27"/>
      <c r="T509" s="28">
        <v>0.05</v>
      </c>
      <c r="U509" s="27">
        <f t="shared" si="29"/>
        <v>19.5</v>
      </c>
      <c r="V509" s="29"/>
      <c r="W509" s="29"/>
      <c r="X509" s="29"/>
      <c r="Y509" s="29"/>
      <c r="Z509" s="29"/>
      <c r="AA509" s="29"/>
      <c r="AB509" s="29"/>
      <c r="AC509" s="29"/>
      <c r="AD509" s="29" t="s">
        <v>39</v>
      </c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  <c r="AY509" s="29"/>
      <c r="AZ509" s="29"/>
      <c r="BA509" s="29"/>
      <c r="BB509" s="29"/>
      <c r="BC509" s="29"/>
      <c r="BD509" s="29"/>
      <c r="BE509" s="29"/>
      <c r="BF509" s="29"/>
      <c r="BG509" s="29"/>
    </row>
    <row r="510" spans="1:59" ht="22.5" outlineLevel="1" x14ac:dyDescent="0.2">
      <c r="A510" s="23">
        <v>143</v>
      </c>
      <c r="B510" s="23" t="s">
        <v>602</v>
      </c>
      <c r="C510" s="24" t="s">
        <v>603</v>
      </c>
      <c r="D510" s="25" t="s">
        <v>73</v>
      </c>
      <c r="E510" s="26">
        <v>390</v>
      </c>
      <c r="F510" s="27"/>
      <c r="G510" s="27"/>
      <c r="H510" s="27">
        <v>165.8</v>
      </c>
      <c r="I510" s="27">
        <f t="shared" si="24"/>
        <v>64662</v>
      </c>
      <c r="J510" s="27">
        <v>64.199999999999989</v>
      </c>
      <c r="K510" s="27">
        <f t="shared" si="25"/>
        <v>25038</v>
      </c>
      <c r="L510" s="27">
        <v>21</v>
      </c>
      <c r="M510" s="27">
        <f t="shared" si="26"/>
        <v>0</v>
      </c>
      <c r="N510" s="27">
        <v>1.6400000000000001E-2</v>
      </c>
      <c r="O510" s="27">
        <f t="shared" si="27"/>
        <v>6.4</v>
      </c>
      <c r="P510" s="27">
        <v>0</v>
      </c>
      <c r="Q510" s="27">
        <f t="shared" si="28"/>
        <v>0</v>
      </c>
      <c r="R510" s="27"/>
      <c r="S510" s="27"/>
      <c r="T510" s="28">
        <v>0.13</v>
      </c>
      <c r="U510" s="27">
        <f t="shared" si="29"/>
        <v>50.7</v>
      </c>
      <c r="V510" s="29"/>
      <c r="W510" s="29"/>
      <c r="X510" s="29"/>
      <c r="Y510" s="29"/>
      <c r="Z510" s="29"/>
      <c r="AA510" s="29"/>
      <c r="AB510" s="29"/>
      <c r="AC510" s="29"/>
      <c r="AD510" s="29" t="s">
        <v>39</v>
      </c>
      <c r="AE510" s="29"/>
      <c r="AF510" s="29"/>
      <c r="AG510" s="29"/>
      <c r="AH510" s="29"/>
      <c r="AI510" s="29"/>
      <c r="AJ510" s="29"/>
      <c r="AK510" s="29"/>
      <c r="AL510" s="29"/>
      <c r="AM510" s="29"/>
      <c r="AN510" s="29"/>
      <c r="AO510" s="29"/>
      <c r="AP510" s="29"/>
      <c r="AQ510" s="29"/>
      <c r="AR510" s="29"/>
      <c r="AS510" s="29"/>
      <c r="AT510" s="29"/>
      <c r="AU510" s="29"/>
      <c r="AV510" s="29"/>
      <c r="AW510" s="29"/>
      <c r="AX510" s="29"/>
      <c r="AY510" s="29"/>
      <c r="AZ510" s="29"/>
      <c r="BA510" s="29"/>
      <c r="BB510" s="29"/>
      <c r="BC510" s="29"/>
      <c r="BD510" s="29"/>
      <c r="BE510" s="29"/>
      <c r="BF510" s="29"/>
      <c r="BG510" s="29"/>
    </row>
    <row r="511" spans="1:59" outlineLevel="1" x14ac:dyDescent="0.2">
      <c r="A511" s="23">
        <v>144</v>
      </c>
      <c r="B511" s="23" t="s">
        <v>604</v>
      </c>
      <c r="C511" s="24" t="s">
        <v>605</v>
      </c>
      <c r="D511" s="25" t="s">
        <v>38</v>
      </c>
      <c r="E511" s="26">
        <v>7</v>
      </c>
      <c r="F511" s="27"/>
      <c r="G511" s="27"/>
      <c r="H511" s="27">
        <v>1201</v>
      </c>
      <c r="I511" s="27">
        <f t="shared" si="24"/>
        <v>8407</v>
      </c>
      <c r="J511" s="27">
        <v>0</v>
      </c>
      <c r="K511" s="27">
        <f t="shared" si="25"/>
        <v>0</v>
      </c>
      <c r="L511" s="27">
        <v>21</v>
      </c>
      <c r="M511" s="27">
        <f t="shared" si="26"/>
        <v>0</v>
      </c>
      <c r="N511" s="27">
        <v>2.3570000000000001E-2</v>
      </c>
      <c r="O511" s="27">
        <f t="shared" si="27"/>
        <v>0.16</v>
      </c>
      <c r="P511" s="27">
        <v>0</v>
      </c>
      <c r="Q511" s="27">
        <f t="shared" si="28"/>
        <v>0</v>
      </c>
      <c r="R511" s="27"/>
      <c r="S511" s="27"/>
      <c r="T511" s="28">
        <v>0</v>
      </c>
      <c r="U511" s="27">
        <f t="shared" si="29"/>
        <v>0</v>
      </c>
      <c r="V511" s="29"/>
      <c r="W511" s="29"/>
      <c r="X511" s="29"/>
      <c r="Y511" s="29"/>
      <c r="Z511" s="29"/>
      <c r="AA511" s="29"/>
      <c r="AB511" s="29"/>
      <c r="AC511" s="29"/>
      <c r="AD511" s="29" t="s">
        <v>39</v>
      </c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</row>
    <row r="512" spans="1:59" ht="22.5" outlineLevel="1" x14ac:dyDescent="0.2">
      <c r="A512" s="23">
        <v>145</v>
      </c>
      <c r="B512" s="23" t="s">
        <v>606</v>
      </c>
      <c r="C512" s="24" t="s">
        <v>607</v>
      </c>
      <c r="D512" s="25" t="s">
        <v>73</v>
      </c>
      <c r="E512" s="26">
        <v>20.603999999999999</v>
      </c>
      <c r="F512" s="27"/>
      <c r="G512" s="27"/>
      <c r="H512" s="27">
        <v>159.22999999999999</v>
      </c>
      <c r="I512" s="27">
        <f t="shared" si="24"/>
        <v>3280.77</v>
      </c>
      <c r="J512" s="27">
        <v>242.27</v>
      </c>
      <c r="K512" s="27">
        <f t="shared" si="25"/>
        <v>4991.7299999999996</v>
      </c>
      <c r="L512" s="27">
        <v>21</v>
      </c>
      <c r="M512" s="27">
        <f t="shared" si="26"/>
        <v>0</v>
      </c>
      <c r="N512" s="27">
        <v>6.5599999999999999E-3</v>
      </c>
      <c r="O512" s="27">
        <f t="shared" si="27"/>
        <v>0.14000000000000001</v>
      </c>
      <c r="P512" s="27">
        <v>0</v>
      </c>
      <c r="Q512" s="27">
        <f t="shared" si="28"/>
        <v>0</v>
      </c>
      <c r="R512" s="27"/>
      <c r="S512" s="27"/>
      <c r="T512" s="28">
        <v>0.87</v>
      </c>
      <c r="U512" s="27">
        <f t="shared" si="29"/>
        <v>17.93</v>
      </c>
      <c r="V512" s="29"/>
      <c r="W512" s="29"/>
      <c r="X512" s="29"/>
      <c r="Y512" s="29"/>
      <c r="Z512" s="29"/>
      <c r="AA512" s="29"/>
      <c r="AB512" s="29"/>
      <c r="AC512" s="29"/>
      <c r="AD512" s="29" t="s">
        <v>39</v>
      </c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</row>
    <row r="513" spans="1:59" outlineLevel="1" x14ac:dyDescent="0.2">
      <c r="A513" s="23"/>
      <c r="B513" s="23"/>
      <c r="C513" s="30" t="s">
        <v>608</v>
      </c>
      <c r="D513" s="31"/>
      <c r="E513" s="32">
        <v>8.8000000000000007</v>
      </c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8"/>
      <c r="U513" s="27"/>
      <c r="V513" s="29"/>
      <c r="W513" s="29"/>
      <c r="X513" s="29"/>
      <c r="Y513" s="29"/>
      <c r="Z513" s="29"/>
      <c r="AA513" s="29"/>
      <c r="AB513" s="29"/>
      <c r="AC513" s="29"/>
      <c r="AD513" s="29" t="s">
        <v>41</v>
      </c>
      <c r="AE513" s="29">
        <v>0</v>
      </c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  <c r="AY513" s="29"/>
      <c r="AZ513" s="29"/>
      <c r="BA513" s="29"/>
      <c r="BB513" s="29"/>
      <c r="BC513" s="29"/>
      <c r="BD513" s="29"/>
      <c r="BE513" s="29"/>
      <c r="BF513" s="29"/>
      <c r="BG513" s="29"/>
    </row>
    <row r="514" spans="1:59" outlineLevel="1" x14ac:dyDescent="0.2">
      <c r="A514" s="23"/>
      <c r="B514" s="23"/>
      <c r="C514" s="30" t="s">
        <v>609</v>
      </c>
      <c r="D514" s="31"/>
      <c r="E514" s="32">
        <v>4.4000000000000004</v>
      </c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8"/>
      <c r="U514" s="27"/>
      <c r="V514" s="29"/>
      <c r="W514" s="29"/>
      <c r="X514" s="29"/>
      <c r="Y514" s="29"/>
      <c r="Z514" s="29"/>
      <c r="AA514" s="29"/>
      <c r="AB514" s="29"/>
      <c r="AC514" s="29"/>
      <c r="AD514" s="29" t="s">
        <v>41</v>
      </c>
      <c r="AE514" s="29">
        <v>0</v>
      </c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  <c r="BF514" s="29"/>
      <c r="BG514" s="29"/>
    </row>
    <row r="515" spans="1:59" outlineLevel="1" x14ac:dyDescent="0.2">
      <c r="A515" s="23"/>
      <c r="B515" s="23"/>
      <c r="C515" s="30" t="s">
        <v>610</v>
      </c>
      <c r="D515" s="31"/>
      <c r="E515" s="32">
        <v>0.08</v>
      </c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8"/>
      <c r="U515" s="27"/>
      <c r="V515" s="29"/>
      <c r="W515" s="29"/>
      <c r="X515" s="29"/>
      <c r="Y515" s="29"/>
      <c r="Z515" s="29"/>
      <c r="AA515" s="29"/>
      <c r="AB515" s="29"/>
      <c r="AC515" s="29"/>
      <c r="AD515" s="29" t="s">
        <v>41</v>
      </c>
      <c r="AE515" s="29">
        <v>0</v>
      </c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9"/>
      <c r="AT515" s="29"/>
      <c r="AU515" s="29"/>
      <c r="AV515" s="29"/>
      <c r="AW515" s="29"/>
      <c r="AX515" s="29"/>
      <c r="AY515" s="29"/>
      <c r="AZ515" s="29"/>
      <c r="BA515" s="29"/>
      <c r="BB515" s="29"/>
      <c r="BC515" s="29"/>
      <c r="BD515" s="29"/>
      <c r="BE515" s="29"/>
      <c r="BF515" s="29"/>
      <c r="BG515" s="29"/>
    </row>
    <row r="516" spans="1:59" outlineLevel="1" x14ac:dyDescent="0.2">
      <c r="A516" s="23"/>
      <c r="B516" s="23"/>
      <c r="C516" s="30" t="s">
        <v>611</v>
      </c>
      <c r="D516" s="31"/>
      <c r="E516" s="32">
        <v>5.4480000000000004</v>
      </c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8"/>
      <c r="U516" s="27"/>
      <c r="V516" s="29"/>
      <c r="W516" s="29"/>
      <c r="X516" s="29"/>
      <c r="Y516" s="29"/>
      <c r="Z516" s="29"/>
      <c r="AA516" s="29"/>
      <c r="AB516" s="29"/>
      <c r="AC516" s="29"/>
      <c r="AD516" s="29" t="s">
        <v>41</v>
      </c>
      <c r="AE516" s="29">
        <v>0</v>
      </c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  <c r="AY516" s="29"/>
      <c r="AZ516" s="29"/>
      <c r="BA516" s="29"/>
      <c r="BB516" s="29"/>
      <c r="BC516" s="29"/>
      <c r="BD516" s="29"/>
      <c r="BE516" s="29"/>
      <c r="BF516" s="29"/>
      <c r="BG516" s="29"/>
    </row>
    <row r="517" spans="1:59" outlineLevel="1" x14ac:dyDescent="0.2">
      <c r="A517" s="23"/>
      <c r="B517" s="23"/>
      <c r="C517" s="30" t="s">
        <v>612</v>
      </c>
      <c r="D517" s="31"/>
      <c r="E517" s="32">
        <v>1.8160000000000001</v>
      </c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8"/>
      <c r="U517" s="27"/>
      <c r="V517" s="29"/>
      <c r="W517" s="29"/>
      <c r="X517" s="29"/>
      <c r="Y517" s="29"/>
      <c r="Z517" s="29"/>
      <c r="AA517" s="29"/>
      <c r="AB517" s="29"/>
      <c r="AC517" s="29"/>
      <c r="AD517" s="29" t="s">
        <v>41</v>
      </c>
      <c r="AE517" s="29">
        <v>0</v>
      </c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  <c r="BF517" s="29"/>
      <c r="BG517" s="29"/>
    </row>
    <row r="518" spans="1:59" outlineLevel="1" x14ac:dyDescent="0.2">
      <c r="A518" s="23"/>
      <c r="B518" s="23"/>
      <c r="C518" s="30" t="s">
        <v>613</v>
      </c>
      <c r="D518" s="31"/>
      <c r="E518" s="32">
        <v>0.06</v>
      </c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8"/>
      <c r="U518" s="27"/>
      <c r="V518" s="29"/>
      <c r="W518" s="29"/>
      <c r="X518" s="29"/>
      <c r="Y518" s="29"/>
      <c r="Z518" s="29"/>
      <c r="AA518" s="29"/>
      <c r="AB518" s="29"/>
      <c r="AC518" s="29"/>
      <c r="AD518" s="29" t="s">
        <v>41</v>
      </c>
      <c r="AE518" s="29">
        <v>0</v>
      </c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29"/>
      <c r="AR518" s="29"/>
      <c r="AS518" s="29"/>
      <c r="AT518" s="29"/>
      <c r="AU518" s="29"/>
      <c r="AV518" s="29"/>
      <c r="AW518" s="29"/>
      <c r="AX518" s="29"/>
      <c r="AY518" s="29"/>
      <c r="AZ518" s="29"/>
      <c r="BA518" s="29"/>
      <c r="BB518" s="29"/>
      <c r="BC518" s="29"/>
      <c r="BD518" s="29"/>
      <c r="BE518" s="29"/>
      <c r="BF518" s="29"/>
      <c r="BG518" s="29"/>
    </row>
    <row r="519" spans="1:59" ht="22.5" outlineLevel="1" x14ac:dyDescent="0.2">
      <c r="A519" s="23">
        <v>146</v>
      </c>
      <c r="B519" s="23" t="s">
        <v>614</v>
      </c>
      <c r="C519" s="24" t="s">
        <v>615</v>
      </c>
      <c r="D519" s="25" t="s">
        <v>70</v>
      </c>
      <c r="E519" s="26">
        <v>19.608000000000001</v>
      </c>
      <c r="F519" s="27"/>
      <c r="G519" s="27"/>
      <c r="H519" s="27">
        <v>0</v>
      </c>
      <c r="I519" s="27">
        <f>ROUND(E519*H519,2)</f>
        <v>0</v>
      </c>
      <c r="J519" s="27">
        <v>1223</v>
      </c>
      <c r="K519" s="27">
        <f>ROUND(E519*J519,2)</f>
        <v>23980.58</v>
      </c>
      <c r="L519" s="27">
        <v>21</v>
      </c>
      <c r="M519" s="27">
        <f>G519*(1+L519/100)</f>
        <v>0</v>
      </c>
      <c r="N519" s="27">
        <v>0</v>
      </c>
      <c r="O519" s="27">
        <f>ROUND(E519*N519,2)</f>
        <v>0</v>
      </c>
      <c r="P519" s="27">
        <v>0</v>
      </c>
      <c r="Q519" s="27">
        <f>ROUND(E519*P519,2)</f>
        <v>0</v>
      </c>
      <c r="R519" s="27"/>
      <c r="S519" s="27"/>
      <c r="T519" s="28">
        <v>1.7509999999999999</v>
      </c>
      <c r="U519" s="27">
        <f>ROUND(E519*T519,2)</f>
        <v>34.33</v>
      </c>
      <c r="V519" s="29"/>
      <c r="W519" s="29"/>
      <c r="X519" s="29"/>
      <c r="Y519" s="29"/>
      <c r="Z519" s="29"/>
      <c r="AA519" s="29"/>
      <c r="AB519" s="29"/>
      <c r="AC519" s="29"/>
      <c r="AD519" s="29" t="s">
        <v>39</v>
      </c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29"/>
      <c r="AR519" s="29"/>
      <c r="AS519" s="29"/>
      <c r="AT519" s="29"/>
      <c r="AU519" s="29"/>
      <c r="AV519" s="29"/>
      <c r="AW519" s="29"/>
      <c r="AX519" s="29"/>
      <c r="AY519" s="29"/>
      <c r="AZ519" s="29"/>
      <c r="BA519" s="29"/>
      <c r="BB519" s="29"/>
      <c r="BC519" s="29"/>
      <c r="BD519" s="29"/>
      <c r="BE519" s="29"/>
      <c r="BF519" s="29"/>
      <c r="BG519" s="29"/>
    </row>
    <row r="520" spans="1:59" x14ac:dyDescent="0.2">
      <c r="A520" s="34" t="s">
        <v>32</v>
      </c>
      <c r="B520" s="34" t="s">
        <v>616</v>
      </c>
      <c r="C520" s="35" t="s">
        <v>617</v>
      </c>
      <c r="D520" s="36"/>
      <c r="E520" s="37"/>
      <c r="F520" s="38"/>
      <c r="G520" s="38">
        <f>SUMIF(AD521:AD532,"&lt;&gt;NOR",G521:G532)</f>
        <v>0</v>
      </c>
      <c r="H520" s="38"/>
      <c r="I520" s="38">
        <f>SUM(I521:I532)</f>
        <v>29942.82</v>
      </c>
      <c r="J520" s="38"/>
      <c r="K520" s="38">
        <f>SUM(K521:K532)</f>
        <v>39391.149999999994</v>
      </c>
      <c r="L520" s="38"/>
      <c r="M520" s="38">
        <f>SUM(M521:M532)</f>
        <v>0</v>
      </c>
      <c r="N520" s="38"/>
      <c r="O520" s="38">
        <f>SUM(O521:O532)</f>
        <v>0.53</v>
      </c>
      <c r="P520" s="38"/>
      <c r="Q520" s="38">
        <f>SUM(Q521:Q532)</f>
        <v>0</v>
      </c>
      <c r="R520" s="38"/>
      <c r="S520" s="38"/>
      <c r="T520" s="39"/>
      <c r="U520" s="38">
        <f>SUM(U521:U532)</f>
        <v>109.33</v>
      </c>
      <c r="AD520" s="1" t="s">
        <v>35</v>
      </c>
    </row>
    <row r="521" spans="1:59" outlineLevel="1" x14ac:dyDescent="0.2">
      <c r="A521" s="23">
        <v>147</v>
      </c>
      <c r="B521" s="23" t="s">
        <v>618</v>
      </c>
      <c r="C521" s="24" t="s">
        <v>619</v>
      </c>
      <c r="D521" s="25" t="s">
        <v>308</v>
      </c>
      <c r="E521" s="26">
        <v>31.08</v>
      </c>
      <c r="F521" s="27"/>
      <c r="G521" s="27"/>
      <c r="H521" s="27">
        <v>190.35</v>
      </c>
      <c r="I521" s="27">
        <f>ROUND(E521*H521,2)</f>
        <v>5916.08</v>
      </c>
      <c r="J521" s="27">
        <v>200.65</v>
      </c>
      <c r="K521" s="27">
        <f>ROUND(E521*J521,2)</f>
        <v>6236.2</v>
      </c>
      <c r="L521" s="27">
        <v>21</v>
      </c>
      <c r="M521" s="27">
        <f>G521*(1+L521/100)</f>
        <v>0</v>
      </c>
      <c r="N521" s="27">
        <v>3.0799999999999998E-3</v>
      </c>
      <c r="O521" s="27">
        <f>ROUND(E521*N521,2)</f>
        <v>0.1</v>
      </c>
      <c r="P521" s="27">
        <v>0</v>
      </c>
      <c r="Q521" s="27">
        <f>ROUND(E521*P521,2)</f>
        <v>0</v>
      </c>
      <c r="R521" s="27"/>
      <c r="S521" s="27"/>
      <c r="T521" s="28">
        <v>0.5</v>
      </c>
      <c r="U521" s="27">
        <f>ROUND(E521*T521,2)</f>
        <v>15.54</v>
      </c>
      <c r="V521" s="29"/>
      <c r="W521" s="29"/>
      <c r="X521" s="29"/>
      <c r="Y521" s="29"/>
      <c r="Z521" s="29"/>
      <c r="AA521" s="29"/>
      <c r="AB521" s="29"/>
      <c r="AC521" s="29"/>
      <c r="AD521" s="29" t="s">
        <v>39</v>
      </c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  <c r="BF521" s="29"/>
      <c r="BG521" s="29"/>
    </row>
    <row r="522" spans="1:59" outlineLevel="1" x14ac:dyDescent="0.2">
      <c r="A522" s="23"/>
      <c r="B522" s="23"/>
      <c r="C522" s="30" t="s">
        <v>620</v>
      </c>
      <c r="D522" s="31"/>
      <c r="E522" s="32">
        <v>31.08</v>
      </c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8"/>
      <c r="U522" s="27"/>
      <c r="V522" s="29"/>
      <c r="W522" s="29"/>
      <c r="X522" s="29"/>
      <c r="Y522" s="29"/>
      <c r="Z522" s="29"/>
      <c r="AA522" s="29"/>
      <c r="AB522" s="29"/>
      <c r="AC522" s="29"/>
      <c r="AD522" s="29" t="s">
        <v>41</v>
      </c>
      <c r="AE522" s="29">
        <v>0</v>
      </c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29"/>
      <c r="AR522" s="29"/>
      <c r="AS522" s="29"/>
      <c r="AT522" s="29"/>
      <c r="AU522" s="29"/>
      <c r="AV522" s="29"/>
      <c r="AW522" s="29"/>
      <c r="AX522" s="29"/>
      <c r="AY522" s="29"/>
      <c r="AZ522" s="29"/>
      <c r="BA522" s="29"/>
      <c r="BB522" s="29"/>
      <c r="BC522" s="29"/>
      <c r="BD522" s="29"/>
      <c r="BE522" s="29"/>
      <c r="BF522" s="29"/>
      <c r="BG522" s="29"/>
    </row>
    <row r="523" spans="1:59" outlineLevel="1" x14ac:dyDescent="0.2">
      <c r="A523" s="23">
        <v>148</v>
      </c>
      <c r="B523" s="23" t="s">
        <v>621</v>
      </c>
      <c r="C523" s="24" t="s">
        <v>622</v>
      </c>
      <c r="D523" s="25" t="s">
        <v>308</v>
      </c>
      <c r="E523" s="26">
        <v>14</v>
      </c>
      <c r="F523" s="27"/>
      <c r="G523" s="27"/>
      <c r="H523" s="27">
        <v>131.88999999999999</v>
      </c>
      <c r="I523" s="27">
        <f>ROUND(E523*H523,2)</f>
        <v>1846.46</v>
      </c>
      <c r="J523" s="27">
        <v>225.61</v>
      </c>
      <c r="K523" s="27">
        <f>ROUND(E523*J523,2)</f>
        <v>3158.54</v>
      </c>
      <c r="L523" s="27">
        <v>21</v>
      </c>
      <c r="M523" s="27">
        <f>G523*(1+L523/100)</f>
        <v>0</v>
      </c>
      <c r="N523" s="27">
        <v>3.7799999999999999E-3</v>
      </c>
      <c r="O523" s="27">
        <f>ROUND(E523*N523,2)</f>
        <v>0.05</v>
      </c>
      <c r="P523" s="27">
        <v>0</v>
      </c>
      <c r="Q523" s="27">
        <f>ROUND(E523*P523,2)</f>
        <v>0</v>
      </c>
      <c r="R523" s="27"/>
      <c r="S523" s="27"/>
      <c r="T523" s="28">
        <v>0.56799999999999995</v>
      </c>
      <c r="U523" s="27">
        <f>ROUND(E523*T523,2)</f>
        <v>7.95</v>
      </c>
      <c r="V523" s="29"/>
      <c r="W523" s="29"/>
      <c r="X523" s="29"/>
      <c r="Y523" s="29"/>
      <c r="Z523" s="29"/>
      <c r="AA523" s="29"/>
      <c r="AB523" s="29"/>
      <c r="AC523" s="29"/>
      <c r="AD523" s="29" t="s">
        <v>39</v>
      </c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  <c r="AY523" s="29"/>
      <c r="AZ523" s="29"/>
      <c r="BA523" s="29"/>
      <c r="BB523" s="29"/>
      <c r="BC523" s="29"/>
      <c r="BD523" s="29"/>
      <c r="BE523" s="29"/>
      <c r="BF523" s="29"/>
      <c r="BG523" s="29"/>
    </row>
    <row r="524" spans="1:59" outlineLevel="1" x14ac:dyDescent="0.2">
      <c r="A524" s="23"/>
      <c r="B524" s="23"/>
      <c r="C524" s="30" t="s">
        <v>623</v>
      </c>
      <c r="D524" s="31"/>
      <c r="E524" s="32">
        <v>14</v>
      </c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8"/>
      <c r="U524" s="27"/>
      <c r="V524" s="29"/>
      <c r="W524" s="29"/>
      <c r="X524" s="29"/>
      <c r="Y524" s="29"/>
      <c r="Z524" s="29"/>
      <c r="AA524" s="29"/>
      <c r="AB524" s="29"/>
      <c r="AC524" s="29"/>
      <c r="AD524" s="29" t="s">
        <v>41</v>
      </c>
      <c r="AE524" s="29">
        <v>0</v>
      </c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  <c r="AY524" s="29"/>
      <c r="AZ524" s="29"/>
      <c r="BA524" s="29"/>
      <c r="BB524" s="29"/>
      <c r="BC524" s="29"/>
      <c r="BD524" s="29"/>
      <c r="BE524" s="29"/>
      <c r="BF524" s="29"/>
      <c r="BG524" s="29"/>
    </row>
    <row r="525" spans="1:59" outlineLevel="1" x14ac:dyDescent="0.2">
      <c r="A525" s="23">
        <v>149</v>
      </c>
      <c r="B525" s="23" t="s">
        <v>624</v>
      </c>
      <c r="C525" s="24" t="s">
        <v>625</v>
      </c>
      <c r="D525" s="25" t="s">
        <v>308</v>
      </c>
      <c r="E525" s="26">
        <v>14</v>
      </c>
      <c r="F525" s="27"/>
      <c r="G525" s="27"/>
      <c r="H525" s="27">
        <v>299.52</v>
      </c>
      <c r="I525" s="27">
        <f>ROUND(E525*H525,2)</f>
        <v>4193.28</v>
      </c>
      <c r="J525" s="27">
        <v>94.480000000000018</v>
      </c>
      <c r="K525" s="27">
        <f>ROUND(E525*J525,2)</f>
        <v>1322.72</v>
      </c>
      <c r="L525" s="27">
        <v>21</v>
      </c>
      <c r="M525" s="27">
        <f>G525*(1+L525/100)</f>
        <v>0</v>
      </c>
      <c r="N525" s="27">
        <v>2.8400000000000001E-3</v>
      </c>
      <c r="O525" s="27">
        <f>ROUND(E525*N525,2)</f>
        <v>0.04</v>
      </c>
      <c r="P525" s="27">
        <v>0</v>
      </c>
      <c r="Q525" s="27">
        <f>ROUND(E525*P525,2)</f>
        <v>0</v>
      </c>
      <c r="R525" s="27"/>
      <c r="S525" s="27"/>
      <c r="T525" s="28">
        <v>0.23</v>
      </c>
      <c r="U525" s="27">
        <f>ROUND(E525*T525,2)</f>
        <v>3.22</v>
      </c>
      <c r="V525" s="29"/>
      <c r="W525" s="29"/>
      <c r="X525" s="29"/>
      <c r="Y525" s="29"/>
      <c r="Z525" s="29"/>
      <c r="AA525" s="29"/>
      <c r="AB525" s="29"/>
      <c r="AC525" s="29"/>
      <c r="AD525" s="29" t="s">
        <v>39</v>
      </c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  <c r="AY525" s="29"/>
      <c r="AZ525" s="29"/>
      <c r="BA525" s="29"/>
      <c r="BB525" s="29"/>
      <c r="BC525" s="29"/>
      <c r="BD525" s="29"/>
      <c r="BE525" s="29"/>
      <c r="BF525" s="29"/>
      <c r="BG525" s="29"/>
    </row>
    <row r="526" spans="1:59" outlineLevel="1" x14ac:dyDescent="0.2">
      <c r="A526" s="23">
        <v>150</v>
      </c>
      <c r="B526" s="23" t="s">
        <v>626</v>
      </c>
      <c r="C526" s="24" t="s">
        <v>627</v>
      </c>
      <c r="D526" s="25" t="s">
        <v>308</v>
      </c>
      <c r="E526" s="26">
        <v>19.5</v>
      </c>
      <c r="F526" s="27"/>
      <c r="G526" s="27"/>
      <c r="H526" s="27">
        <v>88.25</v>
      </c>
      <c r="I526" s="27">
        <f>ROUND(E526*H526,2)</f>
        <v>1720.88</v>
      </c>
      <c r="J526" s="27">
        <v>189.75</v>
      </c>
      <c r="K526" s="27">
        <f>ROUND(E526*J526,2)</f>
        <v>3700.13</v>
      </c>
      <c r="L526" s="27">
        <v>21</v>
      </c>
      <c r="M526" s="27">
        <f>G526*(1+L526/100)</f>
        <v>0</v>
      </c>
      <c r="N526" s="27">
        <v>3.31E-3</v>
      </c>
      <c r="O526" s="27">
        <f>ROUND(E526*N526,2)</f>
        <v>0.06</v>
      </c>
      <c r="P526" s="27">
        <v>0</v>
      </c>
      <c r="Q526" s="27">
        <f>ROUND(E526*P526,2)</f>
        <v>0</v>
      </c>
      <c r="R526" s="27"/>
      <c r="S526" s="27"/>
      <c r="T526" s="28">
        <v>0.54400000000000004</v>
      </c>
      <c r="U526" s="27">
        <f>ROUND(E526*T526,2)</f>
        <v>10.61</v>
      </c>
      <c r="V526" s="29"/>
      <c r="W526" s="29"/>
      <c r="X526" s="29"/>
      <c r="Y526" s="29"/>
      <c r="Z526" s="29"/>
      <c r="AA526" s="29"/>
      <c r="AB526" s="29"/>
      <c r="AC526" s="29"/>
      <c r="AD526" s="29" t="s">
        <v>39</v>
      </c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  <c r="AY526" s="29"/>
      <c r="AZ526" s="29"/>
      <c r="BA526" s="29"/>
      <c r="BB526" s="29"/>
      <c r="BC526" s="29"/>
      <c r="BD526" s="29"/>
      <c r="BE526" s="29"/>
      <c r="BF526" s="29"/>
      <c r="BG526" s="29"/>
    </row>
    <row r="527" spans="1:59" outlineLevel="1" x14ac:dyDescent="0.2">
      <c r="A527" s="23"/>
      <c r="B527" s="23"/>
      <c r="C527" s="30" t="s">
        <v>628</v>
      </c>
      <c r="D527" s="31"/>
      <c r="E527" s="32">
        <v>19.5</v>
      </c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8"/>
      <c r="U527" s="27"/>
      <c r="V527" s="29"/>
      <c r="W527" s="29"/>
      <c r="X527" s="29"/>
      <c r="Y527" s="29"/>
      <c r="Z527" s="29"/>
      <c r="AA527" s="29"/>
      <c r="AB527" s="29"/>
      <c r="AC527" s="29"/>
      <c r="AD527" s="29" t="s">
        <v>41</v>
      </c>
      <c r="AE527" s="29">
        <v>0</v>
      </c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  <c r="AY527" s="29"/>
      <c r="AZ527" s="29"/>
      <c r="BA527" s="29"/>
      <c r="BB527" s="29"/>
      <c r="BC527" s="29"/>
      <c r="BD527" s="29"/>
      <c r="BE527" s="29"/>
      <c r="BF527" s="29"/>
      <c r="BG527" s="29"/>
    </row>
    <row r="528" spans="1:59" outlineLevel="1" x14ac:dyDescent="0.2">
      <c r="A528" s="23">
        <v>151</v>
      </c>
      <c r="B528" s="23" t="s">
        <v>629</v>
      </c>
      <c r="C528" s="24" t="s">
        <v>630</v>
      </c>
      <c r="D528" s="25" t="s">
        <v>308</v>
      </c>
      <c r="E528" s="26">
        <v>50.01</v>
      </c>
      <c r="F528" s="27"/>
      <c r="G528" s="27"/>
      <c r="H528" s="27">
        <v>86.26</v>
      </c>
      <c r="I528" s="27">
        <f>ROUND(E528*H528,2)</f>
        <v>4313.8599999999997</v>
      </c>
      <c r="J528" s="27">
        <v>272.24</v>
      </c>
      <c r="K528" s="27">
        <f>ROUND(E528*J528,2)</f>
        <v>13614.72</v>
      </c>
      <c r="L528" s="27">
        <v>21</v>
      </c>
      <c r="M528" s="27">
        <f>G528*(1+L528/100)</f>
        <v>0</v>
      </c>
      <c r="N528" s="27">
        <v>3.8E-3</v>
      </c>
      <c r="O528" s="27">
        <f>ROUND(E528*N528,2)</f>
        <v>0.19</v>
      </c>
      <c r="P528" s="27">
        <v>0</v>
      </c>
      <c r="Q528" s="27">
        <f>ROUND(E528*P528,2)</f>
        <v>0</v>
      </c>
      <c r="R528" s="27"/>
      <c r="S528" s="27"/>
      <c r="T528" s="28">
        <v>0.75900000000000001</v>
      </c>
      <c r="U528" s="27">
        <f>ROUND(E528*T528,2)</f>
        <v>37.96</v>
      </c>
      <c r="V528" s="29"/>
      <c r="W528" s="29"/>
      <c r="X528" s="29"/>
      <c r="Y528" s="29"/>
      <c r="Z528" s="29"/>
      <c r="AA528" s="29"/>
      <c r="AB528" s="29"/>
      <c r="AC528" s="29"/>
      <c r="AD528" s="29" t="s">
        <v>39</v>
      </c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  <c r="AY528" s="29"/>
      <c r="AZ528" s="29"/>
      <c r="BA528" s="29"/>
      <c r="BB528" s="29"/>
      <c r="BC528" s="29"/>
      <c r="BD528" s="29"/>
      <c r="BE528" s="29"/>
      <c r="BF528" s="29"/>
      <c r="BG528" s="29"/>
    </row>
    <row r="529" spans="1:59" outlineLevel="1" x14ac:dyDescent="0.2">
      <c r="A529" s="23"/>
      <c r="B529" s="23"/>
      <c r="C529" s="30" t="s">
        <v>631</v>
      </c>
      <c r="D529" s="31"/>
      <c r="E529" s="32">
        <v>50.01</v>
      </c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8"/>
      <c r="U529" s="27"/>
      <c r="V529" s="29"/>
      <c r="W529" s="29"/>
      <c r="X529" s="29"/>
      <c r="Y529" s="29"/>
      <c r="Z529" s="29"/>
      <c r="AA529" s="29"/>
      <c r="AB529" s="29"/>
      <c r="AC529" s="29"/>
      <c r="AD529" s="29" t="s">
        <v>41</v>
      </c>
      <c r="AE529" s="29">
        <v>0</v>
      </c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  <c r="AY529" s="29"/>
      <c r="AZ529" s="29"/>
      <c r="BA529" s="29"/>
      <c r="BB529" s="29"/>
      <c r="BC529" s="29"/>
      <c r="BD529" s="29"/>
      <c r="BE529" s="29"/>
      <c r="BF529" s="29"/>
      <c r="BG529" s="29"/>
    </row>
    <row r="530" spans="1:59" outlineLevel="1" x14ac:dyDescent="0.2">
      <c r="A530" s="23">
        <v>152</v>
      </c>
      <c r="B530" s="23" t="s">
        <v>632</v>
      </c>
      <c r="C530" s="24" t="s">
        <v>633</v>
      </c>
      <c r="D530" s="25" t="s">
        <v>308</v>
      </c>
      <c r="E530" s="26">
        <v>50.08</v>
      </c>
      <c r="F530" s="27"/>
      <c r="G530" s="27"/>
      <c r="H530" s="27">
        <v>185.28</v>
      </c>
      <c r="I530" s="27">
        <f>ROUND(E530*H530,2)</f>
        <v>9278.82</v>
      </c>
      <c r="J530" s="27">
        <v>202.72</v>
      </c>
      <c r="K530" s="27">
        <f>ROUND(E530*J530,2)</f>
        <v>10152.219999999999</v>
      </c>
      <c r="L530" s="27">
        <v>21</v>
      </c>
      <c r="M530" s="27">
        <f>G530*(1+L530/100)</f>
        <v>0</v>
      </c>
      <c r="N530" s="27">
        <v>8.3000000000000001E-4</v>
      </c>
      <c r="O530" s="27">
        <f>ROUND(E530*N530,2)</f>
        <v>0.04</v>
      </c>
      <c r="P530" s="27">
        <v>0</v>
      </c>
      <c r="Q530" s="27">
        <f>ROUND(E530*P530,2)</f>
        <v>0</v>
      </c>
      <c r="R530" s="27"/>
      <c r="S530" s="27"/>
      <c r="T530" s="28">
        <v>0.60299999999999998</v>
      </c>
      <c r="U530" s="27">
        <f>ROUND(E530*T530,2)</f>
        <v>30.2</v>
      </c>
      <c r="V530" s="29"/>
      <c r="W530" s="29"/>
      <c r="X530" s="29"/>
      <c r="Y530" s="29"/>
      <c r="Z530" s="29"/>
      <c r="AA530" s="29"/>
      <c r="AB530" s="29"/>
      <c r="AC530" s="29"/>
      <c r="AD530" s="29" t="s">
        <v>39</v>
      </c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  <c r="AO530" s="29"/>
      <c r="AP530" s="29"/>
      <c r="AQ530" s="29"/>
      <c r="AR530" s="29"/>
      <c r="AS530" s="29"/>
      <c r="AT530" s="29"/>
      <c r="AU530" s="29"/>
      <c r="AV530" s="29"/>
      <c r="AW530" s="29"/>
      <c r="AX530" s="29"/>
      <c r="AY530" s="29"/>
      <c r="AZ530" s="29"/>
      <c r="BA530" s="29"/>
      <c r="BB530" s="29"/>
      <c r="BC530" s="29"/>
      <c r="BD530" s="29"/>
      <c r="BE530" s="29"/>
      <c r="BF530" s="29"/>
      <c r="BG530" s="29"/>
    </row>
    <row r="531" spans="1:59" outlineLevel="1" x14ac:dyDescent="0.2">
      <c r="A531" s="23">
        <v>153</v>
      </c>
      <c r="B531" s="23" t="s">
        <v>634</v>
      </c>
      <c r="C531" s="24" t="s">
        <v>635</v>
      </c>
      <c r="D531" s="25" t="s">
        <v>308</v>
      </c>
      <c r="E531" s="26">
        <v>31</v>
      </c>
      <c r="F531" s="27"/>
      <c r="G531" s="27"/>
      <c r="H531" s="27">
        <v>86.24</v>
      </c>
      <c r="I531" s="27">
        <f>ROUND(E531*H531,2)</f>
        <v>2673.44</v>
      </c>
      <c r="J531" s="27">
        <v>19.760000000000005</v>
      </c>
      <c r="K531" s="27">
        <f>ROUND(E531*J531,2)</f>
        <v>612.55999999999995</v>
      </c>
      <c r="L531" s="27">
        <v>21</v>
      </c>
      <c r="M531" s="27">
        <f>G531*(1+L531/100)</f>
        <v>0</v>
      </c>
      <c r="N531" s="27">
        <v>1.72E-3</v>
      </c>
      <c r="O531" s="27">
        <f>ROUND(E531*N531,2)</f>
        <v>0.05</v>
      </c>
      <c r="P531" s="27">
        <v>0</v>
      </c>
      <c r="Q531" s="27">
        <f>ROUND(E531*P531,2)</f>
        <v>0</v>
      </c>
      <c r="R531" s="27"/>
      <c r="S531" s="27"/>
      <c r="T531" s="28">
        <v>5.5199999999999999E-2</v>
      </c>
      <c r="U531" s="27">
        <f>ROUND(E531*T531,2)</f>
        <v>1.71</v>
      </c>
      <c r="V531" s="29"/>
      <c r="W531" s="29"/>
      <c r="X531" s="29"/>
      <c r="Y531" s="29"/>
      <c r="Z531" s="29"/>
      <c r="AA531" s="29"/>
      <c r="AB531" s="29"/>
      <c r="AC531" s="29"/>
      <c r="AD531" s="29" t="s">
        <v>39</v>
      </c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  <c r="BF531" s="29"/>
      <c r="BG531" s="29"/>
    </row>
    <row r="532" spans="1:59" outlineLevel="1" x14ac:dyDescent="0.2">
      <c r="A532" s="23">
        <v>154</v>
      </c>
      <c r="B532" s="23" t="s">
        <v>636</v>
      </c>
      <c r="C532" s="24" t="s">
        <v>637</v>
      </c>
      <c r="D532" s="25" t="s">
        <v>70</v>
      </c>
      <c r="E532" s="26">
        <v>0.443</v>
      </c>
      <c r="F532" s="27"/>
      <c r="G532" s="27"/>
      <c r="H532" s="27">
        <v>0</v>
      </c>
      <c r="I532" s="27">
        <f>ROUND(E532*H532,2)</f>
        <v>0</v>
      </c>
      <c r="J532" s="27">
        <v>1341</v>
      </c>
      <c r="K532" s="27">
        <f>ROUND(E532*J532,2)</f>
        <v>594.05999999999995</v>
      </c>
      <c r="L532" s="27">
        <v>21</v>
      </c>
      <c r="M532" s="27">
        <f>G532*(1+L532/100)</f>
        <v>0</v>
      </c>
      <c r="N532" s="27">
        <v>0</v>
      </c>
      <c r="O532" s="27">
        <f>ROUND(E532*N532,2)</f>
        <v>0</v>
      </c>
      <c r="P532" s="27">
        <v>0</v>
      </c>
      <c r="Q532" s="27">
        <f>ROUND(E532*P532,2)</f>
        <v>0</v>
      </c>
      <c r="R532" s="27"/>
      <c r="S532" s="27"/>
      <c r="T532" s="28">
        <v>4.82</v>
      </c>
      <c r="U532" s="27">
        <f>ROUND(E532*T532,2)</f>
        <v>2.14</v>
      </c>
      <c r="V532" s="29"/>
      <c r="W532" s="29"/>
      <c r="X532" s="29"/>
      <c r="Y532" s="29"/>
      <c r="Z532" s="29"/>
      <c r="AA532" s="29"/>
      <c r="AB532" s="29"/>
      <c r="AC532" s="29"/>
      <c r="AD532" s="29" t="s">
        <v>39</v>
      </c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29"/>
      <c r="AR532" s="29"/>
      <c r="AS532" s="29"/>
      <c r="AT532" s="29"/>
      <c r="AU532" s="29"/>
      <c r="AV532" s="29"/>
      <c r="AW532" s="29"/>
      <c r="AX532" s="29"/>
      <c r="AY532" s="29"/>
      <c r="AZ532" s="29"/>
      <c r="BA532" s="29"/>
      <c r="BB532" s="29"/>
      <c r="BC532" s="29"/>
      <c r="BD532" s="29"/>
      <c r="BE532" s="29"/>
      <c r="BF532" s="29"/>
      <c r="BG532" s="29"/>
    </row>
    <row r="533" spans="1:59" x14ac:dyDescent="0.2">
      <c r="A533" s="34" t="s">
        <v>32</v>
      </c>
      <c r="B533" s="34" t="s">
        <v>638</v>
      </c>
      <c r="C533" s="35" t="s">
        <v>639</v>
      </c>
      <c r="D533" s="36"/>
      <c r="E533" s="37"/>
      <c r="F533" s="38"/>
      <c r="G533" s="38">
        <f>SUMIF(AD534:AD545,"&lt;&gt;NOR",G534:G545)</f>
        <v>0</v>
      </c>
      <c r="H533" s="38"/>
      <c r="I533" s="38">
        <f>SUM(I534:I545)</f>
        <v>20453.5</v>
      </c>
      <c r="J533" s="38"/>
      <c r="K533" s="38">
        <f>SUM(K534:K545)</f>
        <v>12820.89</v>
      </c>
      <c r="L533" s="38"/>
      <c r="M533" s="38">
        <f>SUM(M534:M545)</f>
        <v>0</v>
      </c>
      <c r="N533" s="38"/>
      <c r="O533" s="38">
        <f>SUM(O534:O545)</f>
        <v>0.33</v>
      </c>
      <c r="P533" s="38"/>
      <c r="Q533" s="38">
        <f>SUM(Q534:Q545)</f>
        <v>0</v>
      </c>
      <c r="R533" s="38"/>
      <c r="S533" s="38"/>
      <c r="T533" s="39"/>
      <c r="U533" s="38">
        <f>SUM(U534:U545)</f>
        <v>43.550000000000004</v>
      </c>
      <c r="AD533" s="1" t="s">
        <v>35</v>
      </c>
    </row>
    <row r="534" spans="1:59" outlineLevel="1" x14ac:dyDescent="0.2">
      <c r="A534" s="23">
        <v>155</v>
      </c>
      <c r="B534" s="23" t="s">
        <v>640</v>
      </c>
      <c r="C534" s="24" t="s">
        <v>641</v>
      </c>
      <c r="D534" s="25" t="s">
        <v>85</v>
      </c>
      <c r="E534" s="26">
        <v>19</v>
      </c>
      <c r="F534" s="27"/>
      <c r="G534" s="27"/>
      <c r="H534" s="27">
        <v>0</v>
      </c>
      <c r="I534" s="27">
        <f>ROUND(E534*H534,2)</f>
        <v>0</v>
      </c>
      <c r="J534" s="27">
        <v>404</v>
      </c>
      <c r="K534" s="27">
        <f>ROUND(E534*J534,2)</f>
        <v>7676</v>
      </c>
      <c r="L534" s="27">
        <v>21</v>
      </c>
      <c r="M534" s="27">
        <f>G534*(1+L534/100)</f>
        <v>0</v>
      </c>
      <c r="N534" s="27">
        <v>0</v>
      </c>
      <c r="O534" s="27">
        <f>ROUND(E534*N534,2)</f>
        <v>0</v>
      </c>
      <c r="P534" s="27">
        <v>0</v>
      </c>
      <c r="Q534" s="27">
        <f>ROUND(E534*P534,2)</f>
        <v>0</v>
      </c>
      <c r="R534" s="27"/>
      <c r="S534" s="27"/>
      <c r="T534" s="28">
        <v>1.45</v>
      </c>
      <c r="U534" s="27">
        <f>ROUND(E534*T534,2)</f>
        <v>27.55</v>
      </c>
      <c r="V534" s="29"/>
      <c r="W534" s="29"/>
      <c r="X534" s="29"/>
      <c r="Y534" s="29"/>
      <c r="Z534" s="29"/>
      <c r="AA534" s="29"/>
      <c r="AB534" s="29"/>
      <c r="AC534" s="29"/>
      <c r="AD534" s="29" t="s">
        <v>39</v>
      </c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29"/>
      <c r="AR534" s="29"/>
      <c r="AS534" s="29"/>
      <c r="AT534" s="29"/>
      <c r="AU534" s="29"/>
      <c r="AV534" s="29"/>
      <c r="AW534" s="29"/>
      <c r="AX534" s="29"/>
      <c r="AY534" s="29"/>
      <c r="AZ534" s="29"/>
      <c r="BA534" s="29"/>
      <c r="BB534" s="29"/>
      <c r="BC534" s="29"/>
      <c r="BD534" s="29"/>
      <c r="BE534" s="29"/>
      <c r="BF534" s="29"/>
      <c r="BG534" s="29"/>
    </row>
    <row r="535" spans="1:59" outlineLevel="1" x14ac:dyDescent="0.2">
      <c r="A535" s="23"/>
      <c r="B535" s="23"/>
      <c r="C535" s="30" t="s">
        <v>91</v>
      </c>
      <c r="D535" s="31"/>
      <c r="E535" s="32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8"/>
      <c r="U535" s="27"/>
      <c r="V535" s="29"/>
      <c r="W535" s="29"/>
      <c r="X535" s="29"/>
      <c r="Y535" s="29"/>
      <c r="Z535" s="29"/>
      <c r="AA535" s="29"/>
      <c r="AB535" s="29"/>
      <c r="AC535" s="29"/>
      <c r="AD535" s="29" t="s">
        <v>41</v>
      </c>
      <c r="AE535" s="29">
        <v>0</v>
      </c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  <c r="AY535" s="29"/>
      <c r="AZ535" s="29"/>
      <c r="BA535" s="29"/>
      <c r="BB535" s="29"/>
      <c r="BC535" s="29"/>
      <c r="BD535" s="29"/>
      <c r="BE535" s="29"/>
      <c r="BF535" s="29"/>
      <c r="BG535" s="29"/>
    </row>
    <row r="536" spans="1:59" outlineLevel="1" x14ac:dyDescent="0.2">
      <c r="A536" s="23"/>
      <c r="B536" s="23"/>
      <c r="C536" s="30" t="s">
        <v>165</v>
      </c>
      <c r="D536" s="31"/>
      <c r="E536" s="32">
        <v>4</v>
      </c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8"/>
      <c r="U536" s="27"/>
      <c r="V536" s="29"/>
      <c r="W536" s="29"/>
      <c r="X536" s="29"/>
      <c r="Y536" s="29"/>
      <c r="Z536" s="29"/>
      <c r="AA536" s="29"/>
      <c r="AB536" s="29"/>
      <c r="AC536" s="29"/>
      <c r="AD536" s="29" t="s">
        <v>41</v>
      </c>
      <c r="AE536" s="29">
        <v>0</v>
      </c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  <c r="AY536" s="29"/>
      <c r="AZ536" s="29"/>
      <c r="BA536" s="29"/>
      <c r="BB536" s="29"/>
      <c r="BC536" s="29"/>
      <c r="BD536" s="29"/>
      <c r="BE536" s="29"/>
      <c r="BF536" s="29"/>
      <c r="BG536" s="29"/>
    </row>
    <row r="537" spans="1:59" outlineLevel="1" x14ac:dyDescent="0.2">
      <c r="A537" s="23"/>
      <c r="B537" s="23"/>
      <c r="C537" s="30" t="s">
        <v>96</v>
      </c>
      <c r="D537" s="31"/>
      <c r="E537" s="32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8"/>
      <c r="U537" s="27"/>
      <c r="V537" s="29"/>
      <c r="W537" s="29"/>
      <c r="X537" s="29"/>
      <c r="Y537" s="29"/>
      <c r="Z537" s="29"/>
      <c r="AA537" s="29"/>
      <c r="AB537" s="29"/>
      <c r="AC537" s="29"/>
      <c r="AD537" s="29" t="s">
        <v>41</v>
      </c>
      <c r="AE537" s="29">
        <v>0</v>
      </c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  <c r="BF537" s="29"/>
      <c r="BG537" s="29"/>
    </row>
    <row r="538" spans="1:59" outlineLevel="1" x14ac:dyDescent="0.2">
      <c r="A538" s="23"/>
      <c r="B538" s="23"/>
      <c r="C538" s="30" t="s">
        <v>642</v>
      </c>
      <c r="D538" s="31"/>
      <c r="E538" s="32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8"/>
      <c r="U538" s="27"/>
      <c r="V538" s="29"/>
      <c r="W538" s="29"/>
      <c r="X538" s="29"/>
      <c r="Y538" s="29"/>
      <c r="Z538" s="29"/>
      <c r="AA538" s="29"/>
      <c r="AB538" s="29"/>
      <c r="AC538" s="29"/>
      <c r="AD538" s="29" t="s">
        <v>41</v>
      </c>
      <c r="AE538" s="29">
        <v>0</v>
      </c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  <c r="AY538" s="29"/>
      <c r="AZ538" s="29"/>
      <c r="BA538" s="29"/>
      <c r="BB538" s="29"/>
      <c r="BC538" s="29"/>
      <c r="BD538" s="29"/>
      <c r="BE538" s="29"/>
      <c r="BF538" s="29"/>
      <c r="BG538" s="29"/>
    </row>
    <row r="539" spans="1:59" outlineLevel="1" x14ac:dyDescent="0.2">
      <c r="A539" s="23"/>
      <c r="B539" s="23"/>
      <c r="C539" s="30" t="s">
        <v>389</v>
      </c>
      <c r="D539" s="31"/>
      <c r="E539" s="32">
        <v>12</v>
      </c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8"/>
      <c r="U539" s="27"/>
      <c r="V539" s="29"/>
      <c r="W539" s="29"/>
      <c r="X539" s="29"/>
      <c r="Y539" s="29"/>
      <c r="Z539" s="29"/>
      <c r="AA539" s="29"/>
      <c r="AB539" s="29"/>
      <c r="AC539" s="29"/>
      <c r="AD539" s="29" t="s">
        <v>41</v>
      </c>
      <c r="AE539" s="29">
        <v>0</v>
      </c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  <c r="AY539" s="29"/>
      <c r="AZ539" s="29"/>
      <c r="BA539" s="29"/>
      <c r="BB539" s="29"/>
      <c r="BC539" s="29"/>
      <c r="BD539" s="29"/>
      <c r="BE539" s="29"/>
      <c r="BF539" s="29"/>
      <c r="BG539" s="29"/>
    </row>
    <row r="540" spans="1:59" outlineLevel="1" x14ac:dyDescent="0.2">
      <c r="A540" s="23"/>
      <c r="B540" s="23"/>
      <c r="C540" s="30" t="s">
        <v>643</v>
      </c>
      <c r="D540" s="31"/>
      <c r="E540" s="32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8"/>
      <c r="U540" s="27"/>
      <c r="V540" s="29"/>
      <c r="W540" s="29"/>
      <c r="X540" s="29"/>
      <c r="Y540" s="29"/>
      <c r="Z540" s="29"/>
      <c r="AA540" s="29"/>
      <c r="AB540" s="29"/>
      <c r="AC540" s="29"/>
      <c r="AD540" s="29" t="s">
        <v>41</v>
      </c>
      <c r="AE540" s="29">
        <v>0</v>
      </c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  <c r="AY540" s="29"/>
      <c r="AZ540" s="29"/>
      <c r="BA540" s="29"/>
      <c r="BB540" s="29"/>
      <c r="BC540" s="29"/>
      <c r="BD540" s="29"/>
      <c r="BE540" s="29"/>
      <c r="BF540" s="29"/>
      <c r="BG540" s="29"/>
    </row>
    <row r="541" spans="1:59" outlineLevel="1" x14ac:dyDescent="0.2">
      <c r="A541" s="23"/>
      <c r="B541" s="23"/>
      <c r="C541" s="30" t="s">
        <v>87</v>
      </c>
      <c r="D541" s="31"/>
      <c r="E541" s="32">
        <v>3</v>
      </c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8"/>
      <c r="U541" s="27"/>
      <c r="V541" s="29"/>
      <c r="W541" s="29"/>
      <c r="X541" s="29"/>
      <c r="Y541" s="29"/>
      <c r="Z541" s="29"/>
      <c r="AA541" s="29"/>
      <c r="AB541" s="29"/>
      <c r="AC541" s="29"/>
      <c r="AD541" s="29" t="s">
        <v>41</v>
      </c>
      <c r="AE541" s="29">
        <v>0</v>
      </c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  <c r="AY541" s="29"/>
      <c r="AZ541" s="29"/>
      <c r="BA541" s="29"/>
      <c r="BB541" s="29"/>
      <c r="BC541" s="29"/>
      <c r="BD541" s="29"/>
      <c r="BE541" s="29"/>
      <c r="BF541" s="29"/>
      <c r="BG541" s="29"/>
    </row>
    <row r="542" spans="1:59" outlineLevel="1" x14ac:dyDescent="0.2">
      <c r="A542" s="23">
        <v>156</v>
      </c>
      <c r="B542" s="23" t="s">
        <v>644</v>
      </c>
      <c r="C542" s="24" t="s">
        <v>645</v>
      </c>
      <c r="D542" s="25" t="s">
        <v>85</v>
      </c>
      <c r="E542" s="26">
        <v>19</v>
      </c>
      <c r="F542" s="27"/>
      <c r="G542" s="27"/>
      <c r="H542" s="27">
        <v>236.5</v>
      </c>
      <c r="I542" s="27">
        <f>ROUND(E542*H542,2)</f>
        <v>4493.5</v>
      </c>
      <c r="J542" s="27">
        <v>0</v>
      </c>
      <c r="K542" s="27">
        <f>ROUND(E542*J542,2)</f>
        <v>0</v>
      </c>
      <c r="L542" s="27">
        <v>21</v>
      </c>
      <c r="M542" s="27">
        <f>G542*(1+L542/100)</f>
        <v>0</v>
      </c>
      <c r="N542" s="27">
        <v>4.4999999999999999E-4</v>
      </c>
      <c r="O542" s="27">
        <f>ROUND(E542*N542,2)</f>
        <v>0.01</v>
      </c>
      <c r="P542" s="27">
        <v>0</v>
      </c>
      <c r="Q542" s="27">
        <f>ROUND(E542*P542,2)</f>
        <v>0</v>
      </c>
      <c r="R542" s="27"/>
      <c r="S542" s="27"/>
      <c r="T542" s="28">
        <v>0</v>
      </c>
      <c r="U542" s="27">
        <f>ROUND(E542*T542,2)</f>
        <v>0</v>
      </c>
      <c r="V542" s="29"/>
      <c r="W542" s="29"/>
      <c r="X542" s="29"/>
      <c r="Y542" s="29"/>
      <c r="Z542" s="29"/>
      <c r="AA542" s="29"/>
      <c r="AB542" s="29"/>
      <c r="AC542" s="29"/>
      <c r="AD542" s="29" t="s">
        <v>396</v>
      </c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29"/>
      <c r="AQ542" s="29"/>
      <c r="AR542" s="29"/>
      <c r="AS542" s="29"/>
      <c r="AT542" s="29"/>
      <c r="AU542" s="29"/>
      <c r="AV542" s="29"/>
      <c r="AW542" s="29"/>
      <c r="AX542" s="29"/>
      <c r="AY542" s="29"/>
      <c r="AZ542" s="29"/>
      <c r="BA542" s="29"/>
      <c r="BB542" s="29"/>
      <c r="BC542" s="29"/>
      <c r="BD542" s="29"/>
      <c r="BE542" s="29"/>
      <c r="BF542" s="29"/>
      <c r="BG542" s="29"/>
    </row>
    <row r="543" spans="1:59" outlineLevel="1" x14ac:dyDescent="0.2">
      <c r="A543" s="23">
        <v>157</v>
      </c>
      <c r="B543" s="23" t="s">
        <v>646</v>
      </c>
      <c r="C543" s="24" t="s">
        <v>647</v>
      </c>
      <c r="D543" s="25" t="s">
        <v>85</v>
      </c>
      <c r="E543" s="26">
        <v>19</v>
      </c>
      <c r="F543" s="27"/>
      <c r="G543" s="27"/>
      <c r="H543" s="27">
        <v>0</v>
      </c>
      <c r="I543" s="27">
        <f>ROUND(E543*H543,2)</f>
        <v>0</v>
      </c>
      <c r="J543" s="27">
        <v>248.5</v>
      </c>
      <c r="K543" s="27">
        <f>ROUND(E543*J543,2)</f>
        <v>4721.5</v>
      </c>
      <c r="L543" s="27">
        <v>21</v>
      </c>
      <c r="M543" s="27">
        <f>G543*(1+L543/100)</f>
        <v>0</v>
      </c>
      <c r="N543" s="27">
        <v>0</v>
      </c>
      <c r="O543" s="27">
        <f>ROUND(E543*N543,2)</f>
        <v>0</v>
      </c>
      <c r="P543" s="27">
        <v>0</v>
      </c>
      <c r="Q543" s="27">
        <f>ROUND(E543*P543,2)</f>
        <v>0</v>
      </c>
      <c r="R543" s="27"/>
      <c r="S543" s="27"/>
      <c r="T543" s="28">
        <v>0.77500000000000002</v>
      </c>
      <c r="U543" s="27">
        <f>ROUND(E543*T543,2)</f>
        <v>14.73</v>
      </c>
      <c r="V543" s="29"/>
      <c r="W543" s="29"/>
      <c r="X543" s="29"/>
      <c r="Y543" s="29"/>
      <c r="Z543" s="29"/>
      <c r="AA543" s="29"/>
      <c r="AB543" s="29"/>
      <c r="AC543" s="29"/>
      <c r="AD543" s="29" t="s">
        <v>39</v>
      </c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  <c r="AY543" s="29"/>
      <c r="AZ543" s="29"/>
      <c r="BA543" s="29"/>
      <c r="BB543" s="29"/>
      <c r="BC543" s="29"/>
      <c r="BD543" s="29"/>
      <c r="BE543" s="29"/>
      <c r="BF543" s="29"/>
      <c r="BG543" s="29"/>
    </row>
    <row r="544" spans="1:59" outlineLevel="1" x14ac:dyDescent="0.2">
      <c r="A544" s="23">
        <v>158</v>
      </c>
      <c r="B544" s="23" t="s">
        <v>648</v>
      </c>
      <c r="C544" s="24" t="s">
        <v>649</v>
      </c>
      <c r="D544" s="25" t="s">
        <v>85</v>
      </c>
      <c r="E544" s="26">
        <v>19</v>
      </c>
      <c r="F544" s="27"/>
      <c r="G544" s="27"/>
      <c r="H544" s="27">
        <v>840</v>
      </c>
      <c r="I544" s="27">
        <f>ROUND(E544*H544,2)</f>
        <v>15960</v>
      </c>
      <c r="J544" s="27">
        <v>0</v>
      </c>
      <c r="K544" s="27">
        <f>ROUND(E544*J544,2)</f>
        <v>0</v>
      </c>
      <c r="L544" s="27">
        <v>21</v>
      </c>
      <c r="M544" s="27">
        <f>G544*(1+L544/100)</f>
        <v>0</v>
      </c>
      <c r="N544" s="27">
        <v>1.7000000000000001E-2</v>
      </c>
      <c r="O544" s="27">
        <f>ROUND(E544*N544,2)</f>
        <v>0.32</v>
      </c>
      <c r="P544" s="27">
        <v>0</v>
      </c>
      <c r="Q544" s="27">
        <f>ROUND(E544*P544,2)</f>
        <v>0</v>
      </c>
      <c r="R544" s="27"/>
      <c r="S544" s="27"/>
      <c r="T544" s="28">
        <v>0</v>
      </c>
      <c r="U544" s="27">
        <f>ROUND(E544*T544,2)</f>
        <v>0</v>
      </c>
      <c r="V544" s="29"/>
      <c r="W544" s="29"/>
      <c r="X544" s="29"/>
      <c r="Y544" s="29"/>
      <c r="Z544" s="29"/>
      <c r="AA544" s="29"/>
      <c r="AB544" s="29"/>
      <c r="AC544" s="29"/>
      <c r="AD544" s="29" t="s">
        <v>396</v>
      </c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  <c r="BF544" s="29"/>
      <c r="BG544" s="29"/>
    </row>
    <row r="545" spans="1:59" outlineLevel="1" x14ac:dyDescent="0.2">
      <c r="A545" s="23">
        <v>159</v>
      </c>
      <c r="B545" s="23" t="s">
        <v>650</v>
      </c>
      <c r="C545" s="24" t="s">
        <v>651</v>
      </c>
      <c r="D545" s="25" t="s">
        <v>70</v>
      </c>
      <c r="E545" s="26">
        <v>0.52400000000000002</v>
      </c>
      <c r="F545" s="27"/>
      <c r="G545" s="27"/>
      <c r="H545" s="27">
        <v>0</v>
      </c>
      <c r="I545" s="27">
        <f>ROUND(E545*H545,2)</f>
        <v>0</v>
      </c>
      <c r="J545" s="27">
        <v>808</v>
      </c>
      <c r="K545" s="27">
        <f>ROUND(E545*J545,2)</f>
        <v>423.39</v>
      </c>
      <c r="L545" s="27">
        <v>21</v>
      </c>
      <c r="M545" s="27">
        <f>G545*(1+L545/100)</f>
        <v>0</v>
      </c>
      <c r="N545" s="27">
        <v>0</v>
      </c>
      <c r="O545" s="27">
        <f>ROUND(E545*N545,2)</f>
        <v>0</v>
      </c>
      <c r="P545" s="27">
        <v>0</v>
      </c>
      <c r="Q545" s="27">
        <f>ROUND(E545*P545,2)</f>
        <v>0</v>
      </c>
      <c r="R545" s="27"/>
      <c r="S545" s="27"/>
      <c r="T545" s="28">
        <v>2.4209999999999998</v>
      </c>
      <c r="U545" s="27">
        <f>ROUND(E545*T545,2)</f>
        <v>1.27</v>
      </c>
      <c r="V545" s="29"/>
      <c r="W545" s="29"/>
      <c r="X545" s="29"/>
      <c r="Y545" s="29"/>
      <c r="Z545" s="29"/>
      <c r="AA545" s="29"/>
      <c r="AB545" s="29"/>
      <c r="AC545" s="29"/>
      <c r="AD545" s="29" t="s">
        <v>39</v>
      </c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  <c r="BF545" s="29"/>
      <c r="BG545" s="29"/>
    </row>
    <row r="546" spans="1:59" x14ac:dyDescent="0.2">
      <c r="A546" s="34" t="s">
        <v>32</v>
      </c>
      <c r="B546" s="34" t="s">
        <v>652</v>
      </c>
      <c r="C546" s="35" t="s">
        <v>653</v>
      </c>
      <c r="D546" s="36"/>
      <c r="E546" s="37"/>
      <c r="F546" s="38"/>
      <c r="G546" s="38">
        <f>SUMIF(AD547:AD550,"&lt;&gt;NOR",G547:G550)</f>
        <v>0</v>
      </c>
      <c r="H546" s="38"/>
      <c r="I546" s="38">
        <f>SUM(I547:I550)</f>
        <v>15506.5</v>
      </c>
      <c r="J546" s="38"/>
      <c r="K546" s="38">
        <f>SUM(K547:K550)</f>
        <v>19543.189999999999</v>
      </c>
      <c r="L546" s="38"/>
      <c r="M546" s="38">
        <f>SUM(M547:M550)</f>
        <v>0</v>
      </c>
      <c r="N546" s="38"/>
      <c r="O546" s="38">
        <f>SUM(O547:O550)</f>
        <v>0.04</v>
      </c>
      <c r="P546" s="38"/>
      <c r="Q546" s="38">
        <f>SUM(Q547:Q550)</f>
        <v>0</v>
      </c>
      <c r="R546" s="38"/>
      <c r="S546" s="38"/>
      <c r="T546" s="39"/>
      <c r="U546" s="38">
        <f>SUM(U547:U550)</f>
        <v>58.71</v>
      </c>
      <c r="AD546" s="1" t="s">
        <v>35</v>
      </c>
    </row>
    <row r="547" spans="1:59" outlineLevel="1" x14ac:dyDescent="0.2">
      <c r="A547" s="23">
        <v>160</v>
      </c>
      <c r="B547" s="23" t="s">
        <v>654</v>
      </c>
      <c r="C547" s="24" t="s">
        <v>655</v>
      </c>
      <c r="D547" s="25" t="s">
        <v>656</v>
      </c>
      <c r="E547" s="26">
        <v>620</v>
      </c>
      <c r="F547" s="27"/>
      <c r="G547" s="27"/>
      <c r="H547" s="27">
        <v>6.3</v>
      </c>
      <c r="I547" s="27">
        <f>ROUND(E547*H547,2)</f>
        <v>3906</v>
      </c>
      <c r="J547" s="27">
        <v>27.2</v>
      </c>
      <c r="K547" s="27">
        <f>ROUND(E547*J547,2)</f>
        <v>16864</v>
      </c>
      <c r="L547" s="27">
        <v>21</v>
      </c>
      <c r="M547" s="27">
        <f>G547*(1+L547/100)</f>
        <v>0</v>
      </c>
      <c r="N547" s="27">
        <v>5.0000000000000002E-5</v>
      </c>
      <c r="O547" s="27">
        <f>ROUND(E547*N547,2)</f>
        <v>0.03</v>
      </c>
      <c r="P547" s="27">
        <v>0</v>
      </c>
      <c r="Q547" s="27">
        <f>ROUND(E547*P547,2)</f>
        <v>0</v>
      </c>
      <c r="R547" s="27"/>
      <c r="S547" s="27"/>
      <c r="T547" s="28">
        <v>8.4000000000000005E-2</v>
      </c>
      <c r="U547" s="27">
        <f>ROUND(E547*T547,2)</f>
        <v>52.08</v>
      </c>
      <c r="V547" s="29"/>
      <c r="W547" s="29"/>
      <c r="X547" s="29"/>
      <c r="Y547" s="29"/>
      <c r="Z547" s="29"/>
      <c r="AA547" s="29"/>
      <c r="AB547" s="29"/>
      <c r="AC547" s="29"/>
      <c r="AD547" s="29" t="s">
        <v>39</v>
      </c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9"/>
      <c r="BC547" s="29"/>
      <c r="BD547" s="29"/>
      <c r="BE547" s="29"/>
      <c r="BF547" s="29"/>
      <c r="BG547" s="29"/>
    </row>
    <row r="548" spans="1:59" ht="22.5" outlineLevel="1" x14ac:dyDescent="0.2">
      <c r="A548" s="23">
        <v>161</v>
      </c>
      <c r="B548" s="23" t="s">
        <v>657</v>
      </c>
      <c r="C548" s="56" t="s">
        <v>760</v>
      </c>
      <c r="D548" s="25" t="s">
        <v>308</v>
      </c>
      <c r="E548" s="26">
        <v>1</v>
      </c>
      <c r="F548" s="27"/>
      <c r="G548" s="27"/>
      <c r="H548" s="27">
        <v>7043.98</v>
      </c>
      <c r="I548" s="27">
        <f>ROUND(E548*H548,2)</f>
        <v>7043.98</v>
      </c>
      <c r="J548" s="27">
        <v>1256.0200000000004</v>
      </c>
      <c r="K548" s="27">
        <f>ROUND(E548*J548,2)</f>
        <v>1256.02</v>
      </c>
      <c r="L548" s="27">
        <v>21</v>
      </c>
      <c r="M548" s="27">
        <f>G548*(1+L548/100)</f>
        <v>0</v>
      </c>
      <c r="N548" s="27">
        <v>6.3499999999999997E-3</v>
      </c>
      <c r="O548" s="27">
        <f>ROUND(E548*N548,2)</f>
        <v>0.01</v>
      </c>
      <c r="P548" s="27">
        <v>0</v>
      </c>
      <c r="Q548" s="27">
        <f>ROUND(E548*P548,2)</f>
        <v>0</v>
      </c>
      <c r="R548" s="27"/>
      <c r="S548" s="27"/>
      <c r="T548" s="28">
        <v>2.8750900000000001</v>
      </c>
      <c r="U548" s="27">
        <f>ROUND(E548*T548,2)</f>
        <v>2.88</v>
      </c>
      <c r="V548" s="29"/>
      <c r="W548" s="29"/>
      <c r="X548" s="29"/>
      <c r="Y548" s="29"/>
      <c r="Z548" s="29"/>
      <c r="AA548" s="29"/>
      <c r="AB548" s="29"/>
      <c r="AC548" s="29"/>
      <c r="AD548" s="29" t="s">
        <v>52</v>
      </c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29"/>
      <c r="AQ548" s="29"/>
      <c r="AR548" s="29"/>
      <c r="AS548" s="29"/>
      <c r="AT548" s="29"/>
      <c r="AU548" s="29"/>
      <c r="AV548" s="29"/>
      <c r="AW548" s="29"/>
      <c r="AX548" s="29"/>
      <c r="AY548" s="29"/>
      <c r="AZ548" s="29"/>
      <c r="BA548" s="29"/>
      <c r="BB548" s="29"/>
      <c r="BC548" s="29"/>
      <c r="BD548" s="29"/>
      <c r="BE548" s="29"/>
      <c r="BF548" s="29"/>
      <c r="BG548" s="29"/>
    </row>
    <row r="549" spans="1:59" ht="22.5" outlineLevel="1" x14ac:dyDescent="0.2">
      <c r="A549" s="23">
        <v>162</v>
      </c>
      <c r="B549" s="23" t="s">
        <v>658</v>
      </c>
      <c r="C549" s="56" t="s">
        <v>762</v>
      </c>
      <c r="D549" s="25" t="s">
        <v>308</v>
      </c>
      <c r="E549" s="26">
        <v>1</v>
      </c>
      <c r="F549" s="27"/>
      <c r="G549" s="27"/>
      <c r="H549" s="27">
        <v>4556.5200000000004</v>
      </c>
      <c r="I549" s="27">
        <f>ROUND(E549*H549,2)</f>
        <v>4556.5200000000004</v>
      </c>
      <c r="J549" s="27">
        <v>793.47999999999956</v>
      </c>
      <c r="K549" s="27">
        <f>ROUND(E549*J549,2)</f>
        <v>793.48</v>
      </c>
      <c r="L549" s="27">
        <v>21</v>
      </c>
      <c r="M549" s="27">
        <f>G549*(1+L549/100)</f>
        <v>0</v>
      </c>
      <c r="N549" s="27">
        <v>4.0899999999999999E-3</v>
      </c>
      <c r="O549" s="27">
        <f>ROUND(E549*N549,2)</f>
        <v>0</v>
      </c>
      <c r="P549" s="27">
        <v>0</v>
      </c>
      <c r="Q549" s="27">
        <f>ROUND(E549*P549,2)</f>
        <v>0</v>
      </c>
      <c r="R549" s="27"/>
      <c r="S549" s="27"/>
      <c r="T549" s="28">
        <v>1.8783000000000001</v>
      </c>
      <c r="U549" s="27">
        <f>ROUND(E549*T549,2)</f>
        <v>1.88</v>
      </c>
      <c r="V549" s="29"/>
      <c r="W549" s="29"/>
      <c r="X549" s="29"/>
      <c r="Y549" s="29"/>
      <c r="Z549" s="29"/>
      <c r="AA549" s="29"/>
      <c r="AB549" s="29"/>
      <c r="AC549" s="29"/>
      <c r="AD549" s="29" t="s">
        <v>52</v>
      </c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29"/>
      <c r="AR549" s="29"/>
      <c r="AS549" s="29"/>
      <c r="AT549" s="29"/>
      <c r="AU549" s="29"/>
      <c r="AV549" s="29"/>
      <c r="AW549" s="29"/>
      <c r="AX549" s="29"/>
      <c r="AY549" s="29"/>
      <c r="AZ549" s="29"/>
      <c r="BA549" s="29"/>
      <c r="BB549" s="29"/>
      <c r="BC549" s="29"/>
      <c r="BD549" s="29"/>
      <c r="BE549" s="29"/>
      <c r="BF549" s="29"/>
      <c r="BG549" s="29"/>
    </row>
    <row r="550" spans="1:59" outlineLevel="1" x14ac:dyDescent="0.2">
      <c r="A550" s="23">
        <v>163</v>
      </c>
      <c r="B550" s="23" t="s">
        <v>659</v>
      </c>
      <c r="C550" s="24" t="s">
        <v>660</v>
      </c>
      <c r="D550" s="25" t="s">
        <v>70</v>
      </c>
      <c r="E550" s="26">
        <v>0.621</v>
      </c>
      <c r="F550" s="27"/>
      <c r="G550" s="27"/>
      <c r="H550" s="27">
        <v>0</v>
      </c>
      <c r="I550" s="27">
        <f>ROUND(E550*H550,2)</f>
        <v>0</v>
      </c>
      <c r="J550" s="27">
        <v>1014</v>
      </c>
      <c r="K550" s="27">
        <f>ROUND(E550*J550,2)</f>
        <v>629.69000000000005</v>
      </c>
      <c r="L550" s="27">
        <v>21</v>
      </c>
      <c r="M550" s="27">
        <f>G550*(1+L550/100)</f>
        <v>0</v>
      </c>
      <c r="N550" s="27">
        <v>0</v>
      </c>
      <c r="O550" s="27">
        <f>ROUND(E550*N550,2)</f>
        <v>0</v>
      </c>
      <c r="P550" s="27">
        <v>0</v>
      </c>
      <c r="Q550" s="27">
        <f>ROUND(E550*P550,2)</f>
        <v>0</v>
      </c>
      <c r="R550" s="27"/>
      <c r="S550" s="27"/>
      <c r="T550" s="28">
        <v>3.0059999999999998</v>
      </c>
      <c r="U550" s="27">
        <f>ROUND(E550*T550,2)</f>
        <v>1.87</v>
      </c>
      <c r="V550" s="29"/>
      <c r="W550" s="29"/>
      <c r="X550" s="29"/>
      <c r="Y550" s="29"/>
      <c r="Z550" s="29"/>
      <c r="AA550" s="29"/>
      <c r="AB550" s="29"/>
      <c r="AC550" s="29"/>
      <c r="AD550" s="29" t="s">
        <v>39</v>
      </c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29"/>
      <c r="AQ550" s="29"/>
      <c r="AR550" s="29"/>
      <c r="AS550" s="29"/>
      <c r="AT550" s="29"/>
      <c r="AU550" s="29"/>
      <c r="AV550" s="29"/>
      <c r="AW550" s="29"/>
      <c r="AX550" s="29"/>
      <c r="AY550" s="29"/>
      <c r="AZ550" s="29"/>
      <c r="BA550" s="29"/>
      <c r="BB550" s="29"/>
      <c r="BC550" s="29"/>
      <c r="BD550" s="29"/>
      <c r="BE550" s="29"/>
      <c r="BF550" s="29"/>
      <c r="BG550" s="29"/>
    </row>
    <row r="551" spans="1:59" x14ac:dyDescent="0.2">
      <c r="A551" s="34" t="s">
        <v>32</v>
      </c>
      <c r="B551" s="34" t="s">
        <v>661</v>
      </c>
      <c r="C551" s="35" t="s">
        <v>662</v>
      </c>
      <c r="D551" s="36"/>
      <c r="E551" s="37"/>
      <c r="F551" s="38"/>
      <c r="G551" s="38">
        <f>SUMIF(AD552:AD563,"&lt;&gt;NOR",G552:G563)</f>
        <v>0</v>
      </c>
      <c r="H551" s="38"/>
      <c r="I551" s="38">
        <f>SUM(I552:I563)</f>
        <v>25008.73</v>
      </c>
      <c r="J551" s="38"/>
      <c r="K551" s="38">
        <f>SUM(K552:K563)</f>
        <v>173540.21</v>
      </c>
      <c r="L551" s="38"/>
      <c r="M551" s="38">
        <f>SUM(M552:M563)</f>
        <v>0</v>
      </c>
      <c r="N551" s="38"/>
      <c r="O551" s="38">
        <f>SUM(O552:O563)</f>
        <v>0.11</v>
      </c>
      <c r="P551" s="38"/>
      <c r="Q551" s="38">
        <f>SUM(Q552:Q563)</f>
        <v>0</v>
      </c>
      <c r="R551" s="38"/>
      <c r="S551" s="38"/>
      <c r="T551" s="39"/>
      <c r="U551" s="38">
        <f>SUM(U552:U563)</f>
        <v>189.79999999999998</v>
      </c>
      <c r="AD551" s="1" t="s">
        <v>35</v>
      </c>
    </row>
    <row r="552" spans="1:59" ht="22.5" outlineLevel="1" x14ac:dyDescent="0.2">
      <c r="A552" s="23">
        <v>164</v>
      </c>
      <c r="B552" s="23" t="s">
        <v>663</v>
      </c>
      <c r="C552" s="24" t="s">
        <v>664</v>
      </c>
      <c r="D552" s="25" t="s">
        <v>308</v>
      </c>
      <c r="E552" s="26">
        <v>25.241800000000001</v>
      </c>
      <c r="F552" s="27"/>
      <c r="G552" s="27"/>
      <c r="H552" s="27">
        <v>126.91</v>
      </c>
      <c r="I552" s="27">
        <f>ROUND(E552*H552,2)</f>
        <v>3203.44</v>
      </c>
      <c r="J552" s="27">
        <v>321.09000000000003</v>
      </c>
      <c r="K552" s="27">
        <f>ROUND(E552*J552,2)</f>
        <v>8104.89</v>
      </c>
      <c r="L552" s="27">
        <v>21</v>
      </c>
      <c r="M552" s="27">
        <f>G552*(1+L552/100)</f>
        <v>0</v>
      </c>
      <c r="N552" s="27">
        <v>8.8000000000000003E-4</v>
      </c>
      <c r="O552" s="27">
        <f>ROUND(E552*N552,2)</f>
        <v>0.02</v>
      </c>
      <c r="P552" s="27">
        <v>0</v>
      </c>
      <c r="Q552" s="27">
        <f>ROUND(E552*P552,2)</f>
        <v>0</v>
      </c>
      <c r="R552" s="27"/>
      <c r="S552" s="27"/>
      <c r="T552" s="28">
        <v>0.96947000000000005</v>
      </c>
      <c r="U552" s="27">
        <f>ROUND(E552*T552,2)</f>
        <v>24.47</v>
      </c>
      <c r="V552" s="29"/>
      <c r="W552" s="29"/>
      <c r="X552" s="29"/>
      <c r="Y552" s="29"/>
      <c r="Z552" s="29"/>
      <c r="AA552" s="29"/>
      <c r="AB552" s="29"/>
      <c r="AC552" s="29"/>
      <c r="AD552" s="29" t="s">
        <v>52</v>
      </c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  <c r="BF552" s="29"/>
      <c r="BG552" s="29"/>
    </row>
    <row r="553" spans="1:59" outlineLevel="1" x14ac:dyDescent="0.2">
      <c r="A553" s="23"/>
      <c r="B553" s="23"/>
      <c r="C553" s="30" t="s">
        <v>665</v>
      </c>
      <c r="D553" s="31"/>
      <c r="E553" s="32">
        <v>6.8441999999999998</v>
      </c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8"/>
      <c r="U553" s="27"/>
      <c r="V553" s="29"/>
      <c r="W553" s="29"/>
      <c r="X553" s="29"/>
      <c r="Y553" s="29"/>
      <c r="Z553" s="29"/>
      <c r="AA553" s="29"/>
      <c r="AB553" s="29"/>
      <c r="AC553" s="29"/>
      <c r="AD553" s="29" t="s">
        <v>41</v>
      </c>
      <c r="AE553" s="29">
        <v>0</v>
      </c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29"/>
      <c r="AR553" s="29"/>
      <c r="AS553" s="29"/>
      <c r="AT553" s="29"/>
      <c r="AU553" s="29"/>
      <c r="AV553" s="29"/>
      <c r="AW553" s="29"/>
      <c r="AX553" s="29"/>
      <c r="AY553" s="29"/>
      <c r="AZ553" s="29"/>
      <c r="BA553" s="29"/>
      <c r="BB553" s="29"/>
      <c r="BC553" s="29"/>
      <c r="BD553" s="29"/>
      <c r="BE553" s="29"/>
      <c r="BF553" s="29"/>
      <c r="BG553" s="29"/>
    </row>
    <row r="554" spans="1:59" outlineLevel="1" x14ac:dyDescent="0.2">
      <c r="A554" s="23"/>
      <c r="B554" s="23"/>
      <c r="C554" s="30" t="s">
        <v>666</v>
      </c>
      <c r="D554" s="31"/>
      <c r="E554" s="32">
        <v>12.444000000000001</v>
      </c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8"/>
      <c r="U554" s="27"/>
      <c r="V554" s="29"/>
      <c r="W554" s="29"/>
      <c r="X554" s="29"/>
      <c r="Y554" s="29"/>
      <c r="Z554" s="29"/>
      <c r="AA554" s="29"/>
      <c r="AB554" s="29"/>
      <c r="AC554" s="29"/>
      <c r="AD554" s="29" t="s">
        <v>41</v>
      </c>
      <c r="AE554" s="29">
        <v>0</v>
      </c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29"/>
      <c r="AR554" s="29"/>
      <c r="AS554" s="29"/>
      <c r="AT554" s="29"/>
      <c r="AU554" s="29"/>
      <c r="AV554" s="29"/>
      <c r="AW554" s="29"/>
      <c r="AX554" s="29"/>
      <c r="AY554" s="29"/>
      <c r="AZ554" s="29"/>
      <c r="BA554" s="29"/>
      <c r="BB554" s="29"/>
      <c r="BC554" s="29"/>
      <c r="BD554" s="29"/>
      <c r="BE554" s="29"/>
      <c r="BF554" s="29"/>
      <c r="BG554" s="29"/>
    </row>
    <row r="555" spans="1:59" outlineLevel="1" x14ac:dyDescent="0.2">
      <c r="A555" s="23"/>
      <c r="B555" s="23"/>
      <c r="C555" s="30" t="s">
        <v>667</v>
      </c>
      <c r="D555" s="31"/>
      <c r="E555" s="32">
        <v>5.9535999999999998</v>
      </c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8"/>
      <c r="U555" s="27"/>
      <c r="V555" s="29"/>
      <c r="W555" s="29"/>
      <c r="X555" s="29"/>
      <c r="Y555" s="29"/>
      <c r="Z555" s="29"/>
      <c r="AA555" s="29"/>
      <c r="AB555" s="29"/>
      <c r="AC555" s="29"/>
      <c r="AD555" s="29" t="s">
        <v>41</v>
      </c>
      <c r="AE555" s="29">
        <v>0</v>
      </c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  <c r="AY555" s="29"/>
      <c r="AZ555" s="29"/>
      <c r="BA555" s="29"/>
      <c r="BB555" s="29"/>
      <c r="BC555" s="29"/>
      <c r="BD555" s="29"/>
      <c r="BE555" s="29"/>
      <c r="BF555" s="29"/>
      <c r="BG555" s="29"/>
    </row>
    <row r="556" spans="1:59" ht="22.5" outlineLevel="1" x14ac:dyDescent="0.2">
      <c r="A556" s="23">
        <v>165</v>
      </c>
      <c r="B556" s="23" t="s">
        <v>668</v>
      </c>
      <c r="C556" s="24" t="s">
        <v>669</v>
      </c>
      <c r="D556" s="25" t="s">
        <v>73</v>
      </c>
      <c r="E556" s="26">
        <v>364.82</v>
      </c>
      <c r="F556" s="27"/>
      <c r="G556" s="27"/>
      <c r="H556" s="27">
        <v>59.77</v>
      </c>
      <c r="I556" s="27">
        <f>ROUND(E556*H556,2)</f>
        <v>21805.29</v>
      </c>
      <c r="J556" s="27">
        <v>148.72999999999999</v>
      </c>
      <c r="K556" s="27">
        <f>ROUND(E556*J556,2)</f>
        <v>54259.68</v>
      </c>
      <c r="L556" s="27">
        <v>21</v>
      </c>
      <c r="M556" s="27">
        <f>G556*(1+L556/100)</f>
        <v>0</v>
      </c>
      <c r="N556" s="27">
        <v>2.5000000000000001E-4</v>
      </c>
      <c r="O556" s="27">
        <f>ROUND(E556*N556,2)</f>
        <v>0.09</v>
      </c>
      <c r="P556" s="27">
        <v>0</v>
      </c>
      <c r="Q556" s="27">
        <f>ROUND(E556*P556,2)</f>
        <v>0</v>
      </c>
      <c r="R556" s="27"/>
      <c r="S556" s="27"/>
      <c r="T556" s="28">
        <v>0.45</v>
      </c>
      <c r="U556" s="27">
        <f>ROUND(E556*T556,2)</f>
        <v>164.17</v>
      </c>
      <c r="V556" s="29"/>
      <c r="W556" s="29"/>
      <c r="X556" s="29"/>
      <c r="Y556" s="29"/>
      <c r="Z556" s="29"/>
      <c r="AA556" s="29"/>
      <c r="AB556" s="29"/>
      <c r="AC556" s="29"/>
      <c r="AD556" s="29" t="s">
        <v>39</v>
      </c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29"/>
      <c r="AR556" s="29"/>
      <c r="AS556" s="29"/>
      <c r="AT556" s="29"/>
      <c r="AU556" s="29"/>
      <c r="AV556" s="29"/>
      <c r="AW556" s="29"/>
      <c r="AX556" s="29"/>
      <c r="AY556" s="29"/>
      <c r="AZ556" s="29"/>
      <c r="BA556" s="29"/>
      <c r="BB556" s="29"/>
      <c r="BC556" s="29"/>
      <c r="BD556" s="29"/>
      <c r="BE556" s="29"/>
      <c r="BF556" s="29"/>
      <c r="BG556" s="29"/>
    </row>
    <row r="557" spans="1:59" outlineLevel="1" x14ac:dyDescent="0.2">
      <c r="A557" s="23"/>
      <c r="B557" s="23"/>
      <c r="C557" s="30" t="s">
        <v>96</v>
      </c>
      <c r="D557" s="31"/>
      <c r="E557" s="32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8"/>
      <c r="U557" s="27"/>
      <c r="V557" s="29"/>
      <c r="W557" s="29"/>
      <c r="X557" s="29"/>
      <c r="Y557" s="29"/>
      <c r="Z557" s="29"/>
      <c r="AA557" s="29"/>
      <c r="AB557" s="29"/>
      <c r="AC557" s="29"/>
      <c r="AD557" s="29" t="s">
        <v>41</v>
      </c>
      <c r="AE557" s="29">
        <v>0</v>
      </c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29"/>
      <c r="AR557" s="29"/>
      <c r="AS557" s="29"/>
      <c r="AT557" s="29"/>
      <c r="AU557" s="29"/>
      <c r="AV557" s="29"/>
      <c r="AW557" s="29"/>
      <c r="AX557" s="29"/>
      <c r="AY557" s="29"/>
      <c r="AZ557" s="29"/>
      <c r="BA557" s="29"/>
      <c r="BB557" s="29"/>
      <c r="BC557" s="29"/>
      <c r="BD557" s="29"/>
      <c r="BE557" s="29"/>
      <c r="BF557" s="29"/>
      <c r="BG557" s="29"/>
    </row>
    <row r="558" spans="1:59" ht="22.5" outlineLevel="1" x14ac:dyDescent="0.2">
      <c r="A558" s="23"/>
      <c r="B558" s="23"/>
      <c r="C558" s="30" t="s">
        <v>372</v>
      </c>
      <c r="D558" s="31"/>
      <c r="E558" s="32">
        <v>314.72000000000003</v>
      </c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8"/>
      <c r="U558" s="27"/>
      <c r="V558" s="29"/>
      <c r="W558" s="29"/>
      <c r="X558" s="29"/>
      <c r="Y558" s="29"/>
      <c r="Z558" s="29"/>
      <c r="AA558" s="29"/>
      <c r="AB558" s="29"/>
      <c r="AC558" s="29"/>
      <c r="AD558" s="29" t="s">
        <v>41</v>
      </c>
      <c r="AE558" s="29">
        <v>0</v>
      </c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29"/>
      <c r="AR558" s="29"/>
      <c r="AS558" s="29"/>
      <c r="AT558" s="29"/>
      <c r="AU558" s="29"/>
      <c r="AV558" s="29"/>
      <c r="AW558" s="29"/>
      <c r="AX558" s="29"/>
      <c r="AY558" s="29"/>
      <c r="AZ558" s="29"/>
      <c r="BA558" s="29"/>
      <c r="BB558" s="29"/>
      <c r="BC558" s="29"/>
      <c r="BD558" s="29"/>
      <c r="BE558" s="29"/>
      <c r="BF558" s="29"/>
      <c r="BG558" s="29"/>
    </row>
    <row r="559" spans="1:59" outlineLevel="1" x14ac:dyDescent="0.2">
      <c r="A559" s="23"/>
      <c r="B559" s="23"/>
      <c r="C559" s="30" t="s">
        <v>91</v>
      </c>
      <c r="D559" s="31"/>
      <c r="E559" s="32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8"/>
      <c r="U559" s="27"/>
      <c r="V559" s="29"/>
      <c r="W559" s="29"/>
      <c r="X559" s="29"/>
      <c r="Y559" s="29"/>
      <c r="Z559" s="29"/>
      <c r="AA559" s="29"/>
      <c r="AB559" s="29"/>
      <c r="AC559" s="29"/>
      <c r="AD559" s="29" t="s">
        <v>41</v>
      </c>
      <c r="AE559" s="29">
        <v>0</v>
      </c>
      <c r="AF559" s="29"/>
      <c r="AG559" s="29"/>
      <c r="AH559" s="29"/>
      <c r="AI559" s="29"/>
      <c r="AJ559" s="29"/>
      <c r="AK559" s="29"/>
      <c r="AL559" s="29"/>
      <c r="AM559" s="29"/>
      <c r="AN559" s="29"/>
      <c r="AO559" s="29"/>
      <c r="AP559" s="29"/>
      <c r="AQ559" s="29"/>
      <c r="AR559" s="29"/>
      <c r="AS559" s="29"/>
      <c r="AT559" s="29"/>
      <c r="AU559" s="29"/>
      <c r="AV559" s="29"/>
      <c r="AW559" s="29"/>
      <c r="AX559" s="29"/>
      <c r="AY559" s="29"/>
      <c r="AZ559" s="29"/>
      <c r="BA559" s="29"/>
      <c r="BB559" s="29"/>
      <c r="BC559" s="29"/>
      <c r="BD559" s="29"/>
      <c r="BE559" s="29"/>
      <c r="BF559" s="29"/>
      <c r="BG559" s="29"/>
    </row>
    <row r="560" spans="1:59" outlineLevel="1" x14ac:dyDescent="0.2">
      <c r="A560" s="23"/>
      <c r="B560" s="23"/>
      <c r="C560" s="30" t="s">
        <v>373</v>
      </c>
      <c r="D560" s="31"/>
      <c r="E560" s="32">
        <v>50.1</v>
      </c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8"/>
      <c r="U560" s="27"/>
      <c r="V560" s="29"/>
      <c r="W560" s="29"/>
      <c r="X560" s="29"/>
      <c r="Y560" s="29"/>
      <c r="Z560" s="29"/>
      <c r="AA560" s="29"/>
      <c r="AB560" s="29"/>
      <c r="AC560" s="29"/>
      <c r="AD560" s="29" t="s">
        <v>41</v>
      </c>
      <c r="AE560" s="29">
        <v>0</v>
      </c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  <c r="BF560" s="29"/>
      <c r="BG560" s="29"/>
    </row>
    <row r="561" spans="1:59" outlineLevel="1" x14ac:dyDescent="0.2">
      <c r="A561" s="23">
        <v>166</v>
      </c>
      <c r="B561" s="23" t="s">
        <v>33</v>
      </c>
      <c r="C561" s="24" t="s">
        <v>670</v>
      </c>
      <c r="D561" s="25" t="s">
        <v>73</v>
      </c>
      <c r="E561" s="26">
        <v>409.56490000000002</v>
      </c>
      <c r="F561" s="27"/>
      <c r="G561" s="27"/>
      <c r="H561" s="27">
        <v>0</v>
      </c>
      <c r="I561" s="27">
        <f>ROUND(E561*H561,2)</f>
        <v>0</v>
      </c>
      <c r="J561" s="27">
        <v>268</v>
      </c>
      <c r="K561" s="27">
        <f>ROUND(E561*J561,2)</f>
        <v>109763.39</v>
      </c>
      <c r="L561" s="27">
        <v>21</v>
      </c>
      <c r="M561" s="27">
        <f>G561*(1+L561/100)</f>
        <v>0</v>
      </c>
      <c r="N561" s="27">
        <v>0</v>
      </c>
      <c r="O561" s="27">
        <f>ROUND(E561*N561,2)</f>
        <v>0</v>
      </c>
      <c r="P561" s="27">
        <v>0</v>
      </c>
      <c r="Q561" s="27">
        <f>ROUND(E561*P561,2)</f>
        <v>0</v>
      </c>
      <c r="R561" s="27"/>
      <c r="S561" s="27"/>
      <c r="T561" s="28">
        <v>0</v>
      </c>
      <c r="U561" s="27">
        <f>ROUND(E561*T561,2)</f>
        <v>0</v>
      </c>
      <c r="V561" s="29"/>
      <c r="W561" s="29"/>
      <c r="X561" s="29"/>
      <c r="Y561" s="29"/>
      <c r="Z561" s="29"/>
      <c r="AA561" s="29"/>
      <c r="AB561" s="29"/>
      <c r="AC561" s="29"/>
      <c r="AD561" s="29" t="s">
        <v>39</v>
      </c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  <c r="BF561" s="29"/>
      <c r="BG561" s="29"/>
    </row>
    <row r="562" spans="1:59" outlineLevel="1" x14ac:dyDescent="0.2">
      <c r="A562" s="23"/>
      <c r="B562" s="23"/>
      <c r="C562" s="30" t="s">
        <v>671</v>
      </c>
      <c r="D562" s="31"/>
      <c r="E562" s="32">
        <v>409.56490000000002</v>
      </c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8"/>
      <c r="U562" s="27"/>
      <c r="V562" s="29"/>
      <c r="W562" s="29"/>
      <c r="X562" s="29"/>
      <c r="Y562" s="29"/>
      <c r="Z562" s="29"/>
      <c r="AA562" s="29"/>
      <c r="AB562" s="29"/>
      <c r="AC562" s="29"/>
      <c r="AD562" s="29" t="s">
        <v>41</v>
      </c>
      <c r="AE562" s="29">
        <v>0</v>
      </c>
      <c r="AF562" s="29"/>
      <c r="AG562" s="29"/>
      <c r="AH562" s="29"/>
      <c r="AI562" s="29"/>
      <c r="AJ562" s="29"/>
      <c r="AK562" s="29"/>
      <c r="AL562" s="29"/>
      <c r="AM562" s="29"/>
      <c r="AN562" s="29"/>
      <c r="AO562" s="29"/>
      <c r="AP562" s="29"/>
      <c r="AQ562" s="29"/>
      <c r="AR562" s="29"/>
      <c r="AS562" s="29"/>
      <c r="AT562" s="29"/>
      <c r="AU562" s="29"/>
      <c r="AV562" s="29"/>
      <c r="AW562" s="29"/>
      <c r="AX562" s="29"/>
      <c r="AY562" s="29"/>
      <c r="AZ562" s="29"/>
      <c r="BA562" s="29"/>
      <c r="BB562" s="29"/>
      <c r="BC562" s="29"/>
      <c r="BD562" s="29"/>
      <c r="BE562" s="29"/>
      <c r="BF562" s="29"/>
      <c r="BG562" s="29"/>
    </row>
    <row r="563" spans="1:59" outlineLevel="1" x14ac:dyDescent="0.2">
      <c r="A563" s="23">
        <v>167</v>
      </c>
      <c r="B563" s="23" t="s">
        <v>672</v>
      </c>
      <c r="C563" s="24" t="s">
        <v>673</v>
      </c>
      <c r="D563" s="25" t="s">
        <v>70</v>
      </c>
      <c r="E563" s="26">
        <v>1.05</v>
      </c>
      <c r="F563" s="27"/>
      <c r="G563" s="27"/>
      <c r="H563" s="27">
        <v>0</v>
      </c>
      <c r="I563" s="27">
        <f>ROUND(E563*H563,2)</f>
        <v>0</v>
      </c>
      <c r="J563" s="27">
        <v>1345</v>
      </c>
      <c r="K563" s="27">
        <f>ROUND(E563*J563,2)</f>
        <v>1412.25</v>
      </c>
      <c r="L563" s="27">
        <v>21</v>
      </c>
      <c r="M563" s="27">
        <f>G563*(1+L563/100)</f>
        <v>0</v>
      </c>
      <c r="N563" s="27">
        <v>0</v>
      </c>
      <c r="O563" s="27">
        <f>ROUND(E563*N563,2)</f>
        <v>0</v>
      </c>
      <c r="P563" s="27">
        <v>0</v>
      </c>
      <c r="Q563" s="27">
        <f>ROUND(E563*P563,2)</f>
        <v>0</v>
      </c>
      <c r="R563" s="27"/>
      <c r="S563" s="27"/>
      <c r="T563" s="28">
        <v>1.1020000000000001</v>
      </c>
      <c r="U563" s="27">
        <f>ROUND(E563*T563,2)</f>
        <v>1.1599999999999999</v>
      </c>
      <c r="V563" s="29"/>
      <c r="W563" s="29"/>
      <c r="X563" s="29"/>
      <c r="Y563" s="29"/>
      <c r="Z563" s="29"/>
      <c r="AA563" s="29"/>
      <c r="AB563" s="29"/>
      <c r="AC563" s="29"/>
      <c r="AD563" s="29" t="s">
        <v>39</v>
      </c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29"/>
      <c r="AR563" s="29"/>
      <c r="AS563" s="29"/>
      <c r="AT563" s="29"/>
      <c r="AU563" s="29"/>
      <c r="AV563" s="29"/>
      <c r="AW563" s="29"/>
      <c r="AX563" s="29"/>
      <c r="AY563" s="29"/>
      <c r="AZ563" s="29"/>
      <c r="BA563" s="29"/>
      <c r="BB563" s="29"/>
      <c r="BC563" s="29"/>
      <c r="BD563" s="29"/>
      <c r="BE563" s="29"/>
      <c r="BF563" s="29"/>
      <c r="BG563" s="29"/>
    </row>
    <row r="564" spans="1:59" x14ac:dyDescent="0.2">
      <c r="A564" s="34" t="s">
        <v>32</v>
      </c>
      <c r="B564" s="34" t="s">
        <v>674</v>
      </c>
      <c r="C564" s="35" t="s">
        <v>675</v>
      </c>
      <c r="D564" s="36"/>
      <c r="E564" s="37"/>
      <c r="F564" s="38"/>
      <c r="G564" s="38">
        <f>SUMIF(AD565:AD585,"&lt;&gt;NOR",G565:G585)</f>
        <v>0</v>
      </c>
      <c r="H564" s="38"/>
      <c r="I564" s="38">
        <f>SUM(I565:I585)</f>
        <v>54428.81</v>
      </c>
      <c r="J564" s="38"/>
      <c r="K564" s="38">
        <f>SUM(K565:K585)</f>
        <v>62816.380000000005</v>
      </c>
      <c r="L564" s="38"/>
      <c r="M564" s="38">
        <f>SUM(M565:M585)</f>
        <v>0</v>
      </c>
      <c r="N564" s="38"/>
      <c r="O564" s="38">
        <f>SUM(O565:O585)</f>
        <v>4.09</v>
      </c>
      <c r="P564" s="38"/>
      <c r="Q564" s="38">
        <f>SUM(Q565:Q585)</f>
        <v>0</v>
      </c>
      <c r="R564" s="38"/>
      <c r="S564" s="38"/>
      <c r="T564" s="39"/>
      <c r="U564" s="38">
        <f>SUM(U565:U585)</f>
        <v>194.11999999999998</v>
      </c>
      <c r="AD564" s="1" t="s">
        <v>35</v>
      </c>
    </row>
    <row r="565" spans="1:59" outlineLevel="1" x14ac:dyDescent="0.2">
      <c r="A565" s="23">
        <v>168</v>
      </c>
      <c r="B565" s="23" t="s">
        <v>676</v>
      </c>
      <c r="C565" s="56" t="s">
        <v>755</v>
      </c>
      <c r="D565" s="25" t="s">
        <v>73</v>
      </c>
      <c r="E565" s="26">
        <v>182.739</v>
      </c>
      <c r="F565" s="27"/>
      <c r="G565" s="27"/>
      <c r="H565" s="27">
        <v>16.28</v>
      </c>
      <c r="I565" s="27">
        <f>ROUND(E565*H565,2)</f>
        <v>2974.99</v>
      </c>
      <c r="J565" s="27">
        <v>16.019999999999996</v>
      </c>
      <c r="K565" s="27">
        <f>ROUND(E565*J565,2)</f>
        <v>2927.48</v>
      </c>
      <c r="L565" s="27">
        <v>21</v>
      </c>
      <c r="M565" s="27">
        <f>G565*(1+L565/100)</f>
        <v>0</v>
      </c>
      <c r="N565" s="27">
        <v>1.6000000000000001E-4</v>
      </c>
      <c r="O565" s="27">
        <f>ROUND(E565*N565,2)</f>
        <v>0.03</v>
      </c>
      <c r="P565" s="27">
        <v>0</v>
      </c>
      <c r="Q565" s="27">
        <f>ROUND(E565*P565,2)</f>
        <v>0</v>
      </c>
      <c r="R565" s="27"/>
      <c r="S565" s="27"/>
      <c r="T565" s="28">
        <v>0.05</v>
      </c>
      <c r="U565" s="27">
        <f>ROUND(E565*T565,2)</f>
        <v>9.14</v>
      </c>
      <c r="V565" s="29"/>
      <c r="W565" s="29"/>
      <c r="X565" s="29"/>
      <c r="Y565" s="29"/>
      <c r="Z565" s="29"/>
      <c r="AA565" s="29"/>
      <c r="AB565" s="29"/>
      <c r="AC565" s="29"/>
      <c r="AD565" s="29" t="s">
        <v>39</v>
      </c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  <c r="AY565" s="29"/>
      <c r="AZ565" s="29"/>
      <c r="BA565" s="29"/>
      <c r="BB565" s="29"/>
      <c r="BC565" s="29"/>
      <c r="BD565" s="29"/>
      <c r="BE565" s="29"/>
      <c r="BF565" s="29"/>
      <c r="BG565" s="29"/>
    </row>
    <row r="566" spans="1:59" ht="22.5" outlineLevel="1" x14ac:dyDescent="0.2">
      <c r="A566" s="23">
        <v>169</v>
      </c>
      <c r="B566" s="23" t="s">
        <v>677</v>
      </c>
      <c r="C566" s="24" t="s">
        <v>678</v>
      </c>
      <c r="D566" s="25" t="s">
        <v>73</v>
      </c>
      <c r="E566" s="26">
        <v>182.739</v>
      </c>
      <c r="F566" s="27"/>
      <c r="G566" s="27"/>
      <c r="H566" s="27">
        <v>39.57</v>
      </c>
      <c r="I566" s="27">
        <f>ROUND(E566*H566,2)</f>
        <v>7230.98</v>
      </c>
      <c r="J566" s="27">
        <v>318.43</v>
      </c>
      <c r="K566" s="27">
        <f>ROUND(E566*J566,2)</f>
        <v>58189.58</v>
      </c>
      <c r="L566" s="27">
        <v>21</v>
      </c>
      <c r="M566" s="27">
        <f>G566*(1+L566/100)</f>
        <v>0</v>
      </c>
      <c r="N566" s="27">
        <v>2.8500000000000001E-3</v>
      </c>
      <c r="O566" s="27">
        <f>ROUND(E566*N566,2)</f>
        <v>0.52</v>
      </c>
      <c r="P566" s="27">
        <v>0</v>
      </c>
      <c r="Q566" s="27">
        <f>ROUND(E566*P566,2)</f>
        <v>0</v>
      </c>
      <c r="R566" s="27"/>
      <c r="S566" s="27"/>
      <c r="T566" s="28">
        <v>0.98399999999999999</v>
      </c>
      <c r="U566" s="27">
        <f>ROUND(E566*T566,2)</f>
        <v>179.82</v>
      </c>
      <c r="V566" s="29"/>
      <c r="W566" s="29"/>
      <c r="X566" s="29"/>
      <c r="Y566" s="29"/>
      <c r="Z566" s="29"/>
      <c r="AA566" s="29"/>
      <c r="AB566" s="29"/>
      <c r="AC566" s="29"/>
      <c r="AD566" s="29" t="s">
        <v>39</v>
      </c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  <c r="BF566" s="29"/>
      <c r="BG566" s="29"/>
    </row>
    <row r="567" spans="1:59" outlineLevel="1" x14ac:dyDescent="0.2">
      <c r="A567" s="23"/>
      <c r="B567" s="23"/>
      <c r="C567" s="30" t="s">
        <v>91</v>
      </c>
      <c r="D567" s="31"/>
      <c r="E567" s="32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8"/>
      <c r="U567" s="27"/>
      <c r="V567" s="29"/>
      <c r="W567" s="29"/>
      <c r="X567" s="29"/>
      <c r="Y567" s="29"/>
      <c r="Z567" s="29"/>
      <c r="AA567" s="29"/>
      <c r="AB567" s="29"/>
      <c r="AC567" s="29"/>
      <c r="AD567" s="29" t="s">
        <v>41</v>
      </c>
      <c r="AE567" s="29">
        <v>0</v>
      </c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  <c r="AY567" s="29"/>
      <c r="AZ567" s="29"/>
      <c r="BA567" s="29"/>
      <c r="BB567" s="29"/>
      <c r="BC567" s="29"/>
      <c r="BD567" s="29"/>
      <c r="BE567" s="29"/>
      <c r="BF567" s="29"/>
      <c r="BG567" s="29"/>
    </row>
    <row r="568" spans="1:59" outlineLevel="1" x14ac:dyDescent="0.2">
      <c r="A568" s="23"/>
      <c r="B568" s="23"/>
      <c r="C568" s="30" t="s">
        <v>679</v>
      </c>
      <c r="D568" s="31"/>
      <c r="E568" s="32">
        <v>21.56</v>
      </c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8"/>
      <c r="U568" s="27"/>
      <c r="V568" s="29"/>
      <c r="W568" s="29"/>
      <c r="X568" s="29"/>
      <c r="Y568" s="29"/>
      <c r="Z568" s="29"/>
      <c r="AA568" s="29"/>
      <c r="AB568" s="29"/>
      <c r="AC568" s="29"/>
      <c r="AD568" s="29" t="s">
        <v>41</v>
      </c>
      <c r="AE568" s="29">
        <v>0</v>
      </c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</row>
    <row r="569" spans="1:59" outlineLevel="1" x14ac:dyDescent="0.2">
      <c r="A569" s="23"/>
      <c r="B569" s="23"/>
      <c r="C569" s="30" t="s">
        <v>331</v>
      </c>
      <c r="D569" s="31"/>
      <c r="E569" s="32">
        <v>-1.7729999999999999</v>
      </c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8"/>
      <c r="U569" s="27"/>
      <c r="V569" s="29"/>
      <c r="W569" s="29"/>
      <c r="X569" s="29"/>
      <c r="Y569" s="29"/>
      <c r="Z569" s="29"/>
      <c r="AA569" s="29"/>
      <c r="AB569" s="29"/>
      <c r="AC569" s="29"/>
      <c r="AD569" s="29" t="s">
        <v>41</v>
      </c>
      <c r="AE569" s="29">
        <v>0</v>
      </c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  <c r="BF569" s="29"/>
      <c r="BG569" s="29"/>
    </row>
    <row r="570" spans="1:59" outlineLevel="1" x14ac:dyDescent="0.2">
      <c r="A570" s="23"/>
      <c r="B570" s="23"/>
      <c r="C570" s="30" t="s">
        <v>680</v>
      </c>
      <c r="D570" s="31"/>
      <c r="E570" s="32">
        <v>22.725999999999999</v>
      </c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8"/>
      <c r="U570" s="27"/>
      <c r="V570" s="29"/>
      <c r="W570" s="29"/>
      <c r="X570" s="29"/>
      <c r="Y570" s="29"/>
      <c r="Z570" s="29"/>
      <c r="AA570" s="29"/>
      <c r="AB570" s="29"/>
      <c r="AC570" s="29"/>
      <c r="AD570" s="29" t="s">
        <v>41</v>
      </c>
      <c r="AE570" s="29">
        <v>0</v>
      </c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29"/>
      <c r="AR570" s="29"/>
      <c r="AS570" s="29"/>
      <c r="AT570" s="29"/>
      <c r="AU570" s="29"/>
      <c r="AV570" s="29"/>
      <c r="AW570" s="29"/>
      <c r="AX570" s="29"/>
      <c r="AY570" s="29"/>
      <c r="AZ570" s="29"/>
      <c r="BA570" s="29"/>
      <c r="BB570" s="29"/>
      <c r="BC570" s="29"/>
      <c r="BD570" s="29"/>
      <c r="BE570" s="29"/>
      <c r="BF570" s="29"/>
      <c r="BG570" s="29"/>
    </row>
    <row r="571" spans="1:59" outlineLevel="1" x14ac:dyDescent="0.2">
      <c r="A571" s="23"/>
      <c r="B571" s="23"/>
      <c r="C571" s="30" t="s">
        <v>681</v>
      </c>
      <c r="D571" s="31"/>
      <c r="E571" s="32">
        <v>-2.758</v>
      </c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8"/>
      <c r="U571" s="27"/>
      <c r="V571" s="29"/>
      <c r="W571" s="29"/>
      <c r="X571" s="29"/>
      <c r="Y571" s="29"/>
      <c r="Z571" s="29"/>
      <c r="AA571" s="29"/>
      <c r="AB571" s="29"/>
      <c r="AC571" s="29"/>
      <c r="AD571" s="29" t="s">
        <v>41</v>
      </c>
      <c r="AE571" s="29">
        <v>0</v>
      </c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  <c r="AY571" s="29"/>
      <c r="AZ571" s="29"/>
      <c r="BA571" s="29"/>
      <c r="BB571" s="29"/>
      <c r="BC571" s="29"/>
      <c r="BD571" s="29"/>
      <c r="BE571" s="29"/>
      <c r="BF571" s="29"/>
      <c r="BG571" s="29"/>
    </row>
    <row r="572" spans="1:59" outlineLevel="1" x14ac:dyDescent="0.2">
      <c r="A572" s="23"/>
      <c r="B572" s="23"/>
      <c r="C572" s="30" t="s">
        <v>96</v>
      </c>
      <c r="D572" s="31"/>
      <c r="E572" s="32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8"/>
      <c r="U572" s="27"/>
      <c r="V572" s="29"/>
      <c r="W572" s="29"/>
      <c r="X572" s="29"/>
      <c r="Y572" s="29"/>
      <c r="Z572" s="29"/>
      <c r="AA572" s="29"/>
      <c r="AB572" s="29"/>
      <c r="AC572" s="29"/>
      <c r="AD572" s="29" t="s">
        <v>41</v>
      </c>
      <c r="AE572" s="29">
        <v>0</v>
      </c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  <c r="BF572" s="29"/>
      <c r="BG572" s="29"/>
    </row>
    <row r="573" spans="1:59" outlineLevel="1" x14ac:dyDescent="0.2">
      <c r="A573" s="23"/>
      <c r="B573" s="23"/>
      <c r="C573" s="30" t="s">
        <v>682</v>
      </c>
      <c r="D573" s="31"/>
      <c r="E573" s="32">
        <v>23.32</v>
      </c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8"/>
      <c r="U573" s="27"/>
      <c r="V573" s="29"/>
      <c r="W573" s="29"/>
      <c r="X573" s="29"/>
      <c r="Y573" s="29"/>
      <c r="Z573" s="29"/>
      <c r="AA573" s="29"/>
      <c r="AB573" s="29"/>
      <c r="AC573" s="29"/>
      <c r="AD573" s="29" t="s">
        <v>41</v>
      </c>
      <c r="AE573" s="29">
        <v>0</v>
      </c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  <c r="BF573" s="29"/>
      <c r="BG573" s="29"/>
    </row>
    <row r="574" spans="1:59" outlineLevel="1" x14ac:dyDescent="0.2">
      <c r="A574" s="23"/>
      <c r="B574" s="23"/>
      <c r="C574" s="30" t="s">
        <v>682</v>
      </c>
      <c r="D574" s="31"/>
      <c r="E574" s="32">
        <v>23.32</v>
      </c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8"/>
      <c r="U574" s="27"/>
      <c r="V574" s="29"/>
      <c r="W574" s="29"/>
      <c r="X574" s="29"/>
      <c r="Y574" s="29"/>
      <c r="Z574" s="29"/>
      <c r="AA574" s="29"/>
      <c r="AB574" s="29"/>
      <c r="AC574" s="29"/>
      <c r="AD574" s="29" t="s">
        <v>41</v>
      </c>
      <c r="AE574" s="29">
        <v>0</v>
      </c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  <c r="AY574" s="29"/>
      <c r="AZ574" s="29"/>
      <c r="BA574" s="29"/>
      <c r="BB574" s="29"/>
      <c r="BC574" s="29"/>
      <c r="BD574" s="29"/>
      <c r="BE574" s="29"/>
      <c r="BF574" s="29"/>
      <c r="BG574" s="29"/>
    </row>
    <row r="575" spans="1:59" outlineLevel="1" x14ac:dyDescent="0.2">
      <c r="A575" s="23"/>
      <c r="B575" s="23"/>
      <c r="C575" s="30" t="s">
        <v>683</v>
      </c>
      <c r="D575" s="31"/>
      <c r="E575" s="32">
        <v>-5.516</v>
      </c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8"/>
      <c r="U575" s="27"/>
      <c r="V575" s="29"/>
      <c r="W575" s="29"/>
      <c r="X575" s="29"/>
      <c r="Y575" s="29"/>
      <c r="Z575" s="29"/>
      <c r="AA575" s="29"/>
      <c r="AB575" s="29"/>
      <c r="AC575" s="29"/>
      <c r="AD575" s="29" t="s">
        <v>41</v>
      </c>
      <c r="AE575" s="29">
        <v>0</v>
      </c>
      <c r="AF575" s="29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29"/>
      <c r="AR575" s="29"/>
      <c r="AS575" s="29"/>
      <c r="AT575" s="29"/>
      <c r="AU575" s="29"/>
      <c r="AV575" s="29"/>
      <c r="AW575" s="29"/>
      <c r="AX575" s="29"/>
      <c r="AY575" s="29"/>
      <c r="AZ575" s="29"/>
      <c r="BA575" s="29"/>
      <c r="BB575" s="29"/>
      <c r="BC575" s="29"/>
      <c r="BD575" s="29"/>
      <c r="BE575" s="29"/>
      <c r="BF575" s="29"/>
      <c r="BG575" s="29"/>
    </row>
    <row r="576" spans="1:59" outlineLevel="1" x14ac:dyDescent="0.2">
      <c r="A576" s="23"/>
      <c r="B576" s="23"/>
      <c r="C576" s="30" t="s">
        <v>684</v>
      </c>
      <c r="D576" s="31"/>
      <c r="E576" s="32">
        <v>23.76</v>
      </c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8"/>
      <c r="U576" s="27"/>
      <c r="V576" s="29"/>
      <c r="W576" s="29"/>
      <c r="X576" s="29"/>
      <c r="Y576" s="29"/>
      <c r="Z576" s="29"/>
      <c r="AA576" s="29"/>
      <c r="AB576" s="29"/>
      <c r="AC576" s="29"/>
      <c r="AD576" s="29" t="s">
        <v>41</v>
      </c>
      <c r="AE576" s="29">
        <v>0</v>
      </c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</row>
    <row r="577" spans="1:59" outlineLevel="1" x14ac:dyDescent="0.2">
      <c r="A577" s="23"/>
      <c r="B577" s="23"/>
      <c r="C577" s="30" t="s">
        <v>684</v>
      </c>
      <c r="D577" s="31"/>
      <c r="E577" s="32">
        <v>23.76</v>
      </c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8"/>
      <c r="U577" s="27"/>
      <c r="V577" s="29"/>
      <c r="W577" s="29"/>
      <c r="X577" s="29"/>
      <c r="Y577" s="29"/>
      <c r="Z577" s="29"/>
      <c r="AA577" s="29"/>
      <c r="AB577" s="29"/>
      <c r="AC577" s="29"/>
      <c r="AD577" s="29" t="s">
        <v>41</v>
      </c>
      <c r="AE577" s="29">
        <v>0</v>
      </c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  <c r="BF577" s="29"/>
      <c r="BG577" s="29"/>
    </row>
    <row r="578" spans="1:59" outlineLevel="1" x14ac:dyDescent="0.2">
      <c r="A578" s="23"/>
      <c r="B578" s="23"/>
      <c r="C578" s="30" t="s">
        <v>683</v>
      </c>
      <c r="D578" s="31"/>
      <c r="E578" s="32">
        <v>-5.516</v>
      </c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8"/>
      <c r="U578" s="27"/>
      <c r="V578" s="29"/>
      <c r="W578" s="29"/>
      <c r="X578" s="29"/>
      <c r="Y578" s="29"/>
      <c r="Z578" s="29"/>
      <c r="AA578" s="29"/>
      <c r="AB578" s="29"/>
      <c r="AC578" s="29"/>
      <c r="AD578" s="29" t="s">
        <v>41</v>
      </c>
      <c r="AE578" s="29">
        <v>0</v>
      </c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  <c r="BF578" s="29"/>
      <c r="BG578" s="29"/>
    </row>
    <row r="579" spans="1:59" outlineLevel="1" x14ac:dyDescent="0.2">
      <c r="A579" s="23"/>
      <c r="B579" s="23"/>
      <c r="C579" s="30" t="s">
        <v>685</v>
      </c>
      <c r="D579" s="31"/>
      <c r="E579" s="32">
        <v>29.655999999999999</v>
      </c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8"/>
      <c r="U579" s="27"/>
      <c r="V579" s="29"/>
      <c r="W579" s="29"/>
      <c r="X579" s="29"/>
      <c r="Y579" s="29"/>
      <c r="Z579" s="29"/>
      <c r="AA579" s="29"/>
      <c r="AB579" s="29"/>
      <c r="AC579" s="29"/>
      <c r="AD579" s="29" t="s">
        <v>41</v>
      </c>
      <c r="AE579" s="29">
        <v>0</v>
      </c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  <c r="AY579" s="29"/>
      <c r="AZ579" s="29"/>
      <c r="BA579" s="29"/>
      <c r="BB579" s="29"/>
      <c r="BC579" s="29"/>
      <c r="BD579" s="29"/>
      <c r="BE579" s="29"/>
      <c r="BF579" s="29"/>
      <c r="BG579" s="29"/>
    </row>
    <row r="580" spans="1:59" outlineLevel="1" x14ac:dyDescent="0.2">
      <c r="A580" s="23"/>
      <c r="B580" s="23"/>
      <c r="C580" s="30" t="s">
        <v>686</v>
      </c>
      <c r="D580" s="31"/>
      <c r="E580" s="32">
        <v>-1.5760000000000001</v>
      </c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8"/>
      <c r="U580" s="27"/>
      <c r="V580" s="29"/>
      <c r="W580" s="29"/>
      <c r="X580" s="29"/>
      <c r="Y580" s="29"/>
      <c r="Z580" s="29"/>
      <c r="AA580" s="29"/>
      <c r="AB580" s="29"/>
      <c r="AC580" s="29"/>
      <c r="AD580" s="29" t="s">
        <v>41</v>
      </c>
      <c r="AE580" s="29">
        <v>0</v>
      </c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  <c r="AY580" s="29"/>
      <c r="AZ580" s="29"/>
      <c r="BA580" s="29"/>
      <c r="BB580" s="29"/>
      <c r="BC580" s="29"/>
      <c r="BD580" s="29"/>
      <c r="BE580" s="29"/>
      <c r="BF580" s="29"/>
      <c r="BG580" s="29"/>
    </row>
    <row r="581" spans="1:59" outlineLevel="1" x14ac:dyDescent="0.2">
      <c r="A581" s="23"/>
      <c r="B581" s="23"/>
      <c r="C581" s="30" t="s">
        <v>687</v>
      </c>
      <c r="D581" s="31"/>
      <c r="E581" s="32">
        <v>33.351999999999997</v>
      </c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8"/>
      <c r="U581" s="27"/>
      <c r="V581" s="29"/>
      <c r="W581" s="29"/>
      <c r="X581" s="29"/>
      <c r="Y581" s="29"/>
      <c r="Z581" s="29"/>
      <c r="AA581" s="29"/>
      <c r="AB581" s="29"/>
      <c r="AC581" s="29"/>
      <c r="AD581" s="29" t="s">
        <v>41</v>
      </c>
      <c r="AE581" s="29">
        <v>0</v>
      </c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  <c r="AY581" s="29"/>
      <c r="AZ581" s="29"/>
      <c r="BA581" s="29"/>
      <c r="BB581" s="29"/>
      <c r="BC581" s="29"/>
      <c r="BD581" s="29"/>
      <c r="BE581" s="29"/>
      <c r="BF581" s="29"/>
      <c r="BG581" s="29"/>
    </row>
    <row r="582" spans="1:59" outlineLevel="1" x14ac:dyDescent="0.2">
      <c r="A582" s="23"/>
      <c r="B582" s="23"/>
      <c r="C582" s="30" t="s">
        <v>686</v>
      </c>
      <c r="D582" s="31"/>
      <c r="E582" s="32">
        <v>-1.5760000000000001</v>
      </c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8"/>
      <c r="U582" s="27"/>
      <c r="V582" s="29"/>
      <c r="W582" s="29"/>
      <c r="X582" s="29"/>
      <c r="Y582" s="29"/>
      <c r="Z582" s="29"/>
      <c r="AA582" s="29"/>
      <c r="AB582" s="29"/>
      <c r="AC582" s="29"/>
      <c r="AD582" s="29" t="s">
        <v>41</v>
      </c>
      <c r="AE582" s="29">
        <v>0</v>
      </c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29"/>
      <c r="AR582" s="29"/>
      <c r="AS582" s="29"/>
      <c r="AT582" s="29"/>
      <c r="AU582" s="29"/>
      <c r="AV582" s="29"/>
      <c r="AW582" s="29"/>
      <c r="AX582" s="29"/>
      <c r="AY582" s="29"/>
      <c r="AZ582" s="29"/>
      <c r="BA582" s="29"/>
      <c r="BB582" s="29"/>
      <c r="BC582" s="29"/>
      <c r="BD582" s="29"/>
      <c r="BE582" s="29"/>
      <c r="BF582" s="29"/>
      <c r="BG582" s="29"/>
    </row>
    <row r="583" spans="1:59" outlineLevel="1" x14ac:dyDescent="0.2">
      <c r="A583" s="23">
        <v>170</v>
      </c>
      <c r="B583" s="23" t="s">
        <v>688</v>
      </c>
      <c r="C583" s="24" t="s">
        <v>689</v>
      </c>
      <c r="D583" s="25" t="s">
        <v>73</v>
      </c>
      <c r="E583" s="26">
        <v>201.0129</v>
      </c>
      <c r="F583" s="27"/>
      <c r="G583" s="27"/>
      <c r="H583" s="27">
        <v>220</v>
      </c>
      <c r="I583" s="27">
        <f>ROUND(E583*H583,2)</f>
        <v>44222.84</v>
      </c>
      <c r="J583" s="27">
        <v>0</v>
      </c>
      <c r="K583" s="27">
        <f>ROUND(E583*J583,2)</f>
        <v>0</v>
      </c>
      <c r="L583" s="27">
        <v>21</v>
      </c>
      <c r="M583" s="27">
        <f>G583*(1+L583/100)</f>
        <v>0</v>
      </c>
      <c r="N583" s="27">
        <v>1.7600000000000001E-2</v>
      </c>
      <c r="O583" s="27">
        <f>ROUND(E583*N583,2)</f>
        <v>3.54</v>
      </c>
      <c r="P583" s="27">
        <v>0</v>
      </c>
      <c r="Q583" s="27">
        <f>ROUND(E583*P583,2)</f>
        <v>0</v>
      </c>
      <c r="R583" s="27"/>
      <c r="S583" s="27"/>
      <c r="T583" s="28">
        <v>0</v>
      </c>
      <c r="U583" s="27">
        <f>ROUND(E583*T583,2)</f>
        <v>0</v>
      </c>
      <c r="V583" s="29"/>
      <c r="W583" s="29"/>
      <c r="X583" s="29"/>
      <c r="Y583" s="29"/>
      <c r="Z583" s="29"/>
      <c r="AA583" s="29"/>
      <c r="AB583" s="29"/>
      <c r="AC583" s="29"/>
      <c r="AD583" s="29" t="s">
        <v>396</v>
      </c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  <c r="AO583" s="29"/>
      <c r="AP583" s="29"/>
      <c r="AQ583" s="29"/>
      <c r="AR583" s="29"/>
      <c r="AS583" s="29"/>
      <c r="AT583" s="29"/>
      <c r="AU583" s="29"/>
      <c r="AV583" s="29"/>
      <c r="AW583" s="29"/>
      <c r="AX583" s="29"/>
      <c r="AY583" s="29"/>
      <c r="AZ583" s="29"/>
      <c r="BA583" s="29"/>
      <c r="BB583" s="29"/>
      <c r="BC583" s="29"/>
      <c r="BD583" s="29"/>
      <c r="BE583" s="29"/>
      <c r="BF583" s="29"/>
      <c r="BG583" s="29"/>
    </row>
    <row r="584" spans="1:59" outlineLevel="1" x14ac:dyDescent="0.2">
      <c r="A584" s="23"/>
      <c r="B584" s="23"/>
      <c r="C584" s="30" t="s">
        <v>690</v>
      </c>
      <c r="D584" s="31"/>
      <c r="E584" s="32">
        <v>201.0129</v>
      </c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8"/>
      <c r="U584" s="27"/>
      <c r="V584" s="29"/>
      <c r="W584" s="29"/>
      <c r="X584" s="29"/>
      <c r="Y584" s="29"/>
      <c r="Z584" s="29"/>
      <c r="AA584" s="29"/>
      <c r="AB584" s="29"/>
      <c r="AC584" s="29"/>
      <c r="AD584" s="29" t="s">
        <v>41</v>
      </c>
      <c r="AE584" s="29">
        <v>0</v>
      </c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  <c r="BF584" s="29"/>
      <c r="BG584" s="29"/>
    </row>
    <row r="585" spans="1:59" outlineLevel="1" x14ac:dyDescent="0.2">
      <c r="A585" s="23">
        <v>171</v>
      </c>
      <c r="B585" s="23" t="s">
        <v>691</v>
      </c>
      <c r="C585" s="24" t="s">
        <v>692</v>
      </c>
      <c r="D585" s="25" t="s">
        <v>70</v>
      </c>
      <c r="E585" s="26">
        <v>4.08</v>
      </c>
      <c r="F585" s="27"/>
      <c r="G585" s="27"/>
      <c r="H585" s="27">
        <v>0</v>
      </c>
      <c r="I585" s="27">
        <f>ROUND(E585*H585,2)</f>
        <v>0</v>
      </c>
      <c r="J585" s="27">
        <v>416.5</v>
      </c>
      <c r="K585" s="27">
        <f>ROUND(E585*J585,2)</f>
        <v>1699.32</v>
      </c>
      <c r="L585" s="27">
        <v>21</v>
      </c>
      <c r="M585" s="27">
        <f>G585*(1+L585/100)</f>
        <v>0</v>
      </c>
      <c r="N585" s="27">
        <v>0</v>
      </c>
      <c r="O585" s="27">
        <f>ROUND(E585*N585,2)</f>
        <v>0</v>
      </c>
      <c r="P585" s="27">
        <v>0</v>
      </c>
      <c r="Q585" s="27">
        <f>ROUND(E585*P585,2)</f>
        <v>0</v>
      </c>
      <c r="R585" s="27"/>
      <c r="S585" s="27"/>
      <c r="T585" s="28">
        <v>1.2649999999999999</v>
      </c>
      <c r="U585" s="27">
        <f>ROUND(E585*T585,2)</f>
        <v>5.16</v>
      </c>
      <c r="V585" s="29"/>
      <c r="W585" s="29"/>
      <c r="X585" s="29"/>
      <c r="Y585" s="29"/>
      <c r="Z585" s="29"/>
      <c r="AA585" s="29"/>
      <c r="AB585" s="29"/>
      <c r="AC585" s="29"/>
      <c r="AD585" s="29" t="s">
        <v>39</v>
      </c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</row>
    <row r="586" spans="1:59" x14ac:dyDescent="0.2">
      <c r="A586" s="34" t="s">
        <v>32</v>
      </c>
      <c r="B586" s="34" t="s">
        <v>693</v>
      </c>
      <c r="C586" s="35" t="s">
        <v>694</v>
      </c>
      <c r="D586" s="36"/>
      <c r="E586" s="37"/>
      <c r="F586" s="38"/>
      <c r="G586" s="38">
        <f>SUMIF(AD587:AD599,"&lt;&gt;NOR",G587:G599)</f>
        <v>0</v>
      </c>
      <c r="H586" s="38"/>
      <c r="I586" s="38">
        <f>SUM(I587:I599)</f>
        <v>9347.17</v>
      </c>
      <c r="J586" s="38"/>
      <c r="K586" s="38">
        <f>SUM(K587:K599)</f>
        <v>26760.2</v>
      </c>
      <c r="L586" s="38"/>
      <c r="M586" s="38">
        <f>SUM(M587:M599)</f>
        <v>0</v>
      </c>
      <c r="N586" s="38"/>
      <c r="O586" s="38">
        <f>SUM(O587:O599)</f>
        <v>0.10999999999999999</v>
      </c>
      <c r="P586" s="38"/>
      <c r="Q586" s="38">
        <f>SUM(Q587:Q599)</f>
        <v>0</v>
      </c>
      <c r="R586" s="38"/>
      <c r="S586" s="38"/>
      <c r="T586" s="39"/>
      <c r="U586" s="38">
        <f>SUM(U587:U599)</f>
        <v>104.83</v>
      </c>
      <c r="AD586" s="1" t="s">
        <v>35</v>
      </c>
    </row>
    <row r="587" spans="1:59" outlineLevel="1" x14ac:dyDescent="0.2">
      <c r="A587" s="23">
        <v>172</v>
      </c>
      <c r="B587" s="23" t="s">
        <v>695</v>
      </c>
      <c r="C587" s="24" t="s">
        <v>696</v>
      </c>
      <c r="D587" s="25" t="s">
        <v>73</v>
      </c>
      <c r="E587" s="26">
        <v>20.603999999999999</v>
      </c>
      <c r="F587" s="27"/>
      <c r="G587" s="27"/>
      <c r="H587" s="27">
        <v>56.35</v>
      </c>
      <c r="I587" s="27">
        <f>ROUND(E587*H587,2)</f>
        <v>1161.04</v>
      </c>
      <c r="J587" s="27">
        <v>152.15</v>
      </c>
      <c r="K587" s="27">
        <f>ROUND(E587*J587,2)</f>
        <v>3134.9</v>
      </c>
      <c r="L587" s="27">
        <v>21</v>
      </c>
      <c r="M587" s="27">
        <f>G587*(1+L587/100)</f>
        <v>0</v>
      </c>
      <c r="N587" s="27">
        <v>4.4999999999999999E-4</v>
      </c>
      <c r="O587" s="27">
        <f>ROUND(E587*N587,2)</f>
        <v>0.01</v>
      </c>
      <c r="P587" s="27">
        <v>0</v>
      </c>
      <c r="Q587" s="27">
        <f>ROUND(E587*P587,2)</f>
        <v>0</v>
      </c>
      <c r="R587" s="27"/>
      <c r="S587" s="27"/>
      <c r="T587" s="28">
        <v>0.497</v>
      </c>
      <c r="U587" s="27">
        <f>ROUND(E587*T587,2)</f>
        <v>10.24</v>
      </c>
      <c r="V587" s="29"/>
      <c r="W587" s="29"/>
      <c r="X587" s="29"/>
      <c r="Y587" s="29"/>
      <c r="Z587" s="29"/>
      <c r="AA587" s="29"/>
      <c r="AB587" s="29"/>
      <c r="AC587" s="29"/>
      <c r="AD587" s="29" t="s">
        <v>39</v>
      </c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  <c r="BF587" s="29"/>
      <c r="BG587" s="29"/>
    </row>
    <row r="588" spans="1:59" outlineLevel="1" x14ac:dyDescent="0.2">
      <c r="A588" s="23">
        <v>173</v>
      </c>
      <c r="B588" s="23" t="s">
        <v>697</v>
      </c>
      <c r="C588" s="24" t="s">
        <v>698</v>
      </c>
      <c r="D588" s="25" t="s">
        <v>73</v>
      </c>
      <c r="E588" s="26">
        <v>616.33399999999995</v>
      </c>
      <c r="F588" s="27"/>
      <c r="G588" s="27"/>
      <c r="H588" s="27">
        <v>9.52</v>
      </c>
      <c r="I588" s="27">
        <f>ROUND(E588*H588,2)</f>
        <v>5867.5</v>
      </c>
      <c r="J588" s="27">
        <v>37.28</v>
      </c>
      <c r="K588" s="27">
        <f>ROUND(E588*J588,2)</f>
        <v>22976.93</v>
      </c>
      <c r="L588" s="27">
        <v>21</v>
      </c>
      <c r="M588" s="27">
        <f>G588*(1+L588/100)</f>
        <v>0</v>
      </c>
      <c r="N588" s="27">
        <v>1.4999999999999999E-4</v>
      </c>
      <c r="O588" s="27">
        <f>ROUND(E588*N588,2)</f>
        <v>0.09</v>
      </c>
      <c r="P588" s="27">
        <v>0</v>
      </c>
      <c r="Q588" s="27">
        <f>ROUND(E588*P588,2)</f>
        <v>0</v>
      </c>
      <c r="R588" s="27"/>
      <c r="S588" s="27"/>
      <c r="T588" s="28">
        <v>0.15</v>
      </c>
      <c r="U588" s="27">
        <f>ROUND(E588*T588,2)</f>
        <v>92.45</v>
      </c>
      <c r="V588" s="29"/>
      <c r="W588" s="29"/>
      <c r="X588" s="29"/>
      <c r="Y588" s="29"/>
      <c r="Z588" s="29"/>
      <c r="AA588" s="29"/>
      <c r="AB588" s="29"/>
      <c r="AC588" s="29"/>
      <c r="AD588" s="29" t="s">
        <v>39</v>
      </c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  <c r="AY588" s="29"/>
      <c r="AZ588" s="29"/>
      <c r="BA588" s="29"/>
      <c r="BB588" s="29"/>
      <c r="BC588" s="29"/>
      <c r="BD588" s="29"/>
      <c r="BE588" s="29"/>
      <c r="BF588" s="29"/>
      <c r="BG588" s="29"/>
    </row>
    <row r="589" spans="1:59" outlineLevel="1" x14ac:dyDescent="0.2">
      <c r="A589" s="23"/>
      <c r="B589" s="23"/>
      <c r="C589" s="30" t="s">
        <v>699</v>
      </c>
      <c r="D589" s="31"/>
      <c r="E589" s="32">
        <v>266.56</v>
      </c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8"/>
      <c r="U589" s="27"/>
      <c r="V589" s="29"/>
      <c r="W589" s="29"/>
      <c r="X589" s="29"/>
      <c r="Y589" s="29"/>
      <c r="Z589" s="29"/>
      <c r="AA589" s="29"/>
      <c r="AB589" s="29"/>
      <c r="AC589" s="29"/>
      <c r="AD589" s="29" t="s">
        <v>41</v>
      </c>
      <c r="AE589" s="29">
        <v>0</v>
      </c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  <c r="AY589" s="29"/>
      <c r="AZ589" s="29"/>
      <c r="BA589" s="29"/>
      <c r="BB589" s="29"/>
      <c r="BC589" s="29"/>
      <c r="BD589" s="29"/>
      <c r="BE589" s="29"/>
      <c r="BF589" s="29"/>
      <c r="BG589" s="29"/>
    </row>
    <row r="590" spans="1:59" outlineLevel="1" x14ac:dyDescent="0.2">
      <c r="A590" s="23"/>
      <c r="B590" s="23"/>
      <c r="C590" s="30" t="s">
        <v>700</v>
      </c>
      <c r="D590" s="31"/>
      <c r="E590" s="32">
        <v>88.670400000000001</v>
      </c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8"/>
      <c r="U590" s="27"/>
      <c r="V590" s="29"/>
      <c r="W590" s="29"/>
      <c r="X590" s="29"/>
      <c r="Y590" s="29"/>
      <c r="Z590" s="29"/>
      <c r="AA590" s="29"/>
      <c r="AB590" s="29"/>
      <c r="AC590" s="29"/>
      <c r="AD590" s="29" t="s">
        <v>41</v>
      </c>
      <c r="AE590" s="29">
        <v>0</v>
      </c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29"/>
      <c r="AR590" s="29"/>
      <c r="AS590" s="29"/>
      <c r="AT590" s="29"/>
      <c r="AU590" s="29"/>
      <c r="AV590" s="29"/>
      <c r="AW590" s="29"/>
      <c r="AX590" s="29"/>
      <c r="AY590" s="29"/>
      <c r="AZ590" s="29"/>
      <c r="BA590" s="29"/>
      <c r="BB590" s="29"/>
      <c r="BC590" s="29"/>
      <c r="BD590" s="29"/>
      <c r="BE590" s="29"/>
      <c r="BF590" s="29"/>
      <c r="BG590" s="29"/>
    </row>
    <row r="591" spans="1:59" outlineLevel="1" x14ac:dyDescent="0.2">
      <c r="A591" s="23"/>
      <c r="B591" s="23"/>
      <c r="C591" s="30" t="s">
        <v>701</v>
      </c>
      <c r="D591" s="31"/>
      <c r="E591" s="32">
        <v>30.018000000000001</v>
      </c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8"/>
      <c r="U591" s="27"/>
      <c r="V591" s="29"/>
      <c r="W591" s="29"/>
      <c r="X591" s="29"/>
      <c r="Y591" s="29"/>
      <c r="Z591" s="29"/>
      <c r="AA591" s="29"/>
      <c r="AB591" s="29"/>
      <c r="AC591" s="29"/>
      <c r="AD591" s="29" t="s">
        <v>41</v>
      </c>
      <c r="AE591" s="29">
        <v>0</v>
      </c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  <c r="AY591" s="29"/>
      <c r="AZ591" s="29"/>
      <c r="BA591" s="29"/>
      <c r="BB591" s="29"/>
      <c r="BC591" s="29"/>
      <c r="BD591" s="29"/>
      <c r="BE591" s="29"/>
      <c r="BF591" s="29"/>
      <c r="BG591" s="29"/>
    </row>
    <row r="592" spans="1:59" outlineLevel="1" x14ac:dyDescent="0.2">
      <c r="A592" s="23"/>
      <c r="B592" s="23"/>
      <c r="C592" s="30" t="s">
        <v>702</v>
      </c>
      <c r="D592" s="31"/>
      <c r="E592" s="32">
        <v>25.365600000000001</v>
      </c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8"/>
      <c r="U592" s="27"/>
      <c r="V592" s="29"/>
      <c r="W592" s="29"/>
      <c r="X592" s="29"/>
      <c r="Y592" s="29"/>
      <c r="Z592" s="29"/>
      <c r="AA592" s="29"/>
      <c r="AB592" s="29"/>
      <c r="AC592" s="29"/>
      <c r="AD592" s="29" t="s">
        <v>41</v>
      </c>
      <c r="AE592" s="29">
        <v>0</v>
      </c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  <c r="BF592" s="29"/>
      <c r="BG592" s="29"/>
    </row>
    <row r="593" spans="1:59" outlineLevel="1" x14ac:dyDescent="0.2">
      <c r="A593" s="23"/>
      <c r="B593" s="23"/>
      <c r="C593" s="30" t="s">
        <v>703</v>
      </c>
      <c r="D593" s="31"/>
      <c r="E593" s="32">
        <v>2.2000000000000002</v>
      </c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8"/>
      <c r="U593" s="27"/>
      <c r="V593" s="29"/>
      <c r="W593" s="29"/>
      <c r="X593" s="29"/>
      <c r="Y593" s="29"/>
      <c r="Z593" s="29"/>
      <c r="AA593" s="29"/>
      <c r="AB593" s="29"/>
      <c r="AC593" s="29"/>
      <c r="AD593" s="29" t="s">
        <v>41</v>
      </c>
      <c r="AE593" s="29">
        <v>0</v>
      </c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29"/>
      <c r="AR593" s="29"/>
      <c r="AS593" s="29"/>
      <c r="AT593" s="29"/>
      <c r="AU593" s="29"/>
      <c r="AV593" s="29"/>
      <c r="AW593" s="29"/>
      <c r="AX593" s="29"/>
      <c r="AY593" s="29"/>
      <c r="AZ593" s="29"/>
      <c r="BA593" s="29"/>
      <c r="BB593" s="29"/>
      <c r="BC593" s="29"/>
      <c r="BD593" s="29"/>
      <c r="BE593" s="29"/>
      <c r="BF593" s="29"/>
      <c r="BG593" s="29"/>
    </row>
    <row r="594" spans="1:59" outlineLevel="1" x14ac:dyDescent="0.2">
      <c r="A594" s="23"/>
      <c r="B594" s="23"/>
      <c r="C594" s="30" t="s">
        <v>704</v>
      </c>
      <c r="D594" s="31"/>
      <c r="E594" s="32">
        <v>203.52</v>
      </c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8"/>
      <c r="U594" s="27"/>
      <c r="V594" s="29"/>
      <c r="W594" s="29"/>
      <c r="X594" s="29"/>
      <c r="Y594" s="29"/>
      <c r="Z594" s="29"/>
      <c r="AA594" s="29"/>
      <c r="AB594" s="29"/>
      <c r="AC594" s="29"/>
      <c r="AD594" s="29" t="s">
        <v>41</v>
      </c>
      <c r="AE594" s="29">
        <v>0</v>
      </c>
      <c r="AF594" s="29"/>
      <c r="AG594" s="29"/>
      <c r="AH594" s="29"/>
      <c r="AI594" s="29"/>
      <c r="AJ594" s="29"/>
      <c r="AK594" s="29"/>
      <c r="AL594" s="29"/>
      <c r="AM594" s="29"/>
      <c r="AN594" s="29"/>
      <c r="AO594" s="29"/>
      <c r="AP594" s="29"/>
      <c r="AQ594" s="29"/>
      <c r="AR594" s="29"/>
      <c r="AS594" s="29"/>
      <c r="AT594" s="29"/>
      <c r="AU594" s="29"/>
      <c r="AV594" s="29"/>
      <c r="AW594" s="29"/>
      <c r="AX594" s="29"/>
      <c r="AY594" s="29"/>
      <c r="AZ594" s="29"/>
      <c r="BA594" s="29"/>
      <c r="BB594" s="29"/>
      <c r="BC594" s="29"/>
      <c r="BD594" s="29"/>
      <c r="BE594" s="29"/>
      <c r="BF594" s="29"/>
      <c r="BG594" s="29"/>
    </row>
    <row r="595" spans="1:59" ht="22.5" outlineLevel="1" x14ac:dyDescent="0.2">
      <c r="A595" s="23">
        <v>174</v>
      </c>
      <c r="B595" s="23" t="s">
        <v>705</v>
      </c>
      <c r="C595" s="24" t="s">
        <v>706</v>
      </c>
      <c r="D595" s="25" t="s">
        <v>73</v>
      </c>
      <c r="E595" s="26">
        <v>23</v>
      </c>
      <c r="F595" s="27"/>
      <c r="G595" s="27"/>
      <c r="H595" s="27">
        <v>100.81</v>
      </c>
      <c r="I595" s="27">
        <f>ROUND(E595*H595,2)</f>
        <v>2318.63</v>
      </c>
      <c r="J595" s="27">
        <v>28.189999999999998</v>
      </c>
      <c r="K595" s="27">
        <f>ROUND(E595*J595,2)</f>
        <v>648.37</v>
      </c>
      <c r="L595" s="27">
        <v>21</v>
      </c>
      <c r="M595" s="27">
        <f>G595*(1+L595/100)</f>
        <v>0</v>
      </c>
      <c r="N595" s="27">
        <v>2.2000000000000001E-4</v>
      </c>
      <c r="O595" s="27">
        <f>ROUND(E595*N595,2)</f>
        <v>0.01</v>
      </c>
      <c r="P595" s="27">
        <v>0</v>
      </c>
      <c r="Q595" s="27">
        <f>ROUND(E595*P595,2)</f>
        <v>0</v>
      </c>
      <c r="R595" s="27"/>
      <c r="S595" s="27"/>
      <c r="T595" s="28">
        <v>9.2999999999999999E-2</v>
      </c>
      <c r="U595" s="27">
        <f>ROUND(E595*T595,2)</f>
        <v>2.14</v>
      </c>
      <c r="V595" s="29"/>
      <c r="W595" s="29"/>
      <c r="X595" s="29"/>
      <c r="Y595" s="29"/>
      <c r="Z595" s="29"/>
      <c r="AA595" s="29"/>
      <c r="AB595" s="29"/>
      <c r="AC595" s="29"/>
      <c r="AD595" s="29" t="s">
        <v>39</v>
      </c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  <c r="AY595" s="29"/>
      <c r="AZ595" s="29"/>
      <c r="BA595" s="29"/>
      <c r="BB595" s="29"/>
      <c r="BC595" s="29"/>
      <c r="BD595" s="29"/>
      <c r="BE595" s="29"/>
      <c r="BF595" s="29"/>
      <c r="BG595" s="29"/>
    </row>
    <row r="596" spans="1:59" outlineLevel="1" x14ac:dyDescent="0.2">
      <c r="A596" s="23"/>
      <c r="B596" s="23"/>
      <c r="C596" s="30" t="s">
        <v>707</v>
      </c>
      <c r="D596" s="31"/>
      <c r="E596" s="32">
        <v>23</v>
      </c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8"/>
      <c r="U596" s="27"/>
      <c r="V596" s="29"/>
      <c r="W596" s="29"/>
      <c r="X596" s="29"/>
      <c r="Y596" s="29"/>
      <c r="Z596" s="29"/>
      <c r="AA596" s="29"/>
      <c r="AB596" s="29"/>
      <c r="AC596" s="29"/>
      <c r="AD596" s="29" t="s">
        <v>41</v>
      </c>
      <c r="AE596" s="29">
        <v>0</v>
      </c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  <c r="AY596" s="29"/>
      <c r="AZ596" s="29"/>
      <c r="BA596" s="29"/>
      <c r="BB596" s="29"/>
      <c r="BC596" s="29"/>
      <c r="BD596" s="29"/>
      <c r="BE596" s="29"/>
      <c r="BF596" s="29"/>
      <c r="BG596" s="29"/>
    </row>
    <row r="597" spans="1:59" outlineLevel="1" x14ac:dyDescent="0.2">
      <c r="A597" s="23"/>
      <c r="B597" s="23"/>
      <c r="C597" s="30" t="s">
        <v>62</v>
      </c>
      <c r="D597" s="31"/>
      <c r="E597" s="32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8"/>
      <c r="U597" s="27"/>
      <c r="V597" s="29"/>
      <c r="W597" s="29"/>
      <c r="X597" s="29"/>
      <c r="Y597" s="29"/>
      <c r="Z597" s="29"/>
      <c r="AA597" s="29"/>
      <c r="AB597" s="29"/>
      <c r="AC597" s="29"/>
      <c r="AD597" s="29" t="s">
        <v>41</v>
      </c>
      <c r="AE597" s="29">
        <v>0</v>
      </c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</row>
    <row r="598" spans="1:59" outlineLevel="1" x14ac:dyDescent="0.2">
      <c r="A598" s="23"/>
      <c r="B598" s="23"/>
      <c r="C598" s="30" t="s">
        <v>62</v>
      </c>
      <c r="D598" s="31"/>
      <c r="E598" s="32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8"/>
      <c r="U598" s="27"/>
      <c r="V598" s="29"/>
      <c r="W598" s="29"/>
      <c r="X598" s="29"/>
      <c r="Y598" s="29"/>
      <c r="Z598" s="29"/>
      <c r="AA598" s="29"/>
      <c r="AB598" s="29"/>
      <c r="AC598" s="29"/>
      <c r="AD598" s="29" t="s">
        <v>41</v>
      </c>
      <c r="AE598" s="29">
        <v>0</v>
      </c>
      <c r="AF598" s="29"/>
      <c r="AG598" s="29"/>
      <c r="AH598" s="29"/>
      <c r="AI598" s="29"/>
      <c r="AJ598" s="29"/>
      <c r="AK598" s="29"/>
      <c r="AL598" s="29"/>
      <c r="AM598" s="29"/>
      <c r="AN598" s="29"/>
      <c r="AO598" s="29"/>
      <c r="AP598" s="29"/>
      <c r="AQ598" s="29"/>
      <c r="AR598" s="29"/>
      <c r="AS598" s="29"/>
      <c r="AT598" s="29"/>
      <c r="AU598" s="29"/>
      <c r="AV598" s="29"/>
      <c r="AW598" s="29"/>
      <c r="AX598" s="29"/>
      <c r="AY598" s="29"/>
      <c r="AZ598" s="29"/>
      <c r="BA598" s="29"/>
      <c r="BB598" s="29"/>
      <c r="BC598" s="29"/>
      <c r="BD598" s="29"/>
      <c r="BE598" s="29"/>
      <c r="BF598" s="29"/>
      <c r="BG598" s="29"/>
    </row>
    <row r="599" spans="1:59" outlineLevel="1" x14ac:dyDescent="0.2">
      <c r="A599" s="23"/>
      <c r="B599" s="23"/>
      <c r="C599" s="30" t="s">
        <v>62</v>
      </c>
      <c r="D599" s="31"/>
      <c r="E599" s="32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8"/>
      <c r="U599" s="27"/>
      <c r="V599" s="29"/>
      <c r="W599" s="29"/>
      <c r="X599" s="29"/>
      <c r="Y599" s="29"/>
      <c r="Z599" s="29"/>
      <c r="AA599" s="29"/>
      <c r="AB599" s="29"/>
      <c r="AC599" s="29"/>
      <c r="AD599" s="29" t="s">
        <v>41</v>
      </c>
      <c r="AE599" s="29">
        <v>0</v>
      </c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  <c r="AY599" s="29"/>
      <c r="AZ599" s="29"/>
      <c r="BA599" s="29"/>
      <c r="BB599" s="29"/>
      <c r="BC599" s="29"/>
      <c r="BD599" s="29"/>
      <c r="BE599" s="29"/>
      <c r="BF599" s="29"/>
      <c r="BG599" s="29"/>
    </row>
    <row r="600" spans="1:59" x14ac:dyDescent="0.2">
      <c r="A600" s="34" t="s">
        <v>32</v>
      </c>
      <c r="B600" s="34" t="s">
        <v>708</v>
      </c>
      <c r="C600" s="35" t="s">
        <v>709</v>
      </c>
      <c r="D600" s="36"/>
      <c r="E600" s="37"/>
      <c r="F600" s="38"/>
      <c r="G600" s="38">
        <f>SUMIF(AD601:AD605,"&lt;&gt;NOR",G601:G605)</f>
        <v>0</v>
      </c>
      <c r="H600" s="38"/>
      <c r="I600" s="38">
        <f>SUM(I601:I605)</f>
        <v>11750.93</v>
      </c>
      <c r="J600" s="38"/>
      <c r="K600" s="38">
        <f>SUM(K601:K605)</f>
        <v>78817.95</v>
      </c>
      <c r="L600" s="38"/>
      <c r="M600" s="38">
        <f>SUM(M601:M605)</f>
        <v>0</v>
      </c>
      <c r="N600" s="38"/>
      <c r="O600" s="38">
        <f>SUM(O601:O605)</f>
        <v>0.38</v>
      </c>
      <c r="P600" s="38"/>
      <c r="Q600" s="38">
        <f>SUM(Q601:Q605)</f>
        <v>0</v>
      </c>
      <c r="R600" s="38"/>
      <c r="S600" s="38"/>
      <c r="T600" s="39"/>
      <c r="U600" s="38">
        <f>SUM(U601:U605)</f>
        <v>228.53</v>
      </c>
      <c r="AD600" s="1" t="s">
        <v>35</v>
      </c>
    </row>
    <row r="601" spans="1:59" outlineLevel="1" x14ac:dyDescent="0.2">
      <c r="A601" s="23">
        <v>175</v>
      </c>
      <c r="B601" s="23" t="s">
        <v>710</v>
      </c>
      <c r="C601" s="24" t="s">
        <v>711</v>
      </c>
      <c r="D601" s="25" t="s">
        <v>73</v>
      </c>
      <c r="E601" s="26">
        <v>1034.9475</v>
      </c>
      <c r="F601" s="27"/>
      <c r="G601" s="27"/>
      <c r="H601" s="27">
        <v>3.9</v>
      </c>
      <c r="I601" s="27">
        <f>ROUND(E601*H601,2)</f>
        <v>4036.3</v>
      </c>
      <c r="J601" s="27">
        <v>30.9</v>
      </c>
      <c r="K601" s="27">
        <f>ROUND(E601*J601,2)</f>
        <v>31979.88</v>
      </c>
      <c r="L601" s="27">
        <v>21</v>
      </c>
      <c r="M601" s="27">
        <f>G601*(1+L601/100)</f>
        <v>0</v>
      </c>
      <c r="N601" s="27">
        <v>1.4999999999999999E-4</v>
      </c>
      <c r="O601" s="27">
        <f>ROUND(E601*N601,2)</f>
        <v>0.16</v>
      </c>
      <c r="P601" s="27">
        <v>0</v>
      </c>
      <c r="Q601" s="27">
        <f>ROUND(E601*P601,2)</f>
        <v>0</v>
      </c>
      <c r="R601" s="27"/>
      <c r="S601" s="27"/>
      <c r="T601" s="28">
        <v>0.10191</v>
      </c>
      <c r="U601" s="27">
        <f>ROUND(E601*T601,2)</f>
        <v>105.47</v>
      </c>
      <c r="V601" s="29"/>
      <c r="W601" s="29"/>
      <c r="X601" s="29"/>
      <c r="Y601" s="29"/>
      <c r="Z601" s="29"/>
      <c r="AA601" s="29"/>
      <c r="AB601" s="29"/>
      <c r="AC601" s="29"/>
      <c r="AD601" s="29" t="s">
        <v>39</v>
      </c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  <c r="AY601" s="29"/>
      <c r="AZ601" s="29"/>
      <c r="BA601" s="29"/>
      <c r="BB601" s="29"/>
      <c r="BC601" s="29"/>
      <c r="BD601" s="29"/>
      <c r="BE601" s="29"/>
      <c r="BF601" s="29"/>
      <c r="BG601" s="29"/>
    </row>
    <row r="602" spans="1:59" outlineLevel="1" x14ac:dyDescent="0.2">
      <c r="A602" s="23"/>
      <c r="B602" s="23"/>
      <c r="C602" s="30" t="s">
        <v>712</v>
      </c>
      <c r="D602" s="31"/>
      <c r="E602" s="32">
        <v>744.29949999999997</v>
      </c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8"/>
      <c r="U602" s="27"/>
      <c r="V602" s="29"/>
      <c r="W602" s="29"/>
      <c r="X602" s="29"/>
      <c r="Y602" s="29"/>
      <c r="Z602" s="29"/>
      <c r="AA602" s="29"/>
      <c r="AB602" s="29"/>
      <c r="AC602" s="29"/>
      <c r="AD602" s="29" t="s">
        <v>41</v>
      </c>
      <c r="AE602" s="29">
        <v>0</v>
      </c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29"/>
      <c r="AR602" s="29"/>
      <c r="AS602" s="29"/>
      <c r="AT602" s="29"/>
      <c r="AU602" s="29"/>
      <c r="AV602" s="29"/>
      <c r="AW602" s="29"/>
      <c r="AX602" s="29"/>
      <c r="AY602" s="29"/>
      <c r="AZ602" s="29"/>
      <c r="BA602" s="29"/>
      <c r="BB602" s="29"/>
      <c r="BC602" s="29"/>
      <c r="BD602" s="29"/>
      <c r="BE602" s="29"/>
      <c r="BF602" s="29"/>
      <c r="BG602" s="29"/>
    </row>
    <row r="603" spans="1:59" outlineLevel="1" x14ac:dyDescent="0.2">
      <c r="A603" s="23"/>
      <c r="B603" s="23"/>
      <c r="C603" s="30" t="s">
        <v>713</v>
      </c>
      <c r="D603" s="31"/>
      <c r="E603" s="32">
        <v>290.64800000000002</v>
      </c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8"/>
      <c r="U603" s="27"/>
      <c r="V603" s="29"/>
      <c r="W603" s="29"/>
      <c r="X603" s="29"/>
      <c r="Y603" s="29"/>
      <c r="Z603" s="29"/>
      <c r="AA603" s="29"/>
      <c r="AB603" s="29"/>
      <c r="AC603" s="29"/>
      <c r="AD603" s="29" t="s">
        <v>41</v>
      </c>
      <c r="AE603" s="29">
        <v>0</v>
      </c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  <c r="AY603" s="29"/>
      <c r="AZ603" s="29"/>
      <c r="BA603" s="29"/>
      <c r="BB603" s="29"/>
      <c r="BC603" s="29"/>
      <c r="BD603" s="29"/>
      <c r="BE603" s="29"/>
      <c r="BF603" s="29"/>
      <c r="BG603" s="29"/>
    </row>
    <row r="604" spans="1:59" outlineLevel="1" x14ac:dyDescent="0.2">
      <c r="A604" s="23">
        <v>176</v>
      </c>
      <c r="B604" s="23" t="s">
        <v>710</v>
      </c>
      <c r="C604" s="24" t="s">
        <v>714</v>
      </c>
      <c r="D604" s="25" t="s">
        <v>73</v>
      </c>
      <c r="E604" s="26">
        <v>665.62</v>
      </c>
      <c r="F604" s="27"/>
      <c r="G604" s="27"/>
      <c r="H604" s="27">
        <v>3.9</v>
      </c>
      <c r="I604" s="27">
        <f>ROUND(E604*H604,2)</f>
        <v>2595.92</v>
      </c>
      <c r="J604" s="27">
        <v>45.1</v>
      </c>
      <c r="K604" s="27">
        <f>ROUND(E604*J604,2)</f>
        <v>30019.46</v>
      </c>
      <c r="L604" s="27">
        <v>21</v>
      </c>
      <c r="M604" s="27">
        <f>G604*(1+L604/100)</f>
        <v>0</v>
      </c>
      <c r="N604" s="27">
        <v>1.4999999999999999E-4</v>
      </c>
      <c r="O604" s="27">
        <f>ROUND(E604*N604,2)</f>
        <v>0.1</v>
      </c>
      <c r="P604" s="27">
        <v>0</v>
      </c>
      <c r="Q604" s="27">
        <f>ROUND(E604*P604,2)</f>
        <v>0</v>
      </c>
      <c r="R604" s="27"/>
      <c r="S604" s="27"/>
      <c r="T604" s="28">
        <v>0.10191</v>
      </c>
      <c r="U604" s="27">
        <f>ROUND(E604*T604,2)</f>
        <v>67.83</v>
      </c>
      <c r="V604" s="29"/>
      <c r="W604" s="29"/>
      <c r="X604" s="29"/>
      <c r="Y604" s="29"/>
      <c r="Z604" s="29"/>
      <c r="AA604" s="29"/>
      <c r="AB604" s="29"/>
      <c r="AC604" s="29"/>
      <c r="AD604" s="29" t="s">
        <v>39</v>
      </c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  <c r="AY604" s="29"/>
      <c r="AZ604" s="29"/>
      <c r="BA604" s="29"/>
      <c r="BB604" s="29"/>
      <c r="BC604" s="29"/>
      <c r="BD604" s="29"/>
      <c r="BE604" s="29"/>
      <c r="BF604" s="29"/>
      <c r="BG604" s="29"/>
    </row>
    <row r="605" spans="1:59" outlineLevel="1" x14ac:dyDescent="0.2">
      <c r="A605" s="23">
        <v>177</v>
      </c>
      <c r="B605" s="23" t="s">
        <v>715</v>
      </c>
      <c r="C605" s="24" t="s">
        <v>716</v>
      </c>
      <c r="D605" s="25" t="s">
        <v>73</v>
      </c>
      <c r="E605" s="26">
        <v>1700.5675000000001</v>
      </c>
      <c r="F605" s="27"/>
      <c r="G605" s="27"/>
      <c r="H605" s="27">
        <v>3.01</v>
      </c>
      <c r="I605" s="27">
        <f>ROUND(E605*H605,2)</f>
        <v>5118.71</v>
      </c>
      <c r="J605" s="27">
        <v>9.89</v>
      </c>
      <c r="K605" s="27">
        <f>ROUND(E605*J605,2)</f>
        <v>16818.61</v>
      </c>
      <c r="L605" s="27">
        <v>21</v>
      </c>
      <c r="M605" s="27">
        <f>G605*(1+L605/100)</f>
        <v>0</v>
      </c>
      <c r="N605" s="27">
        <v>6.9999999999999994E-5</v>
      </c>
      <c r="O605" s="27">
        <f>ROUND(E605*N605,2)</f>
        <v>0.12</v>
      </c>
      <c r="P605" s="27">
        <v>0</v>
      </c>
      <c r="Q605" s="27">
        <f>ROUND(E605*P605,2)</f>
        <v>0</v>
      </c>
      <c r="R605" s="27"/>
      <c r="S605" s="27"/>
      <c r="T605" s="28">
        <v>3.2480000000000002E-2</v>
      </c>
      <c r="U605" s="27">
        <f>ROUND(E605*T605,2)</f>
        <v>55.23</v>
      </c>
      <c r="V605" s="29"/>
      <c r="W605" s="29"/>
      <c r="X605" s="29"/>
      <c r="Y605" s="29"/>
      <c r="Z605" s="29"/>
      <c r="AA605" s="29"/>
      <c r="AB605" s="29"/>
      <c r="AC605" s="29"/>
      <c r="AD605" s="29" t="s">
        <v>39</v>
      </c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  <c r="BF605" s="29"/>
      <c r="BG605" s="29"/>
    </row>
    <row r="606" spans="1:59" x14ac:dyDescent="0.2">
      <c r="A606" s="34" t="s">
        <v>32</v>
      </c>
      <c r="B606" s="34" t="s">
        <v>717</v>
      </c>
      <c r="C606" s="35" t="s">
        <v>718</v>
      </c>
      <c r="D606" s="36"/>
      <c r="E606" s="37"/>
      <c r="F606" s="38"/>
      <c r="G606" s="38">
        <f>SUMIF(AD607:AD627,"&lt;&gt;NOR",G607:G627)</f>
        <v>0</v>
      </c>
      <c r="H606" s="38"/>
      <c r="I606" s="38">
        <f>SUM(I607:I627)</f>
        <v>0</v>
      </c>
      <c r="J606" s="38"/>
      <c r="K606" s="38">
        <f>SUM(K607:K627)</f>
        <v>3000000</v>
      </c>
      <c r="L606" s="38"/>
      <c r="M606" s="38">
        <f>SUM(M607:M627)</f>
        <v>0</v>
      </c>
      <c r="N606" s="38"/>
      <c r="O606" s="38">
        <f>SUM(O607:O627)</f>
        <v>0</v>
      </c>
      <c r="P606" s="38"/>
      <c r="Q606" s="38">
        <f>SUM(Q607:Q627)</f>
        <v>0</v>
      </c>
      <c r="R606" s="38"/>
      <c r="S606" s="38"/>
      <c r="T606" s="39"/>
      <c r="U606" s="38">
        <f>SUM(U607:U627)</f>
        <v>6.75</v>
      </c>
      <c r="AD606" s="1" t="s">
        <v>35</v>
      </c>
    </row>
    <row r="607" spans="1:59" ht="22.5" outlineLevel="1" x14ac:dyDescent="0.2">
      <c r="A607" s="23">
        <v>178</v>
      </c>
      <c r="B607" s="23" t="s">
        <v>719</v>
      </c>
      <c r="C607" s="56" t="s">
        <v>720</v>
      </c>
      <c r="D607" s="25" t="s">
        <v>308</v>
      </c>
      <c r="E607" s="26">
        <v>10</v>
      </c>
      <c r="F607" s="27"/>
      <c r="G607" s="27"/>
      <c r="H607" s="27">
        <v>0</v>
      </c>
      <c r="I607" s="27">
        <f>ROUND(E607*H607,2)</f>
        <v>0</v>
      </c>
      <c r="J607" s="27">
        <v>300000</v>
      </c>
      <c r="K607" s="27">
        <f>ROUND(E607*J607,2)</f>
        <v>3000000</v>
      </c>
      <c r="L607" s="27">
        <v>21</v>
      </c>
      <c r="M607" s="27">
        <f>G607*(1+L607/100)</f>
        <v>0</v>
      </c>
      <c r="N607" s="27">
        <v>0</v>
      </c>
      <c r="O607" s="27">
        <f>ROUND(E607*N607,2)</f>
        <v>0</v>
      </c>
      <c r="P607" s="27">
        <v>0</v>
      </c>
      <c r="Q607" s="27">
        <f>ROUND(E607*P607,2)</f>
        <v>0</v>
      </c>
      <c r="R607" s="27"/>
      <c r="S607" s="27"/>
      <c r="T607" s="28">
        <v>0.67466999999999999</v>
      </c>
      <c r="U607" s="27">
        <f>ROUND(E607*T607,2)</f>
        <v>6.75</v>
      </c>
      <c r="V607" s="29"/>
      <c r="W607" s="29"/>
      <c r="X607" s="29"/>
      <c r="Y607" s="29"/>
      <c r="Z607" s="29"/>
      <c r="AA607" s="29"/>
      <c r="AB607" s="29"/>
      <c r="AC607" s="29"/>
      <c r="AD607" s="29" t="s">
        <v>39</v>
      </c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  <c r="AY607" s="29"/>
      <c r="AZ607" s="29"/>
      <c r="BA607" s="29"/>
      <c r="BB607" s="29"/>
      <c r="BC607" s="29"/>
      <c r="BD607" s="29"/>
      <c r="BE607" s="29"/>
      <c r="BF607" s="29"/>
      <c r="BG607" s="29"/>
    </row>
    <row r="608" spans="1:59" ht="22.5" outlineLevel="1" x14ac:dyDescent="0.2">
      <c r="A608" s="23">
        <v>179</v>
      </c>
      <c r="B608" s="23" t="s">
        <v>721</v>
      </c>
      <c r="C608" s="56" t="s">
        <v>722</v>
      </c>
      <c r="D608" s="25" t="s">
        <v>308</v>
      </c>
      <c r="E608" s="26">
        <v>12</v>
      </c>
      <c r="F608" s="27"/>
      <c r="G608" s="42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8"/>
      <c r="U608" s="27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  <c r="AY608" s="29"/>
      <c r="AZ608" s="29"/>
      <c r="BA608" s="29"/>
      <c r="BB608" s="29"/>
      <c r="BC608" s="29"/>
      <c r="BD608" s="29"/>
      <c r="BE608" s="29"/>
      <c r="BF608" s="29"/>
      <c r="BG608" s="29"/>
    </row>
    <row r="609" spans="1:59" ht="22.5" outlineLevel="1" x14ac:dyDescent="0.2">
      <c r="A609" s="23">
        <v>180</v>
      </c>
      <c r="B609" s="23" t="s">
        <v>723</v>
      </c>
      <c r="C609" s="56" t="s">
        <v>724</v>
      </c>
      <c r="D609" s="25" t="s">
        <v>85</v>
      </c>
      <c r="E609" s="26">
        <v>80</v>
      </c>
      <c r="F609" s="27"/>
      <c r="G609" s="42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8"/>
      <c r="U609" s="27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  <c r="AY609" s="29"/>
      <c r="AZ609" s="29"/>
      <c r="BA609" s="29"/>
      <c r="BB609" s="29"/>
      <c r="BC609" s="29"/>
      <c r="BD609" s="29"/>
      <c r="BE609" s="29"/>
      <c r="BF609" s="29"/>
      <c r="BG609" s="29"/>
    </row>
    <row r="610" spans="1:59" ht="22.5" outlineLevel="1" x14ac:dyDescent="0.2">
      <c r="A610" s="23">
        <v>181</v>
      </c>
      <c r="B610" s="23" t="s">
        <v>725</v>
      </c>
      <c r="C610" s="56" t="s">
        <v>726</v>
      </c>
      <c r="D610" s="25" t="s">
        <v>85</v>
      </c>
      <c r="E610" s="26">
        <v>120</v>
      </c>
      <c r="F610" s="27"/>
      <c r="G610" s="43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8"/>
      <c r="U610" s="27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  <c r="AY610" s="29"/>
      <c r="AZ610" s="29"/>
      <c r="BA610" s="29"/>
      <c r="BB610" s="29"/>
      <c r="BC610" s="29"/>
      <c r="BD610" s="29"/>
      <c r="BE610" s="29"/>
      <c r="BF610" s="29"/>
      <c r="BG610" s="29"/>
    </row>
    <row r="611" spans="1:59" ht="22.5" outlineLevel="1" x14ac:dyDescent="0.2">
      <c r="A611" s="23">
        <v>182</v>
      </c>
      <c r="B611" s="23" t="s">
        <v>727</v>
      </c>
      <c r="C611" s="56" t="s">
        <v>728</v>
      </c>
      <c r="D611" s="25" t="s">
        <v>308</v>
      </c>
      <c r="E611" s="26">
        <v>104</v>
      </c>
      <c r="F611" s="27"/>
      <c r="G611" s="42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8"/>
      <c r="U611" s="27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29"/>
      <c r="AR611" s="29"/>
      <c r="AS611" s="29"/>
      <c r="AT611" s="29"/>
      <c r="AU611" s="29"/>
      <c r="AV611" s="29"/>
      <c r="AW611" s="29"/>
      <c r="AX611" s="29"/>
      <c r="AY611" s="29"/>
      <c r="AZ611" s="29"/>
      <c r="BA611" s="29"/>
      <c r="BB611" s="29"/>
      <c r="BC611" s="29"/>
      <c r="BD611" s="29"/>
      <c r="BE611" s="29"/>
      <c r="BF611" s="29"/>
      <c r="BG611" s="29"/>
    </row>
    <row r="612" spans="1:59" ht="22.5" outlineLevel="1" x14ac:dyDescent="0.2">
      <c r="A612" s="23">
        <v>183</v>
      </c>
      <c r="B612" s="23" t="s">
        <v>729</v>
      </c>
      <c r="C612" s="56" t="s">
        <v>730</v>
      </c>
      <c r="D612" s="25" t="s">
        <v>85</v>
      </c>
      <c r="E612" s="26">
        <v>40</v>
      </c>
      <c r="F612" s="27"/>
      <c r="G612" s="42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8"/>
      <c r="U612" s="27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29"/>
      <c r="AQ612" s="29"/>
      <c r="AR612" s="29"/>
      <c r="AS612" s="29"/>
      <c r="AT612" s="29"/>
      <c r="AU612" s="29"/>
      <c r="AV612" s="29"/>
      <c r="AW612" s="29"/>
      <c r="AX612" s="29"/>
      <c r="AY612" s="29"/>
      <c r="AZ612" s="29"/>
      <c r="BA612" s="29"/>
      <c r="BB612" s="29"/>
      <c r="BC612" s="29"/>
      <c r="BD612" s="29"/>
      <c r="BE612" s="29"/>
      <c r="BF612" s="29"/>
      <c r="BG612" s="29"/>
    </row>
    <row r="613" spans="1:59" ht="22.5" outlineLevel="1" x14ac:dyDescent="0.2">
      <c r="A613" s="23">
        <v>184</v>
      </c>
      <c r="B613" s="23" t="s">
        <v>731</v>
      </c>
      <c r="C613" s="56" t="s">
        <v>732</v>
      </c>
      <c r="D613" s="25" t="s">
        <v>85</v>
      </c>
      <c r="E613" s="26">
        <v>92</v>
      </c>
      <c r="F613" s="27"/>
      <c r="G613" s="42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8"/>
      <c r="U613" s="27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  <c r="AY613" s="29"/>
      <c r="AZ613" s="29"/>
      <c r="BA613" s="29"/>
      <c r="BB613" s="29"/>
      <c r="BC613" s="29"/>
      <c r="BD613" s="29"/>
      <c r="BE613" s="29"/>
      <c r="BF613" s="29"/>
      <c r="BG613" s="29"/>
    </row>
    <row r="614" spans="1:59" ht="22.5" outlineLevel="1" x14ac:dyDescent="0.2">
      <c r="A614" s="23">
        <v>185</v>
      </c>
      <c r="B614" s="23" t="s">
        <v>733</v>
      </c>
      <c r="C614" s="56" t="s">
        <v>734</v>
      </c>
      <c r="D614" s="25" t="s">
        <v>308</v>
      </c>
      <c r="E614" s="26">
        <v>90</v>
      </c>
      <c r="F614" s="27"/>
      <c r="G614" s="42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8"/>
      <c r="U614" s="27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  <c r="AY614" s="29"/>
      <c r="AZ614" s="29"/>
      <c r="BA614" s="29"/>
      <c r="BB614" s="29"/>
      <c r="BC614" s="29"/>
      <c r="BD614" s="29"/>
      <c r="BE614" s="29"/>
      <c r="BF614" s="29"/>
      <c r="BG614" s="29"/>
    </row>
    <row r="615" spans="1:59" ht="22.5" outlineLevel="1" x14ac:dyDescent="0.2">
      <c r="A615" s="23">
        <v>186</v>
      </c>
      <c r="B615" s="23" t="s">
        <v>735</v>
      </c>
      <c r="C615" s="56" t="s">
        <v>736</v>
      </c>
      <c r="D615" s="25" t="s">
        <v>308</v>
      </c>
      <c r="E615" s="26">
        <v>800</v>
      </c>
      <c r="F615" s="27"/>
      <c r="G615" s="42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8"/>
      <c r="U615" s="27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  <c r="AY615" s="29"/>
      <c r="AZ615" s="29"/>
      <c r="BA615" s="29"/>
      <c r="BB615" s="29"/>
      <c r="BC615" s="29"/>
      <c r="BD615" s="29"/>
      <c r="BE615" s="29"/>
      <c r="BF615" s="29"/>
      <c r="BG615" s="29"/>
    </row>
    <row r="616" spans="1:59" outlineLevel="1" x14ac:dyDescent="0.2">
      <c r="A616" s="23">
        <v>187</v>
      </c>
      <c r="B616" s="23" t="s">
        <v>737</v>
      </c>
      <c r="C616" s="56" t="s">
        <v>738</v>
      </c>
      <c r="D616" s="25" t="s">
        <v>308</v>
      </c>
      <c r="E616" s="26">
        <v>700</v>
      </c>
      <c r="F616" s="27"/>
      <c r="G616" s="42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8"/>
      <c r="U616" s="27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  <c r="BF616" s="29"/>
      <c r="BG616" s="29"/>
    </row>
    <row r="617" spans="1:59" ht="22.5" outlineLevel="1" x14ac:dyDescent="0.2">
      <c r="A617" s="23">
        <v>188</v>
      </c>
      <c r="B617" s="23" t="s">
        <v>739</v>
      </c>
      <c r="C617" s="56" t="s">
        <v>740</v>
      </c>
      <c r="D617" s="25" t="s">
        <v>308</v>
      </c>
      <c r="E617" s="26">
        <v>200</v>
      </c>
      <c r="F617" s="27"/>
      <c r="G617" s="42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8"/>
      <c r="U617" s="27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  <c r="AY617" s="29"/>
      <c r="AZ617" s="29"/>
      <c r="BA617" s="29"/>
      <c r="BB617" s="29"/>
      <c r="BC617" s="29"/>
      <c r="BD617" s="29"/>
      <c r="BE617" s="29"/>
      <c r="BF617" s="29"/>
      <c r="BG617" s="29"/>
    </row>
    <row r="618" spans="1:59" ht="22.5" outlineLevel="1" x14ac:dyDescent="0.2">
      <c r="A618" s="23">
        <v>189</v>
      </c>
      <c r="B618" s="23" t="s">
        <v>741</v>
      </c>
      <c r="C618" s="56" t="s">
        <v>742</v>
      </c>
      <c r="D618" s="25" t="s">
        <v>308</v>
      </c>
      <c r="E618" s="26">
        <v>50</v>
      </c>
      <c r="F618" s="27"/>
      <c r="G618" s="42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8"/>
      <c r="U618" s="27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  <c r="AY618" s="29"/>
      <c r="AZ618" s="29"/>
      <c r="BA618" s="29"/>
      <c r="BB618" s="29"/>
      <c r="BC618" s="29"/>
      <c r="BD618" s="29"/>
      <c r="BE618" s="29"/>
      <c r="BF618" s="29"/>
      <c r="BG618" s="29"/>
    </row>
    <row r="619" spans="1:59" outlineLevel="1" x14ac:dyDescent="0.2">
      <c r="A619" s="23">
        <v>190</v>
      </c>
      <c r="B619" s="44">
        <v>2101</v>
      </c>
      <c r="C619" s="56" t="s">
        <v>743</v>
      </c>
      <c r="D619" s="25" t="s">
        <v>85</v>
      </c>
      <c r="E619" s="26">
        <v>1</v>
      </c>
      <c r="F619" s="27"/>
      <c r="G619" s="42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8"/>
      <c r="U619" s="27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  <c r="AY619" s="29"/>
      <c r="AZ619" s="29"/>
      <c r="BA619" s="29"/>
      <c r="BB619" s="29"/>
      <c r="BC619" s="29"/>
      <c r="BD619" s="29"/>
      <c r="BE619" s="29"/>
      <c r="BF619" s="29"/>
      <c r="BG619" s="29"/>
    </row>
    <row r="620" spans="1:59" outlineLevel="1" x14ac:dyDescent="0.2">
      <c r="A620" s="23">
        <v>191</v>
      </c>
      <c r="B620" s="44">
        <v>2102</v>
      </c>
      <c r="C620" s="56" t="s">
        <v>744</v>
      </c>
      <c r="D620" s="25" t="s">
        <v>85</v>
      </c>
      <c r="E620" s="26">
        <v>2</v>
      </c>
      <c r="F620" s="27"/>
      <c r="G620" s="42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8"/>
      <c r="U620" s="27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  <c r="AY620" s="29"/>
      <c r="AZ620" s="29"/>
      <c r="BA620" s="29"/>
      <c r="BB620" s="29"/>
      <c r="BC620" s="29"/>
      <c r="BD620" s="29"/>
      <c r="BE620" s="29"/>
      <c r="BF620" s="29"/>
      <c r="BG620" s="29"/>
    </row>
    <row r="621" spans="1:59" ht="22.5" outlineLevel="1" x14ac:dyDescent="0.2">
      <c r="A621" s="23">
        <v>192</v>
      </c>
      <c r="B621" s="44">
        <v>2103</v>
      </c>
      <c r="C621" s="56" t="s">
        <v>758</v>
      </c>
      <c r="D621" s="25" t="s">
        <v>85</v>
      </c>
      <c r="E621" s="26">
        <v>15</v>
      </c>
      <c r="F621" s="27"/>
      <c r="G621" s="42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8"/>
      <c r="U621" s="27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  <c r="AY621" s="29"/>
      <c r="AZ621" s="29"/>
      <c r="BA621" s="29"/>
      <c r="BB621" s="29"/>
      <c r="BC621" s="29"/>
      <c r="BD621" s="29"/>
      <c r="BE621" s="29"/>
      <c r="BF621" s="29"/>
      <c r="BG621" s="29"/>
    </row>
    <row r="622" spans="1:59" outlineLevel="1" x14ac:dyDescent="0.2">
      <c r="A622" s="23">
        <v>193</v>
      </c>
      <c r="B622" s="44">
        <v>2104</v>
      </c>
      <c r="C622" s="56" t="s">
        <v>763</v>
      </c>
      <c r="D622" s="25" t="s">
        <v>85</v>
      </c>
      <c r="E622" s="26">
        <v>10</v>
      </c>
      <c r="F622" s="27"/>
      <c r="G622" s="42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8"/>
      <c r="U622" s="27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  <c r="AY622" s="29"/>
      <c r="AZ622" s="29"/>
      <c r="BA622" s="29"/>
      <c r="BB622" s="29"/>
      <c r="BC622" s="29"/>
      <c r="BD622" s="29"/>
      <c r="BE622" s="29"/>
      <c r="BF622" s="29"/>
      <c r="BG622" s="29"/>
    </row>
    <row r="623" spans="1:59" outlineLevel="1" x14ac:dyDescent="0.2">
      <c r="A623" s="23">
        <v>194</v>
      </c>
      <c r="B623" s="44">
        <v>2105</v>
      </c>
      <c r="C623" s="56" t="s">
        <v>745</v>
      </c>
      <c r="D623" s="25" t="s">
        <v>308</v>
      </c>
      <c r="E623" s="26">
        <v>90</v>
      </c>
      <c r="F623" s="27"/>
      <c r="G623" s="42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8"/>
      <c r="U623" s="27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  <c r="AO623" s="29"/>
      <c r="AP623" s="29"/>
      <c r="AQ623" s="29"/>
      <c r="AR623" s="29"/>
      <c r="AS623" s="29"/>
      <c r="AT623" s="29"/>
      <c r="AU623" s="29"/>
      <c r="AV623" s="29"/>
      <c r="AW623" s="29"/>
      <c r="AX623" s="29"/>
      <c r="AY623" s="29"/>
      <c r="AZ623" s="29"/>
      <c r="BA623" s="29"/>
      <c r="BB623" s="29"/>
      <c r="BC623" s="29"/>
      <c r="BD623" s="29"/>
      <c r="BE623" s="29"/>
      <c r="BF623" s="29"/>
      <c r="BG623" s="29"/>
    </row>
    <row r="624" spans="1:59" outlineLevel="1" x14ac:dyDescent="0.2">
      <c r="A624" s="23">
        <v>195</v>
      </c>
      <c r="B624" s="44">
        <v>2106</v>
      </c>
      <c r="C624" s="56" t="s">
        <v>746</v>
      </c>
      <c r="D624" s="25" t="s">
        <v>308</v>
      </c>
      <c r="E624" s="26">
        <v>120</v>
      </c>
      <c r="F624" s="27"/>
      <c r="G624" s="42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8"/>
      <c r="U624" s="27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</row>
    <row r="625" spans="1:59" outlineLevel="1" x14ac:dyDescent="0.2">
      <c r="A625" s="23">
        <v>196</v>
      </c>
      <c r="B625" s="44">
        <v>2107</v>
      </c>
      <c r="C625" s="56" t="s">
        <v>747</v>
      </c>
      <c r="D625" s="25" t="s">
        <v>85</v>
      </c>
      <c r="E625" s="26">
        <v>45</v>
      </c>
      <c r="F625" s="27"/>
      <c r="G625" s="42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8"/>
      <c r="U625" s="27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  <c r="BF625" s="29"/>
      <c r="BG625" s="29"/>
    </row>
    <row r="626" spans="1:59" outlineLevel="1" x14ac:dyDescent="0.2">
      <c r="A626" s="23">
        <v>197</v>
      </c>
      <c r="B626" s="44">
        <v>2108</v>
      </c>
      <c r="C626" s="56" t="s">
        <v>748</v>
      </c>
      <c r="D626" s="25" t="s">
        <v>308</v>
      </c>
      <c r="E626" s="26">
        <v>60</v>
      </c>
      <c r="F626" s="27"/>
      <c r="G626" s="42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8"/>
      <c r="U626" s="27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</row>
    <row r="627" spans="1:59" outlineLevel="1" x14ac:dyDescent="0.2">
      <c r="A627" s="23">
        <v>198</v>
      </c>
      <c r="B627" s="44">
        <v>2109</v>
      </c>
      <c r="C627" s="56" t="s">
        <v>749</v>
      </c>
      <c r="D627" s="25" t="s">
        <v>85</v>
      </c>
      <c r="E627" s="26">
        <v>1</v>
      </c>
      <c r="F627" s="27"/>
      <c r="G627" s="42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8"/>
      <c r="U627" s="27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  <c r="AO627" s="29"/>
      <c r="AP627" s="29"/>
      <c r="AQ627" s="29"/>
      <c r="AR627" s="29"/>
      <c r="AS627" s="29"/>
      <c r="AT627" s="29"/>
      <c r="AU627" s="29"/>
      <c r="AV627" s="29"/>
      <c r="AW627" s="29"/>
      <c r="AX627" s="29"/>
      <c r="AY627" s="29"/>
      <c r="AZ627" s="29"/>
      <c r="BA627" s="29"/>
      <c r="BB627" s="29"/>
      <c r="BC627" s="29"/>
      <c r="BD627" s="29"/>
      <c r="BE627" s="29"/>
      <c r="BF627" s="29"/>
      <c r="BG627" s="29"/>
    </row>
    <row r="628" spans="1:59" x14ac:dyDescent="0.2">
      <c r="A628" s="34" t="s">
        <v>32</v>
      </c>
      <c r="B628" s="34" t="s">
        <v>750</v>
      </c>
      <c r="C628" s="35" t="s">
        <v>751</v>
      </c>
      <c r="D628" s="36"/>
      <c r="E628" s="37"/>
      <c r="F628" s="38"/>
      <c r="G628" s="38">
        <f>SUMIF(AD629:AD629,"&lt;&gt;NOR",G629:G629)</f>
        <v>0</v>
      </c>
      <c r="H628" s="38"/>
      <c r="I628" s="38">
        <f>SUM(I629:I629)</f>
        <v>0</v>
      </c>
      <c r="J628" s="38"/>
      <c r="K628" s="38">
        <f>SUM(K629:K629)</f>
        <v>280000</v>
      </c>
      <c r="L628" s="38"/>
      <c r="M628" s="38">
        <f>SUM(M629:M629)</f>
        <v>0</v>
      </c>
      <c r="N628" s="38"/>
      <c r="O628" s="38">
        <f>SUM(O629:O629)</f>
        <v>0</v>
      </c>
      <c r="P628" s="38"/>
      <c r="Q628" s="38">
        <f>SUM(Q629:Q629)</f>
        <v>0</v>
      </c>
      <c r="R628" s="38"/>
      <c r="S628" s="38"/>
      <c r="T628" s="39"/>
      <c r="U628" s="38">
        <f>SUM(U629:U629)</f>
        <v>0</v>
      </c>
      <c r="AD628" s="1" t="s">
        <v>35</v>
      </c>
    </row>
    <row r="629" spans="1:59" ht="22.5" outlineLevel="1" x14ac:dyDescent="0.2">
      <c r="A629" s="45">
        <v>171</v>
      </c>
      <c r="B629" s="45" t="s">
        <v>752</v>
      </c>
      <c r="C629" s="46" t="s">
        <v>764</v>
      </c>
      <c r="D629" s="47" t="s">
        <v>753</v>
      </c>
      <c r="E629" s="48">
        <v>1</v>
      </c>
      <c r="F629" s="49"/>
      <c r="G629" s="49"/>
      <c r="H629" s="49">
        <v>0</v>
      </c>
      <c r="I629" s="49">
        <f>ROUND(E629*H629,2)</f>
        <v>0</v>
      </c>
      <c r="J629" s="49">
        <v>280000</v>
      </c>
      <c r="K629" s="49">
        <f>ROUND(E629*J629,2)</f>
        <v>280000</v>
      </c>
      <c r="L629" s="49">
        <v>21</v>
      </c>
      <c r="M629" s="49">
        <f>G629*(1+L629/100)</f>
        <v>0</v>
      </c>
      <c r="N629" s="49">
        <v>0</v>
      </c>
      <c r="O629" s="49">
        <f>ROUND(E629*N629,2)</f>
        <v>0</v>
      </c>
      <c r="P629" s="49">
        <v>0</v>
      </c>
      <c r="Q629" s="49">
        <f>ROUND(E629*P629,2)</f>
        <v>0</v>
      </c>
      <c r="R629" s="49"/>
      <c r="S629" s="49"/>
      <c r="T629" s="50">
        <v>0</v>
      </c>
      <c r="U629" s="49">
        <f>ROUND(E629*T629,2)</f>
        <v>0</v>
      </c>
      <c r="V629" s="29"/>
      <c r="W629" s="29"/>
      <c r="X629" s="29"/>
      <c r="Y629" s="29"/>
      <c r="Z629" s="29"/>
      <c r="AA629" s="29"/>
      <c r="AB629" s="29"/>
      <c r="AC629" s="29"/>
      <c r="AD629" s="29" t="s">
        <v>39</v>
      </c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  <c r="AO629" s="29"/>
      <c r="AP629" s="29"/>
      <c r="AQ629" s="29"/>
      <c r="AR629" s="29"/>
      <c r="AS629" s="29"/>
      <c r="AT629" s="29"/>
      <c r="AU629" s="29"/>
      <c r="AV629" s="29"/>
      <c r="AW629" s="29"/>
      <c r="AX629" s="29"/>
      <c r="AY629" s="29"/>
      <c r="AZ629" s="29"/>
      <c r="BA629" s="29"/>
      <c r="BB629" s="29"/>
      <c r="BC629" s="29"/>
      <c r="BD629" s="29"/>
      <c r="BE629" s="29"/>
      <c r="BF629" s="29"/>
      <c r="BG629" s="29"/>
    </row>
    <row r="630" spans="1:59" x14ac:dyDescent="0.2">
      <c r="A630" s="51"/>
      <c r="B630" s="52" t="s">
        <v>62</v>
      </c>
      <c r="C630" s="53" t="s">
        <v>62</v>
      </c>
      <c r="D630" s="54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AB630" s="1">
        <v>15</v>
      </c>
      <c r="AC630" s="1">
        <v>21</v>
      </c>
    </row>
    <row r="631" spans="1:59" x14ac:dyDescent="0.2">
      <c r="C631" s="55"/>
      <c r="D631" s="10"/>
      <c r="AD631" s="1" t="s">
        <v>754</v>
      </c>
    </row>
    <row r="632" spans="1:59" x14ac:dyDescent="0.2">
      <c r="D632" s="10"/>
    </row>
    <row r="633" spans="1:59" x14ac:dyDescent="0.2">
      <c r="D633" s="10"/>
    </row>
    <row r="634" spans="1:59" x14ac:dyDescent="0.2">
      <c r="D634" s="10"/>
    </row>
    <row r="635" spans="1:59" x14ac:dyDescent="0.2">
      <c r="D635" s="10"/>
    </row>
    <row r="636" spans="1:59" x14ac:dyDescent="0.2">
      <c r="D636" s="10"/>
    </row>
    <row r="637" spans="1:59" x14ac:dyDescent="0.2">
      <c r="D637" s="10"/>
    </row>
    <row r="638" spans="1:59" x14ac:dyDescent="0.2">
      <c r="D638" s="10"/>
    </row>
    <row r="639" spans="1:59" x14ac:dyDescent="0.2">
      <c r="D639" s="10"/>
    </row>
    <row r="640" spans="1:59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  <row r="5001" spans="4:4" x14ac:dyDescent="0.2">
      <c r="D5001" s="10"/>
    </row>
    <row r="5002" spans="4:4" x14ac:dyDescent="0.2">
      <c r="D5002" s="10"/>
    </row>
    <row r="5003" spans="4:4" x14ac:dyDescent="0.2">
      <c r="D5003" s="10"/>
    </row>
    <row r="5004" spans="4:4" x14ac:dyDescent="0.2">
      <c r="D5004" s="10"/>
    </row>
    <row r="5005" spans="4:4" x14ac:dyDescent="0.2">
      <c r="D5005" s="10"/>
    </row>
    <row r="5006" spans="4:4" x14ac:dyDescent="0.2">
      <c r="D5006" s="10"/>
    </row>
    <row r="5007" spans="4:4" x14ac:dyDescent="0.2">
      <c r="D5007" s="10"/>
    </row>
    <row r="5008" spans="4:4" x14ac:dyDescent="0.2">
      <c r="D5008" s="10"/>
    </row>
    <row r="5009" spans="4:4" x14ac:dyDescent="0.2">
      <c r="D5009" s="10"/>
    </row>
    <row r="5010" spans="4:4" x14ac:dyDescent="0.2">
      <c r="D5010" s="10"/>
    </row>
    <row r="5011" spans="4:4" x14ac:dyDescent="0.2">
      <c r="D5011" s="10"/>
    </row>
    <row r="5012" spans="4:4" x14ac:dyDescent="0.2">
      <c r="D5012" s="10"/>
    </row>
    <row r="5013" spans="4:4" x14ac:dyDescent="0.2">
      <c r="D5013" s="10"/>
    </row>
    <row r="5014" spans="4:4" x14ac:dyDescent="0.2">
      <c r="D5014" s="10"/>
    </row>
    <row r="5015" spans="4:4" x14ac:dyDescent="0.2">
      <c r="D5015" s="10"/>
    </row>
    <row r="5016" spans="4:4" x14ac:dyDescent="0.2">
      <c r="D5016" s="10"/>
    </row>
    <row r="5017" spans="4:4" x14ac:dyDescent="0.2">
      <c r="D5017" s="10"/>
    </row>
    <row r="5018" spans="4:4" x14ac:dyDescent="0.2">
      <c r="D5018" s="10"/>
    </row>
    <row r="5019" spans="4:4" x14ac:dyDescent="0.2">
      <c r="D5019" s="10"/>
    </row>
    <row r="5020" spans="4:4" x14ac:dyDescent="0.2">
      <c r="D5020" s="10"/>
    </row>
    <row r="5021" spans="4:4" x14ac:dyDescent="0.2">
      <c r="D5021" s="10"/>
    </row>
    <row r="5022" spans="4:4" x14ac:dyDescent="0.2">
      <c r="D5022" s="10"/>
    </row>
    <row r="5023" spans="4:4" x14ac:dyDescent="0.2">
      <c r="D5023" s="10"/>
    </row>
  </sheetData>
  <mergeCells count="8">
    <mergeCell ref="C458:G458"/>
    <mergeCell ref="C461:G461"/>
    <mergeCell ref="A1:G1"/>
    <mergeCell ref="C2:G2"/>
    <mergeCell ref="C3:G3"/>
    <mergeCell ref="C4:G4"/>
    <mergeCell ref="C14:G14"/>
    <mergeCell ref="F20:G42"/>
  </mergeCells>
  <pageMargins left="0.59055118110236204" right="0.39370078740157499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65B2F21A4D21498FFDEFD286744583" ma:contentTypeVersion="10" ma:contentTypeDescription="Vytvoří nový dokument" ma:contentTypeScope="" ma:versionID="f5a8e85af67708a6369f32e5516c724b">
  <xsd:schema xmlns:xsd="http://www.w3.org/2001/XMLSchema" xmlns:xs="http://www.w3.org/2001/XMLSchema" xmlns:p="http://schemas.microsoft.com/office/2006/metadata/properties" xmlns:ns3="23e1d94f-31c2-4053-873f-dcc3570fc68f" xmlns:ns4="cd21c589-4401-4798-8264-e29a8ce78b03" targetNamespace="http://schemas.microsoft.com/office/2006/metadata/properties" ma:root="true" ma:fieldsID="6c0681e3dd0cb82d1e66b2f31e7fc6ff" ns3:_="" ns4:_="">
    <xsd:import namespace="23e1d94f-31c2-4053-873f-dcc3570fc68f"/>
    <xsd:import namespace="cd21c589-4401-4798-8264-e29a8ce78b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1d94f-31c2-4053-873f-dcc3570fc6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1c589-4401-4798-8264-e29a8ce78b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856FDD-9C4D-4AA8-89FE-BE6231293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1d94f-31c2-4053-873f-dcc3570fc68f"/>
    <ds:schemaRef ds:uri="cd21c589-4401-4798-8264-e29a8ce78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21ABE0-90A5-4BE0-95D0-BA58CEA5B1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0A6296-2795-4A20-9CD8-7D0F459B0914}">
  <ds:schemaRefs>
    <ds:schemaRef ds:uri="http://purl.org/dc/terms/"/>
    <ds:schemaRef ds:uri="http://schemas.openxmlformats.org/package/2006/metadata/core-properties"/>
    <ds:schemaRef ds:uri="cd21c589-4401-4798-8264-e29a8ce78b03"/>
    <ds:schemaRef ds:uri="http://schemas.microsoft.com/office/2006/documentManagement/types"/>
    <ds:schemaRef ds:uri="http://schemas.microsoft.com/office/infopath/2007/PartnerControls"/>
    <ds:schemaRef ds:uri="23e1d94f-31c2-4053-873f-dcc3570fc68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45</vt:i4>
      </vt:variant>
    </vt:vector>
  </HeadingPairs>
  <TitlesOfParts>
    <vt:vector size="47" baseType="lpstr">
      <vt:lpstr>Stavba</vt:lpstr>
      <vt:lpstr> Položkový slepý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Stavba!Mena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Položkový slepý'!Oblast_tisku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Ondřej Procházka</cp:lastModifiedBy>
  <dcterms:created xsi:type="dcterms:W3CDTF">2019-09-29T13:33:05Z</dcterms:created>
  <dcterms:modified xsi:type="dcterms:W3CDTF">2019-10-15T15:22:21Z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0x0101002565B2F21A4D21498FFDEFD286744583</vt:lpwstr>
  </property>
</Properties>
</file>