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K:\_Výběrová řízení\_137-2006\V 00809 VHZ Šumperk\"/>
    </mc:Choice>
  </mc:AlternateContent>
  <xr:revisionPtr revIDLastSave="0" documentId="8_{3B582324-0ED1-4118-AC33-7906230BC7BF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Rekapitulace stavby" sheetId="1" r:id="rId1"/>
    <sheet name="IO 01-2N - Vodovodní příp..." sheetId="2" r:id="rId2"/>
    <sheet name="IO 01-2U - Vodovodní příp..." sheetId="3" r:id="rId3"/>
    <sheet name="IO 01N - Vodovod - neuzna..." sheetId="4" r:id="rId4"/>
    <sheet name="IO 01U - Vodovod - uznatelné" sheetId="5" r:id="rId5"/>
    <sheet name="IO 08_1N - Obnova povrchů..." sheetId="6" r:id="rId6"/>
    <sheet name="IO 08_1U - Obnova povrchů..." sheetId="7" r:id="rId7"/>
    <sheet name="VRN_1 - VRN - vodovod" sheetId="8" r:id="rId8"/>
  </sheets>
  <definedNames>
    <definedName name="_xlnm._FilterDatabase" localSheetId="1" hidden="1">'IO 01-2N - Vodovodní příp...'!$C$121:$K$249</definedName>
    <definedName name="_xlnm._FilterDatabase" localSheetId="2" hidden="1">'IO 01-2U - Vodovodní příp...'!$C$121:$K$244</definedName>
    <definedName name="_xlnm._FilterDatabase" localSheetId="3" hidden="1">'IO 01N - Vodovod - neuzna...'!$C$121:$K$251</definedName>
    <definedName name="_xlnm._FilterDatabase" localSheetId="4" hidden="1">'IO 01U - Vodovod - uznatelné'!$C$122:$K$410</definedName>
    <definedName name="_xlnm._FilterDatabase" localSheetId="5" hidden="1">'IO 08_1N - Obnova povrchů...'!$C$119:$K$194</definedName>
    <definedName name="_xlnm._FilterDatabase" localSheetId="6" hidden="1">'IO 08_1U - Obnova povrchů...'!$C$120:$K$216</definedName>
    <definedName name="_xlnm._FilterDatabase" localSheetId="7" hidden="1">'VRN_1 - VRN - vodovod'!$C$119:$K$132</definedName>
    <definedName name="_xlnm.Print_Titles" localSheetId="1">'IO 01-2N - Vodovodní příp...'!$121:$121</definedName>
    <definedName name="_xlnm.Print_Titles" localSheetId="2">'IO 01-2U - Vodovodní příp...'!$121:$121</definedName>
    <definedName name="_xlnm.Print_Titles" localSheetId="3">'IO 01N - Vodovod - neuzna...'!$121:$121</definedName>
    <definedName name="_xlnm.Print_Titles" localSheetId="4">'IO 01U - Vodovod - uznatelné'!$122:$122</definedName>
    <definedName name="_xlnm.Print_Titles" localSheetId="5">'IO 08_1N - Obnova povrchů...'!$119:$119</definedName>
    <definedName name="_xlnm.Print_Titles" localSheetId="6">'IO 08_1U - Obnova povrchů...'!$120:$120</definedName>
    <definedName name="_xlnm.Print_Titles" localSheetId="0">'Rekapitulace stavby'!$92:$92</definedName>
    <definedName name="_xlnm.Print_Titles" localSheetId="7">'VRN_1 - VRN - vodovod'!$119:$119</definedName>
    <definedName name="_xlnm.Print_Area" localSheetId="1">'IO 01-2N - Vodovodní příp...'!$C$4:$J$76,'IO 01-2N - Vodovodní příp...'!$C$82:$J$103,'IO 01-2N - Vodovodní příp...'!$C$109:$J$249</definedName>
    <definedName name="_xlnm.Print_Area" localSheetId="2">'IO 01-2U - Vodovodní příp...'!$C$4:$J$76,'IO 01-2U - Vodovodní příp...'!$C$82:$J$103,'IO 01-2U - Vodovodní příp...'!$C$109:$J$244</definedName>
    <definedName name="_xlnm.Print_Area" localSheetId="3">'IO 01N - Vodovod - neuzna...'!$C$4:$J$76,'IO 01N - Vodovod - neuzna...'!$C$82:$J$103,'IO 01N - Vodovod - neuzna...'!$C$109:$J$251</definedName>
    <definedName name="_xlnm.Print_Area" localSheetId="4">'IO 01U - Vodovod - uznatelné'!$C$4:$J$76,'IO 01U - Vodovod - uznatelné'!$C$82:$J$104,'IO 01U - Vodovod - uznatelné'!$C$110:$J$410</definedName>
    <definedName name="_xlnm.Print_Area" localSheetId="5">'IO 08_1N - Obnova povrchů...'!$C$4:$J$76,'IO 08_1N - Obnova povrchů...'!$C$82:$J$101,'IO 08_1N - Obnova povrchů...'!$C$107:$J$194</definedName>
    <definedName name="_xlnm.Print_Area" localSheetId="6">'IO 08_1U - Obnova povrchů...'!$C$4:$J$76,'IO 08_1U - Obnova povrchů...'!$C$82:$J$102,'IO 08_1U - Obnova povrchů...'!$C$108:$J$216</definedName>
    <definedName name="_xlnm.Print_Area" localSheetId="0">'Rekapitulace stavby'!$D$4:$AO$76,'Rekapitulace stavby'!$C$82:$AQ$102</definedName>
    <definedName name="_xlnm.Print_Area" localSheetId="7">'VRN_1 - VRN - vodovod'!$C$4:$J$76,'VRN_1 - VRN - vodovod'!$C$82:$J$101,'VRN_1 - VRN - vodovod'!$C$107:$J$132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8" l="1"/>
  <c r="J36" i="8"/>
  <c r="AY101" i="1" s="1"/>
  <c r="J35" i="8"/>
  <c r="AX101" i="1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6" i="8"/>
  <c r="BH126" i="8"/>
  <c r="BG126" i="8"/>
  <c r="BF126" i="8"/>
  <c r="T126" i="8"/>
  <c r="T125" i="8"/>
  <c r="R126" i="8"/>
  <c r="R125" i="8"/>
  <c r="P126" i="8"/>
  <c r="P125" i="8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J117" i="8"/>
  <c r="J116" i="8"/>
  <c r="F116" i="8"/>
  <c r="F114" i="8"/>
  <c r="E112" i="8"/>
  <c r="J92" i="8"/>
  <c r="J91" i="8"/>
  <c r="F91" i="8"/>
  <c r="F89" i="8"/>
  <c r="E87" i="8"/>
  <c r="J18" i="8"/>
  <c r="E18" i="8"/>
  <c r="F92" i="8"/>
  <c r="J17" i="8"/>
  <c r="J12" i="8"/>
  <c r="J114" i="8"/>
  <c r="E7" i="8"/>
  <c r="E85" i="8"/>
  <c r="J37" i="7"/>
  <c r="J36" i="7"/>
  <c r="AY100" i="1" s="1"/>
  <c r="J35" i="7"/>
  <c r="AX100" i="1"/>
  <c r="BI213" i="7"/>
  <c r="BH213" i="7"/>
  <c r="BG213" i="7"/>
  <c r="BF213" i="7"/>
  <c r="T213" i="7"/>
  <c r="R213" i="7"/>
  <c r="P213" i="7"/>
  <c r="P201" i="7"/>
  <c r="BI208" i="7"/>
  <c r="BH208" i="7"/>
  <c r="BG208" i="7"/>
  <c r="BF208" i="7"/>
  <c r="T208" i="7"/>
  <c r="R208" i="7"/>
  <c r="P208" i="7"/>
  <c r="BI205" i="7"/>
  <c r="BH205" i="7"/>
  <c r="BG205" i="7"/>
  <c r="BF205" i="7"/>
  <c r="T205" i="7"/>
  <c r="T201" i="7" s="1"/>
  <c r="R205" i="7"/>
  <c r="P205" i="7"/>
  <c r="BI202" i="7"/>
  <c r="BH202" i="7"/>
  <c r="BG202" i="7"/>
  <c r="BF202" i="7"/>
  <c r="T202" i="7"/>
  <c r="R202" i="7"/>
  <c r="R201" i="7" s="1"/>
  <c r="P202" i="7"/>
  <c r="BI200" i="7"/>
  <c r="BH200" i="7"/>
  <c r="BG200" i="7"/>
  <c r="BF200" i="7"/>
  <c r="T200" i="7"/>
  <c r="R200" i="7"/>
  <c r="P200" i="7"/>
  <c r="BI197" i="7"/>
  <c r="BH197" i="7"/>
  <c r="BG197" i="7"/>
  <c r="BF197" i="7"/>
  <c r="T197" i="7"/>
  <c r="R197" i="7"/>
  <c r="P197" i="7"/>
  <c r="BI194" i="7"/>
  <c r="BH194" i="7"/>
  <c r="BG194" i="7"/>
  <c r="BF194" i="7"/>
  <c r="T194" i="7"/>
  <c r="R194" i="7"/>
  <c r="P194" i="7"/>
  <c r="BI189" i="7"/>
  <c r="BH189" i="7"/>
  <c r="BG189" i="7"/>
  <c r="BF189" i="7"/>
  <c r="T189" i="7"/>
  <c r="R189" i="7"/>
  <c r="P189" i="7"/>
  <c r="BI184" i="7"/>
  <c r="BH184" i="7"/>
  <c r="BG184" i="7"/>
  <c r="BF184" i="7"/>
  <c r="T184" i="7"/>
  <c r="R184" i="7"/>
  <c r="P184" i="7"/>
  <c r="BI181" i="7"/>
  <c r="BH181" i="7"/>
  <c r="BG181" i="7"/>
  <c r="BF181" i="7"/>
  <c r="T181" i="7"/>
  <c r="R181" i="7"/>
  <c r="P181" i="7"/>
  <c r="BI178" i="7"/>
  <c r="BH178" i="7"/>
  <c r="BG178" i="7"/>
  <c r="BF178" i="7"/>
  <c r="T178" i="7"/>
  <c r="R178" i="7"/>
  <c r="P178" i="7"/>
  <c r="BI174" i="7"/>
  <c r="BH174" i="7"/>
  <c r="BG174" i="7"/>
  <c r="BF174" i="7"/>
  <c r="T174" i="7"/>
  <c r="R174" i="7"/>
  <c r="P174" i="7"/>
  <c r="BI171" i="7"/>
  <c r="BH171" i="7"/>
  <c r="BG171" i="7"/>
  <c r="BF171" i="7"/>
  <c r="T171" i="7"/>
  <c r="R171" i="7"/>
  <c r="P171" i="7"/>
  <c r="BI168" i="7"/>
  <c r="BH168" i="7"/>
  <c r="BG168" i="7"/>
  <c r="BF168" i="7"/>
  <c r="T168" i="7"/>
  <c r="R168" i="7"/>
  <c r="P168" i="7"/>
  <c r="BI165" i="7"/>
  <c r="BH165" i="7"/>
  <c r="BG165" i="7"/>
  <c r="BF165" i="7"/>
  <c r="T165" i="7"/>
  <c r="T164" i="7" s="1"/>
  <c r="R165" i="7"/>
  <c r="R164" i="7" s="1"/>
  <c r="P165" i="7"/>
  <c r="P164" i="7"/>
  <c r="BI162" i="7"/>
  <c r="BH162" i="7"/>
  <c r="BG162" i="7"/>
  <c r="BF162" i="7"/>
  <c r="T162" i="7"/>
  <c r="R162" i="7"/>
  <c r="P162" i="7"/>
  <c r="BI160" i="7"/>
  <c r="BH160" i="7"/>
  <c r="BG160" i="7"/>
  <c r="BF160" i="7"/>
  <c r="T160" i="7"/>
  <c r="R160" i="7"/>
  <c r="P160" i="7"/>
  <c r="BI157" i="7"/>
  <c r="BH157" i="7"/>
  <c r="BG157" i="7"/>
  <c r="BF157" i="7"/>
  <c r="T157" i="7"/>
  <c r="R157" i="7"/>
  <c r="P157" i="7"/>
  <c r="BI154" i="7"/>
  <c r="BH154" i="7"/>
  <c r="BG154" i="7"/>
  <c r="BF154" i="7"/>
  <c r="T154" i="7"/>
  <c r="R154" i="7"/>
  <c r="P154" i="7"/>
  <c r="BI152" i="7"/>
  <c r="BH152" i="7"/>
  <c r="BG152" i="7"/>
  <c r="BF152" i="7"/>
  <c r="T152" i="7"/>
  <c r="R152" i="7"/>
  <c r="P152" i="7"/>
  <c r="BI149" i="7"/>
  <c r="BH149" i="7"/>
  <c r="BG149" i="7"/>
  <c r="BF149" i="7"/>
  <c r="T149" i="7"/>
  <c r="R149" i="7"/>
  <c r="P149" i="7"/>
  <c r="BI146" i="7"/>
  <c r="BH146" i="7"/>
  <c r="BG146" i="7"/>
  <c r="BF146" i="7"/>
  <c r="T146" i="7"/>
  <c r="R146" i="7"/>
  <c r="P146" i="7"/>
  <c r="BI141" i="7"/>
  <c r="BH141" i="7"/>
  <c r="BG141" i="7"/>
  <c r="BF141" i="7"/>
  <c r="T141" i="7"/>
  <c r="R141" i="7"/>
  <c r="P141" i="7"/>
  <c r="BI136" i="7"/>
  <c r="BH136" i="7"/>
  <c r="BG136" i="7"/>
  <c r="BF136" i="7"/>
  <c r="T136" i="7"/>
  <c r="R136" i="7"/>
  <c r="P136" i="7"/>
  <c r="BI131" i="7"/>
  <c r="BH131" i="7"/>
  <c r="BG131" i="7"/>
  <c r="BF131" i="7"/>
  <c r="T131" i="7"/>
  <c r="R131" i="7"/>
  <c r="P131" i="7"/>
  <c r="BI127" i="7"/>
  <c r="BH127" i="7"/>
  <c r="BG127" i="7"/>
  <c r="BF127" i="7"/>
  <c r="T127" i="7"/>
  <c r="R127" i="7"/>
  <c r="P127" i="7"/>
  <c r="BI124" i="7"/>
  <c r="BH124" i="7"/>
  <c r="BG124" i="7"/>
  <c r="BF124" i="7"/>
  <c r="T124" i="7"/>
  <c r="R124" i="7"/>
  <c r="P124" i="7"/>
  <c r="J118" i="7"/>
  <c r="J117" i="7"/>
  <c r="F117" i="7"/>
  <c r="F115" i="7"/>
  <c r="E113" i="7"/>
  <c r="J92" i="7"/>
  <c r="J91" i="7"/>
  <c r="F91" i="7"/>
  <c r="F89" i="7"/>
  <c r="E87" i="7"/>
  <c r="J18" i="7"/>
  <c r="E18" i="7"/>
  <c r="F92" i="7" s="1"/>
  <c r="J17" i="7"/>
  <c r="J12" i="7"/>
  <c r="J89" i="7" s="1"/>
  <c r="E7" i="7"/>
  <c r="E111" i="7" s="1"/>
  <c r="J37" i="6"/>
  <c r="J36" i="6"/>
  <c r="AY99" i="1" s="1"/>
  <c r="J35" i="6"/>
  <c r="AX99" i="1" s="1"/>
  <c r="BI191" i="6"/>
  <c r="BH191" i="6"/>
  <c r="BG191" i="6"/>
  <c r="BF191" i="6"/>
  <c r="T191" i="6"/>
  <c r="R191" i="6"/>
  <c r="P191" i="6"/>
  <c r="BI186" i="6"/>
  <c r="BH186" i="6"/>
  <c r="BG186" i="6"/>
  <c r="BF186" i="6"/>
  <c r="T186" i="6"/>
  <c r="R186" i="6"/>
  <c r="P186" i="6"/>
  <c r="BI183" i="6"/>
  <c r="BH183" i="6"/>
  <c r="BG183" i="6"/>
  <c r="BF183" i="6"/>
  <c r="T183" i="6"/>
  <c r="R183" i="6"/>
  <c r="P183" i="6"/>
  <c r="BI180" i="6"/>
  <c r="BH180" i="6"/>
  <c r="BG180" i="6"/>
  <c r="BF180" i="6"/>
  <c r="T180" i="6"/>
  <c r="R180" i="6"/>
  <c r="P180" i="6"/>
  <c r="BI172" i="6"/>
  <c r="BH172" i="6"/>
  <c r="BG172" i="6"/>
  <c r="BF172" i="6"/>
  <c r="T172" i="6"/>
  <c r="R172" i="6"/>
  <c r="P172" i="6"/>
  <c r="BI166" i="6"/>
  <c r="BH166" i="6"/>
  <c r="BG166" i="6"/>
  <c r="BF166" i="6"/>
  <c r="T166" i="6"/>
  <c r="R166" i="6"/>
  <c r="P166" i="6"/>
  <c r="BI161" i="6"/>
  <c r="BH161" i="6"/>
  <c r="BG161" i="6"/>
  <c r="BF161" i="6"/>
  <c r="T161" i="6"/>
  <c r="R161" i="6"/>
  <c r="P161" i="6"/>
  <c r="BI157" i="6"/>
  <c r="BH157" i="6"/>
  <c r="BG157" i="6"/>
  <c r="BF157" i="6"/>
  <c r="T157" i="6"/>
  <c r="R157" i="6"/>
  <c r="P157" i="6"/>
  <c r="BI153" i="6"/>
  <c r="BH153" i="6"/>
  <c r="BG153" i="6"/>
  <c r="BF153" i="6"/>
  <c r="T153" i="6"/>
  <c r="R153" i="6"/>
  <c r="P153" i="6"/>
  <c r="BI149" i="6"/>
  <c r="BH149" i="6"/>
  <c r="BG149" i="6"/>
  <c r="F35" i="6" s="1"/>
  <c r="BF149" i="6"/>
  <c r="T149" i="6"/>
  <c r="R149" i="6"/>
  <c r="P149" i="6"/>
  <c r="BI145" i="6"/>
  <c r="BH145" i="6"/>
  <c r="BG145" i="6"/>
  <c r="BF145" i="6"/>
  <c r="T145" i="6"/>
  <c r="R145" i="6"/>
  <c r="P145" i="6"/>
  <c r="BI137" i="6"/>
  <c r="BH137" i="6"/>
  <c r="BG137" i="6"/>
  <c r="BF137" i="6"/>
  <c r="T137" i="6"/>
  <c r="R137" i="6"/>
  <c r="P137" i="6"/>
  <c r="BI130" i="6"/>
  <c r="BH130" i="6"/>
  <c r="BG130" i="6"/>
  <c r="BF130" i="6"/>
  <c r="T130" i="6"/>
  <c r="R130" i="6"/>
  <c r="P130" i="6"/>
  <c r="BI123" i="6"/>
  <c r="BH123" i="6"/>
  <c r="BG123" i="6"/>
  <c r="BF123" i="6"/>
  <c r="T123" i="6"/>
  <c r="R123" i="6"/>
  <c r="P123" i="6"/>
  <c r="J117" i="6"/>
  <c r="J116" i="6"/>
  <c r="F116" i="6"/>
  <c r="F114" i="6"/>
  <c r="E112" i="6"/>
  <c r="J92" i="6"/>
  <c r="J91" i="6"/>
  <c r="F91" i="6"/>
  <c r="F89" i="6"/>
  <c r="E87" i="6"/>
  <c r="J18" i="6"/>
  <c r="E18" i="6"/>
  <c r="F92" i="6" s="1"/>
  <c r="J17" i="6"/>
  <c r="J12" i="6"/>
  <c r="J114" i="6"/>
  <c r="E7" i="6"/>
  <c r="E110" i="6" s="1"/>
  <c r="J37" i="5"/>
  <c r="J36" i="5"/>
  <c r="AY98" i="1"/>
  <c r="J35" i="5"/>
  <c r="AX98" i="1" s="1"/>
  <c r="BI410" i="5"/>
  <c r="BH410" i="5"/>
  <c r="BG410" i="5"/>
  <c r="BF410" i="5"/>
  <c r="T410" i="5"/>
  <c r="R410" i="5"/>
  <c r="P410" i="5"/>
  <c r="BI409" i="5"/>
  <c r="BH409" i="5"/>
  <c r="BG409" i="5"/>
  <c r="BF409" i="5"/>
  <c r="T409" i="5"/>
  <c r="R409" i="5"/>
  <c r="P409" i="5"/>
  <c r="BI408" i="5"/>
  <c r="BH408" i="5"/>
  <c r="BG408" i="5"/>
  <c r="BF408" i="5"/>
  <c r="T408" i="5"/>
  <c r="R408" i="5"/>
  <c r="P408" i="5"/>
  <c r="BI407" i="5"/>
  <c r="BH407" i="5"/>
  <c r="BG407" i="5"/>
  <c r="BF407" i="5"/>
  <c r="T407" i="5"/>
  <c r="R407" i="5"/>
  <c r="P407" i="5"/>
  <c r="BI406" i="5"/>
  <c r="BH406" i="5"/>
  <c r="BG406" i="5"/>
  <c r="BF406" i="5"/>
  <c r="T406" i="5"/>
  <c r="R406" i="5"/>
  <c r="P406" i="5"/>
  <c r="BI404" i="5"/>
  <c r="BH404" i="5"/>
  <c r="BG404" i="5"/>
  <c r="BF404" i="5"/>
  <c r="T404" i="5"/>
  <c r="R404" i="5"/>
  <c r="P404" i="5"/>
  <c r="BI402" i="5"/>
  <c r="BH402" i="5"/>
  <c r="BG402" i="5"/>
  <c r="BF402" i="5"/>
  <c r="T402" i="5"/>
  <c r="R402" i="5"/>
  <c r="P402" i="5"/>
  <c r="BI400" i="5"/>
  <c r="BH400" i="5"/>
  <c r="BG400" i="5"/>
  <c r="BF400" i="5"/>
  <c r="T400" i="5"/>
  <c r="T399" i="5" s="1"/>
  <c r="R400" i="5"/>
  <c r="R399" i="5" s="1"/>
  <c r="P400" i="5"/>
  <c r="P399" i="5"/>
  <c r="BI398" i="5"/>
  <c r="BH398" i="5"/>
  <c r="BG398" i="5"/>
  <c r="BF398" i="5"/>
  <c r="T398" i="5"/>
  <c r="R398" i="5"/>
  <c r="P398" i="5"/>
  <c r="BI397" i="5"/>
  <c r="BH397" i="5"/>
  <c r="BG397" i="5"/>
  <c r="BF397" i="5"/>
  <c r="T397" i="5"/>
  <c r="R397" i="5"/>
  <c r="P397" i="5"/>
  <c r="BI396" i="5"/>
  <c r="BH396" i="5"/>
  <c r="BG396" i="5"/>
  <c r="BF396" i="5"/>
  <c r="T396" i="5"/>
  <c r="R396" i="5"/>
  <c r="P396" i="5"/>
  <c r="BI387" i="5"/>
  <c r="BH387" i="5"/>
  <c r="BG387" i="5"/>
  <c r="BF387" i="5"/>
  <c r="T387" i="5"/>
  <c r="R387" i="5"/>
  <c r="P387" i="5"/>
  <c r="BI382" i="5"/>
  <c r="BH382" i="5"/>
  <c r="BG382" i="5"/>
  <c r="BF382" i="5"/>
  <c r="T382" i="5"/>
  <c r="R382" i="5"/>
  <c r="P382" i="5"/>
  <c r="BI374" i="5"/>
  <c r="BH374" i="5"/>
  <c r="BG374" i="5"/>
  <c r="BF374" i="5"/>
  <c r="T374" i="5"/>
  <c r="R374" i="5"/>
  <c r="P374" i="5"/>
  <c r="BI373" i="5"/>
  <c r="BH373" i="5"/>
  <c r="BG373" i="5"/>
  <c r="BF373" i="5"/>
  <c r="T373" i="5"/>
  <c r="R373" i="5"/>
  <c r="P373" i="5"/>
  <c r="BI372" i="5"/>
  <c r="BH372" i="5"/>
  <c r="BG372" i="5"/>
  <c r="BF372" i="5"/>
  <c r="T372" i="5"/>
  <c r="R372" i="5"/>
  <c r="P372" i="5"/>
  <c r="BI371" i="5"/>
  <c r="BH371" i="5"/>
  <c r="BG371" i="5"/>
  <c r="BF371" i="5"/>
  <c r="T371" i="5"/>
  <c r="R371" i="5"/>
  <c r="P371" i="5"/>
  <c r="BI369" i="5"/>
  <c r="BH369" i="5"/>
  <c r="BG369" i="5"/>
  <c r="BF369" i="5"/>
  <c r="T369" i="5"/>
  <c r="R369" i="5"/>
  <c r="P369" i="5"/>
  <c r="BI368" i="5"/>
  <c r="BH368" i="5"/>
  <c r="BG368" i="5"/>
  <c r="BF368" i="5"/>
  <c r="T368" i="5"/>
  <c r="R368" i="5"/>
  <c r="P368" i="5"/>
  <c r="BI367" i="5"/>
  <c r="BH367" i="5"/>
  <c r="BG367" i="5"/>
  <c r="BF367" i="5"/>
  <c r="T367" i="5"/>
  <c r="R367" i="5"/>
  <c r="P367" i="5"/>
  <c r="BI366" i="5"/>
  <c r="BH366" i="5"/>
  <c r="BG366" i="5"/>
  <c r="BF366" i="5"/>
  <c r="T366" i="5"/>
  <c r="R366" i="5"/>
  <c r="P366" i="5"/>
  <c r="BI364" i="5"/>
  <c r="BH364" i="5"/>
  <c r="BG364" i="5"/>
  <c r="BF364" i="5"/>
  <c r="T364" i="5"/>
  <c r="R364" i="5"/>
  <c r="P364" i="5"/>
  <c r="BI362" i="5"/>
  <c r="BH362" i="5"/>
  <c r="BG362" i="5"/>
  <c r="BF362" i="5"/>
  <c r="T362" i="5"/>
  <c r="R362" i="5"/>
  <c r="P362" i="5"/>
  <c r="BI360" i="5"/>
  <c r="BH360" i="5"/>
  <c r="BG360" i="5"/>
  <c r="BF360" i="5"/>
  <c r="T360" i="5"/>
  <c r="R360" i="5"/>
  <c r="P360" i="5"/>
  <c r="BI359" i="5"/>
  <c r="BH359" i="5"/>
  <c r="BG359" i="5"/>
  <c r="BF359" i="5"/>
  <c r="T359" i="5"/>
  <c r="R359" i="5"/>
  <c r="P359" i="5"/>
  <c r="BI358" i="5"/>
  <c r="BH358" i="5"/>
  <c r="BG358" i="5"/>
  <c r="BF358" i="5"/>
  <c r="T358" i="5"/>
  <c r="R358" i="5"/>
  <c r="P358" i="5"/>
  <c r="BI357" i="5"/>
  <c r="BH357" i="5"/>
  <c r="BG357" i="5"/>
  <c r="BF357" i="5"/>
  <c r="T357" i="5"/>
  <c r="R357" i="5"/>
  <c r="P357" i="5"/>
  <c r="BI356" i="5"/>
  <c r="BH356" i="5"/>
  <c r="BG356" i="5"/>
  <c r="BF356" i="5"/>
  <c r="T356" i="5"/>
  <c r="R356" i="5"/>
  <c r="P356" i="5"/>
  <c r="BI355" i="5"/>
  <c r="BH355" i="5"/>
  <c r="BG355" i="5"/>
  <c r="BF355" i="5"/>
  <c r="T355" i="5"/>
  <c r="R355" i="5"/>
  <c r="P355" i="5"/>
  <c r="BI354" i="5"/>
  <c r="BH354" i="5"/>
  <c r="BG354" i="5"/>
  <c r="BF354" i="5"/>
  <c r="T354" i="5"/>
  <c r="R354" i="5"/>
  <c r="P354" i="5"/>
  <c r="BI353" i="5"/>
  <c r="BH353" i="5"/>
  <c r="BG353" i="5"/>
  <c r="BF353" i="5"/>
  <c r="T353" i="5"/>
  <c r="R353" i="5"/>
  <c r="P353" i="5"/>
  <c r="BI352" i="5"/>
  <c r="BH352" i="5"/>
  <c r="BG352" i="5"/>
  <c r="BF352" i="5"/>
  <c r="T352" i="5"/>
  <c r="R352" i="5"/>
  <c r="P352" i="5"/>
  <c r="BI351" i="5"/>
  <c r="BH351" i="5"/>
  <c r="BG351" i="5"/>
  <c r="BF351" i="5"/>
  <c r="T351" i="5"/>
  <c r="R351" i="5"/>
  <c r="P351" i="5"/>
  <c r="BI350" i="5"/>
  <c r="BH350" i="5"/>
  <c r="BG350" i="5"/>
  <c r="BF350" i="5"/>
  <c r="T350" i="5"/>
  <c r="R350" i="5"/>
  <c r="P350" i="5"/>
  <c r="BI349" i="5"/>
  <c r="BH349" i="5"/>
  <c r="BG349" i="5"/>
  <c r="BF349" i="5"/>
  <c r="T349" i="5"/>
  <c r="R349" i="5"/>
  <c r="P349" i="5"/>
  <c r="BI348" i="5"/>
  <c r="BH348" i="5"/>
  <c r="BG348" i="5"/>
  <c r="BF348" i="5"/>
  <c r="T348" i="5"/>
  <c r="R348" i="5"/>
  <c r="P348" i="5"/>
  <c r="BI347" i="5"/>
  <c r="BH347" i="5"/>
  <c r="BG347" i="5"/>
  <c r="BF347" i="5"/>
  <c r="T347" i="5"/>
  <c r="R347" i="5"/>
  <c r="P347" i="5"/>
  <c r="BI346" i="5"/>
  <c r="BH346" i="5"/>
  <c r="BG346" i="5"/>
  <c r="BF346" i="5"/>
  <c r="T346" i="5"/>
  <c r="R346" i="5"/>
  <c r="P346" i="5"/>
  <c r="BI345" i="5"/>
  <c r="BH345" i="5"/>
  <c r="BG345" i="5"/>
  <c r="BF345" i="5"/>
  <c r="T345" i="5"/>
  <c r="R345" i="5"/>
  <c r="P345" i="5"/>
  <c r="BI344" i="5"/>
  <c r="BH344" i="5"/>
  <c r="BG344" i="5"/>
  <c r="BF344" i="5"/>
  <c r="T344" i="5"/>
  <c r="R344" i="5"/>
  <c r="P344" i="5"/>
  <c r="BI342" i="5"/>
  <c r="BH342" i="5"/>
  <c r="BG342" i="5"/>
  <c r="BF342" i="5"/>
  <c r="T342" i="5"/>
  <c r="R342" i="5"/>
  <c r="P342" i="5"/>
  <c r="BI341" i="5"/>
  <c r="BH341" i="5"/>
  <c r="BG341" i="5"/>
  <c r="BF341" i="5"/>
  <c r="T341" i="5"/>
  <c r="R341" i="5"/>
  <c r="P341" i="5"/>
  <c r="BI340" i="5"/>
  <c r="BH340" i="5"/>
  <c r="BG340" i="5"/>
  <c r="BF340" i="5"/>
  <c r="T340" i="5"/>
  <c r="R340" i="5"/>
  <c r="P340" i="5"/>
  <c r="BI339" i="5"/>
  <c r="BH339" i="5"/>
  <c r="BG339" i="5"/>
  <c r="BF339" i="5"/>
  <c r="T339" i="5"/>
  <c r="R339" i="5"/>
  <c r="P339" i="5"/>
  <c r="BI338" i="5"/>
  <c r="BH338" i="5"/>
  <c r="BG338" i="5"/>
  <c r="BF338" i="5"/>
  <c r="T338" i="5"/>
  <c r="R338" i="5"/>
  <c r="P338" i="5"/>
  <c r="BI336" i="5"/>
  <c r="BH336" i="5"/>
  <c r="BG336" i="5"/>
  <c r="BF336" i="5"/>
  <c r="T336" i="5"/>
  <c r="R336" i="5"/>
  <c r="P336" i="5"/>
  <c r="BI332" i="5"/>
  <c r="BH332" i="5"/>
  <c r="BG332" i="5"/>
  <c r="BF332" i="5"/>
  <c r="T332" i="5"/>
  <c r="R332" i="5"/>
  <c r="P332" i="5"/>
  <c r="BI330" i="5"/>
  <c r="BH330" i="5"/>
  <c r="BG330" i="5"/>
  <c r="BF330" i="5"/>
  <c r="T330" i="5"/>
  <c r="R330" i="5"/>
  <c r="P330" i="5"/>
  <c r="BI328" i="5"/>
  <c r="BH328" i="5"/>
  <c r="BG328" i="5"/>
  <c r="BF328" i="5"/>
  <c r="T328" i="5"/>
  <c r="R328" i="5"/>
  <c r="P328" i="5"/>
  <c r="BI322" i="5"/>
  <c r="BH322" i="5"/>
  <c r="BG322" i="5"/>
  <c r="BF322" i="5"/>
  <c r="T322" i="5"/>
  <c r="R322" i="5"/>
  <c r="P322" i="5"/>
  <c r="BI320" i="5"/>
  <c r="BH320" i="5"/>
  <c r="BG320" i="5"/>
  <c r="BF320" i="5"/>
  <c r="T320" i="5"/>
  <c r="R320" i="5"/>
  <c r="P320" i="5"/>
  <c r="BI319" i="5"/>
  <c r="BH319" i="5"/>
  <c r="BG319" i="5"/>
  <c r="BF319" i="5"/>
  <c r="T319" i="5"/>
  <c r="R319" i="5"/>
  <c r="P319" i="5"/>
  <c r="BI318" i="5"/>
  <c r="BH318" i="5"/>
  <c r="BG318" i="5"/>
  <c r="BF318" i="5"/>
  <c r="T318" i="5"/>
  <c r="R318" i="5"/>
  <c r="P318" i="5"/>
  <c r="BI316" i="5"/>
  <c r="BH316" i="5"/>
  <c r="BG316" i="5"/>
  <c r="BF316" i="5"/>
  <c r="T316" i="5"/>
  <c r="R316" i="5"/>
  <c r="P316" i="5"/>
  <c r="BI311" i="5"/>
  <c r="BH311" i="5"/>
  <c r="BG311" i="5"/>
  <c r="BF311" i="5"/>
  <c r="T311" i="5"/>
  <c r="R311" i="5"/>
  <c r="P311" i="5"/>
  <c r="BI308" i="5"/>
  <c r="BH308" i="5"/>
  <c r="BG308" i="5"/>
  <c r="BF308" i="5"/>
  <c r="T308" i="5"/>
  <c r="R308" i="5"/>
  <c r="P308" i="5"/>
  <c r="BI301" i="5"/>
  <c r="BH301" i="5"/>
  <c r="BG301" i="5"/>
  <c r="BF301" i="5"/>
  <c r="T301" i="5"/>
  <c r="R301" i="5"/>
  <c r="P301" i="5"/>
  <c r="BI300" i="5"/>
  <c r="BH300" i="5"/>
  <c r="BG300" i="5"/>
  <c r="BF300" i="5"/>
  <c r="T300" i="5"/>
  <c r="R300" i="5"/>
  <c r="P300" i="5"/>
  <c r="BI299" i="5"/>
  <c r="BH299" i="5"/>
  <c r="BG299" i="5"/>
  <c r="BF299" i="5"/>
  <c r="T299" i="5"/>
  <c r="R299" i="5"/>
  <c r="P299" i="5"/>
  <c r="BI298" i="5"/>
  <c r="BH298" i="5"/>
  <c r="BG298" i="5"/>
  <c r="BF298" i="5"/>
  <c r="T298" i="5"/>
  <c r="R298" i="5"/>
  <c r="P298" i="5"/>
  <c r="BI297" i="5"/>
  <c r="BH297" i="5"/>
  <c r="BG297" i="5"/>
  <c r="BF297" i="5"/>
  <c r="T297" i="5"/>
  <c r="R297" i="5"/>
  <c r="P297" i="5"/>
  <c r="BI296" i="5"/>
  <c r="BH296" i="5"/>
  <c r="BG296" i="5"/>
  <c r="BF296" i="5"/>
  <c r="T296" i="5"/>
  <c r="R296" i="5"/>
  <c r="P296" i="5"/>
  <c r="BI295" i="5"/>
  <c r="BH295" i="5"/>
  <c r="BG295" i="5"/>
  <c r="BF295" i="5"/>
  <c r="T295" i="5"/>
  <c r="R295" i="5"/>
  <c r="P295" i="5"/>
  <c r="BI294" i="5"/>
  <c r="BH294" i="5"/>
  <c r="BG294" i="5"/>
  <c r="BF294" i="5"/>
  <c r="T294" i="5"/>
  <c r="R294" i="5"/>
  <c r="P294" i="5"/>
  <c r="BI293" i="5"/>
  <c r="BH293" i="5"/>
  <c r="BG293" i="5"/>
  <c r="BF293" i="5"/>
  <c r="T293" i="5"/>
  <c r="R293" i="5"/>
  <c r="P293" i="5"/>
  <c r="BI292" i="5"/>
  <c r="BH292" i="5"/>
  <c r="BG292" i="5"/>
  <c r="BF292" i="5"/>
  <c r="T292" i="5"/>
  <c r="R292" i="5"/>
  <c r="P292" i="5"/>
  <c r="BI291" i="5"/>
  <c r="BH291" i="5"/>
  <c r="BG291" i="5"/>
  <c r="BF291" i="5"/>
  <c r="T291" i="5"/>
  <c r="R291" i="5"/>
  <c r="P291" i="5"/>
  <c r="BI290" i="5"/>
  <c r="BH290" i="5"/>
  <c r="BG290" i="5"/>
  <c r="BF290" i="5"/>
  <c r="T290" i="5"/>
  <c r="R290" i="5"/>
  <c r="P290" i="5"/>
  <c r="BI289" i="5"/>
  <c r="BH289" i="5"/>
  <c r="BG289" i="5"/>
  <c r="BF289" i="5"/>
  <c r="T289" i="5"/>
  <c r="R289" i="5"/>
  <c r="P289" i="5"/>
  <c r="BI288" i="5"/>
  <c r="BH288" i="5"/>
  <c r="BG288" i="5"/>
  <c r="BF288" i="5"/>
  <c r="T288" i="5"/>
  <c r="R288" i="5"/>
  <c r="P288" i="5"/>
  <c r="BI287" i="5"/>
  <c r="BH287" i="5"/>
  <c r="BG287" i="5"/>
  <c r="BF287" i="5"/>
  <c r="T287" i="5"/>
  <c r="R287" i="5"/>
  <c r="P287" i="5"/>
  <c r="BI286" i="5"/>
  <c r="BH286" i="5"/>
  <c r="BG286" i="5"/>
  <c r="BF286" i="5"/>
  <c r="T286" i="5"/>
  <c r="R286" i="5"/>
  <c r="P286" i="5"/>
  <c r="BI285" i="5"/>
  <c r="BH285" i="5"/>
  <c r="BG285" i="5"/>
  <c r="BF285" i="5"/>
  <c r="T285" i="5"/>
  <c r="R285" i="5"/>
  <c r="P285" i="5"/>
  <c r="BI284" i="5"/>
  <c r="BH284" i="5"/>
  <c r="BG284" i="5"/>
  <c r="BF284" i="5"/>
  <c r="T284" i="5"/>
  <c r="R284" i="5"/>
  <c r="P284" i="5"/>
  <c r="BI283" i="5"/>
  <c r="BH283" i="5"/>
  <c r="BG283" i="5"/>
  <c r="BF283" i="5"/>
  <c r="T283" i="5"/>
  <c r="R283" i="5"/>
  <c r="P283" i="5"/>
  <c r="BI282" i="5"/>
  <c r="BH282" i="5"/>
  <c r="BG282" i="5"/>
  <c r="BF282" i="5"/>
  <c r="T282" i="5"/>
  <c r="R282" i="5"/>
  <c r="P282" i="5"/>
  <c r="BI281" i="5"/>
  <c r="BH281" i="5"/>
  <c r="BG281" i="5"/>
  <c r="BF281" i="5"/>
  <c r="T281" i="5"/>
  <c r="R281" i="5"/>
  <c r="P281" i="5"/>
  <c r="BI280" i="5"/>
  <c r="BH280" i="5"/>
  <c r="BG280" i="5"/>
  <c r="BF280" i="5"/>
  <c r="T280" i="5"/>
  <c r="R280" i="5"/>
  <c r="P280" i="5"/>
  <c r="BI279" i="5"/>
  <c r="BH279" i="5"/>
  <c r="BG279" i="5"/>
  <c r="BF279" i="5"/>
  <c r="T279" i="5"/>
  <c r="R279" i="5"/>
  <c r="P279" i="5"/>
  <c r="BI278" i="5"/>
  <c r="BH278" i="5"/>
  <c r="BG278" i="5"/>
  <c r="BF278" i="5"/>
  <c r="T278" i="5"/>
  <c r="R278" i="5"/>
  <c r="P278" i="5"/>
  <c r="BI277" i="5"/>
  <c r="BH277" i="5"/>
  <c r="BG277" i="5"/>
  <c r="BF277" i="5"/>
  <c r="T277" i="5"/>
  <c r="R277" i="5"/>
  <c r="P277" i="5"/>
  <c r="BI276" i="5"/>
  <c r="BH276" i="5"/>
  <c r="BG276" i="5"/>
  <c r="BF276" i="5"/>
  <c r="T276" i="5"/>
  <c r="R276" i="5"/>
  <c r="P276" i="5"/>
  <c r="BI271" i="5"/>
  <c r="BH271" i="5"/>
  <c r="BG271" i="5"/>
  <c r="BF271" i="5"/>
  <c r="T271" i="5"/>
  <c r="R271" i="5"/>
  <c r="P271" i="5"/>
  <c r="BI263" i="5"/>
  <c r="BH263" i="5"/>
  <c r="BG263" i="5"/>
  <c r="BF263" i="5"/>
  <c r="T263" i="5"/>
  <c r="T262" i="5" s="1"/>
  <c r="R263" i="5"/>
  <c r="R262" i="5" s="1"/>
  <c r="P263" i="5"/>
  <c r="P262" i="5" s="1"/>
  <c r="BI261" i="5"/>
  <c r="BH261" i="5"/>
  <c r="BG261" i="5"/>
  <c r="BF261" i="5"/>
  <c r="T261" i="5"/>
  <c r="R261" i="5"/>
  <c r="P261" i="5"/>
  <c r="BI259" i="5"/>
  <c r="BH259" i="5"/>
  <c r="BG259" i="5"/>
  <c r="BF259" i="5"/>
  <c r="T259" i="5"/>
  <c r="R259" i="5"/>
  <c r="P259" i="5"/>
  <c r="BI254" i="5"/>
  <c r="BH254" i="5"/>
  <c r="BG254" i="5"/>
  <c r="BF254" i="5"/>
  <c r="T254" i="5"/>
  <c r="R254" i="5"/>
  <c r="P254" i="5"/>
  <c r="BI251" i="5"/>
  <c r="BH251" i="5"/>
  <c r="BG251" i="5"/>
  <c r="BF251" i="5"/>
  <c r="T251" i="5"/>
  <c r="R251" i="5"/>
  <c r="P251" i="5"/>
  <c r="BI250" i="5"/>
  <c r="BH250" i="5"/>
  <c r="BG250" i="5"/>
  <c r="BF250" i="5"/>
  <c r="T250" i="5"/>
  <c r="R250" i="5"/>
  <c r="P250" i="5"/>
  <c r="BI247" i="5"/>
  <c r="BH247" i="5"/>
  <c r="BG247" i="5"/>
  <c r="BF247" i="5"/>
  <c r="T247" i="5"/>
  <c r="R247" i="5"/>
  <c r="P247" i="5"/>
  <c r="BI239" i="5"/>
  <c r="BH239" i="5"/>
  <c r="BG239" i="5"/>
  <c r="BF239" i="5"/>
  <c r="T239" i="5"/>
  <c r="R239" i="5"/>
  <c r="P239" i="5"/>
  <c r="BI233" i="5"/>
  <c r="BH233" i="5"/>
  <c r="BG233" i="5"/>
  <c r="BF233" i="5"/>
  <c r="T233" i="5"/>
  <c r="R233" i="5"/>
  <c r="P233" i="5"/>
  <c r="BI230" i="5"/>
  <c r="BH230" i="5"/>
  <c r="BG230" i="5"/>
  <c r="BF230" i="5"/>
  <c r="T230" i="5"/>
  <c r="R230" i="5"/>
  <c r="P230" i="5"/>
  <c r="BI227" i="5"/>
  <c r="BH227" i="5"/>
  <c r="BG227" i="5"/>
  <c r="BF227" i="5"/>
  <c r="T227" i="5"/>
  <c r="R227" i="5"/>
  <c r="P227" i="5"/>
  <c r="BI222" i="5"/>
  <c r="BH222" i="5"/>
  <c r="BG222" i="5"/>
  <c r="BF222" i="5"/>
  <c r="T222" i="5"/>
  <c r="R222" i="5"/>
  <c r="P222" i="5"/>
  <c r="BI220" i="5"/>
  <c r="BH220" i="5"/>
  <c r="BG220" i="5"/>
  <c r="BF220" i="5"/>
  <c r="T220" i="5"/>
  <c r="R220" i="5"/>
  <c r="P220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59" i="5"/>
  <c r="BH159" i="5"/>
  <c r="BG159" i="5"/>
  <c r="BF159" i="5"/>
  <c r="T159" i="5"/>
  <c r="R159" i="5"/>
  <c r="P159" i="5"/>
  <c r="BI156" i="5"/>
  <c r="BH156" i="5"/>
  <c r="BG156" i="5"/>
  <c r="BF156" i="5"/>
  <c r="T156" i="5"/>
  <c r="R156" i="5"/>
  <c r="P156" i="5"/>
  <c r="BI148" i="5"/>
  <c r="BH148" i="5"/>
  <c r="BG148" i="5"/>
  <c r="BF148" i="5"/>
  <c r="T148" i="5"/>
  <c r="R148" i="5"/>
  <c r="P148" i="5"/>
  <c r="BI143" i="5"/>
  <c r="BH143" i="5"/>
  <c r="BG143" i="5"/>
  <c r="BF143" i="5"/>
  <c r="T143" i="5"/>
  <c r="R143" i="5"/>
  <c r="P143" i="5"/>
  <c r="BI138" i="5"/>
  <c r="BH138" i="5"/>
  <c r="BG138" i="5"/>
  <c r="BF138" i="5"/>
  <c r="T138" i="5"/>
  <c r="R138" i="5"/>
  <c r="P138" i="5"/>
  <c r="BI133" i="5"/>
  <c r="BH133" i="5"/>
  <c r="BG133" i="5"/>
  <c r="BF133" i="5"/>
  <c r="T133" i="5"/>
  <c r="R133" i="5"/>
  <c r="P133" i="5"/>
  <c r="BI130" i="5"/>
  <c r="BH130" i="5"/>
  <c r="BG130" i="5"/>
  <c r="BF130" i="5"/>
  <c r="T130" i="5"/>
  <c r="R130" i="5"/>
  <c r="P130" i="5"/>
  <c r="BI128" i="5"/>
  <c r="BH128" i="5"/>
  <c r="BG128" i="5"/>
  <c r="BF128" i="5"/>
  <c r="T128" i="5"/>
  <c r="R128" i="5"/>
  <c r="P128" i="5"/>
  <c r="BI126" i="5"/>
  <c r="BH126" i="5"/>
  <c r="BG126" i="5"/>
  <c r="BF126" i="5"/>
  <c r="T126" i="5"/>
  <c r="R126" i="5"/>
  <c r="P126" i="5"/>
  <c r="J120" i="5"/>
  <c r="J119" i="5"/>
  <c r="F119" i="5"/>
  <c r="F117" i="5"/>
  <c r="E115" i="5"/>
  <c r="J92" i="5"/>
  <c r="J91" i="5"/>
  <c r="F91" i="5"/>
  <c r="F89" i="5"/>
  <c r="E87" i="5"/>
  <c r="J18" i="5"/>
  <c r="E18" i="5"/>
  <c r="F120" i="5" s="1"/>
  <c r="J17" i="5"/>
  <c r="J12" i="5"/>
  <c r="J117" i="5"/>
  <c r="E7" i="5"/>
  <c r="E113" i="5"/>
  <c r="J37" i="4"/>
  <c r="J36" i="4"/>
  <c r="AY97" i="1"/>
  <c r="J35" i="4"/>
  <c r="AX97" i="1"/>
  <c r="BI251" i="4"/>
  <c r="BH251" i="4"/>
  <c r="BG251" i="4"/>
  <c r="BF251" i="4"/>
  <c r="T251" i="4"/>
  <c r="T250" i="4"/>
  <c r="R251" i="4"/>
  <c r="R250" i="4"/>
  <c r="P251" i="4"/>
  <c r="P250" i="4"/>
  <c r="BI249" i="4"/>
  <c r="BH249" i="4"/>
  <c r="BG249" i="4"/>
  <c r="BF249" i="4"/>
  <c r="T249" i="4"/>
  <c r="R249" i="4"/>
  <c r="P249" i="4"/>
  <c r="BI243" i="4"/>
  <c r="BH243" i="4"/>
  <c r="BG243" i="4"/>
  <c r="BF243" i="4"/>
  <c r="T243" i="4"/>
  <c r="R243" i="4"/>
  <c r="P243" i="4"/>
  <c r="BI237" i="4"/>
  <c r="BH237" i="4"/>
  <c r="BG237" i="4"/>
  <c r="BF237" i="4"/>
  <c r="T237" i="4"/>
  <c r="R237" i="4"/>
  <c r="P237" i="4"/>
  <c r="BI236" i="4"/>
  <c r="BH236" i="4"/>
  <c r="BG236" i="4"/>
  <c r="BF236" i="4"/>
  <c r="T236" i="4"/>
  <c r="R236" i="4"/>
  <c r="P236" i="4"/>
  <c r="BI235" i="4"/>
  <c r="BH235" i="4"/>
  <c r="BG235" i="4"/>
  <c r="BF235" i="4"/>
  <c r="T235" i="4"/>
  <c r="R235" i="4"/>
  <c r="P235" i="4"/>
  <c r="BI233" i="4"/>
  <c r="BH233" i="4"/>
  <c r="BG233" i="4"/>
  <c r="BF233" i="4"/>
  <c r="T233" i="4"/>
  <c r="R233" i="4"/>
  <c r="P233" i="4"/>
  <c r="BI231" i="4"/>
  <c r="BH231" i="4"/>
  <c r="BG231" i="4"/>
  <c r="BF231" i="4"/>
  <c r="T231" i="4"/>
  <c r="R231" i="4"/>
  <c r="P231" i="4"/>
  <c r="BI229" i="4"/>
  <c r="BH229" i="4"/>
  <c r="BG229" i="4"/>
  <c r="BF229" i="4"/>
  <c r="T229" i="4"/>
  <c r="R229" i="4"/>
  <c r="P229" i="4"/>
  <c r="BI227" i="4"/>
  <c r="BH227" i="4"/>
  <c r="BG227" i="4"/>
  <c r="BF227" i="4"/>
  <c r="T227" i="4"/>
  <c r="R227" i="4"/>
  <c r="P227" i="4"/>
  <c r="BI225" i="4"/>
  <c r="BH225" i="4"/>
  <c r="BG225" i="4"/>
  <c r="BF225" i="4"/>
  <c r="T225" i="4"/>
  <c r="R225" i="4"/>
  <c r="P225" i="4"/>
  <c r="BI223" i="4"/>
  <c r="BH223" i="4"/>
  <c r="BG223" i="4"/>
  <c r="BF223" i="4"/>
  <c r="T223" i="4"/>
  <c r="R223" i="4"/>
  <c r="P223" i="4"/>
  <c r="BI221" i="4"/>
  <c r="BH221" i="4"/>
  <c r="BG221" i="4"/>
  <c r="BF221" i="4"/>
  <c r="T221" i="4"/>
  <c r="R221" i="4"/>
  <c r="P221" i="4"/>
  <c r="BI216" i="4"/>
  <c r="BH216" i="4"/>
  <c r="BG216" i="4"/>
  <c r="BF216" i="4"/>
  <c r="T216" i="4"/>
  <c r="R216" i="4"/>
  <c r="P216" i="4"/>
  <c r="BI212" i="4"/>
  <c r="BH212" i="4"/>
  <c r="BG212" i="4"/>
  <c r="BF212" i="4"/>
  <c r="T212" i="4"/>
  <c r="R212" i="4"/>
  <c r="P212" i="4"/>
  <c r="BI207" i="4"/>
  <c r="BH207" i="4"/>
  <c r="BG207" i="4"/>
  <c r="BF207" i="4"/>
  <c r="T207" i="4"/>
  <c r="R207" i="4"/>
  <c r="P207" i="4"/>
  <c r="BI200" i="4"/>
  <c r="BH200" i="4"/>
  <c r="BG200" i="4"/>
  <c r="BF200" i="4"/>
  <c r="T200" i="4"/>
  <c r="T199" i="4"/>
  <c r="R200" i="4"/>
  <c r="R199" i="4"/>
  <c r="P200" i="4"/>
  <c r="P199" i="4"/>
  <c r="BI194" i="4"/>
  <c r="BH194" i="4"/>
  <c r="BG194" i="4"/>
  <c r="BF194" i="4"/>
  <c r="T194" i="4"/>
  <c r="T193" i="4" s="1"/>
  <c r="R194" i="4"/>
  <c r="R193" i="4"/>
  <c r="P194" i="4"/>
  <c r="P193" i="4"/>
  <c r="BI190" i="4"/>
  <c r="BH190" i="4"/>
  <c r="BG190" i="4"/>
  <c r="BF190" i="4"/>
  <c r="T190" i="4"/>
  <c r="R190" i="4"/>
  <c r="P190" i="4"/>
  <c r="BI184" i="4"/>
  <c r="BH184" i="4"/>
  <c r="BG184" i="4"/>
  <c r="BF184" i="4"/>
  <c r="T184" i="4"/>
  <c r="R184" i="4"/>
  <c r="P184" i="4"/>
  <c r="BI179" i="4"/>
  <c r="BH179" i="4"/>
  <c r="BG179" i="4"/>
  <c r="BF179" i="4"/>
  <c r="T179" i="4"/>
  <c r="R179" i="4"/>
  <c r="P179" i="4"/>
  <c r="BI176" i="4"/>
  <c r="BH176" i="4"/>
  <c r="BG176" i="4"/>
  <c r="BF176" i="4"/>
  <c r="T176" i="4"/>
  <c r="R176" i="4"/>
  <c r="P176" i="4"/>
  <c r="BI173" i="4"/>
  <c r="BH173" i="4"/>
  <c r="BG173" i="4"/>
  <c r="BF173" i="4"/>
  <c r="T173" i="4"/>
  <c r="R173" i="4"/>
  <c r="P173" i="4"/>
  <c r="BI168" i="4"/>
  <c r="BH168" i="4"/>
  <c r="BG168" i="4"/>
  <c r="BF168" i="4"/>
  <c r="T168" i="4"/>
  <c r="R168" i="4"/>
  <c r="P168" i="4"/>
  <c r="BI166" i="4"/>
  <c r="BH166" i="4"/>
  <c r="BG166" i="4"/>
  <c r="BF166" i="4"/>
  <c r="T166" i="4"/>
  <c r="R166" i="4"/>
  <c r="P166" i="4"/>
  <c r="BI158" i="4"/>
  <c r="BH158" i="4"/>
  <c r="BG158" i="4"/>
  <c r="BF158" i="4"/>
  <c r="T158" i="4"/>
  <c r="R158" i="4"/>
  <c r="P158" i="4"/>
  <c r="BI144" i="4"/>
  <c r="BH144" i="4"/>
  <c r="BG144" i="4"/>
  <c r="BF144" i="4"/>
  <c r="T144" i="4"/>
  <c r="R144" i="4"/>
  <c r="P144" i="4"/>
  <c r="BI140" i="4"/>
  <c r="BH140" i="4"/>
  <c r="BG140" i="4"/>
  <c r="BF140" i="4"/>
  <c r="T140" i="4"/>
  <c r="R140" i="4"/>
  <c r="P140" i="4"/>
  <c r="BI135" i="4"/>
  <c r="BH135" i="4"/>
  <c r="BG135" i="4"/>
  <c r="BF135" i="4"/>
  <c r="T135" i="4"/>
  <c r="R135" i="4"/>
  <c r="P135" i="4"/>
  <c r="BI130" i="4"/>
  <c r="BH130" i="4"/>
  <c r="BG130" i="4"/>
  <c r="BF130" i="4"/>
  <c r="T130" i="4"/>
  <c r="R130" i="4"/>
  <c r="P130" i="4"/>
  <c r="BI125" i="4"/>
  <c r="BH125" i="4"/>
  <c r="BG125" i="4"/>
  <c r="BF125" i="4"/>
  <c r="T125" i="4"/>
  <c r="R125" i="4"/>
  <c r="P125" i="4"/>
  <c r="J119" i="4"/>
  <c r="J118" i="4"/>
  <c r="F118" i="4"/>
  <c r="F116" i="4"/>
  <c r="E114" i="4"/>
  <c r="J92" i="4"/>
  <c r="J91" i="4"/>
  <c r="F91" i="4"/>
  <c r="F89" i="4"/>
  <c r="E87" i="4"/>
  <c r="J18" i="4"/>
  <c r="E18" i="4"/>
  <c r="F119" i="4" s="1"/>
  <c r="J17" i="4"/>
  <c r="J12" i="4"/>
  <c r="J89" i="4" s="1"/>
  <c r="E7" i="4"/>
  <c r="E112" i="4"/>
  <c r="J37" i="3"/>
  <c r="J36" i="3"/>
  <c r="AY96" i="1"/>
  <c r="J35" i="3"/>
  <c r="AX96" i="1" s="1"/>
  <c r="BI244" i="3"/>
  <c r="BH244" i="3"/>
  <c r="BG244" i="3"/>
  <c r="BF244" i="3"/>
  <c r="T244" i="3"/>
  <c r="T243" i="3"/>
  <c r="R244" i="3"/>
  <c r="R243" i="3"/>
  <c r="P244" i="3"/>
  <c r="P243" i="3"/>
  <c r="BI241" i="3"/>
  <c r="BH241" i="3"/>
  <c r="BG241" i="3"/>
  <c r="BF241" i="3"/>
  <c r="T241" i="3"/>
  <c r="R241" i="3"/>
  <c r="P241" i="3"/>
  <c r="BI239" i="3"/>
  <c r="BH239" i="3"/>
  <c r="BG239" i="3"/>
  <c r="BF239" i="3"/>
  <c r="T239" i="3"/>
  <c r="R239" i="3"/>
  <c r="P239" i="3"/>
  <c r="BI238" i="3"/>
  <c r="BH238" i="3"/>
  <c r="BG238" i="3"/>
  <c r="BF238" i="3"/>
  <c r="T238" i="3"/>
  <c r="R238" i="3"/>
  <c r="P238" i="3"/>
  <c r="BI237" i="3"/>
  <c r="BH237" i="3"/>
  <c r="BG237" i="3"/>
  <c r="BF237" i="3"/>
  <c r="T237" i="3"/>
  <c r="R237" i="3"/>
  <c r="P237" i="3"/>
  <c r="BI235" i="3"/>
  <c r="BH235" i="3"/>
  <c r="BG235" i="3"/>
  <c r="BF235" i="3"/>
  <c r="T235" i="3"/>
  <c r="R235" i="3"/>
  <c r="P235" i="3"/>
  <c r="BI231" i="3"/>
  <c r="BH231" i="3"/>
  <c r="BG231" i="3"/>
  <c r="BF231" i="3"/>
  <c r="T231" i="3"/>
  <c r="R231" i="3"/>
  <c r="P231" i="3"/>
  <c r="BI224" i="3"/>
  <c r="BH224" i="3"/>
  <c r="BG224" i="3"/>
  <c r="BF224" i="3"/>
  <c r="T224" i="3"/>
  <c r="R224" i="3"/>
  <c r="P224" i="3"/>
  <c r="BI219" i="3"/>
  <c r="BH219" i="3"/>
  <c r="BG219" i="3"/>
  <c r="BF219" i="3"/>
  <c r="T219" i="3"/>
  <c r="R219" i="3"/>
  <c r="P219" i="3"/>
  <c r="BI217" i="3"/>
  <c r="BH217" i="3"/>
  <c r="BG217" i="3"/>
  <c r="BF217" i="3"/>
  <c r="T217" i="3"/>
  <c r="R217" i="3"/>
  <c r="P217" i="3"/>
  <c r="BI215" i="3"/>
  <c r="BH215" i="3"/>
  <c r="BG215" i="3"/>
  <c r="BF215" i="3"/>
  <c r="T215" i="3"/>
  <c r="R215" i="3"/>
  <c r="P215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R211" i="3"/>
  <c r="P211" i="3"/>
  <c r="BI209" i="3"/>
  <c r="BH209" i="3"/>
  <c r="BG209" i="3"/>
  <c r="BF209" i="3"/>
  <c r="T209" i="3"/>
  <c r="R209" i="3"/>
  <c r="P209" i="3"/>
  <c r="BI207" i="3"/>
  <c r="BH207" i="3"/>
  <c r="BG207" i="3"/>
  <c r="BF207" i="3"/>
  <c r="T207" i="3"/>
  <c r="R207" i="3"/>
  <c r="P207" i="3"/>
  <c r="BI206" i="3"/>
  <c r="BH206" i="3"/>
  <c r="BG206" i="3"/>
  <c r="BF206" i="3"/>
  <c r="T206" i="3"/>
  <c r="R206" i="3"/>
  <c r="P206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73" i="3"/>
  <c r="BH173" i="3"/>
  <c r="BG173" i="3"/>
  <c r="BF173" i="3"/>
  <c r="T173" i="3"/>
  <c r="R173" i="3"/>
  <c r="P173" i="3"/>
  <c r="BI168" i="3"/>
  <c r="BH168" i="3"/>
  <c r="BG168" i="3"/>
  <c r="BF168" i="3"/>
  <c r="T168" i="3"/>
  <c r="T167" i="3"/>
  <c r="R168" i="3"/>
  <c r="R167" i="3" s="1"/>
  <c r="P168" i="3"/>
  <c r="P167" i="3"/>
  <c r="BI165" i="3"/>
  <c r="BH165" i="3"/>
  <c r="BG165" i="3"/>
  <c r="BF165" i="3"/>
  <c r="T165" i="3"/>
  <c r="T164" i="3"/>
  <c r="R165" i="3"/>
  <c r="R164" i="3"/>
  <c r="P165" i="3"/>
  <c r="P164" i="3" s="1"/>
  <c r="BI162" i="3"/>
  <c r="BH162" i="3"/>
  <c r="BG162" i="3"/>
  <c r="BF162" i="3"/>
  <c r="T162" i="3"/>
  <c r="R162" i="3"/>
  <c r="P162" i="3"/>
  <c r="BI157" i="3"/>
  <c r="BH157" i="3"/>
  <c r="BG157" i="3"/>
  <c r="BF157" i="3"/>
  <c r="T157" i="3"/>
  <c r="R157" i="3"/>
  <c r="P157" i="3"/>
  <c r="BI151" i="3"/>
  <c r="BH151" i="3"/>
  <c r="BG151" i="3"/>
  <c r="BF151" i="3"/>
  <c r="T151" i="3"/>
  <c r="R151" i="3"/>
  <c r="P151" i="3"/>
  <c r="BI148" i="3"/>
  <c r="BH148" i="3"/>
  <c r="BG148" i="3"/>
  <c r="BF148" i="3"/>
  <c r="T148" i="3"/>
  <c r="R148" i="3"/>
  <c r="P148" i="3"/>
  <c r="BI145" i="3"/>
  <c r="BH145" i="3"/>
  <c r="BG145" i="3"/>
  <c r="BF145" i="3"/>
  <c r="T145" i="3"/>
  <c r="R145" i="3"/>
  <c r="P145" i="3"/>
  <c r="BI140" i="3"/>
  <c r="BH140" i="3"/>
  <c r="BG140" i="3"/>
  <c r="BF140" i="3"/>
  <c r="T140" i="3"/>
  <c r="R140" i="3"/>
  <c r="P140" i="3"/>
  <c r="BI137" i="3"/>
  <c r="BH137" i="3"/>
  <c r="BG137" i="3"/>
  <c r="BF137" i="3"/>
  <c r="T137" i="3"/>
  <c r="R137" i="3"/>
  <c r="P137" i="3"/>
  <c r="BI134" i="3"/>
  <c r="BH134" i="3"/>
  <c r="BG134" i="3"/>
  <c r="BF134" i="3"/>
  <c r="T134" i="3"/>
  <c r="R134" i="3"/>
  <c r="P134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J119" i="3"/>
  <c r="J118" i="3"/>
  <c r="F118" i="3"/>
  <c r="F116" i="3"/>
  <c r="E114" i="3"/>
  <c r="J92" i="3"/>
  <c r="J91" i="3"/>
  <c r="F91" i="3"/>
  <c r="F89" i="3"/>
  <c r="E87" i="3"/>
  <c r="J18" i="3"/>
  <c r="E18" i="3"/>
  <c r="F92" i="3"/>
  <c r="J17" i="3"/>
  <c r="J12" i="3"/>
  <c r="J116" i="3" s="1"/>
  <c r="E7" i="3"/>
  <c r="E112" i="3"/>
  <c r="J37" i="2"/>
  <c r="J36" i="2"/>
  <c r="AY95" i="1"/>
  <c r="J35" i="2"/>
  <c r="AX95" i="1"/>
  <c r="BI249" i="2"/>
  <c r="BH249" i="2"/>
  <c r="BG249" i="2"/>
  <c r="BF249" i="2"/>
  <c r="T249" i="2"/>
  <c r="T248" i="2"/>
  <c r="R249" i="2"/>
  <c r="R248" i="2" s="1"/>
  <c r="P249" i="2"/>
  <c r="P248" i="2"/>
  <c r="BI246" i="2"/>
  <c r="BH246" i="2"/>
  <c r="BG246" i="2"/>
  <c r="BF246" i="2"/>
  <c r="T246" i="2"/>
  <c r="R246" i="2"/>
  <c r="P246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4" i="2"/>
  <c r="BH234" i="2"/>
  <c r="BG234" i="2"/>
  <c r="BF234" i="2"/>
  <c r="T234" i="2"/>
  <c r="R234" i="2"/>
  <c r="P234" i="2"/>
  <c r="BI228" i="2"/>
  <c r="BH228" i="2"/>
  <c r="BG228" i="2"/>
  <c r="BF228" i="2"/>
  <c r="T228" i="2"/>
  <c r="R228" i="2"/>
  <c r="P228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3" i="2"/>
  <c r="BH173" i="2"/>
  <c r="BG173" i="2"/>
  <c r="BF173" i="2"/>
  <c r="T173" i="2"/>
  <c r="R173" i="2"/>
  <c r="P173" i="2"/>
  <c r="BI168" i="2"/>
  <c r="BH168" i="2"/>
  <c r="BG168" i="2"/>
  <c r="BF168" i="2"/>
  <c r="T168" i="2"/>
  <c r="T167" i="2" s="1"/>
  <c r="R168" i="2"/>
  <c r="R167" i="2" s="1"/>
  <c r="P168" i="2"/>
  <c r="P167" i="2"/>
  <c r="BI165" i="2"/>
  <c r="BH165" i="2"/>
  <c r="BG165" i="2"/>
  <c r="BF165" i="2"/>
  <c r="T165" i="2"/>
  <c r="T164" i="2"/>
  <c r="R165" i="2"/>
  <c r="R164" i="2" s="1"/>
  <c r="P165" i="2"/>
  <c r="P164" i="2" s="1"/>
  <c r="BI162" i="2"/>
  <c r="BH162" i="2"/>
  <c r="BG162" i="2"/>
  <c r="BF162" i="2"/>
  <c r="T162" i="2"/>
  <c r="R162" i="2"/>
  <c r="P162" i="2"/>
  <c r="BI157" i="2"/>
  <c r="BH157" i="2"/>
  <c r="BG157" i="2"/>
  <c r="BF157" i="2"/>
  <c r="T157" i="2"/>
  <c r="R157" i="2"/>
  <c r="P157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0" i="2"/>
  <c r="BH140" i="2"/>
  <c r="BG140" i="2"/>
  <c r="BF140" i="2"/>
  <c r="T140" i="2"/>
  <c r="R140" i="2"/>
  <c r="P140" i="2"/>
  <c r="BI137" i="2"/>
  <c r="BH137" i="2"/>
  <c r="F36" i="2" s="1"/>
  <c r="BG137" i="2"/>
  <c r="BF137" i="2"/>
  <c r="T137" i="2"/>
  <c r="R137" i="2"/>
  <c r="P137" i="2"/>
  <c r="BI134" i="2"/>
  <c r="BH134" i="2"/>
  <c r="BG134" i="2"/>
  <c r="BF134" i="2"/>
  <c r="T134" i="2"/>
  <c r="R134" i="2"/>
  <c r="P134" i="2"/>
  <c r="BI129" i="2"/>
  <c r="F37" i="2" s="1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5" i="2"/>
  <c r="BH125" i="2"/>
  <c r="BG125" i="2"/>
  <c r="F35" i="2" s="1"/>
  <c r="BF125" i="2"/>
  <c r="J34" i="2" s="1"/>
  <c r="T125" i="2"/>
  <c r="R125" i="2"/>
  <c r="P125" i="2"/>
  <c r="J119" i="2"/>
  <c r="J118" i="2"/>
  <c r="F118" i="2"/>
  <c r="F116" i="2"/>
  <c r="E114" i="2"/>
  <c r="J92" i="2"/>
  <c r="J91" i="2"/>
  <c r="F91" i="2"/>
  <c r="F89" i="2"/>
  <c r="E87" i="2"/>
  <c r="J18" i="2"/>
  <c r="E18" i="2"/>
  <c r="F119" i="2"/>
  <c r="J17" i="2"/>
  <c r="J12" i="2"/>
  <c r="J116" i="2"/>
  <c r="E7" i="2"/>
  <c r="E112" i="2"/>
  <c r="L90" i="1"/>
  <c r="AM90" i="1"/>
  <c r="AM89" i="1"/>
  <c r="L89" i="1"/>
  <c r="AM87" i="1"/>
  <c r="L87" i="1"/>
  <c r="L85" i="1"/>
  <c r="L84" i="1"/>
  <c r="J301" i="5"/>
  <c r="J296" i="5"/>
  <c r="BK261" i="5"/>
  <c r="BK342" i="5"/>
  <c r="BK289" i="5"/>
  <c r="J222" i="5"/>
  <c r="J407" i="5"/>
  <c r="BK296" i="5"/>
  <c r="J409" i="5"/>
  <c r="J322" i="5"/>
  <c r="BK398" i="5"/>
  <c r="BK345" i="5"/>
  <c r="J287" i="5"/>
  <c r="BK227" i="5"/>
  <c r="BK316" i="5"/>
  <c r="BK284" i="5"/>
  <c r="BK222" i="5"/>
  <c r="BK320" i="5"/>
  <c r="BK281" i="5"/>
  <c r="BK123" i="6"/>
  <c r="J145" i="6"/>
  <c r="BK180" i="6"/>
  <c r="J183" i="6"/>
  <c r="BK205" i="7"/>
  <c r="J197" i="7"/>
  <c r="J189" i="7"/>
  <c r="BK189" i="7"/>
  <c r="BK162" i="7"/>
  <c r="J200" i="7"/>
  <c r="J136" i="7"/>
  <c r="J184" i="7"/>
  <c r="J128" i="8"/>
  <c r="J126" i="8"/>
  <c r="BK249" i="2"/>
  <c r="BK246" i="2"/>
  <c r="J246" i="2"/>
  <c r="J244" i="2"/>
  <c r="J243" i="2"/>
  <c r="BK242" i="2"/>
  <c r="BK240" i="2"/>
  <c r="J240" i="2"/>
  <c r="J234" i="2"/>
  <c r="BK228" i="2"/>
  <c r="BK223" i="2"/>
  <c r="J223" i="2"/>
  <c r="J221" i="2"/>
  <c r="BK218" i="2"/>
  <c r="BK215" i="2"/>
  <c r="J215" i="2"/>
  <c r="J207" i="2"/>
  <c r="J200" i="2"/>
  <c r="BK195" i="2"/>
  <c r="J190" i="2"/>
  <c r="J180" i="2"/>
  <c r="J168" i="2"/>
  <c r="J157" i="2"/>
  <c r="J145" i="2"/>
  <c r="J129" i="2"/>
  <c r="AS94" i="1"/>
  <c r="BK207" i="3"/>
  <c r="J148" i="3"/>
  <c r="BK200" i="3"/>
  <c r="BK244" i="3"/>
  <c r="J203" i="3"/>
  <c r="J224" i="3"/>
  <c r="BK162" i="3"/>
  <c r="BK235" i="3"/>
  <c r="BK187" i="3"/>
  <c r="J213" i="3"/>
  <c r="J145" i="3"/>
  <c r="BK211" i="3"/>
  <c r="J151" i="3"/>
  <c r="J212" i="4"/>
  <c r="BK243" i="4"/>
  <c r="BK207" i="4"/>
  <c r="BK212" i="4"/>
  <c r="J233" i="4"/>
  <c r="BK233" i="4"/>
  <c r="J235" i="4"/>
  <c r="BK135" i="4"/>
  <c r="BK223" i="4"/>
  <c r="J166" i="4"/>
  <c r="J402" i="5"/>
  <c r="BK371" i="5"/>
  <c r="BK352" i="5"/>
  <c r="J338" i="5"/>
  <c r="J261" i="5"/>
  <c r="J406" i="5"/>
  <c r="BK360" i="5"/>
  <c r="BK292" i="5"/>
  <c r="BK239" i="5"/>
  <c r="BK402" i="5"/>
  <c r="BK348" i="5"/>
  <c r="BK293" i="5"/>
  <c r="BK247" i="5"/>
  <c r="BK382" i="5"/>
  <c r="J345" i="5"/>
  <c r="J189" i="5"/>
  <c r="BK364" i="5"/>
  <c r="BK308" i="5"/>
  <c r="BK396" i="5"/>
  <c r="J359" i="5"/>
  <c r="J285" i="5"/>
  <c r="J259" i="5"/>
  <c r="BK374" i="5"/>
  <c r="J311" i="5"/>
  <c r="J280" i="5"/>
  <c r="BK133" i="5"/>
  <c r="J340" i="5"/>
  <c r="J294" i="5"/>
  <c r="BK138" i="5"/>
  <c r="BK166" i="6"/>
  <c r="BK161" i="6"/>
  <c r="J178" i="7"/>
  <c r="BK152" i="7"/>
  <c r="BK194" i="7"/>
  <c r="BK171" i="7"/>
  <c r="J213" i="7"/>
  <c r="BK208" i="7"/>
  <c r="J162" i="7"/>
  <c r="J194" i="7"/>
  <c r="BK123" i="8"/>
  <c r="J249" i="2"/>
  <c r="BK244" i="2"/>
  <c r="BK243" i="2"/>
  <c r="J242" i="2"/>
  <c r="BK234" i="2"/>
  <c r="J228" i="2"/>
  <c r="BK221" i="2"/>
  <c r="J218" i="2"/>
  <c r="BK207" i="2"/>
  <c r="J201" i="2"/>
  <c r="J194" i="2"/>
  <c r="BK183" i="2"/>
  <c r="BK162" i="2"/>
  <c r="J140" i="2"/>
  <c r="J241" i="3"/>
  <c r="J237" i="3"/>
  <c r="BK129" i="3"/>
  <c r="BK168" i="3"/>
  <c r="J199" i="3"/>
  <c r="J200" i="3"/>
  <c r="J206" i="3"/>
  <c r="J217" i="3"/>
  <c r="J219" i="3"/>
  <c r="J127" i="3"/>
  <c r="BK176" i="4"/>
  <c r="J236" i="4"/>
  <c r="J216" i="4"/>
  <c r="BK184" i="4"/>
  <c r="J173" i="4"/>
  <c r="J364" i="5"/>
  <c r="J339" i="5"/>
  <c r="J130" i="5"/>
  <c r="BK387" i="5"/>
  <c r="BK299" i="5"/>
  <c r="J276" i="5"/>
  <c r="BK189" i="5"/>
  <c r="J328" i="5"/>
  <c r="J291" i="5"/>
  <c r="J159" i="5"/>
  <c r="BK359" i="5"/>
  <c r="J330" i="5"/>
  <c r="BK410" i="5"/>
  <c r="BK355" i="5"/>
  <c r="BK230" i="5"/>
  <c r="J362" i="5"/>
  <c r="BK330" i="5"/>
  <c r="BK282" i="5"/>
  <c r="BK251" i="5"/>
  <c r="BK338" i="5"/>
  <c r="J283" i="5"/>
  <c r="BK358" i="5"/>
  <c r="J318" i="5"/>
  <c r="J279" i="5"/>
  <c r="J126" i="5"/>
  <c r="J123" i="6"/>
  <c r="J161" i="6"/>
  <c r="J130" i="6"/>
  <c r="BK137" i="6"/>
  <c r="J149" i="6"/>
  <c r="J202" i="7"/>
  <c r="BK168" i="7"/>
  <c r="J181" i="7"/>
  <c r="BK141" i="7"/>
  <c r="J131" i="7"/>
  <c r="J168" i="7"/>
  <c r="J130" i="8"/>
  <c r="J132" i="8"/>
  <c r="J211" i="2"/>
  <c r="J203" i="2"/>
  <c r="BK200" i="2"/>
  <c r="J195" i="2"/>
  <c r="J192" i="2"/>
  <c r="BK180" i="2"/>
  <c r="J173" i="2"/>
  <c r="J162" i="2"/>
  <c r="J148" i="2"/>
  <c r="J137" i="2"/>
  <c r="J127" i="2"/>
  <c r="BK204" i="3"/>
  <c r="BK148" i="3"/>
  <c r="BK215" i="3"/>
  <c r="BK183" i="3"/>
  <c r="J231" i="3"/>
  <c r="J173" i="3"/>
  <c r="J215" i="3"/>
  <c r="J238" i="3"/>
  <c r="BK213" i="3"/>
  <c r="BK173" i="3"/>
  <c r="BK237" i="3"/>
  <c r="BK197" i="3"/>
  <c r="J204" i="3"/>
  <c r="BK241" i="3"/>
  <c r="J183" i="3"/>
  <c r="J129" i="3"/>
  <c r="BK236" i="4"/>
  <c r="J135" i="4"/>
  <c r="J179" i="4"/>
  <c r="J223" i="4"/>
  <c r="BK140" i="4"/>
  <c r="J176" i="4"/>
  <c r="BK249" i="4"/>
  <c r="J251" i="4"/>
  <c r="J200" i="4"/>
  <c r="J400" i="5"/>
  <c r="J367" i="5"/>
  <c r="J320" i="5"/>
  <c r="BK128" i="5"/>
  <c r="J368" i="5"/>
  <c r="BK344" i="5"/>
  <c r="BK279" i="5"/>
  <c r="J230" i="5"/>
  <c r="BK397" i="5"/>
  <c r="J344" i="5"/>
  <c r="BK318" i="5"/>
  <c r="BK259" i="5"/>
  <c r="BK156" i="5"/>
  <c r="J356" i="5"/>
  <c r="BK301" i="5"/>
  <c r="J138" i="5"/>
  <c r="J374" i="5"/>
  <c r="J319" i="5"/>
  <c r="BK367" i="5"/>
  <c r="BK354" i="5"/>
  <c r="BK311" i="5"/>
  <c r="BK263" i="5"/>
  <c r="BK339" i="5"/>
  <c r="BK291" i="5"/>
  <c r="J271" i="5"/>
  <c r="J342" i="5"/>
  <c r="J299" i="5"/>
  <c r="BK220" i="5"/>
  <c r="J172" i="6"/>
  <c r="BK191" i="6"/>
  <c r="J157" i="6"/>
  <c r="J137" i="6"/>
  <c r="J165" i="7"/>
  <c r="BK131" i="7"/>
  <c r="J154" i="7"/>
  <c r="J160" i="7"/>
  <c r="BK165" i="7"/>
  <c r="J157" i="7"/>
  <c r="BK136" i="7"/>
  <c r="BK124" i="8"/>
  <c r="BK132" i="8"/>
  <c r="J124" i="8"/>
  <c r="BK209" i="2"/>
  <c r="BK201" i="2"/>
  <c r="J198" i="2"/>
  <c r="BK194" i="2"/>
  <c r="BK185" i="2"/>
  <c r="J178" i="2"/>
  <c r="J165" i="2"/>
  <c r="BK148" i="2"/>
  <c r="BK134" i="2"/>
  <c r="BK239" i="3"/>
  <c r="BK145" i="3"/>
  <c r="BK224" i="3"/>
  <c r="J189" i="3"/>
  <c r="BK219" i="3"/>
  <c r="BK137" i="3"/>
  <c r="J207" i="3"/>
  <c r="J209" i="3"/>
  <c r="BK151" i="3"/>
  <c r="J134" i="3"/>
  <c r="BK194" i="3"/>
  <c r="J197" i="3"/>
  <c r="J244" i="3"/>
  <c r="J194" i="3"/>
  <c r="J249" i="4"/>
  <c r="BK227" i="4"/>
  <c r="BK158" i="4"/>
  <c r="BK194" i="4"/>
  <c r="J237" i="4"/>
  <c r="BK231" i="4"/>
  <c r="J125" i="4"/>
  <c r="BK179" i="4"/>
  <c r="BK130" i="4"/>
  <c r="BK216" i="4"/>
  <c r="J130" i="4"/>
  <c r="J398" i="5"/>
  <c r="J357" i="5"/>
  <c r="J347" i="5"/>
  <c r="J288" i="5"/>
  <c r="BK404" i="5"/>
  <c r="J355" i="5"/>
  <c r="BK280" i="5"/>
  <c r="BK250" i="5"/>
  <c r="BK126" i="5"/>
  <c r="BK357" i="5"/>
  <c r="BK294" i="5"/>
  <c r="J277" i="5"/>
  <c r="BK408" i="5"/>
  <c r="BK350" i="5"/>
  <c r="J286" i="5"/>
  <c r="J372" i="5"/>
  <c r="BK287" i="5"/>
  <c r="J366" i="5"/>
  <c r="J336" i="5"/>
  <c r="BK295" i="5"/>
  <c r="BK277" i="5"/>
  <c r="BK143" i="5"/>
  <c r="BK332" i="5"/>
  <c r="BK290" i="5"/>
  <c r="BK233" i="5"/>
  <c r="J352" i="5"/>
  <c r="J300" i="5"/>
  <c r="J247" i="5"/>
  <c r="J191" i="6"/>
  <c r="BK157" i="6"/>
  <c r="J180" i="6"/>
  <c r="BK130" i="6"/>
  <c r="BK200" i="7"/>
  <c r="J149" i="7"/>
  <c r="J171" i="7"/>
  <c r="J205" i="7"/>
  <c r="J146" i="7"/>
  <c r="BK146" i="7"/>
  <c r="J174" i="7"/>
  <c r="BK213" i="7"/>
  <c r="BK130" i="8"/>
  <c r="J209" i="2"/>
  <c r="BK202" i="2"/>
  <c r="BK198" i="2"/>
  <c r="J197" i="2"/>
  <c r="BK192" i="2"/>
  <c r="J185" i="2"/>
  <c r="BK178" i="2"/>
  <c r="BK165" i="2"/>
  <c r="BK151" i="2"/>
  <c r="BK140" i="2"/>
  <c r="J134" i="2"/>
  <c r="J125" i="2"/>
  <c r="J187" i="3"/>
  <c r="J125" i="3"/>
  <c r="J202" i="3"/>
  <c r="BK165" i="3"/>
  <c r="J196" i="3"/>
  <c r="BK238" i="3"/>
  <c r="BK189" i="3"/>
  <c r="BK206" i="3"/>
  <c r="J140" i="3"/>
  <c r="BK196" i="3"/>
  <c r="BK202" i="3"/>
  <c r="J239" i="3"/>
  <c r="J192" i="3"/>
  <c r="BK134" i="3"/>
  <c r="BK200" i="4"/>
  <c r="BK173" i="4"/>
  <c r="J225" i="4"/>
  <c r="J231" i="4"/>
  <c r="BK144" i="4"/>
  <c r="J158" i="4"/>
  <c r="BK168" i="4"/>
  <c r="J144" i="4"/>
  <c r="J184" i="4"/>
  <c r="J404" i="5"/>
  <c r="BK369" i="5"/>
  <c r="J351" i="5"/>
  <c r="J282" i="5"/>
  <c r="J410" i="5"/>
  <c r="BK366" i="5"/>
  <c r="J290" i="5"/>
  <c r="J251" i="5"/>
  <c r="BK368" i="5"/>
  <c r="BK340" i="5"/>
  <c r="J295" i="5"/>
  <c r="J281" i="5"/>
  <c r="J220" i="5"/>
  <c r="J369" i="5"/>
  <c r="J332" i="5"/>
  <c r="BK159" i="5"/>
  <c r="J387" i="5"/>
  <c r="BK341" i="5"/>
  <c r="J371" i="5"/>
  <c r="BK347" i="5"/>
  <c r="J293" i="5"/>
  <c r="J128" i="5"/>
  <c r="BK328" i="5"/>
  <c r="BK286" i="5"/>
  <c r="J250" i="5"/>
  <c r="BK349" i="5"/>
  <c r="J297" i="5"/>
  <c r="J227" i="5"/>
  <c r="BK186" i="6"/>
  <c r="BK183" i="6"/>
  <c r="J153" i="6"/>
  <c r="BK160" i="7"/>
  <c r="BK184" i="7"/>
  <c r="J124" i="7"/>
  <c r="BK174" i="7"/>
  <c r="BK197" i="7"/>
  <c r="BK181" i="7"/>
  <c r="BK127" i="7"/>
  <c r="BK154" i="7"/>
  <c r="J129" i="8"/>
  <c r="J131" i="8"/>
  <c r="BK131" i="8"/>
  <c r="BK211" i="2"/>
  <c r="BK203" i="2"/>
  <c r="J202" i="2"/>
  <c r="BK197" i="2"/>
  <c r="BK190" i="2"/>
  <c r="J183" i="2"/>
  <c r="BK168" i="2"/>
  <c r="BK157" i="2"/>
  <c r="BK145" i="2"/>
  <c r="BK129" i="2"/>
  <c r="BK125" i="2"/>
  <c r="BK192" i="3"/>
  <c r="BK127" i="3"/>
  <c r="BK209" i="3"/>
  <c r="J168" i="3"/>
  <c r="BK217" i="3"/>
  <c r="J157" i="3"/>
  <c r="J211" i="3"/>
  <c r="BK231" i="3"/>
  <c r="BK203" i="3"/>
  <c r="J137" i="3"/>
  <c r="BK199" i="3"/>
  <c r="BK140" i="3"/>
  <c r="J162" i="3"/>
  <c r="J185" i="3"/>
  <c r="BK125" i="3"/>
  <c r="J194" i="4"/>
  <c r="BK235" i="4"/>
  <c r="J168" i="4"/>
  <c r="BK166" i="4"/>
  <c r="J207" i="4"/>
  <c r="J140" i="4"/>
  <c r="BK125" i="4"/>
  <c r="BK221" i="4"/>
  <c r="BK409" i="5"/>
  <c r="J397" i="5"/>
  <c r="BK353" i="5"/>
  <c r="J316" i="5"/>
  <c r="J239" i="5"/>
  <c r="BK400" i="5"/>
  <c r="J346" i="5"/>
  <c r="J263" i="5"/>
  <c r="J133" i="5"/>
  <c r="J360" i="5"/>
  <c r="BK319" i="5"/>
  <c r="J292" i="5"/>
  <c r="J254" i="5"/>
  <c r="BK372" i="5"/>
  <c r="BK346" i="5"/>
  <c r="BK285" i="5"/>
  <c r="BK406" i="5"/>
  <c r="BK351" i="5"/>
  <c r="BK254" i="5"/>
  <c r="J353" i="5"/>
  <c r="BK298" i="5"/>
  <c r="BK271" i="5"/>
  <c r="BK373" i="5"/>
  <c r="BK297" i="5"/>
  <c r="J156" i="5"/>
  <c r="BK336" i="5"/>
  <c r="BK283" i="5"/>
  <c r="J143" i="5"/>
  <c r="BK153" i="6"/>
  <c r="J166" i="6"/>
  <c r="BK157" i="7"/>
  <c r="J208" i="7"/>
  <c r="J127" i="7"/>
  <c r="BK129" i="8"/>
  <c r="J123" i="8"/>
  <c r="BK173" i="2"/>
  <c r="J151" i="2"/>
  <c r="BK137" i="2"/>
  <c r="BK127" i="2"/>
  <c r="BK185" i="3"/>
  <c r="BK157" i="3"/>
  <c r="J235" i="3"/>
  <c r="J165" i="3"/>
  <c r="J243" i="4"/>
  <c r="J190" i="4"/>
  <c r="BK229" i="4"/>
  <c r="BK237" i="4"/>
  <c r="J227" i="4"/>
  <c r="J229" i="4"/>
  <c r="BK225" i="4"/>
  <c r="J221" i="4"/>
  <c r="BK251" i="4"/>
  <c r="BK190" i="4"/>
  <c r="BK407" i="5"/>
  <c r="J373" i="5"/>
  <c r="BK362" i="5"/>
  <c r="J348" i="5"/>
  <c r="J289" i="5"/>
  <c r="J408" i="5"/>
  <c r="J358" i="5"/>
  <c r="BK288" i="5"/>
  <c r="J190" i="5"/>
  <c r="J382" i="5"/>
  <c r="J341" i="5"/>
  <c r="J298" i="5"/>
  <c r="J278" i="5"/>
  <c r="J148" i="5"/>
  <c r="J349" i="5"/>
  <c r="BK190" i="5"/>
  <c r="J396" i="5"/>
  <c r="J350" i="5"/>
  <c r="BK148" i="5"/>
  <c r="BK356" i="5"/>
  <c r="J308" i="5"/>
  <c r="BK278" i="5"/>
  <c r="J233" i="5"/>
  <c r="BK300" i="5"/>
  <c r="BK276" i="5"/>
  <c r="J354" i="5"/>
  <c r="BK322" i="5"/>
  <c r="J284" i="5"/>
  <c r="BK130" i="5"/>
  <c r="BK149" i="6"/>
  <c r="J186" i="6"/>
  <c r="BK145" i="6"/>
  <c r="BK172" i="6"/>
  <c r="BK124" i="7"/>
  <c r="J141" i="7"/>
  <c r="BK149" i="7"/>
  <c r="J152" i="7"/>
  <c r="BK178" i="7"/>
  <c r="BK202" i="7"/>
  <c r="BK128" i="8"/>
  <c r="BK126" i="8"/>
  <c r="F34" i="2" l="1"/>
  <c r="BK124" i="2"/>
  <c r="J124" i="2"/>
  <c r="J98" i="2"/>
  <c r="R124" i="2"/>
  <c r="R124" i="3"/>
  <c r="R206" i="4"/>
  <c r="BK275" i="5"/>
  <c r="J275" i="5"/>
  <c r="J101" i="5"/>
  <c r="P401" i="5"/>
  <c r="P144" i="6"/>
  <c r="BK179" i="6"/>
  <c r="J179" i="6"/>
  <c r="J100" i="6"/>
  <c r="R172" i="2"/>
  <c r="R172" i="3"/>
  <c r="P124" i="4"/>
  <c r="R125" i="5"/>
  <c r="P253" i="5"/>
  <c r="P124" i="5" s="1"/>
  <c r="P123" i="5" s="1"/>
  <c r="AU98" i="1" s="1"/>
  <c r="R253" i="5"/>
  <c r="BK144" i="6"/>
  <c r="BK121" i="6" s="1"/>
  <c r="J121" i="6" s="1"/>
  <c r="J97" i="6" s="1"/>
  <c r="J144" i="6"/>
  <c r="J99" i="6"/>
  <c r="T179" i="6"/>
  <c r="P123" i="7"/>
  <c r="P124" i="2"/>
  <c r="BK124" i="3"/>
  <c r="BK172" i="3"/>
  <c r="J172" i="3"/>
  <c r="J101" i="3"/>
  <c r="T206" i="4"/>
  <c r="T123" i="4" s="1"/>
  <c r="T122" i="4" s="1"/>
  <c r="P275" i="5"/>
  <c r="T123" i="7"/>
  <c r="BK172" i="2"/>
  <c r="BK123" i="2" s="1"/>
  <c r="J123" i="2" s="1"/>
  <c r="J97" i="2" s="1"/>
  <c r="J172" i="2"/>
  <c r="J101" i="2" s="1"/>
  <c r="P124" i="3"/>
  <c r="P172" i="3"/>
  <c r="P206" i="4"/>
  <c r="P125" i="5"/>
  <c r="BK253" i="5"/>
  <c r="J253" i="5"/>
  <c r="J99" i="5"/>
  <c r="T253" i="5"/>
  <c r="BK401" i="5"/>
  <c r="J401" i="5"/>
  <c r="J103" i="5"/>
  <c r="P122" i="6"/>
  <c r="T144" i="6"/>
  <c r="BK123" i="7"/>
  <c r="BK122" i="7" s="1"/>
  <c r="J122" i="7" s="1"/>
  <c r="J97" i="7" s="1"/>
  <c r="J123" i="7"/>
  <c r="J98" i="7"/>
  <c r="T167" i="7"/>
  <c r="T172" i="2"/>
  <c r="R123" i="7"/>
  <c r="T124" i="2"/>
  <c r="T172" i="3"/>
  <c r="T124" i="4"/>
  <c r="R275" i="5"/>
  <c r="R122" i="6"/>
  <c r="P179" i="6"/>
  <c r="P167" i="7"/>
  <c r="BK122" i="8"/>
  <c r="J122" i="8"/>
  <c r="J98" i="8" s="1"/>
  <c r="T122" i="8"/>
  <c r="P172" i="2"/>
  <c r="T124" i="3"/>
  <c r="T123" i="3"/>
  <c r="T122" i="3"/>
  <c r="R124" i="4"/>
  <c r="R123" i="4"/>
  <c r="R122" i="4"/>
  <c r="BK125" i="5"/>
  <c r="BK124" i="5" s="1"/>
  <c r="BK123" i="5" s="1"/>
  <c r="J123" i="5" s="1"/>
  <c r="J96" i="5" s="1"/>
  <c r="J125" i="5"/>
  <c r="J98" i="5"/>
  <c r="T275" i="5"/>
  <c r="R401" i="5"/>
  <c r="BK122" i="6"/>
  <c r="T122" i="6"/>
  <c r="T121" i="6"/>
  <c r="T120" i="6"/>
  <c r="R179" i="6"/>
  <c r="R167" i="7"/>
  <c r="P122" i="8"/>
  <c r="BK127" i="8"/>
  <c r="J127" i="8"/>
  <c r="J100" i="8"/>
  <c r="BK124" i="4"/>
  <c r="BK206" i="4"/>
  <c r="J206" i="4"/>
  <c r="J101" i="4"/>
  <c r="T125" i="5"/>
  <c r="T124" i="5" s="1"/>
  <c r="T123" i="5" s="1"/>
  <c r="T401" i="5"/>
  <c r="R144" i="6"/>
  <c r="BK167" i="7"/>
  <c r="J167" i="7"/>
  <c r="J100" i="7" s="1"/>
  <c r="R122" i="8"/>
  <c r="P127" i="8"/>
  <c r="R127" i="8"/>
  <c r="T127" i="8"/>
  <c r="BK164" i="3"/>
  <c r="J164" i="3"/>
  <c r="J99" i="3"/>
  <c r="BK167" i="3"/>
  <c r="J167" i="3"/>
  <c r="J100" i="3"/>
  <c r="BK199" i="4"/>
  <c r="J199" i="4" s="1"/>
  <c r="J100" i="4" s="1"/>
  <c r="BK399" i="5"/>
  <c r="J399" i="5"/>
  <c r="J102" i="5"/>
  <c r="BK164" i="2"/>
  <c r="J164" i="2"/>
  <c r="J99" i="2"/>
  <c r="BK167" i="2"/>
  <c r="J167" i="2"/>
  <c r="J100" i="2"/>
  <c r="BK248" i="2"/>
  <c r="J248" i="2" s="1"/>
  <c r="J102" i="2" s="1"/>
  <c r="BK243" i="3"/>
  <c r="J243" i="3"/>
  <c r="J102" i="3"/>
  <c r="BK201" i="7"/>
  <c r="J201" i="7"/>
  <c r="J101" i="7"/>
  <c r="BK164" i="7"/>
  <c r="J164" i="7"/>
  <c r="J99" i="7"/>
  <c r="BK193" i="4"/>
  <c r="J193" i="4" s="1"/>
  <c r="J99" i="4" s="1"/>
  <c r="BK250" i="4"/>
  <c r="J250" i="4"/>
  <c r="J102" i="4"/>
  <c r="BK262" i="5"/>
  <c r="J262" i="5"/>
  <c r="J100" i="5"/>
  <c r="BK125" i="8"/>
  <c r="J125" i="8"/>
  <c r="J99" i="8"/>
  <c r="BE129" i="8"/>
  <c r="E110" i="8"/>
  <c r="BE124" i="8"/>
  <c r="BE130" i="8"/>
  <c r="F117" i="8"/>
  <c r="BE126" i="8"/>
  <c r="BE128" i="8"/>
  <c r="BE123" i="8"/>
  <c r="BE132" i="8"/>
  <c r="J89" i="8"/>
  <c r="BE131" i="8"/>
  <c r="BE152" i="7"/>
  <c r="BE160" i="7"/>
  <c r="BE178" i="7"/>
  <c r="BE213" i="7"/>
  <c r="E85" i="7"/>
  <c r="BE141" i="7"/>
  <c r="J115" i="7"/>
  <c r="BE154" i="7"/>
  <c r="BE165" i="7"/>
  <c r="BE171" i="7"/>
  <c r="BE174" i="7"/>
  <c r="BE189" i="7"/>
  <c r="BE194" i="7"/>
  <c r="BE124" i="7"/>
  <c r="BE127" i="7"/>
  <c r="BE131" i="7"/>
  <c r="BE168" i="7"/>
  <c r="BE202" i="7"/>
  <c r="F118" i="7"/>
  <c r="BE136" i="7"/>
  <c r="BE162" i="7"/>
  <c r="BE205" i="7"/>
  <c r="BE208" i="7"/>
  <c r="BE146" i="7"/>
  <c r="BE149" i="7"/>
  <c r="BE181" i="7"/>
  <c r="BE197" i="7"/>
  <c r="BE200" i="7"/>
  <c r="BE157" i="7"/>
  <c r="BE184" i="7"/>
  <c r="BE145" i="6"/>
  <c r="BE157" i="6"/>
  <c r="BE166" i="6"/>
  <c r="BE191" i="6"/>
  <c r="J89" i="6"/>
  <c r="F117" i="6"/>
  <c r="BE183" i="6"/>
  <c r="E85" i="6"/>
  <c r="BE123" i="6"/>
  <c r="BE149" i="6"/>
  <c r="BE161" i="6"/>
  <c r="BE172" i="6"/>
  <c r="BE137" i="6"/>
  <c r="BE153" i="6"/>
  <c r="BE186" i="6"/>
  <c r="BE130" i="6"/>
  <c r="BE180" i="6"/>
  <c r="BB99" i="1"/>
  <c r="F92" i="5"/>
  <c r="BE233" i="5"/>
  <c r="BE259" i="5"/>
  <c r="BE276" i="5"/>
  <c r="BE282" i="5"/>
  <c r="BE292" i="5"/>
  <c r="BE308" i="5"/>
  <c r="BE328" i="5"/>
  <c r="BE347" i="5"/>
  <c r="BE350" i="5"/>
  <c r="BE355" i="5"/>
  <c r="BE356" i="5"/>
  <c r="J124" i="4"/>
  <c r="J98" i="4"/>
  <c r="J89" i="5"/>
  <c r="BE289" i="5"/>
  <c r="BE296" i="5"/>
  <c r="BE299" i="5"/>
  <c r="BE345" i="5"/>
  <c r="BE359" i="5"/>
  <c r="BE371" i="5"/>
  <c r="BE372" i="5"/>
  <c r="E85" i="5"/>
  <c r="BE148" i="5"/>
  <c r="BE261" i="5"/>
  <c r="BE281" i="5"/>
  <c r="BE297" i="5"/>
  <c r="BE300" i="5"/>
  <c r="BE322" i="5"/>
  <c r="BE340" i="5"/>
  <c r="BE348" i="5"/>
  <c r="BE349" i="5"/>
  <c r="BE357" i="5"/>
  <c r="BE397" i="5"/>
  <c r="BE402" i="5"/>
  <c r="BE126" i="5"/>
  <c r="BE133" i="5"/>
  <c r="BE156" i="5"/>
  <c r="BE263" i="5"/>
  <c r="BE271" i="5"/>
  <c r="BE280" i="5"/>
  <c r="BE288" i="5"/>
  <c r="BE294" i="5"/>
  <c r="BE330" i="5"/>
  <c r="BE332" i="5"/>
  <c r="BE336" i="5"/>
  <c r="BE358" i="5"/>
  <c r="BE362" i="5"/>
  <c r="BE366" i="5"/>
  <c r="BE367" i="5"/>
  <c r="BE369" i="5"/>
  <c r="BE404" i="5"/>
  <c r="BE408" i="5"/>
  <c r="BE128" i="5"/>
  <c r="BE130" i="5"/>
  <c r="BE189" i="5"/>
  <c r="BE190" i="5"/>
  <c r="BE239" i="5"/>
  <c r="BE277" i="5"/>
  <c r="BE279" i="5"/>
  <c r="BE283" i="5"/>
  <c r="BE284" i="5"/>
  <c r="BE287" i="5"/>
  <c r="BE295" i="5"/>
  <c r="BE319" i="5"/>
  <c r="BE352" i="5"/>
  <c r="BE353" i="5"/>
  <c r="BE354" i="5"/>
  <c r="BE360" i="5"/>
  <c r="BE373" i="5"/>
  <c r="BE398" i="5"/>
  <c r="BE410" i="5"/>
  <c r="BE227" i="5"/>
  <c r="BE230" i="5"/>
  <c r="BE290" i="5"/>
  <c r="BE301" i="5"/>
  <c r="BE339" i="5"/>
  <c r="BE387" i="5"/>
  <c r="BE396" i="5"/>
  <c r="BE400" i="5"/>
  <c r="BE407" i="5"/>
  <c r="BE138" i="5"/>
  <c r="BE143" i="5"/>
  <c r="BE159" i="5"/>
  <c r="BE247" i="5"/>
  <c r="BE278" i="5"/>
  <c r="BE291" i="5"/>
  <c r="BE311" i="5"/>
  <c r="BE316" i="5"/>
  <c r="BE320" i="5"/>
  <c r="BE338" i="5"/>
  <c r="BE341" i="5"/>
  <c r="BE351" i="5"/>
  <c r="BE364" i="5"/>
  <c r="BE374" i="5"/>
  <c r="BE409" i="5"/>
  <c r="BE220" i="5"/>
  <c r="BE222" i="5"/>
  <c r="BE250" i="5"/>
  <c r="BE251" i="5"/>
  <c r="BE254" i="5"/>
  <c r="BE285" i="5"/>
  <c r="BE286" i="5"/>
  <c r="BE293" i="5"/>
  <c r="BE298" i="5"/>
  <c r="BE318" i="5"/>
  <c r="BE342" i="5"/>
  <c r="BE344" i="5"/>
  <c r="BE346" i="5"/>
  <c r="BE368" i="5"/>
  <c r="BE382" i="5"/>
  <c r="BE406" i="5"/>
  <c r="J124" i="3"/>
  <c r="J98" i="3"/>
  <c r="F92" i="4"/>
  <c r="J116" i="4"/>
  <c r="BE229" i="4"/>
  <c r="BE233" i="4"/>
  <c r="BE235" i="4"/>
  <c r="BE243" i="4"/>
  <c r="BE251" i="4"/>
  <c r="BE166" i="4"/>
  <c r="BE168" i="4"/>
  <c r="BE200" i="4"/>
  <c r="BE225" i="4"/>
  <c r="BE227" i="4"/>
  <c r="BE236" i="4"/>
  <c r="BE190" i="4"/>
  <c r="E85" i="4"/>
  <c r="BE249" i="4"/>
  <c r="BE179" i="4"/>
  <c r="BE184" i="4"/>
  <c r="BE194" i="4"/>
  <c r="BE212" i="4"/>
  <c r="BE216" i="4"/>
  <c r="BE223" i="4"/>
  <c r="BE231" i="4"/>
  <c r="BE130" i="4"/>
  <c r="BE135" i="4"/>
  <c r="BE176" i="4"/>
  <c r="BE207" i="4"/>
  <c r="BE140" i="4"/>
  <c r="BE144" i="4"/>
  <c r="BE158" i="4"/>
  <c r="BE173" i="4"/>
  <c r="BE237" i="4"/>
  <c r="BE125" i="4"/>
  <c r="BE221" i="4"/>
  <c r="J89" i="3"/>
  <c r="BE203" i="3"/>
  <c r="BE207" i="3"/>
  <c r="BE215" i="3"/>
  <c r="BE224" i="3"/>
  <c r="F119" i="3"/>
  <c r="BE127" i="3"/>
  <c r="BE211" i="3"/>
  <c r="BE244" i="3"/>
  <c r="BE145" i="3"/>
  <c r="BE148" i="3"/>
  <c r="BE168" i="3"/>
  <c r="BE189" i="3"/>
  <c r="BE134" i="3"/>
  <c r="BE137" i="3"/>
  <c r="BE151" i="3"/>
  <c r="BE157" i="3"/>
  <c r="BE162" i="3"/>
  <c r="BE173" i="3"/>
  <c r="BE183" i="3"/>
  <c r="BE200" i="3"/>
  <c r="BE231" i="3"/>
  <c r="BE235" i="3"/>
  <c r="BE239" i="3"/>
  <c r="BE241" i="3"/>
  <c r="BE165" i="3"/>
  <c r="BE185" i="3"/>
  <c r="BE187" i="3"/>
  <c r="BE192" i="3"/>
  <c r="BE204" i="3"/>
  <c r="BE209" i="3"/>
  <c r="BE213" i="3"/>
  <c r="BE238" i="3"/>
  <c r="E85" i="3"/>
  <c r="BE125" i="3"/>
  <c r="BE196" i="3"/>
  <c r="BE197" i="3"/>
  <c r="BE199" i="3"/>
  <c r="BE217" i="3"/>
  <c r="BE129" i="3"/>
  <c r="BE140" i="3"/>
  <c r="BE194" i="3"/>
  <c r="BE202" i="3"/>
  <c r="BE206" i="3"/>
  <c r="BE219" i="3"/>
  <c r="BE237" i="3"/>
  <c r="E85" i="2"/>
  <c r="J89" i="2"/>
  <c r="F92" i="2"/>
  <c r="BE125" i="2"/>
  <c r="BE127" i="2"/>
  <c r="BE129" i="2"/>
  <c r="BE134" i="2"/>
  <c r="BE137" i="2"/>
  <c r="BE140" i="2"/>
  <c r="BE145" i="2"/>
  <c r="BE148" i="2"/>
  <c r="BE151" i="2"/>
  <c r="BE157" i="2"/>
  <c r="BE162" i="2"/>
  <c r="BE165" i="2"/>
  <c r="BE168" i="2"/>
  <c r="BE173" i="2"/>
  <c r="BE178" i="2"/>
  <c r="BE180" i="2"/>
  <c r="BE183" i="2"/>
  <c r="BE185" i="2"/>
  <c r="BE190" i="2"/>
  <c r="BE192" i="2"/>
  <c r="BE194" i="2"/>
  <c r="BE195" i="2"/>
  <c r="BE197" i="2"/>
  <c r="BE198" i="2"/>
  <c r="BE200" i="2"/>
  <c r="BE201" i="2"/>
  <c r="BE202" i="2"/>
  <c r="BE203" i="2"/>
  <c r="BE207" i="2"/>
  <c r="BE209" i="2"/>
  <c r="BE211" i="2"/>
  <c r="BE215" i="2"/>
  <c r="BE218" i="2"/>
  <c r="BE221" i="2"/>
  <c r="BE223" i="2"/>
  <c r="BE228" i="2"/>
  <c r="BE234" i="2"/>
  <c r="BE240" i="2"/>
  <c r="BE242" i="2"/>
  <c r="BE243" i="2"/>
  <c r="BE244" i="2"/>
  <c r="BE246" i="2"/>
  <c r="BE249" i="2"/>
  <c r="BC95" i="1"/>
  <c r="BA95" i="1"/>
  <c r="AW95" i="1"/>
  <c r="BB95" i="1"/>
  <c r="BD95" i="1"/>
  <c r="F34" i="4"/>
  <c r="BA97" i="1"/>
  <c r="F36" i="4"/>
  <c r="BC97" i="1"/>
  <c r="F36" i="6"/>
  <c r="BC99" i="1"/>
  <c r="F37" i="7"/>
  <c r="BD100" i="1"/>
  <c r="F36" i="7"/>
  <c r="BC100" i="1"/>
  <c r="F35" i="3"/>
  <c r="BB96" i="1" s="1"/>
  <c r="J34" i="5"/>
  <c r="AW98" i="1"/>
  <c r="F37" i="3"/>
  <c r="BD96" i="1"/>
  <c r="F34" i="6"/>
  <c r="BA99" i="1"/>
  <c r="F35" i="7"/>
  <c r="BB100" i="1"/>
  <c r="F34" i="7"/>
  <c r="BA100" i="1"/>
  <c r="F37" i="8"/>
  <c r="BD101" i="1" s="1"/>
  <c r="J34" i="8"/>
  <c r="AW101" i="1"/>
  <c r="F36" i="8"/>
  <c r="BC101" i="1"/>
  <c r="J34" i="3"/>
  <c r="AW96" i="1"/>
  <c r="J34" i="6"/>
  <c r="AW99" i="1"/>
  <c r="F37" i="6"/>
  <c r="BD99" i="1"/>
  <c r="J34" i="7"/>
  <c r="AW100" i="1" s="1"/>
  <c r="F34" i="8"/>
  <c r="BA101" i="1"/>
  <c r="F35" i="8"/>
  <c r="BB101" i="1"/>
  <c r="F34" i="3"/>
  <c r="BA96" i="1"/>
  <c r="F35" i="5"/>
  <c r="BB98" i="1"/>
  <c r="F37" i="4"/>
  <c r="BD97" i="1"/>
  <c r="F34" i="5"/>
  <c r="BA98" i="1" s="1"/>
  <c r="F36" i="3"/>
  <c r="BC96" i="1"/>
  <c r="F37" i="5"/>
  <c r="BD98" i="1"/>
  <c r="F35" i="4"/>
  <c r="BB97" i="1"/>
  <c r="J34" i="4"/>
  <c r="AW97" i="1"/>
  <c r="F36" i="5"/>
  <c r="BC98" i="1"/>
  <c r="R121" i="8" l="1"/>
  <c r="R120" i="8"/>
  <c r="BK123" i="4"/>
  <c r="J123" i="4"/>
  <c r="J97" i="4"/>
  <c r="T121" i="8"/>
  <c r="T120" i="8"/>
  <c r="R122" i="7"/>
  <c r="R121" i="7"/>
  <c r="P122" i="7"/>
  <c r="P121" i="7"/>
  <c r="AU100" i="1"/>
  <c r="P123" i="3"/>
  <c r="P122" i="3"/>
  <c r="AU96" i="1"/>
  <c r="P123" i="2"/>
  <c r="P122" i="2"/>
  <c r="AU95" i="1"/>
  <c r="T123" i="2"/>
  <c r="T122" i="2"/>
  <c r="P121" i="6"/>
  <c r="P120" i="6"/>
  <c r="AU99" i="1"/>
  <c r="BK123" i="3"/>
  <c r="BK122" i="3" s="1"/>
  <c r="J122" i="3" s="1"/>
  <c r="J96" i="3" s="1"/>
  <c r="P121" i="8"/>
  <c r="P120" i="8"/>
  <c r="AU101" i="1"/>
  <c r="R121" i="6"/>
  <c r="R120" i="6"/>
  <c r="T122" i="7"/>
  <c r="T121" i="7"/>
  <c r="R124" i="5"/>
  <c r="R123" i="5"/>
  <c r="R123" i="3"/>
  <c r="R122" i="3"/>
  <c r="P123" i="4"/>
  <c r="P122" i="4"/>
  <c r="AU97" i="1"/>
  <c r="R123" i="2"/>
  <c r="R122" i="2"/>
  <c r="BK120" i="6"/>
  <c r="J120" i="6"/>
  <c r="J30" i="6" s="1"/>
  <c r="J122" i="6"/>
  <c r="J98" i="6"/>
  <c r="BK121" i="8"/>
  <c r="BK120" i="8" s="1"/>
  <c r="J120" i="8" s="1"/>
  <c r="J96" i="8" s="1"/>
  <c r="BK121" i="7"/>
  <c r="J121" i="7"/>
  <c r="J96" i="7"/>
  <c r="J124" i="5"/>
  <c r="J97" i="5"/>
  <c r="BK122" i="2"/>
  <c r="J122" i="2"/>
  <c r="J96" i="2"/>
  <c r="F33" i="2"/>
  <c r="AZ95" i="1"/>
  <c r="J33" i="7"/>
  <c r="AV100" i="1"/>
  <c r="AT100" i="1"/>
  <c r="J33" i="2"/>
  <c r="AV95" i="1"/>
  <c r="AT95" i="1"/>
  <c r="J33" i="6"/>
  <c r="AV99" i="1"/>
  <c r="AT99" i="1"/>
  <c r="J33" i="3"/>
  <c r="AV96" i="1"/>
  <c r="AT96" i="1"/>
  <c r="F33" i="6"/>
  <c r="AZ99" i="1"/>
  <c r="F33" i="3"/>
  <c r="AZ96" i="1"/>
  <c r="J30" i="5"/>
  <c r="AG98" i="1"/>
  <c r="F33" i="7"/>
  <c r="AZ100" i="1"/>
  <c r="F33" i="4"/>
  <c r="AZ97" i="1" s="1"/>
  <c r="BD94" i="1"/>
  <c r="W33" i="1"/>
  <c r="J33" i="8"/>
  <c r="AV101" i="1"/>
  <c r="AT101" i="1"/>
  <c r="BC94" i="1"/>
  <c r="W32" i="1"/>
  <c r="J33" i="4"/>
  <c r="AV97" i="1"/>
  <c r="AT97" i="1"/>
  <c r="F33" i="8"/>
  <c r="AZ101" i="1" s="1"/>
  <c r="BA94" i="1"/>
  <c r="W30" i="1"/>
  <c r="BB94" i="1"/>
  <c r="W31" i="1"/>
  <c r="F33" i="5"/>
  <c r="AZ98" i="1"/>
  <c r="J33" i="5"/>
  <c r="AV98" i="1"/>
  <c r="AT98" i="1"/>
  <c r="J96" i="6" l="1"/>
  <c r="AG99" i="1"/>
  <c r="AN99" i="1" s="1"/>
  <c r="BK122" i="4"/>
  <c r="J122" i="4"/>
  <c r="J96" i="4"/>
  <c r="J123" i="3"/>
  <c r="J97" i="3"/>
  <c r="J121" i="8"/>
  <c r="J97" i="8"/>
  <c r="AN98" i="1"/>
  <c r="J39" i="6"/>
  <c r="J39" i="5"/>
  <c r="AU94" i="1"/>
  <c r="J30" i="8"/>
  <c r="AG101" i="1"/>
  <c r="J30" i="7"/>
  <c r="AG100" i="1"/>
  <c r="AN100" i="1"/>
  <c r="AY94" i="1"/>
  <c r="J30" i="3"/>
  <c r="AG96" i="1"/>
  <c r="J30" i="2"/>
  <c r="AG95" i="1"/>
  <c r="AW94" i="1"/>
  <c r="AK30" i="1"/>
  <c r="AZ94" i="1"/>
  <c r="W29" i="1"/>
  <c r="AX94" i="1"/>
  <c r="J39" i="8" l="1"/>
  <c r="J39" i="3"/>
  <c r="J39" i="7"/>
  <c r="J39" i="2"/>
  <c r="AN95" i="1"/>
  <c r="AN96" i="1"/>
  <c r="AN101" i="1"/>
  <c r="J30" i="4"/>
  <c r="AG97" i="1"/>
  <c r="AN97" i="1"/>
  <c r="AV94" i="1"/>
  <c r="AK29" i="1"/>
  <c r="J39" i="4" l="1"/>
  <c r="AG94" i="1"/>
  <c r="AN94" i="1" s="1"/>
  <c r="AT94" i="1"/>
  <c r="AK26" i="1" l="1"/>
  <c r="AK35" i="1" s="1"/>
</calcChain>
</file>

<file path=xl/sharedStrings.xml><?xml version="1.0" encoding="utf-8"?>
<sst xmlns="http://schemas.openxmlformats.org/spreadsheetml/2006/main" count="9991" uniqueCount="1161">
  <si>
    <t>Export Komplet</t>
  </si>
  <si>
    <t/>
  </si>
  <si>
    <t>2.0</t>
  </si>
  <si>
    <t>ZAMOK</t>
  </si>
  <si>
    <t>False</t>
  </si>
  <si>
    <t>{b925b1b1-a73a-450a-86d1-f1d7a52a0894}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</si>
  <si>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</si>
  <si>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</si>
  <si>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</si>
  <si>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</si>
  <si>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</si>
  <si>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</si>
  <si>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</si>
  <si>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</si>
  <si>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3046_I_V1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</si>
  <si>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</si>
  <si>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</si>
  <si>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Prodloužení splaškové kanalizace a vodovodu Ludvíkov a Velké Losiny</t>
  </si>
  <si>
    <t>KSO:</t>
  </si>
  <si>
    <t>CC-CZ:</t>
  </si>
  <si>
    <t>Místo:</t>
  </si>
  <si>
    <t>Velké Losiny</t>
  </si>
  <si>
    <t>Datum:</t>
  </si>
  <si>
    <t>7. 2. 2025</t>
  </si>
  <si>
    <t>Zadavatel:</t>
  </si>
  <si>
    <t>IČ:</t>
  </si>
  <si>
    <t>00303551</t>
  </si>
  <si>
    <t>Obec Velké Losiny</t>
  </si>
  <si>
    <t>DIČ:</t>
  </si>
  <si>
    <t>Uchazeč:</t>
  </si>
  <si>
    <t>Vyplň údaj</t>
  </si>
  <si>
    <t>Projektant:</t>
  </si>
  <si>
    <t>46580514</t>
  </si>
  <si>
    <t>IGEA s.r.o.</t>
  </si>
  <si>
    <t>True</t>
  </si>
  <si>
    <t>Zpracovatel:</t>
  </si>
  <si>
    <t>R.Vojtěchová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</si>
  <si>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</si>
  <si>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</si>
  <si>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</si>
  <si>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</si>
  <si>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</si>
  <si>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</si>
  <si>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</si>
  <si>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</si>
  <si>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</si>
  <si>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</si>
  <si>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</si>
  <si>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</si>
  <si>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</si>
  <si>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</si>
  <si>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</si>
  <si>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</si>
  <si>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</si>
  <si>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</si>
  <si>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</si>
  <si>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</si>
  <si>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</si>
  <si>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</si>
  <si>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</si>
  <si>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</si>
  <si>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</si>
  <si>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</si>
  <si>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</si>
  <si>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</si>
  <si>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</si>
  <si>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</si>
  <si>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</si>
  <si>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</si>
  <si>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</si>
  <si>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</si>
  <si>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</si>
  <si>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</si>
  <si>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</si>
  <si>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</si>
  <si>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</si>
  <si>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</si>
  <si>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</si>
  <si>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</si>
  <si>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</si>
  <si>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</si>
  <si>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</si>
  <si>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</si>
  <si>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IO 01-2N</t>
  </si>
  <si>
    <t>Vodovodní přípojky - neuznatelné</t>
  </si>
  <si>
    <t>STA</t>
  </si>
  <si>
    <t>1</t>
  </si>
  <si>
    <t>{82c59c6c-2121-4175-971f-026e6c7a7e1d}</t>
  </si>
  <si>
    <t>2</t>
  </si>
  <si>
    <t>IO 01-2U</t>
  </si>
  <si>
    <t>Vodovodní přípojky - uznatelné</t>
  </si>
  <si>
    <t>{45c62ff7-59d4-4afa-9406-4204c5fc68d8}</t>
  </si>
  <si>
    <t>IO 01N</t>
  </si>
  <si>
    <t>Vodovod - neuznatelné</t>
  </si>
  <si>
    <t>{d4ef72df-636e-43aa-8506-f686ce079b76}</t>
  </si>
  <si>
    <t>IO 01U</t>
  </si>
  <si>
    <t>Vodovod - uznatelné</t>
  </si>
  <si>
    <t>{5fc2fcc2-13cf-4bd2-9fcc-5f8e3d93ab3e}</t>
  </si>
  <si>
    <t>IO 08_1N</t>
  </si>
  <si>
    <t>Obnova povrchů - vodovod - neuznatelné</t>
  </si>
  <si>
    <t>{b4923ea5-3280-402a-831b-71c96437aa10}</t>
  </si>
  <si>
    <t>IO 08_1U</t>
  </si>
  <si>
    <t>Obnova povrchů - vodovod - uznatelné</t>
  </si>
  <si>
    <t>{009c2316-2aa2-4268-8301-2c46ab68ad7d}</t>
  </si>
  <si>
    <t>VRN_1</t>
  </si>
  <si>
    <t>VRN - vodovod</t>
  </si>
  <si>
    <t>{d4add733-3b67-4f44-af74-cb10ea45bd28}</t>
  </si>
  <si>
    <t>KRYCÍ LIST SOUPISU PRACÍ</t>
  </si>
  <si>
    <t>Objekt:</t>
  </si>
  <si>
    <t>IO 01-2N - Vodovodní přípojky - neuznatelné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</si>
  <si>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</si>
  <si>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</si>
  <si>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</si>
  <si>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</si>
  <si>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</si>
  <si>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</si>
  <si>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</si>
  <si>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</si>
  <si>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</si>
  <si>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8 - Trubní vedení</t>
  </si>
  <si>
    <t xml:space="preserve">    99 - Staveništní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</si>
  <si>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</si>
  <si>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</si>
  <si>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</si>
  <si>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</si>
  <si>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</si>
  <si>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</si>
  <si>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</si>
  <si>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</si>
  <si>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</si>
  <si>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</si>
  <si>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</si>
  <si>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</si>
  <si>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</si>
  <si>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</si>
  <si>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</si>
  <si>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</si>
  <si>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</si>
  <si>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</si>
  <si>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119003217</t>
  </si>
  <si>
    <t>Mobilní plotová zábrana vyplněná dráty výšky do 1,5 m pro zabezpečení výkopu zřízení</t>
  </si>
  <si>
    <t>m</t>
  </si>
  <si>
    <t>4</t>
  </si>
  <si>
    <t>165289592</t>
  </si>
  <si>
    <t>VV</t>
  </si>
  <si>
    <t>"neuznatelné náklady"30*2</t>
  </si>
  <si>
    <t>119003218</t>
  </si>
  <si>
    <t>Mobilní plotová zábrana vyplněná dráty výšky do 1,5 m pro zabezpečení výkopu odstranění</t>
  </si>
  <si>
    <t>1099176216</t>
  </si>
  <si>
    <t>3</t>
  </si>
  <si>
    <t>132254104</t>
  </si>
  <si>
    <t>Hloubení rýh zapažených š do 800 mm v hornině třídy těžitelnosti I skupiny 3 objem přes 100 m3 strojně</t>
  </si>
  <si>
    <t>m3</t>
  </si>
  <si>
    <t>-801314965</t>
  </si>
  <si>
    <t xml:space="preserve">"neuznatelné náklady" </t>
  </si>
  <si>
    <t>1,55*0,8*(3,0+5,0+9,0+5,0+5,3+2,4)</t>
  </si>
  <si>
    <t>0,2*0,2*(3,0+5,0+9,0+5,0+5,3+2,4)</t>
  </si>
  <si>
    <t>Součet</t>
  </si>
  <si>
    <t>151101201</t>
  </si>
  <si>
    <t>Zřízení příložného pažení stěn výkopu hl do 4 m</t>
  </si>
  <si>
    <t>m2</t>
  </si>
  <si>
    <t>-1052742498</t>
  </si>
  <si>
    <t>1,5*2*29,7</t>
  </si>
  <si>
    <t>5</t>
  </si>
  <si>
    <t>151101211</t>
  </si>
  <si>
    <t>Odstranění příložného pažení stěn hl do 4 m</t>
  </si>
  <si>
    <t>1589727927</t>
  </si>
  <si>
    <t>6</t>
  </si>
  <si>
    <t>162751117</t>
  </si>
  <si>
    <t>Vodorovné přemístění do 10000 m výkopku/sypaniny z horniny třídy těžitelnosti I, skupiny 1 až 3</t>
  </si>
  <si>
    <t>-1554013564</t>
  </si>
  <si>
    <t>"výkop"38,016</t>
  </si>
  <si>
    <t>"zásyp" -26,136</t>
  </si>
  <si>
    <t>7</t>
  </si>
  <si>
    <t>162751119</t>
  </si>
  <si>
    <t>Příplatek k vodorovnému přemístění výkopku/sypaniny z horniny třídy těžitelnosti I, skupiny 1 až 3 ZKD 1000 m přes 10000 m</t>
  </si>
  <si>
    <t>342626107</t>
  </si>
  <si>
    <t>"neuznatelné náklady"11,88</t>
  </si>
  <si>
    <t>11,88*10 'Přepočtené koeficientem množství</t>
  </si>
  <si>
    <t>8</t>
  </si>
  <si>
    <t>171201231</t>
  </si>
  <si>
    <t>Poplatek za uložení zeminy a kamení na recyklační skládce (skládkovné) kód odpadu 17 05 04</t>
  </si>
  <si>
    <t>t</t>
  </si>
  <si>
    <t>652586835</t>
  </si>
  <si>
    <t>"neuznatelné náklady" 11,88</t>
  </si>
  <si>
    <t>11,88*1,7 'Přepočtené koeficientem množství</t>
  </si>
  <si>
    <t>9</t>
  </si>
  <si>
    <t>174151101</t>
  </si>
  <si>
    <t>Zásyp jam, šachet rýh nebo kolem objektů sypaninou se zhutněním</t>
  </si>
  <si>
    <t>-562410092</t>
  </si>
  <si>
    <t>"lože" -2,376</t>
  </si>
  <si>
    <t>"obsyp" -9,504</t>
  </si>
  <si>
    <t>10</t>
  </si>
  <si>
    <t>175151101</t>
  </si>
  <si>
    <t>Obsypání potrubí strojně sypaninou bez prohození, uloženou do 3 m</t>
  </si>
  <si>
    <t>-530825506</t>
  </si>
  <si>
    <t>29,7*0,8*(0,05+0,3)</t>
  </si>
  <si>
    <t>"drenáž" 0,2*0,2*29,7</t>
  </si>
  <si>
    <t>11</t>
  </si>
  <si>
    <t>M</t>
  </si>
  <si>
    <t>58337303</t>
  </si>
  <si>
    <t>štěrkopísek frakce 0/8</t>
  </si>
  <si>
    <t>-2100130824</t>
  </si>
  <si>
    <t>9,504*1,7 'Přepočtené koeficientem množství</t>
  </si>
  <si>
    <t>Zakládání</t>
  </si>
  <si>
    <t>12</t>
  </si>
  <si>
    <t>212755213</t>
  </si>
  <si>
    <t>Trativody z drenážních trubek plastových flexibilních D 80 mm bez lože</t>
  </si>
  <si>
    <t>-1668332076</t>
  </si>
  <si>
    <t>"neuznatelné náklady"29,7</t>
  </si>
  <si>
    <t>Vodorovné konstrukce</t>
  </si>
  <si>
    <t>13</t>
  </si>
  <si>
    <t>451541111</t>
  </si>
  <si>
    <t>Lože pod potrubí otevřený výkop ze štěrkodrtě</t>
  </si>
  <si>
    <t>1365845101</t>
  </si>
  <si>
    <t>29,7*0,8*0,1</t>
  </si>
  <si>
    <t>Trubní vedení</t>
  </si>
  <si>
    <t>14</t>
  </si>
  <si>
    <t>871161141</t>
  </si>
  <si>
    <t>Montáž potrubí z PE100 SDR 11 otevřený výkop svařovaných na tupo D 32 x 3,0 mm</t>
  </si>
  <si>
    <t>-1199808603</t>
  </si>
  <si>
    <t>"VP 01" 3,0</t>
  </si>
  <si>
    <t>"VP 05, 06" 5,0+5,3</t>
  </si>
  <si>
    <t>28613170</t>
  </si>
  <si>
    <t>trubka vodovodní PE100 SDR11 se signalizační vrstvou 32x3,0mm</t>
  </si>
  <si>
    <t>-757177881</t>
  </si>
  <si>
    <t>13,3*1,015 'Přepočtené koeficientem množství</t>
  </si>
  <si>
    <t>16</t>
  </si>
  <si>
    <t>871171141</t>
  </si>
  <si>
    <t>Montáž potrubí z PE100 SDR 11 otevřený výkop svařovaných na tupo D 40 x 3,7 mm</t>
  </si>
  <si>
    <t>1886843795</t>
  </si>
  <si>
    <t>"VP02" 5,0</t>
  </si>
  <si>
    <t>17</t>
  </si>
  <si>
    <t>28613171</t>
  </si>
  <si>
    <t>trubka vodovodní PE100 SDR11 se signalizační vrstvou 40x3,7mm</t>
  </si>
  <si>
    <t>366774678</t>
  </si>
  <si>
    <t>5*1,015 'Přepočtené koeficientem množství</t>
  </si>
  <si>
    <t>18</t>
  </si>
  <si>
    <t>871211141</t>
  </si>
  <si>
    <t>Montáž potrubí z PE100 SDR 11 otevřený výkop svařovaných na tupo D 63 x 5,8 mm</t>
  </si>
  <si>
    <t>-1807869661</t>
  </si>
  <si>
    <t>"VP 03" 9,0</t>
  </si>
  <si>
    <t>"VP 22" 2,4</t>
  </si>
  <si>
    <t>19</t>
  </si>
  <si>
    <t>28613173</t>
  </si>
  <si>
    <t>trubka vodovodní PE100 SDR11 se signalizační vrstvou 63x5,8mm</t>
  </si>
  <si>
    <t>950079169</t>
  </si>
  <si>
    <t>9*1,015 'Přepočtené koeficientem množství</t>
  </si>
  <si>
    <t>20</t>
  </si>
  <si>
    <t>877161101</t>
  </si>
  <si>
    <t>Montáž elektrospojek na vodovodním potrubí z PE trub d 32</t>
  </si>
  <si>
    <t>kus</t>
  </si>
  <si>
    <t>-94289441</t>
  </si>
  <si>
    <t>"neuznatelné náklady"18</t>
  </si>
  <si>
    <t>28615969</t>
  </si>
  <si>
    <t xml:space="preserve">elektrospojka SDR11 PE 100 PN16 D 32mm </t>
  </si>
  <si>
    <t>-1460345654</t>
  </si>
  <si>
    <t>22</t>
  </si>
  <si>
    <t>877171101</t>
  </si>
  <si>
    <t>Montáž elektrospojek na vodovodním potrubí z PE trub d 40</t>
  </si>
  <si>
    <t>-1912287739</t>
  </si>
  <si>
    <t>"neuznatelné náklady" 2</t>
  </si>
  <si>
    <t>23</t>
  </si>
  <si>
    <t>2861597R</t>
  </si>
  <si>
    <t xml:space="preserve">elektrospojka SDR11 PE 100 PN16 D 40mm </t>
  </si>
  <si>
    <t>1089467649</t>
  </si>
  <si>
    <t>24</t>
  </si>
  <si>
    <t>877211101</t>
  </si>
  <si>
    <t>Montáž elektrospojek na vodovodním potrubí z PE trub d 63</t>
  </si>
  <si>
    <t>-73762670</t>
  </si>
  <si>
    <t>"neuznatelné náklady" 2+1</t>
  </si>
  <si>
    <t>25</t>
  </si>
  <si>
    <t>28606341R</t>
  </si>
  <si>
    <t xml:space="preserve">redukce elektro dn 63-40 </t>
  </si>
  <si>
    <t>ks</t>
  </si>
  <si>
    <t>-957292901</t>
  </si>
  <si>
    <t>26</t>
  </si>
  <si>
    <t>2861592R</t>
  </si>
  <si>
    <t xml:space="preserve">elektrospojka SDR11 PE 100 PN16 D 63mm </t>
  </si>
  <si>
    <t>1457559176</t>
  </si>
  <si>
    <t>27</t>
  </si>
  <si>
    <t>891181112</t>
  </si>
  <si>
    <t>Montáž vodovodních šoupátek otevřený výkop DN 40</t>
  </si>
  <si>
    <t>-1226980210</t>
  </si>
  <si>
    <t>28</t>
  </si>
  <si>
    <t>42303201R</t>
  </si>
  <si>
    <t>šoupátko s PE konci dn32</t>
  </si>
  <si>
    <t>347779654</t>
  </si>
  <si>
    <t>"VP 01" 1</t>
  </si>
  <si>
    <t>"VP 05,06" 2</t>
  </si>
  <si>
    <t>29</t>
  </si>
  <si>
    <t>42304001R</t>
  </si>
  <si>
    <t>šoupátko s PE konci dn40</t>
  </si>
  <si>
    <t>-1811988688</t>
  </si>
  <si>
    <t>"VP 02" 1</t>
  </si>
  <si>
    <t>30</t>
  </si>
  <si>
    <t>891231112</t>
  </si>
  <si>
    <t>Montáž vodovodních šoupátek otevřený výkop DN 65</t>
  </si>
  <si>
    <t>-924815319</t>
  </si>
  <si>
    <t>"uznatelné náklady" 1+1</t>
  </si>
  <si>
    <t>31</t>
  </si>
  <si>
    <t>42306301R</t>
  </si>
  <si>
    <t>šoupátko s PE konci dn63</t>
  </si>
  <si>
    <t>1185781769</t>
  </si>
  <si>
    <t>"VP 03" 1</t>
  </si>
  <si>
    <t>"VP 22" 1</t>
  </si>
  <si>
    <t>32</t>
  </si>
  <si>
    <t>892233122</t>
  </si>
  <si>
    <t>Proplach a dezinfekce vodovodního potrubí DN od 40 do 70</t>
  </si>
  <si>
    <t>-93360266</t>
  </si>
  <si>
    <t>29,7</t>
  </si>
  <si>
    <t>33</t>
  </si>
  <si>
    <t>892241111</t>
  </si>
  <si>
    <t>Tlaková zkouška vodou potrubí DN do 80</t>
  </si>
  <si>
    <t>2041396121</t>
  </si>
  <si>
    <t>34</t>
  </si>
  <si>
    <t>892372111</t>
  </si>
  <si>
    <t>Zabezpečení konců potrubí DN do 300 při tlakových zkouškách vodou</t>
  </si>
  <si>
    <t>-474454853</t>
  </si>
  <si>
    <t>"neuznatelné náklady" 6</t>
  </si>
  <si>
    <t>35</t>
  </si>
  <si>
    <t>893811112</t>
  </si>
  <si>
    <t>Osazení vodoměrné šachty hranaté z PP samonosné pro běžné zatížení pl do 1,1 m2 hl přes 1,2 do 1,4 m</t>
  </si>
  <si>
    <t>-766878193</t>
  </si>
  <si>
    <t>"modulo"3</t>
  </si>
  <si>
    <t>"compozit" 3</t>
  </si>
  <si>
    <t>36</t>
  </si>
  <si>
    <t>5623055R</t>
  </si>
  <si>
    <t>šachta vodoměrná samonosná hranatá do hl. 1,4m Modulo</t>
  </si>
  <si>
    <t>1276582315</t>
  </si>
  <si>
    <t xml:space="preserve">"modulo" </t>
  </si>
  <si>
    <t>"VP 05, 06" 2</t>
  </si>
  <si>
    <t>37</t>
  </si>
  <si>
    <t>5623056R</t>
  </si>
  <si>
    <t>šachta vodoměrná samonosná hranatá do hl. 1,4m Compozit</t>
  </si>
  <si>
    <t>-746364431</t>
  </si>
  <si>
    <t xml:space="preserve">"compozit" </t>
  </si>
  <si>
    <t>"VP 02, 03" 2</t>
  </si>
  <si>
    <t>38</t>
  </si>
  <si>
    <t>899401112</t>
  </si>
  <si>
    <t>Osazení poklopů litinových šoupátkových</t>
  </si>
  <si>
    <t>-1148932074</t>
  </si>
  <si>
    <t>39</t>
  </si>
  <si>
    <t>42291352</t>
  </si>
  <si>
    <t>poklop litinový šoupátkový pro zemní soupravy osazení do terénu a do vozovky</t>
  </si>
  <si>
    <t>1346247898</t>
  </si>
  <si>
    <t>40</t>
  </si>
  <si>
    <t>42291501r</t>
  </si>
  <si>
    <t>deska podkladní plastová fixační</t>
  </si>
  <si>
    <t>1819006658</t>
  </si>
  <si>
    <t>41</t>
  </si>
  <si>
    <t>899721111</t>
  </si>
  <si>
    <t>Signalizační vodič DN do 150 mm na potrubí</t>
  </si>
  <si>
    <t>947429410</t>
  </si>
  <si>
    <t>"neuznatelné náklady" 29,7</t>
  </si>
  <si>
    <t>42</t>
  </si>
  <si>
    <t>899722112</t>
  </si>
  <si>
    <t>Krytí potrubí z plastů výstražnou fólií z PVC 25 cm</t>
  </si>
  <si>
    <t>11783836</t>
  </si>
  <si>
    <t>99</t>
  </si>
  <si>
    <t>Staveništní přesun hmot</t>
  </si>
  <si>
    <t>43</t>
  </si>
  <si>
    <t>998276101</t>
  </si>
  <si>
    <t>Přesun hmot pro trubní vedení z trub z plastických hmot otevřený výkop</t>
  </si>
  <si>
    <t>-2069860649</t>
  </si>
  <si>
    <t>IO 01-2U - Vodovodní přípojky - uznatelné</t>
  </si>
  <si>
    <t>-211360940</t>
  </si>
  <si>
    <t>"uznatelné náklady" 62*2</t>
  </si>
  <si>
    <t>-1957218334</t>
  </si>
  <si>
    <t>810417405</t>
  </si>
  <si>
    <t xml:space="preserve">"uznatelné náklady" </t>
  </si>
  <si>
    <t>1,55*0,8*(0,5+12,5+17,2+6,2+4,7+2,7+3,4+13,2+1,5)</t>
  </si>
  <si>
    <t>0,2*0,2*(0,5+12,5+17,2+6,2+4,7+2,7+3,4+13,2+1,5)</t>
  </si>
  <si>
    <t>1865906750</t>
  </si>
  <si>
    <t>1,5*2*61,9</t>
  </si>
  <si>
    <t>-454129041</t>
  </si>
  <si>
    <t>139177928</t>
  </si>
  <si>
    <t>"výkop" 79,232</t>
  </si>
  <si>
    <t>"zásyp" -54,472</t>
  </si>
  <si>
    <t>-288669647</t>
  </si>
  <si>
    <t>"uznatelné náklady" 24,76</t>
  </si>
  <si>
    <t>24,76*10 'Přepočtené koeficientem množství</t>
  </si>
  <si>
    <t>-1431480366</t>
  </si>
  <si>
    <t>24,76*1,7 'Přepočtené koeficientem množství</t>
  </si>
  <si>
    <t>-1552236596</t>
  </si>
  <si>
    <t>"výkop"79,232</t>
  </si>
  <si>
    <t>"lože" -4,952</t>
  </si>
  <si>
    <t>"obsyp" -19,808</t>
  </si>
  <si>
    <t>1841893087</t>
  </si>
  <si>
    <t>61,9*0,8*(0,05+0,3)</t>
  </si>
  <si>
    <t>"drenáž" 0,2*0,2*61,9</t>
  </si>
  <si>
    <t>1110560514</t>
  </si>
  <si>
    <t>19,808*1,7 'Přepočtené koeficientem množství</t>
  </si>
  <si>
    <t>-454112569</t>
  </si>
  <si>
    <t>"uznatelné náklady" 61,9</t>
  </si>
  <si>
    <t>915023382</t>
  </si>
  <si>
    <t>61,9*0,8*0,1</t>
  </si>
  <si>
    <t>1883620018</t>
  </si>
  <si>
    <t>"KČS" 0,5</t>
  </si>
  <si>
    <t>"VP 07" 17,2</t>
  </si>
  <si>
    <t>"VP 08" 6,2</t>
  </si>
  <si>
    <t>"VP 09" 4,7</t>
  </si>
  <si>
    <t>"VP 16" 3,4</t>
  </si>
  <si>
    <t>"VP 17" 13,2</t>
  </si>
  <si>
    <t>"VP 18" 1,5</t>
  </si>
  <si>
    <t>-1408507100</t>
  </si>
  <si>
    <t>46,7*1,015 'Přepočtené koeficientem množství</t>
  </si>
  <si>
    <t>871181141</t>
  </si>
  <si>
    <t>Montáž potrubí z PE100 SDR 11 otevřený výkop svařovaných na tupo D 50 x 4,6 mm</t>
  </si>
  <si>
    <t>-1405536313</t>
  </si>
  <si>
    <t>"uznatelné náklady" "VP15" 2,7</t>
  </si>
  <si>
    <t>28613172</t>
  </si>
  <si>
    <t>trubka vodovodní PE100 SDR11 se signalizační vrstvou 50x4,6mm</t>
  </si>
  <si>
    <t>1450818830</t>
  </si>
  <si>
    <t>2,7*1,015 'Přepočtené koeficientem množství</t>
  </si>
  <si>
    <t>1941539266</t>
  </si>
  <si>
    <t>"VP04" 12,5</t>
  </si>
  <si>
    <t>646822532</t>
  </si>
  <si>
    <t>12,5*1,015 'Přepočtené koeficientem množství</t>
  </si>
  <si>
    <t>1084673317</t>
  </si>
  <si>
    <t>"uznatelné náklady"21</t>
  </si>
  <si>
    <t>1553177589</t>
  </si>
  <si>
    <t>877181101</t>
  </si>
  <si>
    <t>Montáž elektrospojek na vodovodním potrubí z PE trub d 50</t>
  </si>
  <si>
    <t>658273082</t>
  </si>
  <si>
    <t>"uznatelné náklady"2</t>
  </si>
  <si>
    <t>2861598R</t>
  </si>
  <si>
    <t xml:space="preserve">elektrospojka SDR11 PE 100 PN16 D 50mm </t>
  </si>
  <si>
    <t>2042859857</t>
  </si>
  <si>
    <t>-282897653</t>
  </si>
  <si>
    <t>"uznatelné náklady"1+2</t>
  </si>
  <si>
    <t>-1267924338</t>
  </si>
  <si>
    <t>-920255912</t>
  </si>
  <si>
    <t>1098250994</t>
  </si>
  <si>
    <t>"uznatelné náklady" 7</t>
  </si>
  <si>
    <t>-698892671</t>
  </si>
  <si>
    <t>-2110556526</t>
  </si>
  <si>
    <t>-1318318839</t>
  </si>
  <si>
    <t>"VP 04" 1</t>
  </si>
  <si>
    <t>42305001R</t>
  </si>
  <si>
    <t>šoupátko s PE konci dn50</t>
  </si>
  <si>
    <t>-2043905657</t>
  </si>
  <si>
    <t>"VP 15" 1</t>
  </si>
  <si>
    <t>-1578936378</t>
  </si>
  <si>
    <t>"uznatelné náklady" 0,5+12,5+17,2+6,2+4,7+2,7+3,4+13,2+1,5</t>
  </si>
  <si>
    <t>1087500427</t>
  </si>
  <si>
    <t>1251573989</t>
  </si>
  <si>
    <t>"uznatelné náklady"9</t>
  </si>
  <si>
    <t>1264395194</t>
  </si>
  <si>
    <t>"uznatelné náklady"</t>
  </si>
  <si>
    <t>"modulo"7</t>
  </si>
  <si>
    <t>"compozit"2</t>
  </si>
  <si>
    <t>-36209268</t>
  </si>
  <si>
    <t>"modulo"</t>
  </si>
  <si>
    <t>"KČS" 1</t>
  </si>
  <si>
    <t>"VP 07, 08, 09" 3</t>
  </si>
  <si>
    <t>"VP 16, 17,18" 3</t>
  </si>
  <si>
    <t>72457595</t>
  </si>
  <si>
    <t>"compozit"</t>
  </si>
  <si>
    <t>"VP 04, 15" 2</t>
  </si>
  <si>
    <t>-690101580</t>
  </si>
  <si>
    <t>"uznatelné náklady" 9</t>
  </si>
  <si>
    <t>1849678287</t>
  </si>
  <si>
    <t>-1424367683</t>
  </si>
  <si>
    <t>-1842415448</t>
  </si>
  <si>
    <t>-982900690</t>
  </si>
  <si>
    <t>IO 01N - Vodovod - neuznatelné</t>
  </si>
  <si>
    <t>119001421</t>
  </si>
  <si>
    <t>Dočasné zajištění kabelů a kabelových tratí ze 3 volně ložených kabelů</t>
  </si>
  <si>
    <t>1609765007</t>
  </si>
  <si>
    <t xml:space="preserve">"I.etapa" </t>
  </si>
  <si>
    <t>1435414001</t>
  </si>
  <si>
    <t>"I.etapa"</t>
  </si>
  <si>
    <t>7+55</t>
  </si>
  <si>
    <t>-241207810</t>
  </si>
  <si>
    <t>131151201</t>
  </si>
  <si>
    <t>Hloubení jam zapažených v hornině třídy těžitelnosti I skupiny 1 a 2 objem do 20 m3 strojně</t>
  </si>
  <si>
    <t>-1336350268</t>
  </si>
  <si>
    <t>1,8*2,5*2,5*1</t>
  </si>
  <si>
    <t>202482712</t>
  </si>
  <si>
    <t xml:space="preserve">"V1" </t>
  </si>
  <si>
    <t>"komunikace"(1,8-0,45)*1,25*54,71</t>
  </si>
  <si>
    <t>"V1-1-1"</t>
  </si>
  <si>
    <t>"zpev. pl." (1,8-0,2)*1,0*2,76</t>
  </si>
  <si>
    <t>"tráva" (1,74-0,2)*1,0*3,74</t>
  </si>
  <si>
    <t>Mezisoučet</t>
  </si>
  <si>
    <t xml:space="preserve">"drenáž" </t>
  </si>
  <si>
    <t>6,5*0,2*0,2</t>
  </si>
  <si>
    <t>152225176</t>
  </si>
  <si>
    <t>1,8*4*2,5*1</t>
  </si>
  <si>
    <t>1,8*2*54,71</t>
  </si>
  <si>
    <t>"zpev. pl."1,8*2*2,76+1,74*2*3,74</t>
  </si>
  <si>
    <t>1681617921</t>
  </si>
  <si>
    <t>"neuznatelné náklady" 237,907</t>
  </si>
  <si>
    <t>1746481355</t>
  </si>
  <si>
    <t>"výkop"102,759+11,25</t>
  </si>
  <si>
    <t>"zásyp" -76,565</t>
  </si>
  <si>
    <t>-1360098149</t>
  </si>
  <si>
    <t>"neuznatelné náklady" 37,444</t>
  </si>
  <si>
    <t>37,444*10 'Přepočtené koeficientem množství</t>
  </si>
  <si>
    <t>-1411348590</t>
  </si>
  <si>
    <t>37,444*1,7 'Přepočtené koeficientem množství</t>
  </si>
  <si>
    <t>-609525752</t>
  </si>
  <si>
    <t>"výkop" 102,759+11,25</t>
  </si>
  <si>
    <t>"lože+obsyp" -(7,489+29,955)</t>
  </si>
  <si>
    <t>-205991408</t>
  </si>
  <si>
    <t>"V-1" 54,71*(0,1+0,1+0,2)*1,25</t>
  </si>
  <si>
    <t>"V1-1-1" 6,5*(0,1+0,1+0,2)*1,0</t>
  </si>
  <si>
    <t>-1780660143</t>
  </si>
  <si>
    <t>"neuznatelné náklady" 24,484</t>
  </si>
  <si>
    <t>24,484*1,7 'Přepočtené koeficientem množství</t>
  </si>
  <si>
    <t>-1371224309</t>
  </si>
  <si>
    <t>6,5+54,71</t>
  </si>
  <si>
    <t>-1721208679</t>
  </si>
  <si>
    <t>"V-1" 54,71*0,1*1,25</t>
  </si>
  <si>
    <t>"V1-1-1" 6,5*0,1*1,0</t>
  </si>
  <si>
    <t>871241141</t>
  </si>
  <si>
    <t>Montáž potrubí z PE100 SDR 11 otevřený výkop svařovaných na tupo D 90 x 8,2 mm</t>
  </si>
  <si>
    <t>1369099830</t>
  </si>
  <si>
    <t>"V1-1-1"6,5</t>
  </si>
  <si>
    <t>28613556</t>
  </si>
  <si>
    <t>potrubí dvouvrstvé PE100 RC SDR11 90x8,2 dl 12m</t>
  </si>
  <si>
    <t>-1637060299</t>
  </si>
  <si>
    <t>6,5*1,03 'Přepočtené koeficientem množství</t>
  </si>
  <si>
    <t>871251141</t>
  </si>
  <si>
    <t>Montáž potrubí z PE100 SDR 11 otevřený výkop svařovaných na tupo D 110 x 10,0 mm</t>
  </si>
  <si>
    <t>-1081238152</t>
  </si>
  <si>
    <t>"V1" 54,71</t>
  </si>
  <si>
    <t>28613557</t>
  </si>
  <si>
    <t>potrubí dvouvrstvé PE100 RC SDR11 110x10,0 dl 12m</t>
  </si>
  <si>
    <t>252350686</t>
  </si>
  <si>
    <t>54,71*1,015 'Přepočtené koeficientem množství</t>
  </si>
  <si>
    <t>877241113</t>
  </si>
  <si>
    <t>Montáž elektro T-kusů na vodovodním potrubí z PE trub d 90</t>
  </si>
  <si>
    <t>1503997589</t>
  </si>
  <si>
    <t>"neuznatelné náklady" 1</t>
  </si>
  <si>
    <t>28614960</t>
  </si>
  <si>
    <t xml:space="preserve">elektrotvarovka T-kus rovnoramenný PE 100 PN16 D 90mm </t>
  </si>
  <si>
    <t>134148529</t>
  </si>
  <si>
    <t>87780101R</t>
  </si>
  <si>
    <t xml:space="preserve">D+M hydrant podzemní dvojitý DN80 vč. teleskop. </t>
  </si>
  <si>
    <t>-2131323301</t>
  </si>
  <si>
    <t>892271111</t>
  </si>
  <si>
    <t>Tlaková zkouška vodou potrubí DN 100 nebo 125</t>
  </si>
  <si>
    <t>1533016593</t>
  </si>
  <si>
    <t>"neuznatelné náklady" 6,5+54,71</t>
  </si>
  <si>
    <t>892273122</t>
  </si>
  <si>
    <t>Proplach a dezinfekce vodovodního potrubí DN od 80 do 125</t>
  </si>
  <si>
    <t>-444500142</t>
  </si>
  <si>
    <t>899401113</t>
  </si>
  <si>
    <t>Osazení poklopů litinových hydrantových</t>
  </si>
  <si>
    <t>1552642403</t>
  </si>
  <si>
    <t>42291452</t>
  </si>
  <si>
    <t>poklop litinový hydrantový DN 80</t>
  </si>
  <si>
    <t>-791454660</t>
  </si>
  <si>
    <t>266106907</t>
  </si>
  <si>
    <t>1182122588</t>
  </si>
  <si>
    <t>"V1-1-1" 7</t>
  </si>
  <si>
    <t>705762984</t>
  </si>
  <si>
    <t>89990101R</t>
  </si>
  <si>
    <t>Rozbor vody v řadu</t>
  </si>
  <si>
    <t>-1139754247</t>
  </si>
  <si>
    <t>-1219366944</t>
  </si>
  <si>
    <t>IO 01U - Vodovod - uznatelné</t>
  </si>
  <si>
    <t xml:space="preserve">    23-M - Montáže potrubí</t>
  </si>
  <si>
    <t>115101201</t>
  </si>
  <si>
    <t>Čerpání vody na dopravní výšku do 10 m průměrný přítok do 500 l/min</t>
  </si>
  <si>
    <t>hod</t>
  </si>
  <si>
    <t>582684895</t>
  </si>
  <si>
    <t>"čerpání 2 hod/den/jáma" 2*5*7</t>
  </si>
  <si>
    <t>115101301</t>
  </si>
  <si>
    <t>Pohotovost čerpací soupravy pro dopravní výšku do 10 m přítok do 500 l/min</t>
  </si>
  <si>
    <t>den</t>
  </si>
  <si>
    <t>927326822</t>
  </si>
  <si>
    <t>"čerpání 5 dny/jáma"5*7</t>
  </si>
  <si>
    <t>119001412</t>
  </si>
  <si>
    <t>Dočasné zajištění potrubí betonového, ŽB nebo kameninového DN přes 200 do 500 mm</t>
  </si>
  <si>
    <t>203414272</t>
  </si>
  <si>
    <t>"I.etapa"2,0*1</t>
  </si>
  <si>
    <t>-209277826</t>
  </si>
  <si>
    <t>5+1+2</t>
  </si>
  <si>
    <t>-432298983</t>
  </si>
  <si>
    <t>886-7-55</t>
  </si>
  <si>
    <t>-1187388935</t>
  </si>
  <si>
    <t>1388937912</t>
  </si>
  <si>
    <t>2,25*2,5*2,5</t>
  </si>
  <si>
    <t>2,6*2,5*2,5</t>
  </si>
  <si>
    <t>2,8*2,5*2,0</t>
  </si>
  <si>
    <t>1,8*2,5*2,5*2</t>
  </si>
  <si>
    <t>1,95*2,5*3,0</t>
  </si>
  <si>
    <t>131151202</t>
  </si>
  <si>
    <t>Hloubení jam zapažených v hornině třídy těžitelnosti I skupiny 1 a 2 objem do 50 m3 strojně</t>
  </si>
  <si>
    <t>-2062450919</t>
  </si>
  <si>
    <t>4,0*2,5*2,7</t>
  </si>
  <si>
    <t>458201698</t>
  </si>
  <si>
    <t>"zahrada" (1,8-0,2)*1,25*17,4</t>
  </si>
  <si>
    <t>"asfalt"(1,7-0,46)*1,25*17,68</t>
  </si>
  <si>
    <t>"tráva" (1,87-0,2)*1,25*144,89</t>
  </si>
  <si>
    <t>"cesta" (2,26-0,2)*1,25*5,39</t>
  </si>
  <si>
    <t>"koryto vodního toku" 1,75*1,25*11,07</t>
  </si>
  <si>
    <t>"zelená plocha" (2,05-0,2)*1,25*7,29</t>
  </si>
  <si>
    <t>"asfalt"(1,81-0,46)*1,25*8,43</t>
  </si>
  <si>
    <t>"komunikace"(1,8-0,45)*1,25*(305,33-54,71)</t>
  </si>
  <si>
    <t>"zelená plocha" (1,61-0,2)*1,25*8,03</t>
  </si>
  <si>
    <t>"koryto vodního toku" 1,76*1,25*5,82</t>
  </si>
  <si>
    <t>"zelená plocha" (1,76-0,2)*1,25*8,45</t>
  </si>
  <si>
    <t>"asfalt"(1,74-0,46)*1,25*116,68</t>
  </si>
  <si>
    <t xml:space="preserve">"V1-1" </t>
  </si>
  <si>
    <t>"zelená plocha" (1,76-0,2)*1,0*33,19</t>
  </si>
  <si>
    <t>"asfalt"(1,7-0,46)*1,0*5,1</t>
  </si>
  <si>
    <t>"zpev. pl." (1,7-0,2)*1,0*68,67</t>
  </si>
  <si>
    <t>"zpev. pl." (1,8-0,2)*1,0*(44,39-2,76)</t>
  </si>
  <si>
    <t xml:space="preserve">"V1-2" </t>
  </si>
  <si>
    <t>"zpev. pl." (1,77-0,2)*1,0*71,67</t>
  </si>
  <si>
    <t>(927,16-270,7+106,96+48,13-6,5+71,67)*0,2*0,2</t>
  </si>
  <si>
    <t>141721252</t>
  </si>
  <si>
    <t>Řízený zemní protlak délky přes 50 do 100 m hl do 6 m s protlačením potrubí vnějšího průměru vrtu přes 90 do 110 mm v hornině třídy I a II skupiny 1 až 4</t>
  </si>
  <si>
    <t>-390049878</t>
  </si>
  <si>
    <t>-399526800</t>
  </si>
  <si>
    <t>2,5*2*(2,25+2,5)</t>
  </si>
  <si>
    <t>2,6*4*2,5</t>
  </si>
  <si>
    <t>2,8*2*(2,5+2,0)</t>
  </si>
  <si>
    <t>1,8*4*2,5*2</t>
  </si>
  <si>
    <t>1,95*2*(2,5+3,0)</t>
  </si>
  <si>
    <t>2,7*2*(4,0+2,5)</t>
  </si>
  <si>
    <t>1,8*2*17,4</t>
  </si>
  <si>
    <t>1,7*2*17,68</t>
  </si>
  <si>
    <t>1,87*2*144,89</t>
  </si>
  <si>
    <t>2,26*2*5,39</t>
  </si>
  <si>
    <t>1,75*2*11,07</t>
  </si>
  <si>
    <t>2,05*2*7,29</t>
  </si>
  <si>
    <t>1,81*2*8,43</t>
  </si>
  <si>
    <t>1,8*2*(305,33-54,71)</t>
  </si>
  <si>
    <t>1,61*2*8,03</t>
  </si>
  <si>
    <t>1,76*2*(5,82+8,45)</t>
  </si>
  <si>
    <t>1,76*2*8,45</t>
  </si>
  <si>
    <t>1,74*2*116,68</t>
  </si>
  <si>
    <t>1,76*2*33,19</t>
  </si>
  <si>
    <t>1,7*2*(5,1+68,67)</t>
  </si>
  <si>
    <t>"zpev. pl."1,8*2*(44,39-2,76)</t>
  </si>
  <si>
    <t>"zpev. pl." 1,77*2*71,67</t>
  </si>
  <si>
    <t>824727204</t>
  </si>
  <si>
    <t>"uznatelné náklady" 3140,991</t>
  </si>
  <si>
    <t>-39532107</t>
  </si>
  <si>
    <t>"výkop" 81,438+27,0+1462,189</t>
  </si>
  <si>
    <t>"zásyp" -1071,467</t>
  </si>
  <si>
    <t>1934403200</t>
  </si>
  <si>
    <t>"uznatelné náklady" 499,16</t>
  </si>
  <si>
    <t>499,16*10 'Přepočtené koeficientem množství</t>
  </si>
  <si>
    <t>-835549478</t>
  </si>
  <si>
    <t>499,16*1,7 'Přepočtené koeficientem množství</t>
  </si>
  <si>
    <t>-819828241</t>
  </si>
  <si>
    <t>"lože+obsyp" -(97,245+388,979)</t>
  </si>
  <si>
    <t>"šachta" -1,68*3,08*2,5</t>
  </si>
  <si>
    <t>549461959</t>
  </si>
  <si>
    <t>"V-1" (927,16-270,7-54,71)*(0,1+0,1+0,2)*1,25</t>
  </si>
  <si>
    <t>"V1-1" 106,96*(0,1+0,1+0,2)*1,0</t>
  </si>
  <si>
    <t>"V1-1-1" (48,13-6,5)*(0,1+0,1+0,2)*1,0</t>
  </si>
  <si>
    <t>"V1-2" 71,67*(0,1+0,1+0,2)*1,0</t>
  </si>
  <si>
    <t>1290463606</t>
  </si>
  <si>
    <t>"uznatelné náklady" 388,979</t>
  </si>
  <si>
    <t>388,979*1,7 'Přepočtené koeficientem množství</t>
  </si>
  <si>
    <t>18200102R</t>
  </si>
  <si>
    <t>Hutnící zkoušky</t>
  </si>
  <si>
    <t>kpl</t>
  </si>
  <si>
    <t>607262058</t>
  </si>
  <si>
    <t>18290101R</t>
  </si>
  <si>
    <t>Úprava oplocení</t>
  </si>
  <si>
    <t>-1449804858</t>
  </si>
  <si>
    <t>4,0*2</t>
  </si>
  <si>
    <t>2005267182</t>
  </si>
  <si>
    <t>927,16-270,7-54,71+106,96+48,13-6,5+71,67</t>
  </si>
  <si>
    <t>271542211</t>
  </si>
  <si>
    <t>Podsyp pod základové konstrukce se zhutněním z netříděné štěrkodrtě</t>
  </si>
  <si>
    <t>1136597241</t>
  </si>
  <si>
    <t>0,15*3,9*2,5</t>
  </si>
  <si>
    <t>27190101R</t>
  </si>
  <si>
    <t>D+M prefa vodoměrné šachty ARŠ01 vč. výstupních madel,  uzamykatelného poklopu B125 600/800</t>
  </si>
  <si>
    <t>-659995438</t>
  </si>
  <si>
    <t>52003560</t>
  </si>
  <si>
    <t>"V-1" (927,16-270,7-54,71)*0,1*1,25</t>
  </si>
  <si>
    <t>"V1-1" 106,96*0,1*1,0</t>
  </si>
  <si>
    <t>"V1-1-1" (48,13-6,5)*0,1*1,0</t>
  </si>
  <si>
    <t>"V1-2" 71,67*0,1*1,0</t>
  </si>
  <si>
    <t>463212121</t>
  </si>
  <si>
    <t>Rovnanina z lomového kamene upraveného s vyplněním spár těženým kamenivem</t>
  </si>
  <si>
    <t>1664491081</t>
  </si>
  <si>
    <t>0,3*5,8*3,0</t>
  </si>
  <si>
    <t>0,3*5,0*3,0</t>
  </si>
  <si>
    <t>857242122</t>
  </si>
  <si>
    <t>Montáž litinových tvarovek jednoosých přírubových otevřený výkop DN 80</t>
  </si>
  <si>
    <t>1461414394</t>
  </si>
  <si>
    <t>27508054R</t>
  </si>
  <si>
    <t>N-kus DN80 PN10/16</t>
  </si>
  <si>
    <t>-1555774385</t>
  </si>
  <si>
    <t>27508031R</t>
  </si>
  <si>
    <t>filtr DN80 PN16</t>
  </si>
  <si>
    <t>-1541372687</t>
  </si>
  <si>
    <t>27508032R</t>
  </si>
  <si>
    <t>montážní vložka TIS DN80</t>
  </si>
  <si>
    <t>-1681999452</t>
  </si>
  <si>
    <t>27508033R</t>
  </si>
  <si>
    <t xml:space="preserve">šoupě F4 DN80 vč. teleskop. soupr. </t>
  </si>
  <si>
    <t>-1443800922</t>
  </si>
  <si>
    <t>27508034R</t>
  </si>
  <si>
    <t xml:space="preserve">šoupě DN80 vč. teleskop. soupr. </t>
  </si>
  <si>
    <t>1215597185</t>
  </si>
  <si>
    <t>27508035R</t>
  </si>
  <si>
    <t>šoupě DN80</t>
  </si>
  <si>
    <t>1404874102</t>
  </si>
  <si>
    <t>27590101R</t>
  </si>
  <si>
    <t>ruční kolo šoupátko</t>
  </si>
  <si>
    <t>-625152404</t>
  </si>
  <si>
    <t>27508051R</t>
  </si>
  <si>
    <t xml:space="preserve">FF-kus DN80 L100 </t>
  </si>
  <si>
    <t>-1940751157</t>
  </si>
  <si>
    <t>27508052R</t>
  </si>
  <si>
    <t>FF-kus DN80 L250</t>
  </si>
  <si>
    <t>780419370</t>
  </si>
  <si>
    <t>27508053R</t>
  </si>
  <si>
    <t>FF-kus DN80 L400</t>
  </si>
  <si>
    <t>-1105097457</t>
  </si>
  <si>
    <t>857244122</t>
  </si>
  <si>
    <t>Montáž litinových tvarovek odbočných přírubových otevřený výkop DN 80</t>
  </si>
  <si>
    <t>2023869764</t>
  </si>
  <si>
    <t>27508061R</t>
  </si>
  <si>
    <t>TP-kus DN80 litina L250</t>
  </si>
  <si>
    <t>-995046624</t>
  </si>
  <si>
    <t>27508062R</t>
  </si>
  <si>
    <t>TP-kus DN80 litina L400</t>
  </si>
  <si>
    <t>2055996958</t>
  </si>
  <si>
    <t>857262122</t>
  </si>
  <si>
    <t>Montáž litinových tvarovek jednoosých přírubových otevřený výkop DN 100</t>
  </si>
  <si>
    <t>1148625564</t>
  </si>
  <si>
    <t>27510021R</t>
  </si>
  <si>
    <t>příruba DN100</t>
  </si>
  <si>
    <t>-1532714107</t>
  </si>
  <si>
    <t>27510022R</t>
  </si>
  <si>
    <t xml:space="preserve">FFR-kus DN100/80 </t>
  </si>
  <si>
    <t>982807895</t>
  </si>
  <si>
    <t>27510031R</t>
  </si>
  <si>
    <t>montážní vložka TIS DN100</t>
  </si>
  <si>
    <t>-2091382907</t>
  </si>
  <si>
    <t>44</t>
  </si>
  <si>
    <t>27510033R</t>
  </si>
  <si>
    <t>šoupě F4 DN100 vč. teleskop. soupr.</t>
  </si>
  <si>
    <t>1563988694</t>
  </si>
  <si>
    <t>45</t>
  </si>
  <si>
    <t>27510045R</t>
  </si>
  <si>
    <t>-1641627572</t>
  </si>
  <si>
    <t>46</t>
  </si>
  <si>
    <t>-1183808357</t>
  </si>
  <si>
    <t>47</t>
  </si>
  <si>
    <t>857264122</t>
  </si>
  <si>
    <t>Montáž litinových tvarovek odbočných přírubových otevřený výkop DN 100</t>
  </si>
  <si>
    <t>881583854</t>
  </si>
  <si>
    <t>48</t>
  </si>
  <si>
    <t>27510023R</t>
  </si>
  <si>
    <t xml:space="preserve">kříž DN100/80 </t>
  </si>
  <si>
    <t>1722060712</t>
  </si>
  <si>
    <t>49</t>
  </si>
  <si>
    <t>27510024R</t>
  </si>
  <si>
    <t>T-kus DN100/100</t>
  </si>
  <si>
    <t>-1118610073</t>
  </si>
  <si>
    <t>50</t>
  </si>
  <si>
    <t>27510025R</t>
  </si>
  <si>
    <t>T-kus DN100/80</t>
  </si>
  <si>
    <t>-1163176334</t>
  </si>
  <si>
    <t>51</t>
  </si>
  <si>
    <t>-1973477814</t>
  </si>
  <si>
    <t>"V1-1" 106,96</t>
  </si>
  <si>
    <t>"V1-1-1" 48,13-6,5</t>
  </si>
  <si>
    <t>"V1-2" 71,67</t>
  </si>
  <si>
    <t>52</t>
  </si>
  <si>
    <t>-765392109</t>
  </si>
  <si>
    <t>"uznatelné náklady" 220,26</t>
  </si>
  <si>
    <t>220,26*1,03 'Přepočtené koeficientem množství</t>
  </si>
  <si>
    <t>53</t>
  </si>
  <si>
    <t>807076691</t>
  </si>
  <si>
    <t>"V1" 927,16-54,71</t>
  </si>
  <si>
    <t>54</t>
  </si>
  <si>
    <t>-1197271986</t>
  </si>
  <si>
    <t>872,45*1,015 'Přepočtené koeficientem množství</t>
  </si>
  <si>
    <t>55</t>
  </si>
  <si>
    <t>871291811</t>
  </si>
  <si>
    <t>Bourání stávajícího potrubí z polyetylenu D přes 90 do 140 mm</t>
  </si>
  <si>
    <t>-1560777253</t>
  </si>
  <si>
    <t>56</t>
  </si>
  <si>
    <t>871321141</t>
  </si>
  <si>
    <t>Montáž potrubí z PE100 SDR 11 otevřený výkop svařovaných na tupo D 160 x 14,6 mm</t>
  </si>
  <si>
    <t>-1105457778</t>
  </si>
  <si>
    <t>57</t>
  </si>
  <si>
    <t>28613560</t>
  </si>
  <si>
    <t>potrubí HDPE 160x14,6 - chránička</t>
  </si>
  <si>
    <t>-141615956</t>
  </si>
  <si>
    <t>10*1,015 'Přepočtené koeficientem množství</t>
  </si>
  <si>
    <t>58</t>
  </si>
  <si>
    <t>871341141</t>
  </si>
  <si>
    <t>Montáž potrubí z PE100 SDR 11 otevřený výkop svařovaných na tupo D 180 x 16,4 mm</t>
  </si>
  <si>
    <t>289865889</t>
  </si>
  <si>
    <t>"CH01" 29,5</t>
  </si>
  <si>
    <t>"CH02" 57,6</t>
  </si>
  <si>
    <t>"CH05" 9,43</t>
  </si>
  <si>
    <t>"CH06" 10,0</t>
  </si>
  <si>
    <t>59</t>
  </si>
  <si>
    <t>28613561</t>
  </si>
  <si>
    <t>potrubí dvouvrstvé PE100 RC SDR11 180x16,4 dl 12m</t>
  </si>
  <si>
    <t>456395957</t>
  </si>
  <si>
    <t>77,1*1,015 'Přepočtené koeficientem množství</t>
  </si>
  <si>
    <t>60</t>
  </si>
  <si>
    <t>28618001R</t>
  </si>
  <si>
    <t>potrubí HDPE dn180x10,4 - chránička</t>
  </si>
  <si>
    <t>1269387503</t>
  </si>
  <si>
    <t>29,43*1,015 'Přepočtené koeficientem množství</t>
  </si>
  <si>
    <t>61</t>
  </si>
  <si>
    <t>871351142</t>
  </si>
  <si>
    <t>Montáž potrubí z PE100 SDR 11 otevřený výkop svařovaných na tupo D 225 x 20,5 mm</t>
  </si>
  <si>
    <t>-1987851628</t>
  </si>
  <si>
    <t>"CH03" 7,8</t>
  </si>
  <si>
    <t>"CH04" 7,0</t>
  </si>
  <si>
    <t>62</t>
  </si>
  <si>
    <t>2861318R</t>
  </si>
  <si>
    <t>trubka HDPE 225x13,4mm - chránička</t>
  </si>
  <si>
    <t>-1309632658</t>
  </si>
  <si>
    <t>14,8*1,015 'Přepočtené koeficientem množství</t>
  </si>
  <si>
    <t>63</t>
  </si>
  <si>
    <t>877241101</t>
  </si>
  <si>
    <t>Montáž elektrospojek na vodovodním potrubí z PE trub d 90</t>
  </si>
  <si>
    <t>889022274</t>
  </si>
  <si>
    <t>64</t>
  </si>
  <si>
    <t>28609011R</t>
  </si>
  <si>
    <t xml:space="preserve">čelní těsnění dn90 </t>
  </si>
  <si>
    <t>226709277</t>
  </si>
  <si>
    <t>65</t>
  </si>
  <si>
    <t>28609012R</t>
  </si>
  <si>
    <t>lemový nákružek dn90</t>
  </si>
  <si>
    <t>-2123698142</t>
  </si>
  <si>
    <t>66</t>
  </si>
  <si>
    <t>28609013R</t>
  </si>
  <si>
    <t>příruba PP dn90</t>
  </si>
  <si>
    <t>715678560</t>
  </si>
  <si>
    <t>67</t>
  </si>
  <si>
    <t>877251101</t>
  </si>
  <si>
    <t>Montáž elektrospojek na vodovodním potrubí z PE trub d 110</t>
  </si>
  <si>
    <t>1367473379</t>
  </si>
  <si>
    <t>47+11+2+5+6+5+11*2</t>
  </si>
  <si>
    <t>68</t>
  </si>
  <si>
    <t>28611003R</t>
  </si>
  <si>
    <t>spojka elektro dn110</t>
  </si>
  <si>
    <t>-146388058</t>
  </si>
  <si>
    <t>69</t>
  </si>
  <si>
    <t>28611004R</t>
  </si>
  <si>
    <t>nákružek lemový dn110</t>
  </si>
  <si>
    <t>1111736029</t>
  </si>
  <si>
    <t>70</t>
  </si>
  <si>
    <t>28611011R</t>
  </si>
  <si>
    <t>oblouk 11st. dn110</t>
  </si>
  <si>
    <t>1856894654</t>
  </si>
  <si>
    <t>71</t>
  </si>
  <si>
    <t>28611012R</t>
  </si>
  <si>
    <t xml:space="preserve">oblouk 22st. dn110 </t>
  </si>
  <si>
    <t>-953515072</t>
  </si>
  <si>
    <t>72</t>
  </si>
  <si>
    <t>28611013R</t>
  </si>
  <si>
    <t>oblouk 30st. dn110</t>
  </si>
  <si>
    <t>-563552095</t>
  </si>
  <si>
    <t>73</t>
  </si>
  <si>
    <t>28611014R</t>
  </si>
  <si>
    <t xml:space="preserve">oblouk 60st. dn110 </t>
  </si>
  <si>
    <t>-66103992</t>
  </si>
  <si>
    <t>74</t>
  </si>
  <si>
    <t>28611015R</t>
  </si>
  <si>
    <t xml:space="preserve">PP-ocel dn110 </t>
  </si>
  <si>
    <t>331696065</t>
  </si>
  <si>
    <t>75</t>
  </si>
  <si>
    <t>28611031R</t>
  </si>
  <si>
    <t xml:space="preserve">čelní těsnění dn110 </t>
  </si>
  <si>
    <t>903135158</t>
  </si>
  <si>
    <t>76</t>
  </si>
  <si>
    <t>877251110</t>
  </si>
  <si>
    <t>Montáž elektrokolen 45° na vodovodním potrubí z PE trub d 110</t>
  </si>
  <si>
    <t>1084534970</t>
  </si>
  <si>
    <t>77</t>
  </si>
  <si>
    <t>28611001R</t>
  </si>
  <si>
    <t xml:space="preserve">koleno elektro dn100 45st. </t>
  </si>
  <si>
    <t>1666664476</t>
  </si>
  <si>
    <t>78</t>
  </si>
  <si>
    <t>877251112</t>
  </si>
  <si>
    <t>Montáž elektrokolen 90° na vodovodním potrubí z PE trub d 110</t>
  </si>
  <si>
    <t>1839482246</t>
  </si>
  <si>
    <t>79</t>
  </si>
  <si>
    <t>28611002R</t>
  </si>
  <si>
    <t xml:space="preserve">koleno elektro dn100 90st. </t>
  </si>
  <si>
    <t>772115450</t>
  </si>
  <si>
    <t>80</t>
  </si>
  <si>
    <t>877251122</t>
  </si>
  <si>
    <t>Montáž elektro navrtávacích T-kusů s 360° odbočkou na vodovodním potrubí z PE trub d 110/32</t>
  </si>
  <si>
    <t>1961742049</t>
  </si>
  <si>
    <t>81</t>
  </si>
  <si>
    <t>28614012</t>
  </si>
  <si>
    <t>tvarovka T-kus navrtávací s odbočkou 360° D 110-32mm</t>
  </si>
  <si>
    <t>-1689370590</t>
  </si>
  <si>
    <t>82</t>
  </si>
  <si>
    <t>87727119R</t>
  </si>
  <si>
    <t>Montáž elektro navrtávacích T-kusů s 360° odbočkou na vodovodním potrubí z PE trub d 110/63</t>
  </si>
  <si>
    <t>919737064</t>
  </si>
  <si>
    <t>83</t>
  </si>
  <si>
    <t>2861404R</t>
  </si>
  <si>
    <t>tvarovka T-kus navrtávací s odbočkou 360° D 110-63mm</t>
  </si>
  <si>
    <t>-1521002546</t>
  </si>
  <si>
    <t>84</t>
  </si>
  <si>
    <t>185559940</t>
  </si>
  <si>
    <t>"uznatelné náklady" 4</t>
  </si>
  <si>
    <t>85</t>
  </si>
  <si>
    <t>-1705560317</t>
  </si>
  <si>
    <t>"uznatelné náklady" 1025,41-6,5-54,71</t>
  </si>
  <si>
    <t>86</t>
  </si>
  <si>
    <t>2137777288</t>
  </si>
  <si>
    <t>87</t>
  </si>
  <si>
    <t>1960678726</t>
  </si>
  <si>
    <t>88</t>
  </si>
  <si>
    <t>1163564557</t>
  </si>
  <si>
    <t>89</t>
  </si>
  <si>
    <t>2117970383</t>
  </si>
  <si>
    <t>90</t>
  </si>
  <si>
    <t>-317893894</t>
  </si>
  <si>
    <t>91</t>
  </si>
  <si>
    <t>1261534145</t>
  </si>
  <si>
    <t>92</t>
  </si>
  <si>
    <t>-1772649407</t>
  </si>
  <si>
    <t>93</t>
  </si>
  <si>
    <t>899712111</t>
  </si>
  <si>
    <t>Orientační tabulky na zdivu</t>
  </si>
  <si>
    <t>-561809126</t>
  </si>
  <si>
    <t>94</t>
  </si>
  <si>
    <t>1031266362</t>
  </si>
  <si>
    <t>"V1" 928-54,71-270,7</t>
  </si>
  <si>
    <t>"V1-1" 107</t>
  </si>
  <si>
    <t>"V1-1-1" 49-7</t>
  </si>
  <si>
    <t>"V1-2" 72</t>
  </si>
  <si>
    <t>95</t>
  </si>
  <si>
    <t>89972111R</t>
  </si>
  <si>
    <t>Signalizační vodič DN do 150 mm na potrubí - protlak</t>
  </si>
  <si>
    <t>1492785223</t>
  </si>
  <si>
    <t>"V1" 270,7</t>
  </si>
  <si>
    <t>96</t>
  </si>
  <si>
    <t>-1269334518</t>
  </si>
  <si>
    <t>"V1" 928-54,71</t>
  </si>
  <si>
    <t>"protlak" -270,7</t>
  </si>
  <si>
    <t>97</t>
  </si>
  <si>
    <t>89980101R</t>
  </si>
  <si>
    <t>D+M nerez podpěry pr. 50 mm délky do 500 mm vč. kotvení</t>
  </si>
  <si>
    <t>-260998350</t>
  </si>
  <si>
    <t>98</t>
  </si>
  <si>
    <t>-1954702031</t>
  </si>
  <si>
    <t>89990102R</t>
  </si>
  <si>
    <t>D+M nezer žebřík vč. PE povlaku do dl. 2,5m</t>
  </si>
  <si>
    <t>1290632022</t>
  </si>
  <si>
    <t>100</t>
  </si>
  <si>
    <t>23-M</t>
  </si>
  <si>
    <t>Montáže potrubí</t>
  </si>
  <si>
    <t>101</t>
  </si>
  <si>
    <t>230200118</t>
  </si>
  <si>
    <t>Nasunutí potrubní sekce do ocelové chráničky DN 100</t>
  </si>
  <si>
    <t>-1076733347</t>
  </si>
  <si>
    <t>29,5+57,6+7,8+7,0+9,43+10,0+10,0</t>
  </si>
  <si>
    <t>102</t>
  </si>
  <si>
    <t>56118001R</t>
  </si>
  <si>
    <t>objímka do chráničky - segment I/C/D v. 15mm</t>
  </si>
  <si>
    <t>256</t>
  </si>
  <si>
    <t>-1301419846</t>
  </si>
  <si>
    <t>66+122+13</t>
  </si>
  <si>
    <t>103</t>
  </si>
  <si>
    <t>56118002R</t>
  </si>
  <si>
    <t>objímka do chráničky - segment A/B v. 19 mm</t>
  </si>
  <si>
    <t>-430480783</t>
  </si>
  <si>
    <t>104</t>
  </si>
  <si>
    <t>56118003R</t>
  </si>
  <si>
    <t>objímka do chráničky - segment A/B v. 36 mm</t>
  </si>
  <si>
    <t>-1167065183</t>
  </si>
  <si>
    <t>105</t>
  </si>
  <si>
    <t>56118010R</t>
  </si>
  <si>
    <t>manžeta ukončovací dn110/80</t>
  </si>
  <si>
    <t>1757225363</t>
  </si>
  <si>
    <t>106</t>
  </si>
  <si>
    <t>56118011R</t>
  </si>
  <si>
    <t>manžeta ukončovací dn110/225</t>
  </si>
  <si>
    <t>-2104112048</t>
  </si>
  <si>
    <t>107</t>
  </si>
  <si>
    <t>56118012R</t>
  </si>
  <si>
    <t>manžeta ukončovací dn110/180</t>
  </si>
  <si>
    <t>-1912791951</t>
  </si>
  <si>
    <t>IO 08_1N - Obnova povrchů - vodovod - neuznatelné</t>
  </si>
  <si>
    <t xml:space="preserve">    5 - Komunikace pozemní</t>
  </si>
  <si>
    <t xml:space="preserve">    997 - Přesun sutě</t>
  </si>
  <si>
    <t>113107222</t>
  </si>
  <si>
    <t>Odstranění podkladu z kameniva drceného tl přes 100 do 200 mm strojně pl přes 200 m2</t>
  </si>
  <si>
    <t>894573214</t>
  </si>
  <si>
    <t xml:space="preserve">"nezpůsobilé náklady" </t>
  </si>
  <si>
    <t>"komunikace tř. III." 115,2*2*0,5</t>
  </si>
  <si>
    <t>"komunikace místní" 2549,85*2*0,5</t>
  </si>
  <si>
    <t>"způsobilé náklady"-2462,036</t>
  </si>
  <si>
    <t>113107242</t>
  </si>
  <si>
    <t>Odstranění podkladu živičného tl přes 50 do 100 mm strojně pl přes 200 m2</t>
  </si>
  <si>
    <t>2100641032</t>
  </si>
  <si>
    <t>"komunikace tř. III." 115,2*0,5</t>
  </si>
  <si>
    <t>"komunikace místní" 2549,85*0,5</t>
  </si>
  <si>
    <t>"způsobilé náklady" -1231,018</t>
  </si>
  <si>
    <t>113154353</t>
  </si>
  <si>
    <t>Frézování živičného krytu tl 50 mm pruh š přes 0,5 do 1 m pl přes 1000 do 10000 m2 s překážkami v trase</t>
  </si>
  <si>
    <t>638202076</t>
  </si>
  <si>
    <t>Komunikace pozemní</t>
  </si>
  <si>
    <t>564760111</t>
  </si>
  <si>
    <t>Podklad z kameniva hrubého drceného vel. 16-32 mm plochy přes 100 m2 tl 200 mm</t>
  </si>
  <si>
    <t>-1448102600</t>
  </si>
  <si>
    <t>"nezpůsobilé náklady" 1332,525</t>
  </si>
  <si>
    <t>564761111</t>
  </si>
  <si>
    <t>Podklad z kameniva hrubého drceného vel. 32-63 mm plochy přes 100 m2 tl 200 mm</t>
  </si>
  <si>
    <t>-57204066</t>
  </si>
  <si>
    <t>573111111</t>
  </si>
  <si>
    <t>Postřik živičný infiltrační s posypem z asfaltu množství 0,60 kg/m2</t>
  </si>
  <si>
    <t>-1334202741</t>
  </si>
  <si>
    <t>573211107</t>
  </si>
  <si>
    <t>Postřik živičný spojovací z asfaltu v množství 0,30 kg/m2</t>
  </si>
  <si>
    <t>529489743</t>
  </si>
  <si>
    <t>576136311</t>
  </si>
  <si>
    <t>Asfaltový koberec otevřený AKO 16 (AKOH) tl 40 mm š do 3 m z nemodifikovaného asfaltu</t>
  </si>
  <si>
    <t>732235502</t>
  </si>
  <si>
    <t>"nezpůsobilé náklady" 115,2*2*0,5</t>
  </si>
  <si>
    <t>"způsobilé náklady" -90,0</t>
  </si>
  <si>
    <t>576156311</t>
  </si>
  <si>
    <t>Asfaltový koberec otevřený AKO 16 (AKOH) tl 60 mm š do 3 m z nemodifikovaného asfaltu</t>
  </si>
  <si>
    <t>-1694304090</t>
  </si>
  <si>
    <t>577134111</t>
  </si>
  <si>
    <t>Asfaltový beton vrstva obrusná ACO 11 (ABS) tř. I tl 40 mm š do 3 m z nemodifikovaného asfaltu</t>
  </si>
  <si>
    <t>-58118973</t>
  </si>
  <si>
    <t>997</t>
  </si>
  <si>
    <t>Přesun sutě</t>
  </si>
  <si>
    <t>997221873</t>
  </si>
  <si>
    <t>Poplatek za uložení stavebního odpadu na recyklační skládce (skládkovné) zeminy a kamení zatříděného do Katalogu odpadů pod kódem 17 05 04</t>
  </si>
  <si>
    <t>-351031165</t>
  </si>
  <si>
    <t>"kámen"58,874</t>
  </si>
  <si>
    <t>997221875</t>
  </si>
  <si>
    <t>Poplatek za uložení stavebního odpadu na recyklační skládce (skládkovné) asfaltového bez obsahu dehtu zatříděného do Katalogu odpadů pod kódem 17 03 02</t>
  </si>
  <si>
    <t>-676419621</t>
  </si>
  <si>
    <t>"asfalt"22,332+11,673</t>
  </si>
  <si>
    <t>997231111</t>
  </si>
  <si>
    <t>Vodorovná doprava suti a vybouraných hmot do 1 km</t>
  </si>
  <si>
    <t>-997508731</t>
  </si>
  <si>
    <t>997231119</t>
  </si>
  <si>
    <t>Příplatek ZKD 1 km vodorovné dopravy suti a vybouraných hmot</t>
  </si>
  <si>
    <t>1315188509</t>
  </si>
  <si>
    <t>9*92,879</t>
  </si>
  <si>
    <t>IO 08_1U - Obnova povrchů - vodovod - uznatelné</t>
  </si>
  <si>
    <t>113106123</t>
  </si>
  <si>
    <t>Rozebrání dlažeb ze zámkových dlaždic komunikací pro pěší ručně</t>
  </si>
  <si>
    <t>1020253515</t>
  </si>
  <si>
    <t>"I.etapa" 260,0*0,5</t>
  </si>
  <si>
    <t>113107151</t>
  </si>
  <si>
    <t>Odstranění podkladu z kameniva těženého tl do 100 mm strojně pl přes 50 do 200 m2</t>
  </si>
  <si>
    <t>1914335594</t>
  </si>
  <si>
    <t xml:space="preserve">"dlážděná plocha" </t>
  </si>
  <si>
    <t>-1177362040</t>
  </si>
  <si>
    <t xml:space="preserve">"způsobilé náklady" </t>
  </si>
  <si>
    <t>"komunikace místní" 2462,036*2*0,5</t>
  </si>
  <si>
    <t>600487563</t>
  </si>
  <si>
    <t>"komunikace místní" 2462,036*0,5</t>
  </si>
  <si>
    <t>-1735317829</t>
  </si>
  <si>
    <t>121151113</t>
  </si>
  <si>
    <t>Sejmutí ornice plochy do 500 m2 tl vrstvy do 200 mm strojně</t>
  </si>
  <si>
    <t>-1068429180</t>
  </si>
  <si>
    <t>"I.etapa" 690,34*0,5</t>
  </si>
  <si>
    <t>-471578098</t>
  </si>
  <si>
    <t>"odvoz mezideponie a zpět" 690,34*0,2*0,5</t>
  </si>
  <si>
    <t>167151101</t>
  </si>
  <si>
    <t>Nakládání výkopku z hornin třídy těžitelnosti I skupiny 1 až 3 do 100 m3</t>
  </si>
  <si>
    <t>1036139978</t>
  </si>
  <si>
    <t>690,34*0,2*0,5</t>
  </si>
  <si>
    <t>181351113</t>
  </si>
  <si>
    <t>Rozprostření ornice tl vrstvy do 200 mm pl přes 500 m2 v rovině nebo ve svahu do 1:5 strojně</t>
  </si>
  <si>
    <t>1308895372</t>
  </si>
  <si>
    <t>181411131</t>
  </si>
  <si>
    <t>Založení parkového trávníku výsevem plochy do 1000 m2 v rovině a ve svahu do 1:5</t>
  </si>
  <si>
    <t>-1485409469</t>
  </si>
  <si>
    <t>005724200</t>
  </si>
  <si>
    <t>osivo směs travní parková okrasná</t>
  </si>
  <si>
    <t>kg</t>
  </si>
  <si>
    <t>1287793520</t>
  </si>
  <si>
    <t>690,34*0,03*0,5</t>
  </si>
  <si>
    <t>181951112</t>
  </si>
  <si>
    <t>Úprava pláně v hornině třídy těžitelnosti I, skupiny 1 až 3 se zhutněním strojně</t>
  </si>
  <si>
    <t>639758460</t>
  </si>
  <si>
    <t>690,34*0,5</t>
  </si>
  <si>
    <t>463212111</t>
  </si>
  <si>
    <t>Rovnanina z lomového kamene upraveného s vyklínováním spár úlomky kamene</t>
  </si>
  <si>
    <t>-586692901</t>
  </si>
  <si>
    <t>"I.etapa" 57,37*0,2*0,5</t>
  </si>
  <si>
    <t>-1808592911</t>
  </si>
  <si>
    <t>1008982100</t>
  </si>
  <si>
    <t>564831011</t>
  </si>
  <si>
    <t>Podklad ze štěrkodrtě ŠD plochy do 100 m2 tl 100 mm</t>
  </si>
  <si>
    <t>1049821691</t>
  </si>
  <si>
    <t>-1734106984</t>
  </si>
  <si>
    <t>-1596880611</t>
  </si>
  <si>
    <t>143165117</t>
  </si>
  <si>
    <t>"komunikace tř. III." 90,0*2*0,5</t>
  </si>
  <si>
    <t>-1590485293</t>
  </si>
  <si>
    <t>-1036667030</t>
  </si>
  <si>
    <t>"způsobilé náklady"</t>
  </si>
  <si>
    <t>596211112</t>
  </si>
  <si>
    <t>Kladení zámkové dlažby komunikací pro pěší ručně tl 60 mm skupiny A pl přes 100 do 300 m2</t>
  </si>
  <si>
    <t>-2043022789</t>
  </si>
  <si>
    <t>59245015</t>
  </si>
  <si>
    <t>dlažba zámková tvaru I 200x165x60mm přírodní</t>
  </si>
  <si>
    <t>-2024438518</t>
  </si>
  <si>
    <t>1806934317</t>
  </si>
  <si>
    <t>"kámen"23,4+713,99</t>
  </si>
  <si>
    <t>1682095098</t>
  </si>
  <si>
    <t>"asfalt"270,824+141,567</t>
  </si>
  <si>
    <t>1330373651</t>
  </si>
  <si>
    <t>387578148</t>
  </si>
  <si>
    <t>9*1149,781</t>
  </si>
  <si>
    <t>VRN_1 - VRN - vodovod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</si>
  <si>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</si>
  <si>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</si>
  <si>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</si>
  <si>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</si>
  <si>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</si>
  <si>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</si>
  <si>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VRN1</t>
  </si>
  <si>
    <t>Průzkumné, geodetické a projektové práce</t>
  </si>
  <si>
    <t>012103000</t>
  </si>
  <si>
    <t>Geodetické práce před výstavbou</t>
  </si>
  <si>
    <t>1024</t>
  </si>
  <si>
    <t>-764579294</t>
  </si>
  <si>
    <t>012303000</t>
  </si>
  <si>
    <t>Geodetické práce po výstavbě</t>
  </si>
  <si>
    <t>-305015203</t>
  </si>
  <si>
    <t>VRN3</t>
  </si>
  <si>
    <t>Zařízení staveniště</t>
  </si>
  <si>
    <t>03560003R</t>
  </si>
  <si>
    <t xml:space="preserve">Zařízení staveniště </t>
  </si>
  <si>
    <t>553186149</t>
  </si>
  <si>
    <t>VRN4</t>
  </si>
  <si>
    <t>Inženýrská činnost</t>
  </si>
  <si>
    <t>045002000</t>
  </si>
  <si>
    <t>Kompletační a koordinační činnost</t>
  </si>
  <si>
    <t>1519965929</t>
  </si>
  <si>
    <t>046000201R</t>
  </si>
  <si>
    <t>DIO</t>
  </si>
  <si>
    <t>512</t>
  </si>
  <si>
    <t>1275524166</t>
  </si>
  <si>
    <t>04600201R</t>
  </si>
  <si>
    <t>Koordinátor BOZP při provádění stavby</t>
  </si>
  <si>
    <t>1832321302</t>
  </si>
  <si>
    <t>04600302R</t>
  </si>
  <si>
    <t>Dokumentace skutečného provedení</t>
  </si>
  <si>
    <t>-1500614197</t>
  </si>
  <si>
    <t>04600303R</t>
  </si>
  <si>
    <t>Archeologický průzkum</t>
  </si>
  <si>
    <t>-1029307454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</si>
</sst>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2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2" borderId="19" xfId="0" applyFont="1" applyFill="1" applyBorder="1" applyAlignment="1" applyProtection="1">
      <alignment horizontal="left" vertical="center"/>
      <protection locked="0"/>
    </xf>
    <xf numFmtId="0" fontId="36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tabSelected="1" topLeftCell="A81" workbookViewId="0"/>
  </sheetViews>
  <sheetFormatPr defaultRowHeight="14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0.1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18" t="s">
        <v>14</v>
      </c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R5" s="20"/>
      <c r="BE5" s="215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20" t="s">
        <v>17</v>
      </c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R6" s="20"/>
      <c r="BE6" s="216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16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16"/>
      <c r="BS8" s="17" t="s">
        <v>6</v>
      </c>
    </row>
    <row r="9" spans="1:74" ht="14.45" customHeight="1">
      <c r="B9" s="20"/>
      <c r="AR9" s="20"/>
      <c r="BE9" s="216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26</v>
      </c>
      <c r="AR10" s="20"/>
      <c r="BE10" s="216"/>
      <c r="BS10" s="17" t="s">
        <v>6</v>
      </c>
    </row>
    <row r="11" spans="1:74" ht="18.5" customHeight="1">
      <c r="B11" s="20"/>
      <c r="E11" s="25" t="s">
        <v>27</v>
      </c>
      <c r="AK11" s="27" t="s">
        <v>28</v>
      </c>
      <c r="AN11" s="25" t="s">
        <v>1</v>
      </c>
      <c r="AR11" s="20"/>
      <c r="BE11" s="216"/>
      <c r="BS11" s="17" t="s">
        <v>6</v>
      </c>
    </row>
    <row r="12" spans="1:74" ht="6.95" customHeight="1">
      <c r="B12" s="20"/>
      <c r="AR12" s="20"/>
      <c r="BE12" s="216"/>
      <c r="BS12" s="17" t="s">
        <v>6</v>
      </c>
    </row>
    <row r="13" spans="1:74" ht="12" customHeight="1">
      <c r="B13" s="20"/>
      <c r="D13" s="27" t="s">
        <v>29</v>
      </c>
      <c r="AK13" s="27" t="s">
        <v>25</v>
      </c>
      <c r="AN13" s="29" t="s">
        <v>30</v>
      </c>
      <c r="AR13" s="20"/>
      <c r="BE13" s="216"/>
      <c r="BS13" s="17" t="s">
        <v>6</v>
      </c>
    </row>
    <row r="14" spans="1:74" ht="12.75">
      <c r="B14" s="20"/>
      <c r="E14" s="221" t="s">
        <v>30</v>
      </c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7" t="s">
        <v>28</v>
      </c>
      <c r="AN14" s="29" t="s">
        <v>30</v>
      </c>
      <c r="AR14" s="20"/>
      <c r="BE14" s="216"/>
      <c r="BS14" s="17" t="s">
        <v>6</v>
      </c>
    </row>
    <row r="15" spans="1:74" ht="6.95" customHeight="1">
      <c r="B15" s="20"/>
      <c r="AR15" s="20"/>
      <c r="BE15" s="216"/>
      <c r="BS15" s="17" t="s">
        <v>4</v>
      </c>
    </row>
    <row r="16" spans="1:74" ht="12" customHeight="1">
      <c r="B16" s="20"/>
      <c r="D16" s="27" t="s">
        <v>31</v>
      </c>
      <c r="AK16" s="27" t="s">
        <v>25</v>
      </c>
      <c r="AN16" s="25" t="s">
        <v>32</v>
      </c>
      <c r="AR16" s="20"/>
      <c r="BE16" s="216"/>
      <c r="BS16" s="17" t="s">
        <v>4</v>
      </c>
    </row>
    <row r="17" spans="2:71" ht="18.5" customHeight="1">
      <c r="B17" s="20"/>
      <c r="E17" s="25" t="s">
        <v>33</v>
      </c>
      <c r="AK17" s="27" t="s">
        <v>28</v>
      </c>
      <c r="AN17" s="25" t="s">
        <v>1</v>
      </c>
      <c r="AR17" s="20"/>
      <c r="BE17" s="216"/>
      <c r="BS17" s="17" t="s">
        <v>34</v>
      </c>
    </row>
    <row r="18" spans="2:71" ht="6.95" customHeight="1">
      <c r="B18" s="20"/>
      <c r="AR18" s="20"/>
      <c r="BE18" s="216"/>
      <c r="BS18" s="17" t="s">
        <v>6</v>
      </c>
    </row>
    <row r="19" spans="2:71" ht="12" customHeight="1">
      <c r="B19" s="20"/>
      <c r="D19" s="27" t="s">
        <v>35</v>
      </c>
      <c r="AK19" s="27" t="s">
        <v>25</v>
      </c>
      <c r="AN19" s="25" t="s">
        <v>1</v>
      </c>
      <c r="AR19" s="20"/>
      <c r="BE19" s="216"/>
      <c r="BS19" s="17" t="s">
        <v>6</v>
      </c>
    </row>
    <row r="20" spans="2:71" ht="18.5" customHeight="1">
      <c r="B20" s="20"/>
      <c r="E20" s="25" t="s">
        <v>36</v>
      </c>
      <c r="AK20" s="27" t="s">
        <v>28</v>
      </c>
      <c r="AN20" s="25" t="s">
        <v>1</v>
      </c>
      <c r="AR20" s="20"/>
      <c r="BE20" s="216"/>
      <c r="BS20" s="17" t="s">
        <v>34</v>
      </c>
    </row>
    <row r="21" spans="2:71" ht="6.95" customHeight="1">
      <c r="B21" s="20"/>
      <c r="AR21" s="20"/>
      <c r="BE21" s="216"/>
    </row>
    <row r="22" spans="2:71" ht="12" customHeight="1">
      <c r="B22" s="20"/>
      <c r="D22" s="27" t="s">
        <v>37</v>
      </c>
      <c r="AR22" s="20"/>
      <c r="BE22" s="216"/>
    </row>
    <row r="23" spans="2:71" ht="16.5" customHeight="1">
      <c r="B23" s="20"/>
      <c r="E23" s="223" t="s">
        <v>1</v>
      </c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R23" s="20"/>
      <c r="BE23" s="216"/>
    </row>
    <row r="24" spans="2:71" ht="6.95" customHeight="1">
      <c r="B24" s="20"/>
      <c r="AR24" s="20"/>
      <c r="BE24" s="216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16"/>
    </row>
    <row r="26" spans="2:71" s="1" customFormat="1" ht="25.9" customHeight="1">
      <c r="B26" s="32"/>
      <c r="D26" s="33" t="s">
        <v>38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24">
        <f>ROUND(AG94,2)</f>
        <v>0</v>
      </c>
      <c r="AL26" s="225"/>
      <c r="AM26" s="225"/>
      <c r="AN26" s="225"/>
      <c r="AO26" s="225"/>
      <c r="AR26" s="32"/>
      <c r="BE26" s="216"/>
    </row>
    <row r="27" spans="2:71" s="1" customFormat="1" ht="6.95" customHeight="1">
      <c r="B27" s="32"/>
      <c r="AR27" s="32"/>
      <c r="BE27" s="216"/>
    </row>
    <row r="28" spans="2:71" s="1" customFormat="1" ht="12.75">
      <c r="B28" s="32"/>
      <c r="L28" s="226" t="s">
        <v>39</v>
      </c>
      <c r="M28" s="226"/>
      <c r="N28" s="226"/>
      <c r="O28" s="226"/>
      <c r="P28" s="226"/>
      <c r="W28" s="226" t="s">
        <v>40</v>
      </c>
      <c r="X28" s="226"/>
      <c r="Y28" s="226"/>
      <c r="Z28" s="226"/>
      <c r="AA28" s="226"/>
      <c r="AB28" s="226"/>
      <c r="AC28" s="226"/>
      <c r="AD28" s="226"/>
      <c r="AE28" s="226"/>
      <c r="AK28" s="226" t="s">
        <v>41</v>
      </c>
      <c r="AL28" s="226"/>
      <c r="AM28" s="226"/>
      <c r="AN28" s="226"/>
      <c r="AO28" s="226"/>
      <c r="AR28" s="32"/>
      <c r="BE28" s="216"/>
    </row>
    <row r="29" spans="2:71" s="2" customFormat="1" ht="14.45" customHeight="1">
      <c r="B29" s="36"/>
      <c r="D29" s="27" t="s">
        <v>42</v>
      </c>
      <c r="F29" s="27" t="s">
        <v>43</v>
      </c>
      <c r="L29" s="229">
        <v>0.21</v>
      </c>
      <c r="M29" s="228"/>
      <c r="N29" s="228"/>
      <c r="O29" s="228"/>
      <c r="P29" s="228"/>
      <c r="W29" s="227">
        <f>ROUND(AZ94, 2)</f>
        <v>0</v>
      </c>
      <c r="X29" s="228"/>
      <c r="Y29" s="228"/>
      <c r="Z29" s="228"/>
      <c r="AA29" s="228"/>
      <c r="AB29" s="228"/>
      <c r="AC29" s="228"/>
      <c r="AD29" s="228"/>
      <c r="AE29" s="228"/>
      <c r="AK29" s="227">
        <f>ROUND(AV94, 2)</f>
        <v>0</v>
      </c>
      <c r="AL29" s="228"/>
      <c r="AM29" s="228"/>
      <c r="AN29" s="228"/>
      <c r="AO29" s="228"/>
      <c r="AR29" s="36"/>
      <c r="BE29" s="217"/>
    </row>
    <row r="30" spans="2:71" s="2" customFormat="1" ht="14.45" customHeight="1">
      <c r="B30" s="36"/>
      <c r="F30" s="27" t="s">
        <v>44</v>
      </c>
      <c r="L30" s="229">
        <v>0.15</v>
      </c>
      <c r="M30" s="228"/>
      <c r="N30" s="228"/>
      <c r="O30" s="228"/>
      <c r="P30" s="228"/>
      <c r="W30" s="227">
        <f>ROUND(BA94, 2)</f>
        <v>0</v>
      </c>
      <c r="X30" s="228"/>
      <c r="Y30" s="228"/>
      <c r="Z30" s="228"/>
      <c r="AA30" s="228"/>
      <c r="AB30" s="228"/>
      <c r="AC30" s="228"/>
      <c r="AD30" s="228"/>
      <c r="AE30" s="228"/>
      <c r="AK30" s="227">
        <f>ROUND(AW94, 2)</f>
        <v>0</v>
      </c>
      <c r="AL30" s="228"/>
      <c r="AM30" s="228"/>
      <c r="AN30" s="228"/>
      <c r="AO30" s="228"/>
      <c r="AR30" s="36"/>
      <c r="BE30" s="217"/>
    </row>
    <row r="31" spans="2:71" s="2" customFormat="1" ht="14.45" hidden="1" customHeight="1">
      <c r="B31" s="36"/>
      <c r="F31" s="27" t="s">
        <v>45</v>
      </c>
      <c r="L31" s="229">
        <v>0.21</v>
      </c>
      <c r="M31" s="228"/>
      <c r="N31" s="228"/>
      <c r="O31" s="228"/>
      <c r="P31" s="228"/>
      <c r="W31" s="227">
        <f>ROUND(BB94, 2)</f>
        <v>0</v>
      </c>
      <c r="X31" s="228"/>
      <c r="Y31" s="228"/>
      <c r="Z31" s="228"/>
      <c r="AA31" s="228"/>
      <c r="AB31" s="228"/>
      <c r="AC31" s="228"/>
      <c r="AD31" s="228"/>
      <c r="AE31" s="228"/>
      <c r="AK31" s="227">
        <v>0</v>
      </c>
      <c r="AL31" s="228"/>
      <c r="AM31" s="228"/>
      <c r="AN31" s="228"/>
      <c r="AO31" s="228"/>
      <c r="AR31" s="36"/>
      <c r="BE31" s="217"/>
    </row>
    <row r="32" spans="2:71" s="2" customFormat="1" ht="14.45" hidden="1" customHeight="1">
      <c r="B32" s="36"/>
      <c r="F32" s="27" t="s">
        <v>46</v>
      </c>
      <c r="L32" s="229">
        <v>0.15</v>
      </c>
      <c r="M32" s="228"/>
      <c r="N32" s="228"/>
      <c r="O32" s="228"/>
      <c r="P32" s="228"/>
      <c r="W32" s="227">
        <f>ROUND(BC94, 2)</f>
        <v>0</v>
      </c>
      <c r="X32" s="228"/>
      <c r="Y32" s="228"/>
      <c r="Z32" s="228"/>
      <c r="AA32" s="228"/>
      <c r="AB32" s="228"/>
      <c r="AC32" s="228"/>
      <c r="AD32" s="228"/>
      <c r="AE32" s="228"/>
      <c r="AK32" s="227">
        <v>0</v>
      </c>
      <c r="AL32" s="228"/>
      <c r="AM32" s="228"/>
      <c r="AN32" s="228"/>
      <c r="AO32" s="228"/>
      <c r="AR32" s="36"/>
      <c r="BE32" s="217"/>
    </row>
    <row r="33" spans="2:57" s="2" customFormat="1" ht="14.45" hidden="1" customHeight="1">
      <c r="B33" s="36"/>
      <c r="F33" s="27" t="s">
        <v>47</v>
      </c>
      <c r="L33" s="229">
        <v>0</v>
      </c>
      <c r="M33" s="228"/>
      <c r="N33" s="228"/>
      <c r="O33" s="228"/>
      <c r="P33" s="228"/>
      <c r="W33" s="227">
        <f>ROUND(BD94, 2)</f>
        <v>0</v>
      </c>
      <c r="X33" s="228"/>
      <c r="Y33" s="228"/>
      <c r="Z33" s="228"/>
      <c r="AA33" s="228"/>
      <c r="AB33" s="228"/>
      <c r="AC33" s="228"/>
      <c r="AD33" s="228"/>
      <c r="AE33" s="228"/>
      <c r="AK33" s="227">
        <v>0</v>
      </c>
      <c r="AL33" s="228"/>
      <c r="AM33" s="228"/>
      <c r="AN33" s="228"/>
      <c r="AO33" s="228"/>
      <c r="AR33" s="36"/>
      <c r="BE33" s="217"/>
    </row>
    <row r="34" spans="2:57" s="1" customFormat="1" ht="6.95" customHeight="1">
      <c r="B34" s="32"/>
      <c r="AR34" s="32"/>
      <c r="BE34" s="216"/>
    </row>
    <row r="35" spans="2:57" s="1" customFormat="1" ht="25.9" customHeight="1">
      <c r="B35" s="32"/>
      <c r="C35" s="37"/>
      <c r="D35" s="38" t="s">
        <v>48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49</v>
      </c>
      <c r="U35" s="39"/>
      <c r="V35" s="39"/>
      <c r="W35" s="39"/>
      <c r="X35" s="233" t="s">
        <v>50</v>
      </c>
      <c r="Y35" s="231"/>
      <c r="Z35" s="231"/>
      <c r="AA35" s="231"/>
      <c r="AB35" s="231"/>
      <c r="AC35" s="39"/>
      <c r="AD35" s="39"/>
      <c r="AE35" s="39"/>
      <c r="AF35" s="39"/>
      <c r="AG35" s="39"/>
      <c r="AH35" s="39"/>
      <c r="AI35" s="39"/>
      <c r="AJ35" s="39"/>
      <c r="AK35" s="230">
        <f>SUM(AK26:AK33)</f>
        <v>0</v>
      </c>
      <c r="AL35" s="231"/>
      <c r="AM35" s="231"/>
      <c r="AN35" s="231"/>
      <c r="AO35" s="232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51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52</v>
      </c>
      <c r="AI49" s="42"/>
      <c r="AJ49" s="42"/>
      <c r="AK49" s="42"/>
      <c r="AL49" s="42"/>
      <c r="AM49" s="42"/>
      <c r="AN49" s="42"/>
      <c r="AO49" s="42"/>
      <c r="AR49" s="32"/>
    </row>
    <row r="50" spans="2:44" ht="10.15">
      <c r="B50" s="20"/>
      <c r="AR50" s="20"/>
    </row>
    <row r="51" spans="2:44" ht="10.15">
      <c r="B51" s="20"/>
      <c r="AR51" s="20"/>
    </row>
    <row r="52" spans="2:44" ht="10.15">
      <c r="B52" s="20"/>
      <c r="AR52" s="20"/>
    </row>
    <row r="53" spans="2:44" ht="10.15">
      <c r="B53" s="20"/>
      <c r="AR53" s="20"/>
    </row>
    <row r="54" spans="2:44" ht="10.15">
      <c r="B54" s="20"/>
      <c r="AR54" s="20"/>
    </row>
    <row r="55" spans="2:44" ht="10.15">
      <c r="B55" s="20"/>
      <c r="AR55" s="20"/>
    </row>
    <row r="56" spans="2:44" ht="10.15">
      <c r="B56" s="20"/>
      <c r="AR56" s="20"/>
    </row>
    <row r="57" spans="2:44" ht="10.15">
      <c r="B57" s="20"/>
      <c r="AR57" s="20"/>
    </row>
    <row r="58" spans="2:44" ht="10.15">
      <c r="B58" s="20"/>
      <c r="AR58" s="20"/>
    </row>
    <row r="59" spans="2:44" ht="10.15">
      <c r="B59" s="20"/>
      <c r="AR59" s="20"/>
    </row>
    <row r="60" spans="2:44" s="1" customFormat="1" ht="12.75">
      <c r="B60" s="32"/>
      <c r="D60" s="43" t="s">
        <v>53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54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53</v>
      </c>
      <c r="AI60" s="34"/>
      <c r="AJ60" s="34"/>
      <c r="AK60" s="34"/>
      <c r="AL60" s="34"/>
      <c r="AM60" s="43" t="s">
        <v>54</v>
      </c>
      <c r="AN60" s="34"/>
      <c r="AO60" s="34"/>
      <c r="AR60" s="32"/>
    </row>
    <row r="61" spans="2:44" ht="10.15">
      <c r="B61" s="20"/>
      <c r="AR61" s="20"/>
    </row>
    <row r="62" spans="2:44" ht="10.15">
      <c r="B62" s="20"/>
      <c r="AR62" s="20"/>
    </row>
    <row r="63" spans="2:44" ht="10.15">
      <c r="B63" s="20"/>
      <c r="AR63" s="20"/>
    </row>
    <row r="64" spans="2:44" s="1" customFormat="1" ht="13.15">
      <c r="B64" s="32"/>
      <c r="D64" s="41" t="s">
        <v>55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56</v>
      </c>
      <c r="AI64" s="42"/>
      <c r="AJ64" s="42"/>
      <c r="AK64" s="42"/>
      <c r="AL64" s="42"/>
      <c r="AM64" s="42"/>
      <c r="AN64" s="42"/>
      <c r="AO64" s="42"/>
      <c r="AR64" s="32"/>
    </row>
    <row r="65" spans="2:44" ht="10.15">
      <c r="B65" s="20"/>
      <c r="AR65" s="20"/>
    </row>
    <row r="66" spans="2:44" ht="10.15">
      <c r="B66" s="20"/>
      <c r="AR66" s="20"/>
    </row>
    <row r="67" spans="2:44" ht="10.15">
      <c r="B67" s="20"/>
      <c r="AR67" s="20"/>
    </row>
    <row r="68" spans="2:44" ht="10.15">
      <c r="B68" s="20"/>
      <c r="AR68" s="20"/>
    </row>
    <row r="69" spans="2:44" ht="10.15">
      <c r="B69" s="20"/>
      <c r="AR69" s="20"/>
    </row>
    <row r="70" spans="2:44" ht="10.15">
      <c r="B70" s="20"/>
      <c r="AR70" s="20"/>
    </row>
    <row r="71" spans="2:44" ht="10.15">
      <c r="B71" s="20"/>
      <c r="AR71" s="20"/>
    </row>
    <row r="72" spans="2:44" ht="10.15">
      <c r="B72" s="20"/>
      <c r="AR72" s="20"/>
    </row>
    <row r="73" spans="2:44" ht="10.15">
      <c r="B73" s="20"/>
      <c r="AR73" s="20"/>
    </row>
    <row r="74" spans="2:44" ht="10.15">
      <c r="B74" s="20"/>
      <c r="AR74" s="20"/>
    </row>
    <row r="75" spans="2:44" s="1" customFormat="1" ht="12.75">
      <c r="B75" s="32"/>
      <c r="D75" s="43" t="s">
        <v>53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54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53</v>
      </c>
      <c r="AI75" s="34"/>
      <c r="AJ75" s="34"/>
      <c r="AK75" s="34"/>
      <c r="AL75" s="34"/>
      <c r="AM75" s="43" t="s">
        <v>54</v>
      </c>
      <c r="AN75" s="34"/>
      <c r="AO75" s="34"/>
      <c r="AR75" s="32"/>
    </row>
    <row r="76" spans="2:44" s="1" customFormat="1" ht="10.15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57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3046_I_V1</v>
      </c>
      <c r="AR84" s="48"/>
    </row>
    <row r="85" spans="1:91" s="4" customFormat="1" ht="36.950000000000003" customHeight="1">
      <c r="B85" s="49"/>
      <c r="C85" s="50" t="s">
        <v>16</v>
      </c>
      <c r="L85" s="196" t="str">
        <f>K6</f>
        <v>Prodloužení splaškové kanalizace a vodovodu Ludvíkov a Velké Losiny</v>
      </c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>Velké Losiny</v>
      </c>
      <c r="AI87" s="27" t="s">
        <v>22</v>
      </c>
      <c r="AM87" s="198" t="str">
        <f>IF(AN8= "","",AN8)</f>
        <v>7. 2. 2025</v>
      </c>
      <c r="AN87" s="198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24</v>
      </c>
      <c r="L89" s="3" t="str">
        <f>IF(E11= "","",E11)</f>
        <v>Obec Velké Losiny</v>
      </c>
      <c r="AI89" s="27" t="s">
        <v>31</v>
      </c>
      <c r="AM89" s="199" t="str">
        <f>IF(E17="","",E17)</f>
        <v>IGEA s.r.o.</v>
      </c>
      <c r="AN89" s="200"/>
      <c r="AO89" s="200"/>
      <c r="AP89" s="200"/>
      <c r="AR89" s="32"/>
      <c r="AS89" s="201" t="s">
        <v>58</v>
      </c>
      <c r="AT89" s="202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29</v>
      </c>
      <c r="L90" s="3" t="str">
        <f>IF(E14= "Vyplň údaj","",E14)</f>
        <v/>
      </c>
      <c r="AI90" s="27" t="s">
        <v>35</v>
      </c>
      <c r="AM90" s="199" t="str">
        <f>IF(E20="","",E20)</f>
        <v>R.Vojtěchová</v>
      </c>
      <c r="AN90" s="200"/>
      <c r="AO90" s="200"/>
      <c r="AP90" s="200"/>
      <c r="AR90" s="32"/>
      <c r="AS90" s="203"/>
      <c r="AT90" s="204"/>
      <c r="BD90" s="56"/>
    </row>
    <row r="91" spans="1:91" s="1" customFormat="1" ht="10.8" customHeight="1">
      <c r="B91" s="32"/>
      <c r="AR91" s="32"/>
      <c r="AS91" s="203"/>
      <c r="AT91" s="204"/>
      <c r="BD91" s="56"/>
    </row>
    <row r="92" spans="1:91" s="1" customFormat="1" ht="29.25" customHeight="1">
      <c r="B92" s="32"/>
      <c r="C92" s="205" t="s">
        <v>59</v>
      </c>
      <c r="D92" s="206"/>
      <c r="E92" s="206"/>
      <c r="F92" s="206"/>
      <c r="G92" s="206"/>
      <c r="H92" s="57"/>
      <c r="I92" s="208" t="s">
        <v>60</v>
      </c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7" t="s">
        <v>61</v>
      </c>
      <c r="AH92" s="206"/>
      <c r="AI92" s="206"/>
      <c r="AJ92" s="206"/>
      <c r="AK92" s="206"/>
      <c r="AL92" s="206"/>
      <c r="AM92" s="206"/>
      <c r="AN92" s="208" t="s">
        <v>62</v>
      </c>
      <c r="AO92" s="206"/>
      <c r="AP92" s="209"/>
      <c r="AQ92" s="58" t="s">
        <v>63</v>
      </c>
      <c r="AR92" s="32"/>
      <c r="AS92" s="59" t="s">
        <v>64</v>
      </c>
      <c r="AT92" s="60" t="s">
        <v>65</v>
      </c>
      <c r="AU92" s="60" t="s">
        <v>66</v>
      </c>
      <c r="AV92" s="60" t="s">
        <v>67</v>
      </c>
      <c r="AW92" s="60" t="s">
        <v>68</v>
      </c>
      <c r="AX92" s="60" t="s">
        <v>69</v>
      </c>
      <c r="AY92" s="60" t="s">
        <v>70</v>
      </c>
      <c r="AZ92" s="60" t="s">
        <v>71</v>
      </c>
      <c r="BA92" s="60" t="s">
        <v>72</v>
      </c>
      <c r="BB92" s="60" t="s">
        <v>73</v>
      </c>
      <c r="BC92" s="60" t="s">
        <v>74</v>
      </c>
      <c r="BD92" s="61" t="s">
        <v>75</v>
      </c>
    </row>
    <row r="93" spans="1:91" s="1" customFormat="1" ht="10.8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76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13">
        <f>ROUND(SUM(AG95:AG101),2)</f>
        <v>0</v>
      </c>
      <c r="AH94" s="213"/>
      <c r="AI94" s="213"/>
      <c r="AJ94" s="213"/>
      <c r="AK94" s="213"/>
      <c r="AL94" s="213"/>
      <c r="AM94" s="213"/>
      <c r="AN94" s="214">
        <f t="shared" ref="AN94:AN101" si="0">SUM(AG94,AT94)</f>
        <v>0</v>
      </c>
      <c r="AO94" s="214"/>
      <c r="AP94" s="214"/>
      <c r="AQ94" s="67" t="s">
        <v>1</v>
      </c>
      <c r="AR94" s="63"/>
      <c r="AS94" s="68">
        <f>ROUND(SUM(AS95:AS101),2)</f>
        <v>0</v>
      </c>
      <c r="AT94" s="69">
        <f t="shared" ref="AT94:AT101" si="1">ROUND(SUM(AV94:AW94),2)</f>
        <v>0</v>
      </c>
      <c r="AU94" s="70">
        <f>ROUND(SUM(AU95:AU101),5)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ROUND(SUM(AZ95:AZ101),2)</f>
        <v>0</v>
      </c>
      <c r="BA94" s="69">
        <f>ROUND(SUM(BA95:BA101),2)</f>
        <v>0</v>
      </c>
      <c r="BB94" s="69">
        <f>ROUND(SUM(BB95:BB101),2)</f>
        <v>0</v>
      </c>
      <c r="BC94" s="69">
        <f>ROUND(SUM(BC95:BC101),2)</f>
        <v>0</v>
      </c>
      <c r="BD94" s="71">
        <f>ROUND(SUM(BD95:BD101),2)</f>
        <v>0</v>
      </c>
      <c r="BS94" s="72" t="s">
        <v>77</v>
      </c>
      <c r="BT94" s="72" t="s">
        <v>78</v>
      </c>
      <c r="BU94" s="73" t="s">
        <v>79</v>
      </c>
      <c r="BV94" s="72" t="s">
        <v>80</v>
      </c>
      <c r="BW94" s="72" t="s">
        <v>5</v>
      </c>
      <c r="BX94" s="72" t="s">
        <v>81</v>
      </c>
      <c r="CL94" s="72" t="s">
        <v>1</v>
      </c>
    </row>
    <row r="95" spans="1:91" s="6" customFormat="1" ht="24.75" customHeight="1">
      <c r="A95" s="74" t="s">
        <v>82</v>
      </c>
      <c r="B95" s="75"/>
      <c r="C95" s="76"/>
      <c r="D95" s="210" t="s">
        <v>83</v>
      </c>
      <c r="E95" s="210"/>
      <c r="F95" s="210"/>
      <c r="G95" s="210"/>
      <c r="H95" s="210"/>
      <c r="I95" s="77"/>
      <c r="J95" s="210" t="s">
        <v>84</v>
      </c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11">
        <f>'IO 01-2N - Vodovodní příp...'!J30</f>
        <v>0</v>
      </c>
      <c r="AH95" s="212"/>
      <c r="AI95" s="212"/>
      <c r="AJ95" s="212"/>
      <c r="AK95" s="212"/>
      <c r="AL95" s="212"/>
      <c r="AM95" s="212"/>
      <c r="AN95" s="211">
        <f t="shared" si="0"/>
        <v>0</v>
      </c>
      <c r="AO95" s="212"/>
      <c r="AP95" s="212"/>
      <c r="AQ95" s="78" t="s">
        <v>85</v>
      </c>
      <c r="AR95" s="75"/>
      <c r="AS95" s="79">
        <v>0</v>
      </c>
      <c r="AT95" s="80">
        <f t="shared" si="1"/>
        <v>0</v>
      </c>
      <c r="AU95" s="81">
        <f>'IO 01-2N - Vodovodní příp...'!P122</f>
        <v>0</v>
      </c>
      <c r="AV95" s="80">
        <f>'IO 01-2N - Vodovodní příp...'!J33</f>
        <v>0</v>
      </c>
      <c r="AW95" s="80">
        <f>'IO 01-2N - Vodovodní příp...'!J34</f>
        <v>0</v>
      </c>
      <c r="AX95" s="80">
        <f>'IO 01-2N - Vodovodní příp...'!J35</f>
        <v>0</v>
      </c>
      <c r="AY95" s="80">
        <f>'IO 01-2N - Vodovodní příp...'!J36</f>
        <v>0</v>
      </c>
      <c r="AZ95" s="80">
        <f>'IO 01-2N - Vodovodní příp...'!F33</f>
        <v>0</v>
      </c>
      <c r="BA95" s="80">
        <f>'IO 01-2N - Vodovodní příp...'!F34</f>
        <v>0</v>
      </c>
      <c r="BB95" s="80">
        <f>'IO 01-2N - Vodovodní příp...'!F35</f>
        <v>0</v>
      </c>
      <c r="BC95" s="80">
        <f>'IO 01-2N - Vodovodní příp...'!F36</f>
        <v>0</v>
      </c>
      <c r="BD95" s="82">
        <f>'IO 01-2N - Vodovodní příp...'!F37</f>
        <v>0</v>
      </c>
      <c r="BT95" s="83" t="s">
        <v>86</v>
      </c>
      <c r="BV95" s="83" t="s">
        <v>80</v>
      </c>
      <c r="BW95" s="83" t="s">
        <v>87</v>
      </c>
      <c r="BX95" s="83" t="s">
        <v>5</v>
      </c>
      <c r="CL95" s="83" t="s">
        <v>1</v>
      </c>
      <c r="CM95" s="83" t="s">
        <v>88</v>
      </c>
    </row>
    <row r="96" spans="1:91" s="6" customFormat="1" ht="24.75" customHeight="1">
      <c r="A96" s="74" t="s">
        <v>82</v>
      </c>
      <c r="B96" s="75"/>
      <c r="C96" s="76"/>
      <c r="D96" s="210" t="s">
        <v>89</v>
      </c>
      <c r="E96" s="210"/>
      <c r="F96" s="210"/>
      <c r="G96" s="210"/>
      <c r="H96" s="210"/>
      <c r="I96" s="77"/>
      <c r="J96" s="210" t="s">
        <v>90</v>
      </c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1">
        <f>'IO 01-2U - Vodovodní příp...'!J30</f>
        <v>0</v>
      </c>
      <c r="AH96" s="212"/>
      <c r="AI96" s="212"/>
      <c r="AJ96" s="212"/>
      <c r="AK96" s="212"/>
      <c r="AL96" s="212"/>
      <c r="AM96" s="212"/>
      <c r="AN96" s="211">
        <f t="shared" si="0"/>
        <v>0</v>
      </c>
      <c r="AO96" s="212"/>
      <c r="AP96" s="212"/>
      <c r="AQ96" s="78" t="s">
        <v>85</v>
      </c>
      <c r="AR96" s="75"/>
      <c r="AS96" s="79">
        <v>0</v>
      </c>
      <c r="AT96" s="80">
        <f t="shared" si="1"/>
        <v>0</v>
      </c>
      <c r="AU96" s="81">
        <f>'IO 01-2U - Vodovodní příp...'!P122</f>
        <v>0</v>
      </c>
      <c r="AV96" s="80">
        <f>'IO 01-2U - Vodovodní příp...'!J33</f>
        <v>0</v>
      </c>
      <c r="AW96" s="80">
        <f>'IO 01-2U - Vodovodní příp...'!J34</f>
        <v>0</v>
      </c>
      <c r="AX96" s="80">
        <f>'IO 01-2U - Vodovodní příp...'!J35</f>
        <v>0</v>
      </c>
      <c r="AY96" s="80">
        <f>'IO 01-2U - Vodovodní příp...'!J36</f>
        <v>0</v>
      </c>
      <c r="AZ96" s="80">
        <f>'IO 01-2U - Vodovodní příp...'!F33</f>
        <v>0</v>
      </c>
      <c r="BA96" s="80">
        <f>'IO 01-2U - Vodovodní příp...'!F34</f>
        <v>0</v>
      </c>
      <c r="BB96" s="80">
        <f>'IO 01-2U - Vodovodní příp...'!F35</f>
        <v>0</v>
      </c>
      <c r="BC96" s="80">
        <f>'IO 01-2U - Vodovodní příp...'!F36</f>
        <v>0</v>
      </c>
      <c r="BD96" s="82">
        <f>'IO 01-2U - Vodovodní příp...'!F37</f>
        <v>0</v>
      </c>
      <c r="BT96" s="83" t="s">
        <v>86</v>
      </c>
      <c r="BV96" s="83" t="s">
        <v>80</v>
      </c>
      <c r="BW96" s="83" t="s">
        <v>91</v>
      </c>
      <c r="BX96" s="83" t="s">
        <v>5</v>
      </c>
      <c r="CL96" s="83" t="s">
        <v>1</v>
      </c>
      <c r="CM96" s="83" t="s">
        <v>88</v>
      </c>
    </row>
    <row r="97" spans="1:91" s="6" customFormat="1" ht="16.5" customHeight="1">
      <c r="A97" s="74" t="s">
        <v>82</v>
      </c>
      <c r="B97" s="75"/>
      <c r="C97" s="76"/>
      <c r="D97" s="210" t="s">
        <v>92</v>
      </c>
      <c r="E97" s="210"/>
      <c r="F97" s="210"/>
      <c r="G97" s="210"/>
      <c r="H97" s="210"/>
      <c r="I97" s="77"/>
      <c r="J97" s="210" t="s">
        <v>93</v>
      </c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11">
        <f>'IO 01N - Vodovod - neuzna...'!J30</f>
        <v>0</v>
      </c>
      <c r="AH97" s="212"/>
      <c r="AI97" s="212"/>
      <c r="AJ97" s="212"/>
      <c r="AK97" s="212"/>
      <c r="AL97" s="212"/>
      <c r="AM97" s="212"/>
      <c r="AN97" s="211">
        <f t="shared" si="0"/>
        <v>0</v>
      </c>
      <c r="AO97" s="212"/>
      <c r="AP97" s="212"/>
      <c r="AQ97" s="78" t="s">
        <v>85</v>
      </c>
      <c r="AR97" s="75"/>
      <c r="AS97" s="79">
        <v>0</v>
      </c>
      <c r="AT97" s="80">
        <f t="shared" si="1"/>
        <v>0</v>
      </c>
      <c r="AU97" s="81">
        <f>'IO 01N - Vodovod - neuzna...'!P122</f>
        <v>0</v>
      </c>
      <c r="AV97" s="80">
        <f>'IO 01N - Vodovod - neuzna...'!J33</f>
        <v>0</v>
      </c>
      <c r="AW97" s="80">
        <f>'IO 01N - Vodovod - neuzna...'!J34</f>
        <v>0</v>
      </c>
      <c r="AX97" s="80">
        <f>'IO 01N - Vodovod - neuzna...'!J35</f>
        <v>0</v>
      </c>
      <c r="AY97" s="80">
        <f>'IO 01N - Vodovod - neuzna...'!J36</f>
        <v>0</v>
      </c>
      <c r="AZ97" s="80">
        <f>'IO 01N - Vodovod - neuzna...'!F33</f>
        <v>0</v>
      </c>
      <c r="BA97" s="80">
        <f>'IO 01N - Vodovod - neuzna...'!F34</f>
        <v>0</v>
      </c>
      <c r="BB97" s="80">
        <f>'IO 01N - Vodovod - neuzna...'!F35</f>
        <v>0</v>
      </c>
      <c r="BC97" s="80">
        <f>'IO 01N - Vodovod - neuzna...'!F36</f>
        <v>0</v>
      </c>
      <c r="BD97" s="82">
        <f>'IO 01N - Vodovod - neuzna...'!F37</f>
        <v>0</v>
      </c>
      <c r="BT97" s="83" t="s">
        <v>86</v>
      </c>
      <c r="BV97" s="83" t="s">
        <v>80</v>
      </c>
      <c r="BW97" s="83" t="s">
        <v>94</v>
      </c>
      <c r="BX97" s="83" t="s">
        <v>5</v>
      </c>
      <c r="CL97" s="83" t="s">
        <v>1</v>
      </c>
      <c r="CM97" s="83" t="s">
        <v>88</v>
      </c>
    </row>
    <row r="98" spans="1:91" s="6" customFormat="1" ht="16.5" customHeight="1">
      <c r="A98" s="74" t="s">
        <v>82</v>
      </c>
      <c r="B98" s="75"/>
      <c r="C98" s="76"/>
      <c r="D98" s="210" t="s">
        <v>95</v>
      </c>
      <c r="E98" s="210"/>
      <c r="F98" s="210"/>
      <c r="G98" s="210"/>
      <c r="H98" s="210"/>
      <c r="I98" s="77"/>
      <c r="J98" s="210" t="s">
        <v>96</v>
      </c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1">
        <f>'IO 01U - Vodovod - uznatelné'!J30</f>
        <v>0</v>
      </c>
      <c r="AH98" s="212"/>
      <c r="AI98" s="212"/>
      <c r="AJ98" s="212"/>
      <c r="AK98" s="212"/>
      <c r="AL98" s="212"/>
      <c r="AM98" s="212"/>
      <c r="AN98" s="211">
        <f t="shared" si="0"/>
        <v>0</v>
      </c>
      <c r="AO98" s="212"/>
      <c r="AP98" s="212"/>
      <c r="AQ98" s="78" t="s">
        <v>85</v>
      </c>
      <c r="AR98" s="75"/>
      <c r="AS98" s="79">
        <v>0</v>
      </c>
      <c r="AT98" s="80">
        <f t="shared" si="1"/>
        <v>0</v>
      </c>
      <c r="AU98" s="81">
        <f>'IO 01U - Vodovod - uznatelné'!P123</f>
        <v>0</v>
      </c>
      <c r="AV98" s="80">
        <f>'IO 01U - Vodovod - uznatelné'!J33</f>
        <v>0</v>
      </c>
      <c r="AW98" s="80">
        <f>'IO 01U - Vodovod - uznatelné'!J34</f>
        <v>0</v>
      </c>
      <c r="AX98" s="80">
        <f>'IO 01U - Vodovod - uznatelné'!J35</f>
        <v>0</v>
      </c>
      <c r="AY98" s="80">
        <f>'IO 01U - Vodovod - uznatelné'!J36</f>
        <v>0</v>
      </c>
      <c r="AZ98" s="80">
        <f>'IO 01U - Vodovod - uznatelné'!F33</f>
        <v>0</v>
      </c>
      <c r="BA98" s="80">
        <f>'IO 01U - Vodovod - uznatelné'!F34</f>
        <v>0</v>
      </c>
      <c r="BB98" s="80">
        <f>'IO 01U - Vodovod - uznatelné'!F35</f>
        <v>0</v>
      </c>
      <c r="BC98" s="80">
        <f>'IO 01U - Vodovod - uznatelné'!F36</f>
        <v>0</v>
      </c>
      <c r="BD98" s="82">
        <f>'IO 01U - Vodovod - uznatelné'!F37</f>
        <v>0</v>
      </c>
      <c r="BT98" s="83" t="s">
        <v>86</v>
      </c>
      <c r="BV98" s="83" t="s">
        <v>80</v>
      </c>
      <c r="BW98" s="83" t="s">
        <v>97</v>
      </c>
      <c r="BX98" s="83" t="s">
        <v>5</v>
      </c>
      <c r="CL98" s="83" t="s">
        <v>1</v>
      </c>
      <c r="CM98" s="83" t="s">
        <v>88</v>
      </c>
    </row>
    <row r="99" spans="1:91" s="6" customFormat="1" ht="24.75" customHeight="1">
      <c r="A99" s="74" t="s">
        <v>82</v>
      </c>
      <c r="B99" s="75"/>
      <c r="C99" s="76"/>
      <c r="D99" s="210" t="s">
        <v>98</v>
      </c>
      <c r="E99" s="210"/>
      <c r="F99" s="210"/>
      <c r="G99" s="210"/>
      <c r="H99" s="210"/>
      <c r="I99" s="77"/>
      <c r="J99" s="210" t="s">
        <v>99</v>
      </c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1">
        <f>'IO 08_1N - Obnova povrchů...'!J30</f>
        <v>0</v>
      </c>
      <c r="AH99" s="212"/>
      <c r="AI99" s="212"/>
      <c r="AJ99" s="212"/>
      <c r="AK99" s="212"/>
      <c r="AL99" s="212"/>
      <c r="AM99" s="212"/>
      <c r="AN99" s="211">
        <f t="shared" si="0"/>
        <v>0</v>
      </c>
      <c r="AO99" s="212"/>
      <c r="AP99" s="212"/>
      <c r="AQ99" s="78" t="s">
        <v>85</v>
      </c>
      <c r="AR99" s="75"/>
      <c r="AS99" s="79">
        <v>0</v>
      </c>
      <c r="AT99" s="80">
        <f t="shared" si="1"/>
        <v>0</v>
      </c>
      <c r="AU99" s="81">
        <f>'IO 08_1N - Obnova povrchů...'!P120</f>
        <v>0</v>
      </c>
      <c r="AV99" s="80">
        <f>'IO 08_1N - Obnova povrchů...'!J33</f>
        <v>0</v>
      </c>
      <c r="AW99" s="80">
        <f>'IO 08_1N - Obnova povrchů...'!J34</f>
        <v>0</v>
      </c>
      <c r="AX99" s="80">
        <f>'IO 08_1N - Obnova povrchů...'!J35</f>
        <v>0</v>
      </c>
      <c r="AY99" s="80">
        <f>'IO 08_1N - Obnova povrchů...'!J36</f>
        <v>0</v>
      </c>
      <c r="AZ99" s="80">
        <f>'IO 08_1N - Obnova povrchů...'!F33</f>
        <v>0</v>
      </c>
      <c r="BA99" s="80">
        <f>'IO 08_1N - Obnova povrchů...'!F34</f>
        <v>0</v>
      </c>
      <c r="BB99" s="80">
        <f>'IO 08_1N - Obnova povrchů...'!F35</f>
        <v>0</v>
      </c>
      <c r="BC99" s="80">
        <f>'IO 08_1N - Obnova povrchů...'!F36</f>
        <v>0</v>
      </c>
      <c r="BD99" s="82">
        <f>'IO 08_1N - Obnova povrchů...'!F37</f>
        <v>0</v>
      </c>
      <c r="BT99" s="83" t="s">
        <v>86</v>
      </c>
      <c r="BV99" s="83" t="s">
        <v>80</v>
      </c>
      <c r="BW99" s="83" t="s">
        <v>100</v>
      </c>
      <c r="BX99" s="83" t="s">
        <v>5</v>
      </c>
      <c r="CL99" s="83" t="s">
        <v>1</v>
      </c>
      <c r="CM99" s="83" t="s">
        <v>88</v>
      </c>
    </row>
    <row r="100" spans="1:91" s="6" customFormat="1" ht="24.75" customHeight="1">
      <c r="A100" s="74" t="s">
        <v>82</v>
      </c>
      <c r="B100" s="75"/>
      <c r="C100" s="76"/>
      <c r="D100" s="210" t="s">
        <v>101</v>
      </c>
      <c r="E100" s="210"/>
      <c r="F100" s="210"/>
      <c r="G100" s="210"/>
      <c r="H100" s="210"/>
      <c r="I100" s="77"/>
      <c r="J100" s="210" t="s">
        <v>102</v>
      </c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1">
        <f>'IO 08_1U - Obnova povrchů...'!J30</f>
        <v>0</v>
      </c>
      <c r="AH100" s="212"/>
      <c r="AI100" s="212"/>
      <c r="AJ100" s="212"/>
      <c r="AK100" s="212"/>
      <c r="AL100" s="212"/>
      <c r="AM100" s="212"/>
      <c r="AN100" s="211">
        <f t="shared" si="0"/>
        <v>0</v>
      </c>
      <c r="AO100" s="212"/>
      <c r="AP100" s="212"/>
      <c r="AQ100" s="78" t="s">
        <v>85</v>
      </c>
      <c r="AR100" s="75"/>
      <c r="AS100" s="79">
        <v>0</v>
      </c>
      <c r="AT100" s="80">
        <f t="shared" si="1"/>
        <v>0</v>
      </c>
      <c r="AU100" s="81">
        <f>'IO 08_1U - Obnova povrchů...'!P121</f>
        <v>0</v>
      </c>
      <c r="AV100" s="80">
        <f>'IO 08_1U - Obnova povrchů...'!J33</f>
        <v>0</v>
      </c>
      <c r="AW100" s="80">
        <f>'IO 08_1U - Obnova povrchů...'!J34</f>
        <v>0</v>
      </c>
      <c r="AX100" s="80">
        <f>'IO 08_1U - Obnova povrchů...'!J35</f>
        <v>0</v>
      </c>
      <c r="AY100" s="80">
        <f>'IO 08_1U - Obnova povrchů...'!J36</f>
        <v>0</v>
      </c>
      <c r="AZ100" s="80">
        <f>'IO 08_1U - Obnova povrchů...'!F33</f>
        <v>0</v>
      </c>
      <c r="BA100" s="80">
        <f>'IO 08_1U - Obnova povrchů...'!F34</f>
        <v>0</v>
      </c>
      <c r="BB100" s="80">
        <f>'IO 08_1U - Obnova povrchů...'!F35</f>
        <v>0</v>
      </c>
      <c r="BC100" s="80">
        <f>'IO 08_1U - Obnova povrchů...'!F36</f>
        <v>0</v>
      </c>
      <c r="BD100" s="82">
        <f>'IO 08_1U - Obnova povrchů...'!F37</f>
        <v>0</v>
      </c>
      <c r="BT100" s="83" t="s">
        <v>86</v>
      </c>
      <c r="BV100" s="83" t="s">
        <v>80</v>
      </c>
      <c r="BW100" s="83" t="s">
        <v>103</v>
      </c>
      <c r="BX100" s="83" t="s">
        <v>5</v>
      </c>
      <c r="CL100" s="83" t="s">
        <v>1</v>
      </c>
      <c r="CM100" s="83" t="s">
        <v>88</v>
      </c>
    </row>
    <row r="101" spans="1:91" s="6" customFormat="1" ht="16.5" customHeight="1">
      <c r="A101" s="74" t="s">
        <v>82</v>
      </c>
      <c r="B101" s="75"/>
      <c r="C101" s="76"/>
      <c r="D101" s="210" t="s">
        <v>104</v>
      </c>
      <c r="E101" s="210"/>
      <c r="F101" s="210"/>
      <c r="G101" s="210"/>
      <c r="H101" s="210"/>
      <c r="I101" s="77"/>
      <c r="J101" s="210" t="s">
        <v>105</v>
      </c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1">
        <f>'VRN_1 - VRN - vodovod'!J30</f>
        <v>0</v>
      </c>
      <c r="AH101" s="212"/>
      <c r="AI101" s="212"/>
      <c r="AJ101" s="212"/>
      <c r="AK101" s="212"/>
      <c r="AL101" s="212"/>
      <c r="AM101" s="212"/>
      <c r="AN101" s="211">
        <f t="shared" si="0"/>
        <v>0</v>
      </c>
      <c r="AO101" s="212"/>
      <c r="AP101" s="212"/>
      <c r="AQ101" s="78" t="s">
        <v>85</v>
      </c>
      <c r="AR101" s="75"/>
      <c r="AS101" s="84">
        <v>0</v>
      </c>
      <c r="AT101" s="85">
        <f t="shared" si="1"/>
        <v>0</v>
      </c>
      <c r="AU101" s="86">
        <f>'VRN_1 - VRN - vodovod'!P120</f>
        <v>0</v>
      </c>
      <c r="AV101" s="85">
        <f>'VRN_1 - VRN - vodovod'!J33</f>
        <v>0</v>
      </c>
      <c r="AW101" s="85">
        <f>'VRN_1 - VRN - vodovod'!J34</f>
        <v>0</v>
      </c>
      <c r="AX101" s="85">
        <f>'VRN_1 - VRN - vodovod'!J35</f>
        <v>0</v>
      </c>
      <c r="AY101" s="85">
        <f>'VRN_1 - VRN - vodovod'!J36</f>
        <v>0</v>
      </c>
      <c r="AZ101" s="85">
        <f>'VRN_1 - VRN - vodovod'!F33</f>
        <v>0</v>
      </c>
      <c r="BA101" s="85">
        <f>'VRN_1 - VRN - vodovod'!F34</f>
        <v>0</v>
      </c>
      <c r="BB101" s="85">
        <f>'VRN_1 - VRN - vodovod'!F35</f>
        <v>0</v>
      </c>
      <c r="BC101" s="85">
        <f>'VRN_1 - VRN - vodovod'!F36</f>
        <v>0</v>
      </c>
      <c r="BD101" s="87">
        <f>'VRN_1 - VRN - vodovod'!F37</f>
        <v>0</v>
      </c>
      <c r="BT101" s="83" t="s">
        <v>86</v>
      </c>
      <c r="BV101" s="83" t="s">
        <v>80</v>
      </c>
      <c r="BW101" s="83" t="s">
        <v>106</v>
      </c>
      <c r="BX101" s="83" t="s">
        <v>5</v>
      </c>
      <c r="CL101" s="83" t="s">
        <v>1</v>
      </c>
      <c r="CM101" s="83" t="s">
        <v>88</v>
      </c>
    </row>
    <row r="102" spans="1:91" s="1" customFormat="1" ht="30" customHeight="1">
      <c r="B102" s="32"/>
      <c r="AR102" s="32"/>
    </row>
    <row r="103" spans="1:91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32"/>
    </row>
  </sheetData>
  <sheetProtection algorithmName="SHA-512" hashValue="QWnvHLVSNbdNpV0KDiYat188u479wZZTc5FYVd4Rso1xSNNBF2yK8LqQo6zG5fzwcBwkBxGkeBXoBj3RVH/U8g==" saltValue="GmZHHdSAuIdKSlNU0bOGzUP/AuxHFIp7176gFQuHn2FZ0nVRmqo/iQW09ZlXbIElp5lbytfMaZtW8nAZr7kEhg==" spinCount="100000" sheet="1" objects="1" scenarios="1" formatColumns="0" formatRows="0"/>
  <mergeCells count="66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IO 01-2N - Vodovodní příp...'!C2" display="/" xr:uid="{00000000-0004-0000-0000-000000000000}"/>
    <hyperlink ref="A96" location="'IO 01-2U - Vodovodní příp...'!C2" display="/" xr:uid="{00000000-0004-0000-0000-000001000000}"/>
    <hyperlink ref="A97" location="'IO 01N - Vodovod - neuzna...'!C2" display="/" xr:uid="{00000000-0004-0000-0000-000002000000}"/>
    <hyperlink ref="A98" location="'IO 01U - Vodovod - uznatelné'!C2" display="/" xr:uid="{00000000-0004-0000-0000-000003000000}"/>
    <hyperlink ref="A99" location="'IO 08_1N - Obnova povrchů...'!C2" display="/" xr:uid="{00000000-0004-0000-0000-000004000000}"/>
    <hyperlink ref="A100" location="'IO 08_1U - Obnova povrchů...'!C2" display="/" xr:uid="{00000000-0004-0000-0000-000005000000}"/>
    <hyperlink ref="A101" location="'VRN_1 - VRN - vodovod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50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87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107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34" t="str">
        <f>'Rekapitulace stavby'!K6</f>
        <v>Prodloužení splaškové kanalizace a vodovodu Ludvíkov a Velké Losiny</v>
      </c>
      <c r="F7" s="235"/>
      <c r="G7" s="235"/>
      <c r="H7" s="235"/>
      <c r="L7" s="20"/>
    </row>
    <row r="8" spans="2:46" s="1" customFormat="1" ht="12" customHeight="1">
      <c r="B8" s="32"/>
      <c r="D8" s="27" t="s">
        <v>108</v>
      </c>
      <c r="L8" s="32"/>
    </row>
    <row r="9" spans="2:46" s="1" customFormat="1" ht="16.5" customHeight="1">
      <c r="B9" s="32"/>
      <c r="E9" s="196" t="s">
        <v>109</v>
      </c>
      <c r="F9" s="236"/>
      <c r="G9" s="236"/>
      <c r="H9" s="236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7. 2. 2025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7" t="str">
        <f>'Rekapitulace stavby'!E14</f>
        <v>Vyplň údaj</v>
      </c>
      <c r="F18" s="218"/>
      <c r="G18" s="218"/>
      <c r="H18" s="218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36</v>
      </c>
      <c r="I24" s="27" t="s">
        <v>28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9"/>
      <c r="E27" s="223" t="s">
        <v>1</v>
      </c>
      <c r="F27" s="223"/>
      <c r="G27" s="223"/>
      <c r="H27" s="223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5" customHeight="1">
      <c r="B30" s="32"/>
      <c r="D30" s="90" t="s">
        <v>38</v>
      </c>
      <c r="J30" s="66">
        <f>ROUND(J122,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5" t="s">
        <v>42</v>
      </c>
      <c r="E33" s="27" t="s">
        <v>43</v>
      </c>
      <c r="F33" s="91">
        <f>ROUND((SUM(BE122:BE249)),  2)</f>
        <v>0</v>
      </c>
      <c r="I33" s="92">
        <v>0.21</v>
      </c>
      <c r="J33" s="91">
        <f>ROUND(((SUM(BE122:BE249))*I33),  2)</f>
        <v>0</v>
      </c>
      <c r="L33" s="32"/>
    </row>
    <row r="34" spans="2:12" s="1" customFormat="1" ht="14.45" customHeight="1">
      <c r="B34" s="32"/>
      <c r="E34" s="27" t="s">
        <v>44</v>
      </c>
      <c r="F34" s="91">
        <f>ROUND((SUM(BF122:BF249)),  2)</f>
        <v>0</v>
      </c>
      <c r="I34" s="92">
        <v>0.15</v>
      </c>
      <c r="J34" s="91">
        <f>ROUND(((SUM(BF122:BF249))*I34),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91">
        <f>ROUND((SUM(BG122:BG249)),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91">
        <f>ROUND((SUM(BH122:BH249)),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91">
        <f>ROUND((SUM(BI122:BI249)),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45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2.75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2.75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110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34" t="str">
        <f>E7</f>
        <v>Prodloužení splaškové kanalizace a vodovodu Ludvíkov a Velké Losiny</v>
      </c>
      <c r="F85" s="235"/>
      <c r="G85" s="235"/>
      <c r="H85" s="235"/>
      <c r="L85" s="32"/>
    </row>
    <row r="86" spans="2:47" s="1" customFormat="1" ht="12" customHeight="1">
      <c r="B86" s="32"/>
      <c r="C86" s="27" t="s">
        <v>108</v>
      </c>
      <c r="L86" s="32"/>
    </row>
    <row r="87" spans="2:47" s="1" customFormat="1" ht="16.5" customHeight="1">
      <c r="B87" s="32"/>
      <c r="E87" s="196" t="str">
        <f>E9</f>
        <v>IO 01-2N - Vodovodní přípojky - neuznatelné</v>
      </c>
      <c r="F87" s="236"/>
      <c r="G87" s="236"/>
      <c r="H87" s="23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Velké Losiny</v>
      </c>
      <c r="I89" s="27" t="s">
        <v>22</v>
      </c>
      <c r="J89" s="52" t="str">
        <f>IF(J12="","",J12)</f>
        <v>7. 2. 2025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Obec Velké Losiny</v>
      </c>
      <c r="I91" s="27" t="s">
        <v>31</v>
      </c>
      <c r="J91" s="30" t="str">
        <f>E21</f>
        <v>IGEA s.r.o.</v>
      </c>
      <c r="L91" s="32"/>
    </row>
    <row r="92" spans="2:47" s="1" customFormat="1" ht="15.2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R.Vojtěchová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111</v>
      </c>
      <c r="D94" s="93"/>
      <c r="E94" s="93"/>
      <c r="F94" s="93"/>
      <c r="G94" s="93"/>
      <c r="H94" s="93"/>
      <c r="I94" s="93"/>
      <c r="J94" s="102" t="s">
        <v>112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113</v>
      </c>
      <c r="J96" s="66">
        <f>J122</f>
        <v>0</v>
      </c>
      <c r="L96" s="32"/>
      <c r="AU96" s="17" t="s">
        <v>114</v>
      </c>
    </row>
    <row r="97" spans="2:12" s="8" customFormat="1" ht="24.95" customHeight="1">
      <c r="B97" s="104"/>
      <c r="D97" s="105" t="s">
        <v>115</v>
      </c>
      <c r="E97" s="106"/>
      <c r="F97" s="106"/>
      <c r="G97" s="106"/>
      <c r="H97" s="106"/>
      <c r="I97" s="106"/>
      <c r="J97" s="107">
        <f>J123</f>
        <v>0</v>
      </c>
      <c r="L97" s="104"/>
    </row>
    <row r="98" spans="2:12" s="9" customFormat="1" ht="19.899999999999999" customHeight="1">
      <c r="B98" s="108"/>
      <c r="D98" s="109" t="s">
        <v>116</v>
      </c>
      <c r="E98" s="110"/>
      <c r="F98" s="110"/>
      <c r="G98" s="110"/>
      <c r="H98" s="110"/>
      <c r="I98" s="110"/>
      <c r="J98" s="111">
        <f>J124</f>
        <v>0</v>
      </c>
      <c r="L98" s="108"/>
    </row>
    <row r="99" spans="2:12" s="9" customFormat="1" ht="19.899999999999999" customHeight="1">
      <c r="B99" s="108"/>
      <c r="D99" s="109" t="s">
        <v>117</v>
      </c>
      <c r="E99" s="110"/>
      <c r="F99" s="110"/>
      <c r="G99" s="110"/>
      <c r="H99" s="110"/>
      <c r="I99" s="110"/>
      <c r="J99" s="111">
        <f>J164</f>
        <v>0</v>
      </c>
      <c r="L99" s="108"/>
    </row>
    <row r="100" spans="2:12" s="9" customFormat="1" ht="19.899999999999999" customHeight="1">
      <c r="B100" s="108"/>
      <c r="D100" s="109" t="s">
        <v>118</v>
      </c>
      <c r="E100" s="110"/>
      <c r="F100" s="110"/>
      <c r="G100" s="110"/>
      <c r="H100" s="110"/>
      <c r="I100" s="110"/>
      <c r="J100" s="111">
        <f>J167</f>
        <v>0</v>
      </c>
      <c r="L100" s="108"/>
    </row>
    <row r="101" spans="2:12" s="9" customFormat="1" ht="19.899999999999999" customHeight="1">
      <c r="B101" s="108"/>
      <c r="D101" s="109" t="s">
        <v>119</v>
      </c>
      <c r="E101" s="110"/>
      <c r="F101" s="110"/>
      <c r="G101" s="110"/>
      <c r="H101" s="110"/>
      <c r="I101" s="110"/>
      <c r="J101" s="111">
        <f>J172</f>
        <v>0</v>
      </c>
      <c r="L101" s="108"/>
    </row>
    <row r="102" spans="2:12" s="9" customFormat="1" ht="19.899999999999999" customHeight="1">
      <c r="B102" s="108"/>
      <c r="D102" s="109" t="s">
        <v>120</v>
      </c>
      <c r="E102" s="110"/>
      <c r="F102" s="110"/>
      <c r="G102" s="110"/>
      <c r="H102" s="110"/>
      <c r="I102" s="110"/>
      <c r="J102" s="111">
        <f>J248</f>
        <v>0</v>
      </c>
      <c r="L102" s="108"/>
    </row>
    <row r="103" spans="2:12" s="1" customFormat="1" ht="21.85" customHeight="1">
      <c r="B103" s="32"/>
      <c r="L103" s="32"/>
    </row>
    <row r="104" spans="2:12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12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5" customHeight="1">
      <c r="B109" s="32"/>
      <c r="C109" s="21" t="s">
        <v>121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16</v>
      </c>
      <c r="L111" s="32"/>
    </row>
    <row r="112" spans="2:12" s="1" customFormat="1" ht="26.25" customHeight="1">
      <c r="B112" s="32"/>
      <c r="E112" s="234" t="str">
        <f>E7</f>
        <v>Prodloužení splaškové kanalizace a vodovodu Ludvíkov a Velké Losiny</v>
      </c>
      <c r="F112" s="235"/>
      <c r="G112" s="235"/>
      <c r="H112" s="235"/>
      <c r="L112" s="32"/>
    </row>
    <row r="113" spans="2:65" s="1" customFormat="1" ht="12" customHeight="1">
      <c r="B113" s="32"/>
      <c r="C113" s="27" t="s">
        <v>108</v>
      </c>
      <c r="L113" s="32"/>
    </row>
    <row r="114" spans="2:65" s="1" customFormat="1" ht="16.5" customHeight="1">
      <c r="B114" s="32"/>
      <c r="E114" s="196" t="str">
        <f>E9</f>
        <v>IO 01-2N - Vodovodní přípojky - neuznatelné</v>
      </c>
      <c r="F114" s="236"/>
      <c r="G114" s="236"/>
      <c r="H114" s="236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20</v>
      </c>
      <c r="F116" s="25" t="str">
        <f>F12</f>
        <v>Velké Losiny</v>
      </c>
      <c r="I116" s="27" t="s">
        <v>22</v>
      </c>
      <c r="J116" s="52" t="str">
        <f>IF(J12="","",J12)</f>
        <v>7. 2. 2025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24</v>
      </c>
      <c r="F118" s="25" t="str">
        <f>E15</f>
        <v>Obec Velké Losiny</v>
      </c>
      <c r="I118" s="27" t="s">
        <v>31</v>
      </c>
      <c r="J118" s="30" t="str">
        <f>E21</f>
        <v>IGEA s.r.o.</v>
      </c>
      <c r="L118" s="32"/>
    </row>
    <row r="119" spans="2:65" s="1" customFormat="1" ht="15.2" customHeight="1">
      <c r="B119" s="32"/>
      <c r="C119" s="27" t="s">
        <v>29</v>
      </c>
      <c r="F119" s="25" t="str">
        <f>IF(E18="","",E18)</f>
        <v>Vyplň údaj</v>
      </c>
      <c r="I119" s="27" t="s">
        <v>35</v>
      </c>
      <c r="J119" s="30" t="str">
        <f>E24</f>
        <v>R.Vojtěchová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2"/>
      <c r="C121" s="113" t="s">
        <v>122</v>
      </c>
      <c r="D121" s="114" t="s">
        <v>63</v>
      </c>
      <c r="E121" s="114" t="s">
        <v>59</v>
      </c>
      <c r="F121" s="114" t="s">
        <v>60</v>
      </c>
      <c r="G121" s="114" t="s">
        <v>123</v>
      </c>
      <c r="H121" s="114" t="s">
        <v>124</v>
      </c>
      <c r="I121" s="114" t="s">
        <v>125</v>
      </c>
      <c r="J121" s="115" t="s">
        <v>112</v>
      </c>
      <c r="K121" s="116" t="s">
        <v>126</v>
      </c>
      <c r="L121" s="112"/>
      <c r="M121" s="59" t="s">
        <v>1</v>
      </c>
      <c r="N121" s="60" t="s">
        <v>42</v>
      </c>
      <c r="O121" s="60" t="s">
        <v>127</v>
      </c>
      <c r="P121" s="60" t="s">
        <v>128</v>
      </c>
      <c r="Q121" s="60" t="s">
        <v>129</v>
      </c>
      <c r="R121" s="60" t="s">
        <v>130</v>
      </c>
      <c r="S121" s="60" t="s">
        <v>131</v>
      </c>
      <c r="T121" s="61" t="s">
        <v>132</v>
      </c>
    </row>
    <row r="122" spans="2:65" s="1" customFormat="1" ht="22.8" customHeight="1">
      <c r="B122" s="32"/>
      <c r="C122" s="64" t="s">
        <v>133</v>
      </c>
      <c r="J122" s="117">
        <f>BK122</f>
        <v>0</v>
      </c>
      <c r="L122" s="32"/>
      <c r="M122" s="62"/>
      <c r="N122" s="53"/>
      <c r="O122" s="53"/>
      <c r="P122" s="118">
        <f>P123</f>
        <v>0</v>
      </c>
      <c r="Q122" s="53"/>
      <c r="R122" s="118">
        <f>R123</f>
        <v>3.7868783500000007</v>
      </c>
      <c r="S122" s="53"/>
      <c r="T122" s="119">
        <f>T123</f>
        <v>0</v>
      </c>
      <c r="AT122" s="17" t="s">
        <v>77</v>
      </c>
      <c r="AU122" s="17" t="s">
        <v>114</v>
      </c>
      <c r="BK122" s="120">
        <f>BK123</f>
        <v>0</v>
      </c>
    </row>
    <row r="123" spans="2:65" s="11" customFormat="1" ht="25.9" customHeight="1">
      <c r="B123" s="121"/>
      <c r="D123" s="122" t="s">
        <v>77</v>
      </c>
      <c r="E123" s="123" t="s">
        <v>134</v>
      </c>
      <c r="F123" s="123" t="s">
        <v>135</v>
      </c>
      <c r="I123" s="124"/>
      <c r="J123" s="125">
        <f>BK123</f>
        <v>0</v>
      </c>
      <c r="L123" s="121"/>
      <c r="M123" s="126"/>
      <c r="P123" s="127">
        <f>P124+P164+P167+P172+P248</f>
        <v>0</v>
      </c>
      <c r="R123" s="127">
        <f>R124+R164+R167+R172+R248</f>
        <v>3.7868783500000007</v>
      </c>
      <c r="T123" s="128">
        <f>T124+T164+T167+T172+T248</f>
        <v>0</v>
      </c>
      <c r="AR123" s="122" t="s">
        <v>86</v>
      </c>
      <c r="AT123" s="129" t="s">
        <v>77</v>
      </c>
      <c r="AU123" s="129" t="s">
        <v>78</v>
      </c>
      <c r="AY123" s="122" t="s">
        <v>136</v>
      </c>
      <c r="BK123" s="130">
        <f>BK124+BK164+BK167+BK172+BK248</f>
        <v>0</v>
      </c>
    </row>
    <row r="124" spans="2:65" s="11" customFormat="1" ht="22.8" customHeight="1">
      <c r="B124" s="121"/>
      <c r="D124" s="122" t="s">
        <v>77</v>
      </c>
      <c r="E124" s="131" t="s">
        <v>86</v>
      </c>
      <c r="F124" s="131" t="s">
        <v>137</v>
      </c>
      <c r="I124" s="124"/>
      <c r="J124" s="132">
        <f>BK124</f>
        <v>0</v>
      </c>
      <c r="L124" s="121"/>
      <c r="M124" s="126"/>
      <c r="P124" s="127">
        <f>SUM(P125:P163)</f>
        <v>0</v>
      </c>
      <c r="R124" s="127">
        <f>SUM(R125:R163)</f>
        <v>6.837E-2</v>
      </c>
      <c r="T124" s="128">
        <f>SUM(T125:T163)</f>
        <v>0</v>
      </c>
      <c r="AR124" s="122" t="s">
        <v>86</v>
      </c>
      <c r="AT124" s="129" t="s">
        <v>77</v>
      </c>
      <c r="AU124" s="129" t="s">
        <v>86</v>
      </c>
      <c r="AY124" s="122" t="s">
        <v>136</v>
      </c>
      <c r="BK124" s="130">
        <f>SUM(BK125:BK163)</f>
        <v>0</v>
      </c>
    </row>
    <row r="125" spans="2:65" s="1" customFormat="1" ht="24.2" customHeight="1">
      <c r="B125" s="32"/>
      <c r="C125" s="133" t="s">
        <v>86</v>
      </c>
      <c r="D125" s="133" t="s">
        <v>138</v>
      </c>
      <c r="E125" s="134" t="s">
        <v>139</v>
      </c>
      <c r="F125" s="135" t="s">
        <v>140</v>
      </c>
      <c r="G125" s="136" t="s">
        <v>141</v>
      </c>
      <c r="H125" s="137">
        <v>60</v>
      </c>
      <c r="I125" s="138"/>
      <c r="J125" s="139">
        <f>ROUND(I125*H125,2)</f>
        <v>0</v>
      </c>
      <c r="K125" s="140"/>
      <c r="L125" s="32"/>
      <c r="M125" s="141" t="s">
        <v>1</v>
      </c>
      <c r="N125" s="142" t="s">
        <v>43</v>
      </c>
      <c r="P125" s="143">
        <f>O125*H125</f>
        <v>0</v>
      </c>
      <c r="Q125" s="143">
        <v>1E-4</v>
      </c>
      <c r="R125" s="143">
        <f>Q125*H125</f>
        <v>6.0000000000000001E-3</v>
      </c>
      <c r="S125" s="143">
        <v>0</v>
      </c>
      <c r="T125" s="144">
        <f>S125*H125</f>
        <v>0</v>
      </c>
      <c r="AR125" s="145" t="s">
        <v>142</v>
      </c>
      <c r="AT125" s="145" t="s">
        <v>138</v>
      </c>
      <c r="AU125" s="145" t="s">
        <v>88</v>
      </c>
      <c r="AY125" s="17" t="s">
        <v>136</v>
      </c>
      <c r="BE125" s="146">
        <f>IF(N125="základní",J125,0)</f>
        <v>0</v>
      </c>
      <c r="BF125" s="146">
        <f>IF(N125="snížená",J125,0)</f>
        <v>0</v>
      </c>
      <c r="BG125" s="146">
        <f>IF(N125="zákl. přenesená",J125,0)</f>
        <v>0</v>
      </c>
      <c r="BH125" s="146">
        <f>IF(N125="sníž. přenesená",J125,0)</f>
        <v>0</v>
      </c>
      <c r="BI125" s="146">
        <f>IF(N125="nulová",J125,0)</f>
        <v>0</v>
      </c>
      <c r="BJ125" s="17" t="s">
        <v>86</v>
      </c>
      <c r="BK125" s="146">
        <f>ROUND(I125*H125,2)</f>
        <v>0</v>
      </c>
      <c r="BL125" s="17" t="s">
        <v>142</v>
      </c>
      <c r="BM125" s="145" t="s">
        <v>143</v>
      </c>
    </row>
    <row r="126" spans="2:65" s="12" customFormat="1" ht="10.15">
      <c r="B126" s="147"/>
      <c r="D126" s="148" t="s">
        <v>144</v>
      </c>
      <c r="E126" s="149" t="s">
        <v>1</v>
      </c>
      <c r="F126" s="150" t="s">
        <v>145</v>
      </c>
      <c r="H126" s="151">
        <v>60</v>
      </c>
      <c r="I126" s="152"/>
      <c r="L126" s="147"/>
      <c r="M126" s="153"/>
      <c r="T126" s="154"/>
      <c r="AT126" s="149" t="s">
        <v>144</v>
      </c>
      <c r="AU126" s="149" t="s">
        <v>88</v>
      </c>
      <c r="AV126" s="12" t="s">
        <v>88</v>
      </c>
      <c r="AW126" s="12" t="s">
        <v>34</v>
      </c>
      <c r="AX126" s="12" t="s">
        <v>86</v>
      </c>
      <c r="AY126" s="149" t="s">
        <v>136</v>
      </c>
    </row>
    <row r="127" spans="2:65" s="1" customFormat="1" ht="24.2" customHeight="1">
      <c r="B127" s="32"/>
      <c r="C127" s="133" t="s">
        <v>88</v>
      </c>
      <c r="D127" s="133" t="s">
        <v>138</v>
      </c>
      <c r="E127" s="134" t="s">
        <v>146</v>
      </c>
      <c r="F127" s="135" t="s">
        <v>147</v>
      </c>
      <c r="G127" s="136" t="s">
        <v>141</v>
      </c>
      <c r="H127" s="137">
        <v>60</v>
      </c>
      <c r="I127" s="138"/>
      <c r="J127" s="139">
        <f>ROUND(I127*H127,2)</f>
        <v>0</v>
      </c>
      <c r="K127" s="140"/>
      <c r="L127" s="32"/>
      <c r="M127" s="141" t="s">
        <v>1</v>
      </c>
      <c r="N127" s="142" t="s">
        <v>43</v>
      </c>
      <c r="P127" s="143">
        <f>O127*H127</f>
        <v>0</v>
      </c>
      <c r="Q127" s="143">
        <v>0</v>
      </c>
      <c r="R127" s="143">
        <f>Q127*H127</f>
        <v>0</v>
      </c>
      <c r="S127" s="143">
        <v>0</v>
      </c>
      <c r="T127" s="144">
        <f>S127*H127</f>
        <v>0</v>
      </c>
      <c r="AR127" s="145" t="s">
        <v>142</v>
      </c>
      <c r="AT127" s="145" t="s">
        <v>138</v>
      </c>
      <c r="AU127" s="145" t="s">
        <v>88</v>
      </c>
      <c r="AY127" s="17" t="s">
        <v>136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7" t="s">
        <v>86</v>
      </c>
      <c r="BK127" s="146">
        <f>ROUND(I127*H127,2)</f>
        <v>0</v>
      </c>
      <c r="BL127" s="17" t="s">
        <v>142</v>
      </c>
      <c r="BM127" s="145" t="s">
        <v>148</v>
      </c>
    </row>
    <row r="128" spans="2:65" s="12" customFormat="1" ht="10.15">
      <c r="B128" s="147"/>
      <c r="D128" s="148" t="s">
        <v>144</v>
      </c>
      <c r="E128" s="149" t="s">
        <v>1</v>
      </c>
      <c r="F128" s="150" t="s">
        <v>145</v>
      </c>
      <c r="H128" s="151">
        <v>60</v>
      </c>
      <c r="I128" s="152"/>
      <c r="L128" s="147"/>
      <c r="M128" s="153"/>
      <c r="T128" s="154"/>
      <c r="AT128" s="149" t="s">
        <v>144</v>
      </c>
      <c r="AU128" s="149" t="s">
        <v>88</v>
      </c>
      <c r="AV128" s="12" t="s">
        <v>88</v>
      </c>
      <c r="AW128" s="12" t="s">
        <v>34</v>
      </c>
      <c r="AX128" s="12" t="s">
        <v>86</v>
      </c>
      <c r="AY128" s="149" t="s">
        <v>136</v>
      </c>
    </row>
    <row r="129" spans="2:65" s="1" customFormat="1" ht="33" customHeight="1">
      <c r="B129" s="32"/>
      <c r="C129" s="133" t="s">
        <v>149</v>
      </c>
      <c r="D129" s="133" t="s">
        <v>138</v>
      </c>
      <c r="E129" s="134" t="s">
        <v>150</v>
      </c>
      <c r="F129" s="135" t="s">
        <v>151</v>
      </c>
      <c r="G129" s="136" t="s">
        <v>152</v>
      </c>
      <c r="H129" s="137">
        <v>38.015999999999998</v>
      </c>
      <c r="I129" s="138"/>
      <c r="J129" s="139">
        <f>ROUND(I129*H129,2)</f>
        <v>0</v>
      </c>
      <c r="K129" s="140"/>
      <c r="L129" s="32"/>
      <c r="M129" s="141" t="s">
        <v>1</v>
      </c>
      <c r="N129" s="142" t="s">
        <v>43</v>
      </c>
      <c r="P129" s="143">
        <f>O129*H129</f>
        <v>0</v>
      </c>
      <c r="Q129" s="143">
        <v>0</v>
      </c>
      <c r="R129" s="143">
        <f>Q129*H129</f>
        <v>0</v>
      </c>
      <c r="S129" s="143">
        <v>0</v>
      </c>
      <c r="T129" s="144">
        <f>S129*H129</f>
        <v>0</v>
      </c>
      <c r="AR129" s="145" t="s">
        <v>142</v>
      </c>
      <c r="AT129" s="145" t="s">
        <v>138</v>
      </c>
      <c r="AU129" s="145" t="s">
        <v>88</v>
      </c>
      <c r="AY129" s="17" t="s">
        <v>136</v>
      </c>
      <c r="BE129" s="146">
        <f>IF(N129="základní",J129,0)</f>
        <v>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7" t="s">
        <v>86</v>
      </c>
      <c r="BK129" s="146">
        <f>ROUND(I129*H129,2)</f>
        <v>0</v>
      </c>
      <c r="BL129" s="17" t="s">
        <v>142</v>
      </c>
      <c r="BM129" s="145" t="s">
        <v>153</v>
      </c>
    </row>
    <row r="130" spans="2:65" s="13" customFormat="1" ht="10.15">
      <c r="B130" s="155"/>
      <c r="D130" s="148" t="s">
        <v>144</v>
      </c>
      <c r="E130" s="156" t="s">
        <v>1</v>
      </c>
      <c r="F130" s="157" t="s">
        <v>154</v>
      </c>
      <c r="H130" s="156" t="s">
        <v>1</v>
      </c>
      <c r="I130" s="158"/>
      <c r="L130" s="155"/>
      <c r="M130" s="159"/>
      <c r="T130" s="160"/>
      <c r="AT130" s="156" t="s">
        <v>144</v>
      </c>
      <c r="AU130" s="156" t="s">
        <v>88</v>
      </c>
      <c r="AV130" s="13" t="s">
        <v>86</v>
      </c>
      <c r="AW130" s="13" t="s">
        <v>34</v>
      </c>
      <c r="AX130" s="13" t="s">
        <v>78</v>
      </c>
      <c r="AY130" s="156" t="s">
        <v>136</v>
      </c>
    </row>
    <row r="131" spans="2:65" s="12" customFormat="1" ht="10.15">
      <c r="B131" s="147"/>
      <c r="D131" s="148" t="s">
        <v>144</v>
      </c>
      <c r="E131" s="149" t="s">
        <v>1</v>
      </c>
      <c r="F131" s="150" t="s">
        <v>155</v>
      </c>
      <c r="H131" s="151">
        <v>36.828000000000003</v>
      </c>
      <c r="I131" s="152"/>
      <c r="L131" s="147"/>
      <c r="M131" s="153"/>
      <c r="T131" s="154"/>
      <c r="AT131" s="149" t="s">
        <v>144</v>
      </c>
      <c r="AU131" s="149" t="s">
        <v>88</v>
      </c>
      <c r="AV131" s="12" t="s">
        <v>88</v>
      </c>
      <c r="AW131" s="12" t="s">
        <v>34</v>
      </c>
      <c r="AX131" s="12" t="s">
        <v>78</v>
      </c>
      <c r="AY131" s="149" t="s">
        <v>136</v>
      </c>
    </row>
    <row r="132" spans="2:65" s="12" customFormat="1" ht="10.15">
      <c r="B132" s="147"/>
      <c r="D132" s="148" t="s">
        <v>144</v>
      </c>
      <c r="E132" s="149" t="s">
        <v>1</v>
      </c>
      <c r="F132" s="150" t="s">
        <v>156</v>
      </c>
      <c r="H132" s="151">
        <v>1.1879999999999999</v>
      </c>
      <c r="I132" s="152"/>
      <c r="L132" s="147"/>
      <c r="M132" s="153"/>
      <c r="T132" s="154"/>
      <c r="AT132" s="149" t="s">
        <v>144</v>
      </c>
      <c r="AU132" s="149" t="s">
        <v>88</v>
      </c>
      <c r="AV132" s="12" t="s">
        <v>88</v>
      </c>
      <c r="AW132" s="12" t="s">
        <v>34</v>
      </c>
      <c r="AX132" s="12" t="s">
        <v>78</v>
      </c>
      <c r="AY132" s="149" t="s">
        <v>136</v>
      </c>
    </row>
    <row r="133" spans="2:65" s="14" customFormat="1" ht="10.15">
      <c r="B133" s="161"/>
      <c r="D133" s="148" t="s">
        <v>144</v>
      </c>
      <c r="E133" s="162" t="s">
        <v>1</v>
      </c>
      <c r="F133" s="163" t="s">
        <v>157</v>
      </c>
      <c r="H133" s="164">
        <v>38.016000000000005</v>
      </c>
      <c r="I133" s="165"/>
      <c r="L133" s="161"/>
      <c r="M133" s="166"/>
      <c r="T133" s="167"/>
      <c r="AT133" s="162" t="s">
        <v>144</v>
      </c>
      <c r="AU133" s="162" t="s">
        <v>88</v>
      </c>
      <c r="AV133" s="14" t="s">
        <v>142</v>
      </c>
      <c r="AW133" s="14" t="s">
        <v>34</v>
      </c>
      <c r="AX133" s="14" t="s">
        <v>86</v>
      </c>
      <c r="AY133" s="162" t="s">
        <v>136</v>
      </c>
    </row>
    <row r="134" spans="2:65" s="1" customFormat="1" ht="21.75" customHeight="1">
      <c r="B134" s="32"/>
      <c r="C134" s="133" t="s">
        <v>142</v>
      </c>
      <c r="D134" s="133" t="s">
        <v>138</v>
      </c>
      <c r="E134" s="134" t="s">
        <v>158</v>
      </c>
      <c r="F134" s="135" t="s">
        <v>159</v>
      </c>
      <c r="G134" s="136" t="s">
        <v>160</v>
      </c>
      <c r="H134" s="137">
        <v>89.1</v>
      </c>
      <c r="I134" s="138"/>
      <c r="J134" s="139">
        <f>ROUND(I134*H134,2)</f>
        <v>0</v>
      </c>
      <c r="K134" s="140"/>
      <c r="L134" s="32"/>
      <c r="M134" s="141" t="s">
        <v>1</v>
      </c>
      <c r="N134" s="142" t="s">
        <v>43</v>
      </c>
      <c r="P134" s="143">
        <f>O134*H134</f>
        <v>0</v>
      </c>
      <c r="Q134" s="143">
        <v>6.9999999999999999E-4</v>
      </c>
      <c r="R134" s="143">
        <f>Q134*H134</f>
        <v>6.2369999999999995E-2</v>
      </c>
      <c r="S134" s="143">
        <v>0</v>
      </c>
      <c r="T134" s="144">
        <f>S134*H134</f>
        <v>0</v>
      </c>
      <c r="AR134" s="145" t="s">
        <v>142</v>
      </c>
      <c r="AT134" s="145" t="s">
        <v>138</v>
      </c>
      <c r="AU134" s="145" t="s">
        <v>88</v>
      </c>
      <c r="AY134" s="17" t="s">
        <v>136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7" t="s">
        <v>86</v>
      </c>
      <c r="BK134" s="146">
        <f>ROUND(I134*H134,2)</f>
        <v>0</v>
      </c>
      <c r="BL134" s="17" t="s">
        <v>142</v>
      </c>
      <c r="BM134" s="145" t="s">
        <v>161</v>
      </c>
    </row>
    <row r="135" spans="2:65" s="13" customFormat="1" ht="10.15">
      <c r="B135" s="155"/>
      <c r="D135" s="148" t="s">
        <v>144</v>
      </c>
      <c r="E135" s="156" t="s">
        <v>1</v>
      </c>
      <c r="F135" s="157" t="s">
        <v>154</v>
      </c>
      <c r="H135" s="156" t="s">
        <v>1</v>
      </c>
      <c r="I135" s="158"/>
      <c r="L135" s="155"/>
      <c r="M135" s="159"/>
      <c r="T135" s="160"/>
      <c r="AT135" s="156" t="s">
        <v>144</v>
      </c>
      <c r="AU135" s="156" t="s">
        <v>88</v>
      </c>
      <c r="AV135" s="13" t="s">
        <v>86</v>
      </c>
      <c r="AW135" s="13" t="s">
        <v>34</v>
      </c>
      <c r="AX135" s="13" t="s">
        <v>78</v>
      </c>
      <c r="AY135" s="156" t="s">
        <v>136</v>
      </c>
    </row>
    <row r="136" spans="2:65" s="12" customFormat="1" ht="10.15">
      <c r="B136" s="147"/>
      <c r="D136" s="148" t="s">
        <v>144</v>
      </c>
      <c r="E136" s="149" t="s">
        <v>1</v>
      </c>
      <c r="F136" s="150" t="s">
        <v>162</v>
      </c>
      <c r="H136" s="151">
        <v>89.1</v>
      </c>
      <c r="I136" s="152"/>
      <c r="L136" s="147"/>
      <c r="M136" s="153"/>
      <c r="T136" s="154"/>
      <c r="AT136" s="149" t="s">
        <v>144</v>
      </c>
      <c r="AU136" s="149" t="s">
        <v>88</v>
      </c>
      <c r="AV136" s="12" t="s">
        <v>88</v>
      </c>
      <c r="AW136" s="12" t="s">
        <v>34</v>
      </c>
      <c r="AX136" s="12" t="s">
        <v>86</v>
      </c>
      <c r="AY136" s="149" t="s">
        <v>136</v>
      </c>
    </row>
    <row r="137" spans="2:65" s="1" customFormat="1" ht="16.5" customHeight="1">
      <c r="B137" s="32"/>
      <c r="C137" s="133" t="s">
        <v>163</v>
      </c>
      <c r="D137" s="133" t="s">
        <v>138</v>
      </c>
      <c r="E137" s="134" t="s">
        <v>164</v>
      </c>
      <c r="F137" s="135" t="s">
        <v>165</v>
      </c>
      <c r="G137" s="136" t="s">
        <v>160</v>
      </c>
      <c r="H137" s="137">
        <v>89.1</v>
      </c>
      <c r="I137" s="138"/>
      <c r="J137" s="139">
        <f>ROUND(I137*H137,2)</f>
        <v>0</v>
      </c>
      <c r="K137" s="140"/>
      <c r="L137" s="32"/>
      <c r="M137" s="141" t="s">
        <v>1</v>
      </c>
      <c r="N137" s="142" t="s">
        <v>43</v>
      </c>
      <c r="P137" s="143">
        <f>O137*H137</f>
        <v>0</v>
      </c>
      <c r="Q137" s="143">
        <v>0</v>
      </c>
      <c r="R137" s="143">
        <f>Q137*H137</f>
        <v>0</v>
      </c>
      <c r="S137" s="143">
        <v>0</v>
      </c>
      <c r="T137" s="144">
        <f>S137*H137</f>
        <v>0</v>
      </c>
      <c r="AR137" s="145" t="s">
        <v>142</v>
      </c>
      <c r="AT137" s="145" t="s">
        <v>138</v>
      </c>
      <c r="AU137" s="145" t="s">
        <v>88</v>
      </c>
      <c r="AY137" s="17" t="s">
        <v>136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7" t="s">
        <v>86</v>
      </c>
      <c r="BK137" s="146">
        <f>ROUND(I137*H137,2)</f>
        <v>0</v>
      </c>
      <c r="BL137" s="17" t="s">
        <v>142</v>
      </c>
      <c r="BM137" s="145" t="s">
        <v>166</v>
      </c>
    </row>
    <row r="138" spans="2:65" s="13" customFormat="1" ht="10.15">
      <c r="B138" s="155"/>
      <c r="D138" s="148" t="s">
        <v>144</v>
      </c>
      <c r="E138" s="156" t="s">
        <v>1</v>
      </c>
      <c r="F138" s="157" t="s">
        <v>154</v>
      </c>
      <c r="H138" s="156" t="s">
        <v>1</v>
      </c>
      <c r="I138" s="158"/>
      <c r="L138" s="155"/>
      <c r="M138" s="159"/>
      <c r="T138" s="160"/>
      <c r="AT138" s="156" t="s">
        <v>144</v>
      </c>
      <c r="AU138" s="156" t="s">
        <v>88</v>
      </c>
      <c r="AV138" s="13" t="s">
        <v>86</v>
      </c>
      <c r="AW138" s="13" t="s">
        <v>34</v>
      </c>
      <c r="AX138" s="13" t="s">
        <v>78</v>
      </c>
      <c r="AY138" s="156" t="s">
        <v>136</v>
      </c>
    </row>
    <row r="139" spans="2:65" s="12" customFormat="1" ht="10.15">
      <c r="B139" s="147"/>
      <c r="D139" s="148" t="s">
        <v>144</v>
      </c>
      <c r="E139" s="149" t="s">
        <v>1</v>
      </c>
      <c r="F139" s="150" t="s">
        <v>162</v>
      </c>
      <c r="H139" s="151">
        <v>89.1</v>
      </c>
      <c r="I139" s="152"/>
      <c r="L139" s="147"/>
      <c r="M139" s="153"/>
      <c r="T139" s="154"/>
      <c r="AT139" s="149" t="s">
        <v>144</v>
      </c>
      <c r="AU139" s="149" t="s">
        <v>88</v>
      </c>
      <c r="AV139" s="12" t="s">
        <v>88</v>
      </c>
      <c r="AW139" s="12" t="s">
        <v>34</v>
      </c>
      <c r="AX139" s="12" t="s">
        <v>86</v>
      </c>
      <c r="AY139" s="149" t="s">
        <v>136</v>
      </c>
    </row>
    <row r="140" spans="2:65" s="1" customFormat="1" ht="33" customHeight="1">
      <c r="B140" s="32"/>
      <c r="C140" s="133" t="s">
        <v>167</v>
      </c>
      <c r="D140" s="133" t="s">
        <v>138</v>
      </c>
      <c r="E140" s="134" t="s">
        <v>168</v>
      </c>
      <c r="F140" s="135" t="s">
        <v>169</v>
      </c>
      <c r="G140" s="136" t="s">
        <v>152</v>
      </c>
      <c r="H140" s="137">
        <v>11.88</v>
      </c>
      <c r="I140" s="138"/>
      <c r="J140" s="139">
        <f>ROUND(I140*H140,2)</f>
        <v>0</v>
      </c>
      <c r="K140" s="140"/>
      <c r="L140" s="32"/>
      <c r="M140" s="141" t="s">
        <v>1</v>
      </c>
      <c r="N140" s="142" t="s">
        <v>43</v>
      </c>
      <c r="P140" s="143">
        <f>O140*H140</f>
        <v>0</v>
      </c>
      <c r="Q140" s="143">
        <v>0</v>
      </c>
      <c r="R140" s="143">
        <f>Q140*H140</f>
        <v>0</v>
      </c>
      <c r="S140" s="143">
        <v>0</v>
      </c>
      <c r="T140" s="144">
        <f>S140*H140</f>
        <v>0</v>
      </c>
      <c r="AR140" s="145" t="s">
        <v>142</v>
      </c>
      <c r="AT140" s="145" t="s">
        <v>138</v>
      </c>
      <c r="AU140" s="145" t="s">
        <v>88</v>
      </c>
      <c r="AY140" s="17" t="s">
        <v>136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7" t="s">
        <v>86</v>
      </c>
      <c r="BK140" s="146">
        <f>ROUND(I140*H140,2)</f>
        <v>0</v>
      </c>
      <c r="BL140" s="17" t="s">
        <v>142</v>
      </c>
      <c r="BM140" s="145" t="s">
        <v>170</v>
      </c>
    </row>
    <row r="141" spans="2:65" s="13" customFormat="1" ht="10.15">
      <c r="B141" s="155"/>
      <c r="D141" s="148" t="s">
        <v>144</v>
      </c>
      <c r="E141" s="156" t="s">
        <v>1</v>
      </c>
      <c r="F141" s="157" t="s">
        <v>154</v>
      </c>
      <c r="H141" s="156" t="s">
        <v>1</v>
      </c>
      <c r="I141" s="158"/>
      <c r="L141" s="155"/>
      <c r="M141" s="159"/>
      <c r="T141" s="160"/>
      <c r="AT141" s="156" t="s">
        <v>144</v>
      </c>
      <c r="AU141" s="156" t="s">
        <v>88</v>
      </c>
      <c r="AV141" s="13" t="s">
        <v>86</v>
      </c>
      <c r="AW141" s="13" t="s">
        <v>34</v>
      </c>
      <c r="AX141" s="13" t="s">
        <v>78</v>
      </c>
      <c r="AY141" s="156" t="s">
        <v>136</v>
      </c>
    </row>
    <row r="142" spans="2:65" s="12" customFormat="1" ht="10.15">
      <c r="B142" s="147"/>
      <c r="D142" s="148" t="s">
        <v>144</v>
      </c>
      <c r="E142" s="149" t="s">
        <v>1</v>
      </c>
      <c r="F142" s="150" t="s">
        <v>171</v>
      </c>
      <c r="H142" s="151">
        <v>38.015999999999998</v>
      </c>
      <c r="I142" s="152"/>
      <c r="L142" s="147"/>
      <c r="M142" s="153"/>
      <c r="T142" s="154"/>
      <c r="AT142" s="149" t="s">
        <v>144</v>
      </c>
      <c r="AU142" s="149" t="s">
        <v>88</v>
      </c>
      <c r="AV142" s="12" t="s">
        <v>88</v>
      </c>
      <c r="AW142" s="12" t="s">
        <v>34</v>
      </c>
      <c r="AX142" s="12" t="s">
        <v>78</v>
      </c>
      <c r="AY142" s="149" t="s">
        <v>136</v>
      </c>
    </row>
    <row r="143" spans="2:65" s="12" customFormat="1" ht="10.15">
      <c r="B143" s="147"/>
      <c r="D143" s="148" t="s">
        <v>144</v>
      </c>
      <c r="E143" s="149" t="s">
        <v>1</v>
      </c>
      <c r="F143" s="150" t="s">
        <v>172</v>
      </c>
      <c r="H143" s="151">
        <v>-26.135999999999999</v>
      </c>
      <c r="I143" s="152"/>
      <c r="L143" s="147"/>
      <c r="M143" s="153"/>
      <c r="T143" s="154"/>
      <c r="AT143" s="149" t="s">
        <v>144</v>
      </c>
      <c r="AU143" s="149" t="s">
        <v>88</v>
      </c>
      <c r="AV143" s="12" t="s">
        <v>88</v>
      </c>
      <c r="AW143" s="12" t="s">
        <v>34</v>
      </c>
      <c r="AX143" s="12" t="s">
        <v>78</v>
      </c>
      <c r="AY143" s="149" t="s">
        <v>136</v>
      </c>
    </row>
    <row r="144" spans="2:65" s="14" customFormat="1" ht="10.15">
      <c r="B144" s="161"/>
      <c r="D144" s="148" t="s">
        <v>144</v>
      </c>
      <c r="E144" s="162" t="s">
        <v>1</v>
      </c>
      <c r="F144" s="163" t="s">
        <v>157</v>
      </c>
      <c r="H144" s="164">
        <v>11.879999999999999</v>
      </c>
      <c r="I144" s="165"/>
      <c r="L144" s="161"/>
      <c r="M144" s="166"/>
      <c r="T144" s="167"/>
      <c r="AT144" s="162" t="s">
        <v>144</v>
      </c>
      <c r="AU144" s="162" t="s">
        <v>88</v>
      </c>
      <c r="AV144" s="14" t="s">
        <v>142</v>
      </c>
      <c r="AW144" s="14" t="s">
        <v>34</v>
      </c>
      <c r="AX144" s="14" t="s">
        <v>86</v>
      </c>
      <c r="AY144" s="162" t="s">
        <v>136</v>
      </c>
    </row>
    <row r="145" spans="2:65" s="1" customFormat="1" ht="37.799999999999997" customHeight="1">
      <c r="B145" s="32"/>
      <c r="C145" s="133" t="s">
        <v>173</v>
      </c>
      <c r="D145" s="133" t="s">
        <v>138</v>
      </c>
      <c r="E145" s="134" t="s">
        <v>174</v>
      </c>
      <c r="F145" s="135" t="s">
        <v>175</v>
      </c>
      <c r="G145" s="136" t="s">
        <v>152</v>
      </c>
      <c r="H145" s="137">
        <v>118.8</v>
      </c>
      <c r="I145" s="138"/>
      <c r="J145" s="139">
        <f>ROUND(I145*H145,2)</f>
        <v>0</v>
      </c>
      <c r="K145" s="140"/>
      <c r="L145" s="32"/>
      <c r="M145" s="141" t="s">
        <v>1</v>
      </c>
      <c r="N145" s="142" t="s">
        <v>43</v>
      </c>
      <c r="P145" s="143">
        <f>O145*H145</f>
        <v>0</v>
      </c>
      <c r="Q145" s="143">
        <v>0</v>
      </c>
      <c r="R145" s="143">
        <f>Q145*H145</f>
        <v>0</v>
      </c>
      <c r="S145" s="143">
        <v>0</v>
      </c>
      <c r="T145" s="144">
        <f>S145*H145</f>
        <v>0</v>
      </c>
      <c r="AR145" s="145" t="s">
        <v>142</v>
      </c>
      <c r="AT145" s="145" t="s">
        <v>138</v>
      </c>
      <c r="AU145" s="145" t="s">
        <v>88</v>
      </c>
      <c r="AY145" s="17" t="s">
        <v>136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7" t="s">
        <v>86</v>
      </c>
      <c r="BK145" s="146">
        <f>ROUND(I145*H145,2)</f>
        <v>0</v>
      </c>
      <c r="BL145" s="17" t="s">
        <v>142</v>
      </c>
      <c r="BM145" s="145" t="s">
        <v>176</v>
      </c>
    </row>
    <row r="146" spans="2:65" s="12" customFormat="1" ht="10.15">
      <c r="B146" s="147"/>
      <c r="D146" s="148" t="s">
        <v>144</v>
      </c>
      <c r="E146" s="149" t="s">
        <v>1</v>
      </c>
      <c r="F146" s="150" t="s">
        <v>177</v>
      </c>
      <c r="H146" s="151">
        <v>11.88</v>
      </c>
      <c r="I146" s="152"/>
      <c r="L146" s="147"/>
      <c r="M146" s="153"/>
      <c r="T146" s="154"/>
      <c r="AT146" s="149" t="s">
        <v>144</v>
      </c>
      <c r="AU146" s="149" t="s">
        <v>88</v>
      </c>
      <c r="AV146" s="12" t="s">
        <v>88</v>
      </c>
      <c r="AW146" s="12" t="s">
        <v>34</v>
      </c>
      <c r="AX146" s="12" t="s">
        <v>86</v>
      </c>
      <c r="AY146" s="149" t="s">
        <v>136</v>
      </c>
    </row>
    <row r="147" spans="2:65" s="12" customFormat="1" ht="10.15">
      <c r="B147" s="147"/>
      <c r="D147" s="148" t="s">
        <v>144</v>
      </c>
      <c r="F147" s="150" t="s">
        <v>178</v>
      </c>
      <c r="H147" s="151">
        <v>118.8</v>
      </c>
      <c r="I147" s="152"/>
      <c r="L147" s="147"/>
      <c r="M147" s="153"/>
      <c r="T147" s="154"/>
      <c r="AT147" s="149" t="s">
        <v>144</v>
      </c>
      <c r="AU147" s="149" t="s">
        <v>88</v>
      </c>
      <c r="AV147" s="12" t="s">
        <v>88</v>
      </c>
      <c r="AW147" s="12" t="s">
        <v>4</v>
      </c>
      <c r="AX147" s="12" t="s">
        <v>86</v>
      </c>
      <c r="AY147" s="149" t="s">
        <v>136</v>
      </c>
    </row>
    <row r="148" spans="2:65" s="1" customFormat="1" ht="33" customHeight="1">
      <c r="B148" s="32"/>
      <c r="C148" s="133" t="s">
        <v>179</v>
      </c>
      <c r="D148" s="133" t="s">
        <v>138</v>
      </c>
      <c r="E148" s="134" t="s">
        <v>180</v>
      </c>
      <c r="F148" s="135" t="s">
        <v>181</v>
      </c>
      <c r="G148" s="136" t="s">
        <v>182</v>
      </c>
      <c r="H148" s="137">
        <v>20.196000000000002</v>
      </c>
      <c r="I148" s="138"/>
      <c r="J148" s="139">
        <f>ROUND(I148*H148,2)</f>
        <v>0</v>
      </c>
      <c r="K148" s="140"/>
      <c r="L148" s="32"/>
      <c r="M148" s="141" t="s">
        <v>1</v>
      </c>
      <c r="N148" s="142" t="s">
        <v>43</v>
      </c>
      <c r="P148" s="143">
        <f>O148*H148</f>
        <v>0</v>
      </c>
      <c r="Q148" s="143">
        <v>0</v>
      </c>
      <c r="R148" s="143">
        <f>Q148*H148</f>
        <v>0</v>
      </c>
      <c r="S148" s="143">
        <v>0</v>
      </c>
      <c r="T148" s="144">
        <f>S148*H148</f>
        <v>0</v>
      </c>
      <c r="AR148" s="145" t="s">
        <v>142</v>
      </c>
      <c r="AT148" s="145" t="s">
        <v>138</v>
      </c>
      <c r="AU148" s="145" t="s">
        <v>88</v>
      </c>
      <c r="AY148" s="17" t="s">
        <v>136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7" t="s">
        <v>86</v>
      </c>
      <c r="BK148" s="146">
        <f>ROUND(I148*H148,2)</f>
        <v>0</v>
      </c>
      <c r="BL148" s="17" t="s">
        <v>142</v>
      </c>
      <c r="BM148" s="145" t="s">
        <v>183</v>
      </c>
    </row>
    <row r="149" spans="2:65" s="12" customFormat="1" ht="10.15">
      <c r="B149" s="147"/>
      <c r="D149" s="148" t="s">
        <v>144</v>
      </c>
      <c r="E149" s="149" t="s">
        <v>1</v>
      </c>
      <c r="F149" s="150" t="s">
        <v>184</v>
      </c>
      <c r="H149" s="151">
        <v>11.88</v>
      </c>
      <c r="I149" s="152"/>
      <c r="L149" s="147"/>
      <c r="M149" s="153"/>
      <c r="T149" s="154"/>
      <c r="AT149" s="149" t="s">
        <v>144</v>
      </c>
      <c r="AU149" s="149" t="s">
        <v>88</v>
      </c>
      <c r="AV149" s="12" t="s">
        <v>88</v>
      </c>
      <c r="AW149" s="12" t="s">
        <v>34</v>
      </c>
      <c r="AX149" s="12" t="s">
        <v>86</v>
      </c>
      <c r="AY149" s="149" t="s">
        <v>136</v>
      </c>
    </row>
    <row r="150" spans="2:65" s="12" customFormat="1" ht="10.15">
      <c r="B150" s="147"/>
      <c r="D150" s="148" t="s">
        <v>144</v>
      </c>
      <c r="F150" s="150" t="s">
        <v>185</v>
      </c>
      <c r="H150" s="151">
        <v>20.196000000000002</v>
      </c>
      <c r="I150" s="152"/>
      <c r="L150" s="147"/>
      <c r="M150" s="153"/>
      <c r="T150" s="154"/>
      <c r="AT150" s="149" t="s">
        <v>144</v>
      </c>
      <c r="AU150" s="149" t="s">
        <v>88</v>
      </c>
      <c r="AV150" s="12" t="s">
        <v>88</v>
      </c>
      <c r="AW150" s="12" t="s">
        <v>4</v>
      </c>
      <c r="AX150" s="12" t="s">
        <v>86</v>
      </c>
      <c r="AY150" s="149" t="s">
        <v>136</v>
      </c>
    </row>
    <row r="151" spans="2:65" s="1" customFormat="1" ht="24.2" customHeight="1">
      <c r="B151" s="32"/>
      <c r="C151" s="133" t="s">
        <v>186</v>
      </c>
      <c r="D151" s="133" t="s">
        <v>138</v>
      </c>
      <c r="E151" s="134" t="s">
        <v>187</v>
      </c>
      <c r="F151" s="135" t="s">
        <v>188</v>
      </c>
      <c r="G151" s="136" t="s">
        <v>152</v>
      </c>
      <c r="H151" s="137">
        <v>26.135999999999999</v>
      </c>
      <c r="I151" s="138"/>
      <c r="J151" s="139">
        <f>ROUND(I151*H151,2)</f>
        <v>0</v>
      </c>
      <c r="K151" s="140"/>
      <c r="L151" s="32"/>
      <c r="M151" s="141" t="s">
        <v>1</v>
      </c>
      <c r="N151" s="142" t="s">
        <v>43</v>
      </c>
      <c r="P151" s="143">
        <f>O151*H151</f>
        <v>0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AR151" s="145" t="s">
        <v>142</v>
      </c>
      <c r="AT151" s="145" t="s">
        <v>138</v>
      </c>
      <c r="AU151" s="145" t="s">
        <v>88</v>
      </c>
      <c r="AY151" s="17" t="s">
        <v>136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7" t="s">
        <v>86</v>
      </c>
      <c r="BK151" s="146">
        <f>ROUND(I151*H151,2)</f>
        <v>0</v>
      </c>
      <c r="BL151" s="17" t="s">
        <v>142</v>
      </c>
      <c r="BM151" s="145" t="s">
        <v>189</v>
      </c>
    </row>
    <row r="152" spans="2:65" s="13" customFormat="1" ht="10.15">
      <c r="B152" s="155"/>
      <c r="D152" s="148" t="s">
        <v>144</v>
      </c>
      <c r="E152" s="156" t="s">
        <v>1</v>
      </c>
      <c r="F152" s="157" t="s">
        <v>154</v>
      </c>
      <c r="H152" s="156" t="s">
        <v>1</v>
      </c>
      <c r="I152" s="158"/>
      <c r="L152" s="155"/>
      <c r="M152" s="159"/>
      <c r="T152" s="160"/>
      <c r="AT152" s="156" t="s">
        <v>144</v>
      </c>
      <c r="AU152" s="156" t="s">
        <v>88</v>
      </c>
      <c r="AV152" s="13" t="s">
        <v>86</v>
      </c>
      <c r="AW152" s="13" t="s">
        <v>34</v>
      </c>
      <c r="AX152" s="13" t="s">
        <v>78</v>
      </c>
      <c r="AY152" s="156" t="s">
        <v>136</v>
      </c>
    </row>
    <row r="153" spans="2:65" s="12" customFormat="1" ht="10.15">
      <c r="B153" s="147"/>
      <c r="D153" s="148" t="s">
        <v>144</v>
      </c>
      <c r="E153" s="149" t="s">
        <v>1</v>
      </c>
      <c r="F153" s="150" t="s">
        <v>171</v>
      </c>
      <c r="H153" s="151">
        <v>38.015999999999998</v>
      </c>
      <c r="I153" s="152"/>
      <c r="L153" s="147"/>
      <c r="M153" s="153"/>
      <c r="T153" s="154"/>
      <c r="AT153" s="149" t="s">
        <v>144</v>
      </c>
      <c r="AU153" s="149" t="s">
        <v>88</v>
      </c>
      <c r="AV153" s="12" t="s">
        <v>88</v>
      </c>
      <c r="AW153" s="12" t="s">
        <v>34</v>
      </c>
      <c r="AX153" s="12" t="s">
        <v>78</v>
      </c>
      <c r="AY153" s="149" t="s">
        <v>136</v>
      </c>
    </row>
    <row r="154" spans="2:65" s="12" customFormat="1" ht="10.15">
      <c r="B154" s="147"/>
      <c r="D154" s="148" t="s">
        <v>144</v>
      </c>
      <c r="E154" s="149" t="s">
        <v>1</v>
      </c>
      <c r="F154" s="150" t="s">
        <v>190</v>
      </c>
      <c r="H154" s="151">
        <v>-2.3759999999999999</v>
      </c>
      <c r="I154" s="152"/>
      <c r="L154" s="147"/>
      <c r="M154" s="153"/>
      <c r="T154" s="154"/>
      <c r="AT154" s="149" t="s">
        <v>144</v>
      </c>
      <c r="AU154" s="149" t="s">
        <v>88</v>
      </c>
      <c r="AV154" s="12" t="s">
        <v>88</v>
      </c>
      <c r="AW154" s="12" t="s">
        <v>34</v>
      </c>
      <c r="AX154" s="12" t="s">
        <v>78</v>
      </c>
      <c r="AY154" s="149" t="s">
        <v>136</v>
      </c>
    </row>
    <row r="155" spans="2:65" s="12" customFormat="1" ht="10.15">
      <c r="B155" s="147"/>
      <c r="D155" s="148" t="s">
        <v>144</v>
      </c>
      <c r="E155" s="149" t="s">
        <v>1</v>
      </c>
      <c r="F155" s="150" t="s">
        <v>191</v>
      </c>
      <c r="H155" s="151">
        <v>-9.5039999999999996</v>
      </c>
      <c r="I155" s="152"/>
      <c r="L155" s="147"/>
      <c r="M155" s="153"/>
      <c r="T155" s="154"/>
      <c r="AT155" s="149" t="s">
        <v>144</v>
      </c>
      <c r="AU155" s="149" t="s">
        <v>88</v>
      </c>
      <c r="AV155" s="12" t="s">
        <v>88</v>
      </c>
      <c r="AW155" s="12" t="s">
        <v>34</v>
      </c>
      <c r="AX155" s="12" t="s">
        <v>78</v>
      </c>
      <c r="AY155" s="149" t="s">
        <v>136</v>
      </c>
    </row>
    <row r="156" spans="2:65" s="14" customFormat="1" ht="10.15">
      <c r="B156" s="161"/>
      <c r="D156" s="148" t="s">
        <v>144</v>
      </c>
      <c r="E156" s="162" t="s">
        <v>1</v>
      </c>
      <c r="F156" s="163" t="s">
        <v>157</v>
      </c>
      <c r="H156" s="164">
        <v>26.136000000000003</v>
      </c>
      <c r="I156" s="165"/>
      <c r="L156" s="161"/>
      <c r="M156" s="166"/>
      <c r="T156" s="167"/>
      <c r="AT156" s="162" t="s">
        <v>144</v>
      </c>
      <c r="AU156" s="162" t="s">
        <v>88</v>
      </c>
      <c r="AV156" s="14" t="s">
        <v>142</v>
      </c>
      <c r="AW156" s="14" t="s">
        <v>34</v>
      </c>
      <c r="AX156" s="14" t="s">
        <v>86</v>
      </c>
      <c r="AY156" s="162" t="s">
        <v>136</v>
      </c>
    </row>
    <row r="157" spans="2:65" s="1" customFormat="1" ht="24.2" customHeight="1">
      <c r="B157" s="32"/>
      <c r="C157" s="133" t="s">
        <v>192</v>
      </c>
      <c r="D157" s="133" t="s">
        <v>138</v>
      </c>
      <c r="E157" s="134" t="s">
        <v>193</v>
      </c>
      <c r="F157" s="135" t="s">
        <v>194</v>
      </c>
      <c r="G157" s="136" t="s">
        <v>152</v>
      </c>
      <c r="H157" s="137">
        <v>9.5039999999999996</v>
      </c>
      <c r="I157" s="138"/>
      <c r="J157" s="139">
        <f>ROUND(I157*H157,2)</f>
        <v>0</v>
      </c>
      <c r="K157" s="140"/>
      <c r="L157" s="32"/>
      <c r="M157" s="141" t="s">
        <v>1</v>
      </c>
      <c r="N157" s="142" t="s">
        <v>43</v>
      </c>
      <c r="P157" s="143">
        <f>O157*H157</f>
        <v>0</v>
      </c>
      <c r="Q157" s="143">
        <v>0</v>
      </c>
      <c r="R157" s="143">
        <f>Q157*H157</f>
        <v>0</v>
      </c>
      <c r="S157" s="143">
        <v>0</v>
      </c>
      <c r="T157" s="144">
        <f>S157*H157</f>
        <v>0</v>
      </c>
      <c r="AR157" s="145" t="s">
        <v>142</v>
      </c>
      <c r="AT157" s="145" t="s">
        <v>138</v>
      </c>
      <c r="AU157" s="145" t="s">
        <v>88</v>
      </c>
      <c r="AY157" s="17" t="s">
        <v>136</v>
      </c>
      <c r="BE157" s="146">
        <f>IF(N157="základní",J157,0)</f>
        <v>0</v>
      </c>
      <c r="BF157" s="146">
        <f>IF(N157="snížená",J157,0)</f>
        <v>0</v>
      </c>
      <c r="BG157" s="146">
        <f>IF(N157="zákl. přenesená",J157,0)</f>
        <v>0</v>
      </c>
      <c r="BH157" s="146">
        <f>IF(N157="sníž. přenesená",J157,0)</f>
        <v>0</v>
      </c>
      <c r="BI157" s="146">
        <f>IF(N157="nulová",J157,0)</f>
        <v>0</v>
      </c>
      <c r="BJ157" s="17" t="s">
        <v>86</v>
      </c>
      <c r="BK157" s="146">
        <f>ROUND(I157*H157,2)</f>
        <v>0</v>
      </c>
      <c r="BL157" s="17" t="s">
        <v>142</v>
      </c>
      <c r="BM157" s="145" t="s">
        <v>195</v>
      </c>
    </row>
    <row r="158" spans="2:65" s="13" customFormat="1" ht="10.15">
      <c r="B158" s="155"/>
      <c r="D158" s="148" t="s">
        <v>144</v>
      </c>
      <c r="E158" s="156" t="s">
        <v>1</v>
      </c>
      <c r="F158" s="157" t="s">
        <v>154</v>
      </c>
      <c r="H158" s="156" t="s">
        <v>1</v>
      </c>
      <c r="I158" s="158"/>
      <c r="L158" s="155"/>
      <c r="M158" s="159"/>
      <c r="T158" s="160"/>
      <c r="AT158" s="156" t="s">
        <v>144</v>
      </c>
      <c r="AU158" s="156" t="s">
        <v>88</v>
      </c>
      <c r="AV158" s="13" t="s">
        <v>86</v>
      </c>
      <c r="AW158" s="13" t="s">
        <v>34</v>
      </c>
      <c r="AX158" s="13" t="s">
        <v>78</v>
      </c>
      <c r="AY158" s="156" t="s">
        <v>136</v>
      </c>
    </row>
    <row r="159" spans="2:65" s="12" customFormat="1" ht="10.15">
      <c r="B159" s="147"/>
      <c r="D159" s="148" t="s">
        <v>144</v>
      </c>
      <c r="E159" s="149" t="s">
        <v>1</v>
      </c>
      <c r="F159" s="150" t="s">
        <v>196</v>
      </c>
      <c r="H159" s="151">
        <v>8.3160000000000007</v>
      </c>
      <c r="I159" s="152"/>
      <c r="L159" s="147"/>
      <c r="M159" s="153"/>
      <c r="T159" s="154"/>
      <c r="AT159" s="149" t="s">
        <v>144</v>
      </c>
      <c r="AU159" s="149" t="s">
        <v>88</v>
      </c>
      <c r="AV159" s="12" t="s">
        <v>88</v>
      </c>
      <c r="AW159" s="12" t="s">
        <v>34</v>
      </c>
      <c r="AX159" s="12" t="s">
        <v>78</v>
      </c>
      <c r="AY159" s="149" t="s">
        <v>136</v>
      </c>
    </row>
    <row r="160" spans="2:65" s="12" customFormat="1" ht="10.15">
      <c r="B160" s="147"/>
      <c r="D160" s="148" t="s">
        <v>144</v>
      </c>
      <c r="E160" s="149" t="s">
        <v>1</v>
      </c>
      <c r="F160" s="150" t="s">
        <v>197</v>
      </c>
      <c r="H160" s="151">
        <v>1.1879999999999999</v>
      </c>
      <c r="I160" s="152"/>
      <c r="L160" s="147"/>
      <c r="M160" s="153"/>
      <c r="T160" s="154"/>
      <c r="AT160" s="149" t="s">
        <v>144</v>
      </c>
      <c r="AU160" s="149" t="s">
        <v>88</v>
      </c>
      <c r="AV160" s="12" t="s">
        <v>88</v>
      </c>
      <c r="AW160" s="12" t="s">
        <v>34</v>
      </c>
      <c r="AX160" s="12" t="s">
        <v>78</v>
      </c>
      <c r="AY160" s="149" t="s">
        <v>136</v>
      </c>
    </row>
    <row r="161" spans="2:65" s="14" customFormat="1" ht="10.15">
      <c r="B161" s="161"/>
      <c r="D161" s="148" t="s">
        <v>144</v>
      </c>
      <c r="E161" s="162" t="s">
        <v>1</v>
      </c>
      <c r="F161" s="163" t="s">
        <v>157</v>
      </c>
      <c r="H161" s="164">
        <v>9.5040000000000013</v>
      </c>
      <c r="I161" s="165"/>
      <c r="L161" s="161"/>
      <c r="M161" s="166"/>
      <c r="T161" s="167"/>
      <c r="AT161" s="162" t="s">
        <v>144</v>
      </c>
      <c r="AU161" s="162" t="s">
        <v>88</v>
      </c>
      <c r="AV161" s="14" t="s">
        <v>142</v>
      </c>
      <c r="AW161" s="14" t="s">
        <v>34</v>
      </c>
      <c r="AX161" s="14" t="s">
        <v>86</v>
      </c>
      <c r="AY161" s="162" t="s">
        <v>136</v>
      </c>
    </row>
    <row r="162" spans="2:65" s="1" customFormat="1" ht="16.5" customHeight="1">
      <c r="B162" s="32"/>
      <c r="C162" s="168" t="s">
        <v>198</v>
      </c>
      <c r="D162" s="168" t="s">
        <v>199</v>
      </c>
      <c r="E162" s="169" t="s">
        <v>200</v>
      </c>
      <c r="F162" s="170" t="s">
        <v>201</v>
      </c>
      <c r="G162" s="171" t="s">
        <v>182</v>
      </c>
      <c r="H162" s="172">
        <v>16.157</v>
      </c>
      <c r="I162" s="173"/>
      <c r="J162" s="174">
        <f>ROUND(I162*H162,2)</f>
        <v>0</v>
      </c>
      <c r="K162" s="175"/>
      <c r="L162" s="176"/>
      <c r="M162" s="177" t="s">
        <v>1</v>
      </c>
      <c r="N162" s="178" t="s">
        <v>43</v>
      </c>
      <c r="P162" s="143">
        <f>O162*H162</f>
        <v>0</v>
      </c>
      <c r="Q162" s="143">
        <v>0</v>
      </c>
      <c r="R162" s="143">
        <f>Q162*H162</f>
        <v>0</v>
      </c>
      <c r="S162" s="143">
        <v>0</v>
      </c>
      <c r="T162" s="144">
        <f>S162*H162</f>
        <v>0</v>
      </c>
      <c r="AR162" s="145" t="s">
        <v>179</v>
      </c>
      <c r="AT162" s="145" t="s">
        <v>199</v>
      </c>
      <c r="AU162" s="145" t="s">
        <v>88</v>
      </c>
      <c r="AY162" s="17" t="s">
        <v>136</v>
      </c>
      <c r="BE162" s="146">
        <f>IF(N162="základní",J162,0)</f>
        <v>0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7" t="s">
        <v>86</v>
      </c>
      <c r="BK162" s="146">
        <f>ROUND(I162*H162,2)</f>
        <v>0</v>
      </c>
      <c r="BL162" s="17" t="s">
        <v>142</v>
      </c>
      <c r="BM162" s="145" t="s">
        <v>202</v>
      </c>
    </row>
    <row r="163" spans="2:65" s="12" customFormat="1" ht="10.15">
      <c r="B163" s="147"/>
      <c r="D163" s="148" t="s">
        <v>144</v>
      </c>
      <c r="F163" s="150" t="s">
        <v>203</v>
      </c>
      <c r="H163" s="151">
        <v>16.157</v>
      </c>
      <c r="I163" s="152"/>
      <c r="L163" s="147"/>
      <c r="M163" s="153"/>
      <c r="T163" s="154"/>
      <c r="AT163" s="149" t="s">
        <v>144</v>
      </c>
      <c r="AU163" s="149" t="s">
        <v>88</v>
      </c>
      <c r="AV163" s="12" t="s">
        <v>88</v>
      </c>
      <c r="AW163" s="12" t="s">
        <v>4</v>
      </c>
      <c r="AX163" s="12" t="s">
        <v>86</v>
      </c>
      <c r="AY163" s="149" t="s">
        <v>136</v>
      </c>
    </row>
    <row r="164" spans="2:65" s="11" customFormat="1" ht="22.8" customHeight="1">
      <c r="B164" s="121"/>
      <c r="D164" s="122" t="s">
        <v>77</v>
      </c>
      <c r="E164" s="131" t="s">
        <v>88</v>
      </c>
      <c r="F164" s="131" t="s">
        <v>204</v>
      </c>
      <c r="I164" s="124"/>
      <c r="J164" s="132">
        <f>BK164</f>
        <v>0</v>
      </c>
      <c r="L164" s="121"/>
      <c r="M164" s="126"/>
      <c r="P164" s="127">
        <f>SUM(P165:P166)</f>
        <v>0</v>
      </c>
      <c r="R164" s="127">
        <f>SUM(R165:R166)</f>
        <v>9.8009999999999989E-3</v>
      </c>
      <c r="T164" s="128">
        <f>SUM(T165:T166)</f>
        <v>0</v>
      </c>
      <c r="AR164" s="122" t="s">
        <v>86</v>
      </c>
      <c r="AT164" s="129" t="s">
        <v>77</v>
      </c>
      <c r="AU164" s="129" t="s">
        <v>86</v>
      </c>
      <c r="AY164" s="122" t="s">
        <v>136</v>
      </c>
      <c r="BK164" s="130">
        <f>SUM(BK165:BK166)</f>
        <v>0</v>
      </c>
    </row>
    <row r="165" spans="2:65" s="1" customFormat="1" ht="24.2" customHeight="1">
      <c r="B165" s="32"/>
      <c r="C165" s="133" t="s">
        <v>205</v>
      </c>
      <c r="D165" s="133" t="s">
        <v>138</v>
      </c>
      <c r="E165" s="134" t="s">
        <v>206</v>
      </c>
      <c r="F165" s="135" t="s">
        <v>207</v>
      </c>
      <c r="G165" s="136" t="s">
        <v>141</v>
      </c>
      <c r="H165" s="137">
        <v>29.7</v>
      </c>
      <c r="I165" s="138"/>
      <c r="J165" s="139">
        <f>ROUND(I165*H165,2)</f>
        <v>0</v>
      </c>
      <c r="K165" s="140"/>
      <c r="L165" s="32"/>
      <c r="M165" s="141" t="s">
        <v>1</v>
      </c>
      <c r="N165" s="142" t="s">
        <v>43</v>
      </c>
      <c r="P165" s="143">
        <f>O165*H165</f>
        <v>0</v>
      </c>
      <c r="Q165" s="143">
        <v>3.3E-4</v>
      </c>
      <c r="R165" s="143">
        <f>Q165*H165</f>
        <v>9.8009999999999989E-3</v>
      </c>
      <c r="S165" s="143">
        <v>0</v>
      </c>
      <c r="T165" s="144">
        <f>S165*H165</f>
        <v>0</v>
      </c>
      <c r="AR165" s="145" t="s">
        <v>142</v>
      </c>
      <c r="AT165" s="145" t="s">
        <v>138</v>
      </c>
      <c r="AU165" s="145" t="s">
        <v>88</v>
      </c>
      <c r="AY165" s="17" t="s">
        <v>136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7" t="s">
        <v>86</v>
      </c>
      <c r="BK165" s="146">
        <f>ROUND(I165*H165,2)</f>
        <v>0</v>
      </c>
      <c r="BL165" s="17" t="s">
        <v>142</v>
      </c>
      <c r="BM165" s="145" t="s">
        <v>208</v>
      </c>
    </row>
    <row r="166" spans="2:65" s="12" customFormat="1" ht="10.15">
      <c r="B166" s="147"/>
      <c r="D166" s="148" t="s">
        <v>144</v>
      </c>
      <c r="E166" s="149" t="s">
        <v>1</v>
      </c>
      <c r="F166" s="150" t="s">
        <v>209</v>
      </c>
      <c r="H166" s="151">
        <v>29.7</v>
      </c>
      <c r="I166" s="152"/>
      <c r="L166" s="147"/>
      <c r="M166" s="153"/>
      <c r="T166" s="154"/>
      <c r="AT166" s="149" t="s">
        <v>144</v>
      </c>
      <c r="AU166" s="149" t="s">
        <v>88</v>
      </c>
      <c r="AV166" s="12" t="s">
        <v>88</v>
      </c>
      <c r="AW166" s="12" t="s">
        <v>34</v>
      </c>
      <c r="AX166" s="12" t="s">
        <v>86</v>
      </c>
      <c r="AY166" s="149" t="s">
        <v>136</v>
      </c>
    </row>
    <row r="167" spans="2:65" s="11" customFormat="1" ht="22.8" customHeight="1">
      <c r="B167" s="121"/>
      <c r="D167" s="122" t="s">
        <v>77</v>
      </c>
      <c r="E167" s="131" t="s">
        <v>142</v>
      </c>
      <c r="F167" s="131" t="s">
        <v>210</v>
      </c>
      <c r="I167" s="124"/>
      <c r="J167" s="132">
        <f>BK167</f>
        <v>0</v>
      </c>
      <c r="L167" s="121"/>
      <c r="M167" s="126"/>
      <c r="P167" s="127">
        <f>SUM(P168:P171)</f>
        <v>0</v>
      </c>
      <c r="R167" s="127">
        <f>SUM(R168:R171)</f>
        <v>0</v>
      </c>
      <c r="T167" s="128">
        <f>SUM(T168:T171)</f>
        <v>0</v>
      </c>
      <c r="AR167" s="122" t="s">
        <v>86</v>
      </c>
      <c r="AT167" s="129" t="s">
        <v>77</v>
      </c>
      <c r="AU167" s="129" t="s">
        <v>86</v>
      </c>
      <c r="AY167" s="122" t="s">
        <v>136</v>
      </c>
      <c r="BK167" s="130">
        <f>SUM(BK168:BK171)</f>
        <v>0</v>
      </c>
    </row>
    <row r="168" spans="2:65" s="1" customFormat="1" ht="16.5" customHeight="1">
      <c r="B168" s="32"/>
      <c r="C168" s="133" t="s">
        <v>211</v>
      </c>
      <c r="D168" s="133" t="s">
        <v>138</v>
      </c>
      <c r="E168" s="134" t="s">
        <v>212</v>
      </c>
      <c r="F168" s="135" t="s">
        <v>213</v>
      </c>
      <c r="G168" s="136" t="s">
        <v>152</v>
      </c>
      <c r="H168" s="137">
        <v>2.3759999999999999</v>
      </c>
      <c r="I168" s="138"/>
      <c r="J168" s="139">
        <f>ROUND(I168*H168,2)</f>
        <v>0</v>
      </c>
      <c r="K168" s="140"/>
      <c r="L168" s="32"/>
      <c r="M168" s="141" t="s">
        <v>1</v>
      </c>
      <c r="N168" s="142" t="s">
        <v>43</v>
      </c>
      <c r="P168" s="143">
        <f>O168*H168</f>
        <v>0</v>
      </c>
      <c r="Q168" s="143">
        <v>0</v>
      </c>
      <c r="R168" s="143">
        <f>Q168*H168</f>
        <v>0</v>
      </c>
      <c r="S168" s="143">
        <v>0</v>
      </c>
      <c r="T168" s="144">
        <f>S168*H168</f>
        <v>0</v>
      </c>
      <c r="AR168" s="145" t="s">
        <v>142</v>
      </c>
      <c r="AT168" s="145" t="s">
        <v>138</v>
      </c>
      <c r="AU168" s="145" t="s">
        <v>88</v>
      </c>
      <c r="AY168" s="17" t="s">
        <v>136</v>
      </c>
      <c r="BE168" s="146">
        <f>IF(N168="základní",J168,0)</f>
        <v>0</v>
      </c>
      <c r="BF168" s="146">
        <f>IF(N168="snížená",J168,0)</f>
        <v>0</v>
      </c>
      <c r="BG168" s="146">
        <f>IF(N168="zákl. přenesená",J168,0)</f>
        <v>0</v>
      </c>
      <c r="BH168" s="146">
        <f>IF(N168="sníž. přenesená",J168,0)</f>
        <v>0</v>
      </c>
      <c r="BI168" s="146">
        <f>IF(N168="nulová",J168,0)</f>
        <v>0</v>
      </c>
      <c r="BJ168" s="17" t="s">
        <v>86</v>
      </c>
      <c r="BK168" s="146">
        <f>ROUND(I168*H168,2)</f>
        <v>0</v>
      </c>
      <c r="BL168" s="17" t="s">
        <v>142</v>
      </c>
      <c r="BM168" s="145" t="s">
        <v>214</v>
      </c>
    </row>
    <row r="169" spans="2:65" s="13" customFormat="1" ht="10.15">
      <c r="B169" s="155"/>
      <c r="D169" s="148" t="s">
        <v>144</v>
      </c>
      <c r="E169" s="156" t="s">
        <v>1</v>
      </c>
      <c r="F169" s="157" t="s">
        <v>154</v>
      </c>
      <c r="H169" s="156" t="s">
        <v>1</v>
      </c>
      <c r="I169" s="158"/>
      <c r="L169" s="155"/>
      <c r="M169" s="159"/>
      <c r="T169" s="160"/>
      <c r="AT169" s="156" t="s">
        <v>144</v>
      </c>
      <c r="AU169" s="156" t="s">
        <v>88</v>
      </c>
      <c r="AV169" s="13" t="s">
        <v>86</v>
      </c>
      <c r="AW169" s="13" t="s">
        <v>34</v>
      </c>
      <c r="AX169" s="13" t="s">
        <v>78</v>
      </c>
      <c r="AY169" s="156" t="s">
        <v>136</v>
      </c>
    </row>
    <row r="170" spans="2:65" s="12" customFormat="1" ht="10.15">
      <c r="B170" s="147"/>
      <c r="D170" s="148" t="s">
        <v>144</v>
      </c>
      <c r="E170" s="149" t="s">
        <v>1</v>
      </c>
      <c r="F170" s="150" t="s">
        <v>215</v>
      </c>
      <c r="H170" s="151">
        <v>2.3759999999999999</v>
      </c>
      <c r="I170" s="152"/>
      <c r="L170" s="147"/>
      <c r="M170" s="153"/>
      <c r="T170" s="154"/>
      <c r="AT170" s="149" t="s">
        <v>144</v>
      </c>
      <c r="AU170" s="149" t="s">
        <v>88</v>
      </c>
      <c r="AV170" s="12" t="s">
        <v>88</v>
      </c>
      <c r="AW170" s="12" t="s">
        <v>34</v>
      </c>
      <c r="AX170" s="12" t="s">
        <v>78</v>
      </c>
      <c r="AY170" s="149" t="s">
        <v>136</v>
      </c>
    </row>
    <row r="171" spans="2:65" s="14" customFormat="1" ht="10.15">
      <c r="B171" s="161"/>
      <c r="D171" s="148" t="s">
        <v>144</v>
      </c>
      <c r="E171" s="162" t="s">
        <v>1</v>
      </c>
      <c r="F171" s="163" t="s">
        <v>157</v>
      </c>
      <c r="H171" s="164">
        <v>2.3759999999999999</v>
      </c>
      <c r="I171" s="165"/>
      <c r="L171" s="161"/>
      <c r="M171" s="166"/>
      <c r="T171" s="167"/>
      <c r="AT171" s="162" t="s">
        <v>144</v>
      </c>
      <c r="AU171" s="162" t="s">
        <v>88</v>
      </c>
      <c r="AV171" s="14" t="s">
        <v>142</v>
      </c>
      <c r="AW171" s="14" t="s">
        <v>34</v>
      </c>
      <c r="AX171" s="14" t="s">
        <v>86</v>
      </c>
      <c r="AY171" s="162" t="s">
        <v>136</v>
      </c>
    </row>
    <row r="172" spans="2:65" s="11" customFormat="1" ht="22.8" customHeight="1">
      <c r="B172" s="121"/>
      <c r="D172" s="122" t="s">
        <v>77</v>
      </c>
      <c r="E172" s="131" t="s">
        <v>179</v>
      </c>
      <c r="F172" s="131" t="s">
        <v>216</v>
      </c>
      <c r="I172" s="124"/>
      <c r="J172" s="132">
        <f>BK172</f>
        <v>0</v>
      </c>
      <c r="L172" s="121"/>
      <c r="M172" s="126"/>
      <c r="P172" s="127">
        <f>SUM(P173:P247)</f>
        <v>0</v>
      </c>
      <c r="R172" s="127">
        <f>SUM(R173:R247)</f>
        <v>3.7087073500000005</v>
      </c>
      <c r="T172" s="128">
        <f>SUM(T173:T247)</f>
        <v>0</v>
      </c>
      <c r="AR172" s="122" t="s">
        <v>86</v>
      </c>
      <c r="AT172" s="129" t="s">
        <v>77</v>
      </c>
      <c r="AU172" s="129" t="s">
        <v>86</v>
      </c>
      <c r="AY172" s="122" t="s">
        <v>136</v>
      </c>
      <c r="BK172" s="130">
        <f>SUM(BK173:BK247)</f>
        <v>0</v>
      </c>
    </row>
    <row r="173" spans="2:65" s="1" customFormat="1" ht="24.2" customHeight="1">
      <c r="B173" s="32"/>
      <c r="C173" s="133" t="s">
        <v>217</v>
      </c>
      <c r="D173" s="133" t="s">
        <v>138</v>
      </c>
      <c r="E173" s="134" t="s">
        <v>218</v>
      </c>
      <c r="F173" s="135" t="s">
        <v>219</v>
      </c>
      <c r="G173" s="136" t="s">
        <v>141</v>
      </c>
      <c r="H173" s="137">
        <v>13.3</v>
      </c>
      <c r="I173" s="138"/>
      <c r="J173" s="139">
        <f>ROUND(I173*H173,2)</f>
        <v>0</v>
      </c>
      <c r="K173" s="140"/>
      <c r="L173" s="32"/>
      <c r="M173" s="141" t="s">
        <v>1</v>
      </c>
      <c r="N173" s="142" t="s">
        <v>43</v>
      </c>
      <c r="P173" s="143">
        <f>O173*H173</f>
        <v>0</v>
      </c>
      <c r="Q173" s="143">
        <v>0</v>
      </c>
      <c r="R173" s="143">
        <f>Q173*H173</f>
        <v>0</v>
      </c>
      <c r="S173" s="143">
        <v>0</v>
      </c>
      <c r="T173" s="144">
        <f>S173*H173</f>
        <v>0</v>
      </c>
      <c r="AR173" s="145" t="s">
        <v>142</v>
      </c>
      <c r="AT173" s="145" t="s">
        <v>138</v>
      </c>
      <c r="AU173" s="145" t="s">
        <v>88</v>
      </c>
      <c r="AY173" s="17" t="s">
        <v>136</v>
      </c>
      <c r="BE173" s="146">
        <f>IF(N173="základní",J173,0)</f>
        <v>0</v>
      </c>
      <c r="BF173" s="146">
        <f>IF(N173="snížená",J173,0)</f>
        <v>0</v>
      </c>
      <c r="BG173" s="146">
        <f>IF(N173="zákl. přenesená",J173,0)</f>
        <v>0</v>
      </c>
      <c r="BH173" s="146">
        <f>IF(N173="sníž. přenesená",J173,0)</f>
        <v>0</v>
      </c>
      <c r="BI173" s="146">
        <f>IF(N173="nulová",J173,0)</f>
        <v>0</v>
      </c>
      <c r="BJ173" s="17" t="s">
        <v>86</v>
      </c>
      <c r="BK173" s="146">
        <f>ROUND(I173*H173,2)</f>
        <v>0</v>
      </c>
      <c r="BL173" s="17" t="s">
        <v>142</v>
      </c>
      <c r="BM173" s="145" t="s">
        <v>220</v>
      </c>
    </row>
    <row r="174" spans="2:65" s="13" customFormat="1" ht="10.15">
      <c r="B174" s="155"/>
      <c r="D174" s="148" t="s">
        <v>144</v>
      </c>
      <c r="E174" s="156" t="s">
        <v>1</v>
      </c>
      <c r="F174" s="157" t="s">
        <v>154</v>
      </c>
      <c r="H174" s="156" t="s">
        <v>1</v>
      </c>
      <c r="I174" s="158"/>
      <c r="L174" s="155"/>
      <c r="M174" s="159"/>
      <c r="T174" s="160"/>
      <c r="AT174" s="156" t="s">
        <v>144</v>
      </c>
      <c r="AU174" s="156" t="s">
        <v>88</v>
      </c>
      <c r="AV174" s="13" t="s">
        <v>86</v>
      </c>
      <c r="AW174" s="13" t="s">
        <v>34</v>
      </c>
      <c r="AX174" s="13" t="s">
        <v>78</v>
      </c>
      <c r="AY174" s="156" t="s">
        <v>136</v>
      </c>
    </row>
    <row r="175" spans="2:65" s="12" customFormat="1" ht="10.15">
      <c r="B175" s="147"/>
      <c r="D175" s="148" t="s">
        <v>144</v>
      </c>
      <c r="E175" s="149" t="s">
        <v>1</v>
      </c>
      <c r="F175" s="150" t="s">
        <v>221</v>
      </c>
      <c r="H175" s="151">
        <v>3</v>
      </c>
      <c r="I175" s="152"/>
      <c r="L175" s="147"/>
      <c r="M175" s="153"/>
      <c r="T175" s="154"/>
      <c r="AT175" s="149" t="s">
        <v>144</v>
      </c>
      <c r="AU175" s="149" t="s">
        <v>88</v>
      </c>
      <c r="AV175" s="12" t="s">
        <v>88</v>
      </c>
      <c r="AW175" s="12" t="s">
        <v>34</v>
      </c>
      <c r="AX175" s="12" t="s">
        <v>78</v>
      </c>
      <c r="AY175" s="149" t="s">
        <v>136</v>
      </c>
    </row>
    <row r="176" spans="2:65" s="12" customFormat="1" ht="10.15">
      <c r="B176" s="147"/>
      <c r="D176" s="148" t="s">
        <v>144</v>
      </c>
      <c r="E176" s="149" t="s">
        <v>1</v>
      </c>
      <c r="F176" s="150" t="s">
        <v>222</v>
      </c>
      <c r="H176" s="151">
        <v>10.3</v>
      </c>
      <c r="I176" s="152"/>
      <c r="L176" s="147"/>
      <c r="M176" s="153"/>
      <c r="T176" s="154"/>
      <c r="AT176" s="149" t="s">
        <v>144</v>
      </c>
      <c r="AU176" s="149" t="s">
        <v>88</v>
      </c>
      <c r="AV176" s="12" t="s">
        <v>88</v>
      </c>
      <c r="AW176" s="12" t="s">
        <v>34</v>
      </c>
      <c r="AX176" s="12" t="s">
        <v>78</v>
      </c>
      <c r="AY176" s="149" t="s">
        <v>136</v>
      </c>
    </row>
    <row r="177" spans="2:65" s="14" customFormat="1" ht="10.15">
      <c r="B177" s="161"/>
      <c r="D177" s="148" t="s">
        <v>144</v>
      </c>
      <c r="E177" s="162" t="s">
        <v>1</v>
      </c>
      <c r="F177" s="163" t="s">
        <v>157</v>
      </c>
      <c r="H177" s="164">
        <v>13.3</v>
      </c>
      <c r="I177" s="165"/>
      <c r="L177" s="161"/>
      <c r="M177" s="166"/>
      <c r="T177" s="167"/>
      <c r="AT177" s="162" t="s">
        <v>144</v>
      </c>
      <c r="AU177" s="162" t="s">
        <v>88</v>
      </c>
      <c r="AV177" s="14" t="s">
        <v>142</v>
      </c>
      <c r="AW177" s="14" t="s">
        <v>34</v>
      </c>
      <c r="AX177" s="14" t="s">
        <v>86</v>
      </c>
      <c r="AY177" s="162" t="s">
        <v>136</v>
      </c>
    </row>
    <row r="178" spans="2:65" s="1" customFormat="1" ht="24.2" customHeight="1">
      <c r="B178" s="32"/>
      <c r="C178" s="168" t="s">
        <v>8</v>
      </c>
      <c r="D178" s="168" t="s">
        <v>199</v>
      </c>
      <c r="E178" s="169" t="s">
        <v>223</v>
      </c>
      <c r="F178" s="170" t="s">
        <v>224</v>
      </c>
      <c r="G178" s="171" t="s">
        <v>141</v>
      </c>
      <c r="H178" s="172">
        <v>13.5</v>
      </c>
      <c r="I178" s="173"/>
      <c r="J178" s="174">
        <f>ROUND(I178*H178,2)</f>
        <v>0</v>
      </c>
      <c r="K178" s="175"/>
      <c r="L178" s="176"/>
      <c r="M178" s="177" t="s">
        <v>1</v>
      </c>
      <c r="N178" s="178" t="s">
        <v>43</v>
      </c>
      <c r="P178" s="143">
        <f>O178*H178</f>
        <v>0</v>
      </c>
      <c r="Q178" s="143">
        <v>2.7999999999999998E-4</v>
      </c>
      <c r="R178" s="143">
        <f>Q178*H178</f>
        <v>3.7799999999999995E-3</v>
      </c>
      <c r="S178" s="143">
        <v>0</v>
      </c>
      <c r="T178" s="144">
        <f>S178*H178</f>
        <v>0</v>
      </c>
      <c r="AR178" s="145" t="s">
        <v>179</v>
      </c>
      <c r="AT178" s="145" t="s">
        <v>199</v>
      </c>
      <c r="AU178" s="145" t="s">
        <v>88</v>
      </c>
      <c r="AY178" s="17" t="s">
        <v>136</v>
      </c>
      <c r="BE178" s="146">
        <f>IF(N178="základní",J178,0)</f>
        <v>0</v>
      </c>
      <c r="BF178" s="146">
        <f>IF(N178="snížená",J178,0)</f>
        <v>0</v>
      </c>
      <c r="BG178" s="146">
        <f>IF(N178="zákl. přenesená",J178,0)</f>
        <v>0</v>
      </c>
      <c r="BH178" s="146">
        <f>IF(N178="sníž. přenesená",J178,0)</f>
        <v>0</v>
      </c>
      <c r="BI178" s="146">
        <f>IF(N178="nulová",J178,0)</f>
        <v>0</v>
      </c>
      <c r="BJ178" s="17" t="s">
        <v>86</v>
      </c>
      <c r="BK178" s="146">
        <f>ROUND(I178*H178,2)</f>
        <v>0</v>
      </c>
      <c r="BL178" s="17" t="s">
        <v>142</v>
      </c>
      <c r="BM178" s="145" t="s">
        <v>225</v>
      </c>
    </row>
    <row r="179" spans="2:65" s="12" customFormat="1" ht="10.15">
      <c r="B179" s="147"/>
      <c r="D179" s="148" t="s">
        <v>144</v>
      </c>
      <c r="F179" s="150" t="s">
        <v>226</v>
      </c>
      <c r="H179" s="151">
        <v>13.5</v>
      </c>
      <c r="I179" s="152"/>
      <c r="L179" s="147"/>
      <c r="M179" s="153"/>
      <c r="T179" s="154"/>
      <c r="AT179" s="149" t="s">
        <v>144</v>
      </c>
      <c r="AU179" s="149" t="s">
        <v>88</v>
      </c>
      <c r="AV179" s="12" t="s">
        <v>88</v>
      </c>
      <c r="AW179" s="12" t="s">
        <v>4</v>
      </c>
      <c r="AX179" s="12" t="s">
        <v>86</v>
      </c>
      <c r="AY179" s="149" t="s">
        <v>136</v>
      </c>
    </row>
    <row r="180" spans="2:65" s="1" customFormat="1" ht="24.2" customHeight="1">
      <c r="B180" s="32"/>
      <c r="C180" s="133" t="s">
        <v>227</v>
      </c>
      <c r="D180" s="133" t="s">
        <v>138</v>
      </c>
      <c r="E180" s="134" t="s">
        <v>228</v>
      </c>
      <c r="F180" s="135" t="s">
        <v>229</v>
      </c>
      <c r="G180" s="136" t="s">
        <v>141</v>
      </c>
      <c r="H180" s="137">
        <v>5</v>
      </c>
      <c r="I180" s="138"/>
      <c r="J180" s="139">
        <f>ROUND(I180*H180,2)</f>
        <v>0</v>
      </c>
      <c r="K180" s="140"/>
      <c r="L180" s="32"/>
      <c r="M180" s="141" t="s">
        <v>1</v>
      </c>
      <c r="N180" s="142" t="s">
        <v>43</v>
      </c>
      <c r="P180" s="143">
        <f>O180*H180</f>
        <v>0</v>
      </c>
      <c r="Q180" s="143">
        <v>0</v>
      </c>
      <c r="R180" s="143">
        <f>Q180*H180</f>
        <v>0</v>
      </c>
      <c r="S180" s="143">
        <v>0</v>
      </c>
      <c r="T180" s="144">
        <f>S180*H180</f>
        <v>0</v>
      </c>
      <c r="AR180" s="145" t="s">
        <v>142</v>
      </c>
      <c r="AT180" s="145" t="s">
        <v>138</v>
      </c>
      <c r="AU180" s="145" t="s">
        <v>88</v>
      </c>
      <c r="AY180" s="17" t="s">
        <v>136</v>
      </c>
      <c r="BE180" s="146">
        <f>IF(N180="základní",J180,0)</f>
        <v>0</v>
      </c>
      <c r="BF180" s="146">
        <f>IF(N180="snížená",J180,0)</f>
        <v>0</v>
      </c>
      <c r="BG180" s="146">
        <f>IF(N180="zákl. přenesená",J180,0)</f>
        <v>0</v>
      </c>
      <c r="BH180" s="146">
        <f>IF(N180="sníž. přenesená",J180,0)</f>
        <v>0</v>
      </c>
      <c r="BI180" s="146">
        <f>IF(N180="nulová",J180,0)</f>
        <v>0</v>
      </c>
      <c r="BJ180" s="17" t="s">
        <v>86</v>
      </c>
      <c r="BK180" s="146">
        <f>ROUND(I180*H180,2)</f>
        <v>0</v>
      </c>
      <c r="BL180" s="17" t="s">
        <v>142</v>
      </c>
      <c r="BM180" s="145" t="s">
        <v>230</v>
      </c>
    </row>
    <row r="181" spans="2:65" s="13" customFormat="1" ht="10.15">
      <c r="B181" s="155"/>
      <c r="D181" s="148" t="s">
        <v>144</v>
      </c>
      <c r="E181" s="156" t="s">
        <v>1</v>
      </c>
      <c r="F181" s="157" t="s">
        <v>154</v>
      </c>
      <c r="H181" s="156" t="s">
        <v>1</v>
      </c>
      <c r="I181" s="158"/>
      <c r="L181" s="155"/>
      <c r="M181" s="159"/>
      <c r="T181" s="160"/>
      <c r="AT181" s="156" t="s">
        <v>144</v>
      </c>
      <c r="AU181" s="156" t="s">
        <v>88</v>
      </c>
      <c r="AV181" s="13" t="s">
        <v>86</v>
      </c>
      <c r="AW181" s="13" t="s">
        <v>34</v>
      </c>
      <c r="AX181" s="13" t="s">
        <v>78</v>
      </c>
      <c r="AY181" s="156" t="s">
        <v>136</v>
      </c>
    </row>
    <row r="182" spans="2:65" s="12" customFormat="1" ht="10.15">
      <c r="B182" s="147"/>
      <c r="D182" s="148" t="s">
        <v>144</v>
      </c>
      <c r="E182" s="149" t="s">
        <v>1</v>
      </c>
      <c r="F182" s="150" t="s">
        <v>231</v>
      </c>
      <c r="H182" s="151">
        <v>5</v>
      </c>
      <c r="I182" s="152"/>
      <c r="L182" s="147"/>
      <c r="M182" s="153"/>
      <c r="T182" s="154"/>
      <c r="AT182" s="149" t="s">
        <v>144</v>
      </c>
      <c r="AU182" s="149" t="s">
        <v>88</v>
      </c>
      <c r="AV182" s="12" t="s">
        <v>88</v>
      </c>
      <c r="AW182" s="12" t="s">
        <v>34</v>
      </c>
      <c r="AX182" s="12" t="s">
        <v>86</v>
      </c>
      <c r="AY182" s="149" t="s">
        <v>136</v>
      </c>
    </row>
    <row r="183" spans="2:65" s="1" customFormat="1" ht="24.2" customHeight="1">
      <c r="B183" s="32"/>
      <c r="C183" s="168" t="s">
        <v>232</v>
      </c>
      <c r="D183" s="168" t="s">
        <v>199</v>
      </c>
      <c r="E183" s="169" t="s">
        <v>233</v>
      </c>
      <c r="F183" s="170" t="s">
        <v>234</v>
      </c>
      <c r="G183" s="171" t="s">
        <v>141</v>
      </c>
      <c r="H183" s="172">
        <v>5.0750000000000002</v>
      </c>
      <c r="I183" s="173"/>
      <c r="J183" s="174">
        <f>ROUND(I183*H183,2)</f>
        <v>0</v>
      </c>
      <c r="K183" s="175"/>
      <c r="L183" s="176"/>
      <c r="M183" s="177" t="s">
        <v>1</v>
      </c>
      <c r="N183" s="178" t="s">
        <v>43</v>
      </c>
      <c r="P183" s="143">
        <f>O183*H183</f>
        <v>0</v>
      </c>
      <c r="Q183" s="143">
        <v>4.2999999999999999E-4</v>
      </c>
      <c r="R183" s="143">
        <f>Q183*H183</f>
        <v>2.1822500000000002E-3</v>
      </c>
      <c r="S183" s="143">
        <v>0</v>
      </c>
      <c r="T183" s="144">
        <f>S183*H183</f>
        <v>0</v>
      </c>
      <c r="AR183" s="145" t="s">
        <v>179</v>
      </c>
      <c r="AT183" s="145" t="s">
        <v>199</v>
      </c>
      <c r="AU183" s="145" t="s">
        <v>88</v>
      </c>
      <c r="AY183" s="17" t="s">
        <v>136</v>
      </c>
      <c r="BE183" s="146">
        <f>IF(N183="základní",J183,0)</f>
        <v>0</v>
      </c>
      <c r="BF183" s="146">
        <f>IF(N183="snížená",J183,0)</f>
        <v>0</v>
      </c>
      <c r="BG183" s="146">
        <f>IF(N183="zákl. přenesená",J183,0)</f>
        <v>0</v>
      </c>
      <c r="BH183" s="146">
        <f>IF(N183="sníž. přenesená",J183,0)</f>
        <v>0</v>
      </c>
      <c r="BI183" s="146">
        <f>IF(N183="nulová",J183,0)</f>
        <v>0</v>
      </c>
      <c r="BJ183" s="17" t="s">
        <v>86</v>
      </c>
      <c r="BK183" s="146">
        <f>ROUND(I183*H183,2)</f>
        <v>0</v>
      </c>
      <c r="BL183" s="17" t="s">
        <v>142</v>
      </c>
      <c r="BM183" s="145" t="s">
        <v>235</v>
      </c>
    </row>
    <row r="184" spans="2:65" s="12" customFormat="1" ht="10.15">
      <c r="B184" s="147"/>
      <c r="D184" s="148" t="s">
        <v>144</v>
      </c>
      <c r="F184" s="150" t="s">
        <v>236</v>
      </c>
      <c r="H184" s="151">
        <v>5.0750000000000002</v>
      </c>
      <c r="I184" s="152"/>
      <c r="L184" s="147"/>
      <c r="M184" s="153"/>
      <c r="T184" s="154"/>
      <c r="AT184" s="149" t="s">
        <v>144</v>
      </c>
      <c r="AU184" s="149" t="s">
        <v>88</v>
      </c>
      <c r="AV184" s="12" t="s">
        <v>88</v>
      </c>
      <c r="AW184" s="12" t="s">
        <v>4</v>
      </c>
      <c r="AX184" s="12" t="s">
        <v>86</v>
      </c>
      <c r="AY184" s="149" t="s">
        <v>136</v>
      </c>
    </row>
    <row r="185" spans="2:65" s="1" customFormat="1" ht="24.2" customHeight="1">
      <c r="B185" s="32"/>
      <c r="C185" s="133" t="s">
        <v>237</v>
      </c>
      <c r="D185" s="133" t="s">
        <v>138</v>
      </c>
      <c r="E185" s="134" t="s">
        <v>238</v>
      </c>
      <c r="F185" s="135" t="s">
        <v>239</v>
      </c>
      <c r="G185" s="136" t="s">
        <v>141</v>
      </c>
      <c r="H185" s="137">
        <v>11.4</v>
      </c>
      <c r="I185" s="138"/>
      <c r="J185" s="139">
        <f>ROUND(I185*H185,2)</f>
        <v>0</v>
      </c>
      <c r="K185" s="140"/>
      <c r="L185" s="32"/>
      <c r="M185" s="141" t="s">
        <v>1</v>
      </c>
      <c r="N185" s="142" t="s">
        <v>43</v>
      </c>
      <c r="P185" s="143">
        <f>O185*H185</f>
        <v>0</v>
      </c>
      <c r="Q185" s="143">
        <v>0</v>
      </c>
      <c r="R185" s="143">
        <f>Q185*H185</f>
        <v>0</v>
      </c>
      <c r="S185" s="143">
        <v>0</v>
      </c>
      <c r="T185" s="144">
        <f>S185*H185</f>
        <v>0</v>
      </c>
      <c r="AR185" s="145" t="s">
        <v>142</v>
      </c>
      <c r="AT185" s="145" t="s">
        <v>138</v>
      </c>
      <c r="AU185" s="145" t="s">
        <v>88</v>
      </c>
      <c r="AY185" s="17" t="s">
        <v>136</v>
      </c>
      <c r="BE185" s="146">
        <f>IF(N185="základní",J185,0)</f>
        <v>0</v>
      </c>
      <c r="BF185" s="146">
        <f>IF(N185="snížená",J185,0)</f>
        <v>0</v>
      </c>
      <c r="BG185" s="146">
        <f>IF(N185="zákl. přenesená",J185,0)</f>
        <v>0</v>
      </c>
      <c r="BH185" s="146">
        <f>IF(N185="sníž. přenesená",J185,0)</f>
        <v>0</v>
      </c>
      <c r="BI185" s="146">
        <f>IF(N185="nulová",J185,0)</f>
        <v>0</v>
      </c>
      <c r="BJ185" s="17" t="s">
        <v>86</v>
      </c>
      <c r="BK185" s="146">
        <f>ROUND(I185*H185,2)</f>
        <v>0</v>
      </c>
      <c r="BL185" s="17" t="s">
        <v>142</v>
      </c>
      <c r="BM185" s="145" t="s">
        <v>240</v>
      </c>
    </row>
    <row r="186" spans="2:65" s="13" customFormat="1" ht="10.15">
      <c r="B186" s="155"/>
      <c r="D186" s="148" t="s">
        <v>144</v>
      </c>
      <c r="E186" s="156" t="s">
        <v>1</v>
      </c>
      <c r="F186" s="157" t="s">
        <v>154</v>
      </c>
      <c r="H186" s="156" t="s">
        <v>1</v>
      </c>
      <c r="I186" s="158"/>
      <c r="L186" s="155"/>
      <c r="M186" s="159"/>
      <c r="T186" s="160"/>
      <c r="AT186" s="156" t="s">
        <v>144</v>
      </c>
      <c r="AU186" s="156" t="s">
        <v>88</v>
      </c>
      <c r="AV186" s="13" t="s">
        <v>86</v>
      </c>
      <c r="AW186" s="13" t="s">
        <v>34</v>
      </c>
      <c r="AX186" s="13" t="s">
        <v>78</v>
      </c>
      <c r="AY186" s="156" t="s">
        <v>136</v>
      </c>
    </row>
    <row r="187" spans="2:65" s="12" customFormat="1" ht="10.15">
      <c r="B187" s="147"/>
      <c r="D187" s="148" t="s">
        <v>144</v>
      </c>
      <c r="E187" s="149" t="s">
        <v>1</v>
      </c>
      <c r="F187" s="150" t="s">
        <v>241</v>
      </c>
      <c r="H187" s="151">
        <v>9</v>
      </c>
      <c r="I187" s="152"/>
      <c r="L187" s="147"/>
      <c r="M187" s="153"/>
      <c r="T187" s="154"/>
      <c r="AT187" s="149" t="s">
        <v>144</v>
      </c>
      <c r="AU187" s="149" t="s">
        <v>88</v>
      </c>
      <c r="AV187" s="12" t="s">
        <v>88</v>
      </c>
      <c r="AW187" s="12" t="s">
        <v>34</v>
      </c>
      <c r="AX187" s="12" t="s">
        <v>78</v>
      </c>
      <c r="AY187" s="149" t="s">
        <v>136</v>
      </c>
    </row>
    <row r="188" spans="2:65" s="12" customFormat="1" ht="10.15">
      <c r="B188" s="147"/>
      <c r="D188" s="148" t="s">
        <v>144</v>
      </c>
      <c r="E188" s="149" t="s">
        <v>1</v>
      </c>
      <c r="F188" s="150" t="s">
        <v>242</v>
      </c>
      <c r="H188" s="151">
        <v>2.4</v>
      </c>
      <c r="I188" s="152"/>
      <c r="L188" s="147"/>
      <c r="M188" s="153"/>
      <c r="T188" s="154"/>
      <c r="AT188" s="149" t="s">
        <v>144</v>
      </c>
      <c r="AU188" s="149" t="s">
        <v>88</v>
      </c>
      <c r="AV188" s="12" t="s">
        <v>88</v>
      </c>
      <c r="AW188" s="12" t="s">
        <v>34</v>
      </c>
      <c r="AX188" s="12" t="s">
        <v>78</v>
      </c>
      <c r="AY188" s="149" t="s">
        <v>136</v>
      </c>
    </row>
    <row r="189" spans="2:65" s="14" customFormat="1" ht="10.15">
      <c r="B189" s="161"/>
      <c r="D189" s="148" t="s">
        <v>144</v>
      </c>
      <c r="E189" s="162" t="s">
        <v>1</v>
      </c>
      <c r="F189" s="163" t="s">
        <v>157</v>
      </c>
      <c r="H189" s="164">
        <v>11.4</v>
      </c>
      <c r="I189" s="165"/>
      <c r="L189" s="161"/>
      <c r="M189" s="166"/>
      <c r="T189" s="167"/>
      <c r="AT189" s="162" t="s">
        <v>144</v>
      </c>
      <c r="AU189" s="162" t="s">
        <v>88</v>
      </c>
      <c r="AV189" s="14" t="s">
        <v>142</v>
      </c>
      <c r="AW189" s="14" t="s">
        <v>34</v>
      </c>
      <c r="AX189" s="14" t="s">
        <v>86</v>
      </c>
      <c r="AY189" s="162" t="s">
        <v>136</v>
      </c>
    </row>
    <row r="190" spans="2:65" s="1" customFormat="1" ht="24.2" customHeight="1">
      <c r="B190" s="32"/>
      <c r="C190" s="168" t="s">
        <v>243</v>
      </c>
      <c r="D190" s="168" t="s">
        <v>199</v>
      </c>
      <c r="E190" s="169" t="s">
        <v>244</v>
      </c>
      <c r="F190" s="170" t="s">
        <v>245</v>
      </c>
      <c r="G190" s="171" t="s">
        <v>141</v>
      </c>
      <c r="H190" s="172">
        <v>9.1349999999999998</v>
      </c>
      <c r="I190" s="173"/>
      <c r="J190" s="174">
        <f>ROUND(I190*H190,2)</f>
        <v>0</v>
      </c>
      <c r="K190" s="175"/>
      <c r="L190" s="176"/>
      <c r="M190" s="177" t="s">
        <v>1</v>
      </c>
      <c r="N190" s="178" t="s">
        <v>43</v>
      </c>
      <c r="P190" s="143">
        <f>O190*H190</f>
        <v>0</v>
      </c>
      <c r="Q190" s="143">
        <v>1.06E-3</v>
      </c>
      <c r="R190" s="143">
        <f>Q190*H190</f>
        <v>9.6831E-3</v>
      </c>
      <c r="S190" s="143">
        <v>0</v>
      </c>
      <c r="T190" s="144">
        <f>S190*H190</f>
        <v>0</v>
      </c>
      <c r="AR190" s="145" t="s">
        <v>179</v>
      </c>
      <c r="AT190" s="145" t="s">
        <v>199</v>
      </c>
      <c r="AU190" s="145" t="s">
        <v>88</v>
      </c>
      <c r="AY190" s="17" t="s">
        <v>136</v>
      </c>
      <c r="BE190" s="146">
        <f>IF(N190="základní",J190,0)</f>
        <v>0</v>
      </c>
      <c r="BF190" s="146">
        <f>IF(N190="snížená",J190,0)</f>
        <v>0</v>
      </c>
      <c r="BG190" s="146">
        <f>IF(N190="zákl. přenesená",J190,0)</f>
        <v>0</v>
      </c>
      <c r="BH190" s="146">
        <f>IF(N190="sníž. přenesená",J190,0)</f>
        <v>0</v>
      </c>
      <c r="BI190" s="146">
        <f>IF(N190="nulová",J190,0)</f>
        <v>0</v>
      </c>
      <c r="BJ190" s="17" t="s">
        <v>86</v>
      </c>
      <c r="BK190" s="146">
        <f>ROUND(I190*H190,2)</f>
        <v>0</v>
      </c>
      <c r="BL190" s="17" t="s">
        <v>142</v>
      </c>
      <c r="BM190" s="145" t="s">
        <v>246</v>
      </c>
    </row>
    <row r="191" spans="2:65" s="12" customFormat="1" ht="10.15">
      <c r="B191" s="147"/>
      <c r="D191" s="148" t="s">
        <v>144</v>
      </c>
      <c r="F191" s="150" t="s">
        <v>247</v>
      </c>
      <c r="H191" s="151">
        <v>9.1349999999999998</v>
      </c>
      <c r="I191" s="152"/>
      <c r="L191" s="147"/>
      <c r="M191" s="153"/>
      <c r="T191" s="154"/>
      <c r="AT191" s="149" t="s">
        <v>144</v>
      </c>
      <c r="AU191" s="149" t="s">
        <v>88</v>
      </c>
      <c r="AV191" s="12" t="s">
        <v>88</v>
      </c>
      <c r="AW191" s="12" t="s">
        <v>4</v>
      </c>
      <c r="AX191" s="12" t="s">
        <v>86</v>
      </c>
      <c r="AY191" s="149" t="s">
        <v>136</v>
      </c>
    </row>
    <row r="192" spans="2:65" s="1" customFormat="1" ht="24.2" customHeight="1">
      <c r="B192" s="32"/>
      <c r="C192" s="133" t="s">
        <v>248</v>
      </c>
      <c r="D192" s="133" t="s">
        <v>138</v>
      </c>
      <c r="E192" s="134" t="s">
        <v>249</v>
      </c>
      <c r="F192" s="135" t="s">
        <v>250</v>
      </c>
      <c r="G192" s="136" t="s">
        <v>251</v>
      </c>
      <c r="H192" s="137">
        <v>18</v>
      </c>
      <c r="I192" s="138"/>
      <c r="J192" s="139">
        <f>ROUND(I192*H192,2)</f>
        <v>0</v>
      </c>
      <c r="K192" s="140"/>
      <c r="L192" s="32"/>
      <c r="M192" s="141" t="s">
        <v>1</v>
      </c>
      <c r="N192" s="142" t="s">
        <v>43</v>
      </c>
      <c r="P192" s="143">
        <f>O192*H192</f>
        <v>0</v>
      </c>
      <c r="Q192" s="143">
        <v>0</v>
      </c>
      <c r="R192" s="143">
        <f>Q192*H192</f>
        <v>0</v>
      </c>
      <c r="S192" s="143">
        <v>0</v>
      </c>
      <c r="T192" s="144">
        <f>S192*H192</f>
        <v>0</v>
      </c>
      <c r="AR192" s="145" t="s">
        <v>142</v>
      </c>
      <c r="AT192" s="145" t="s">
        <v>138</v>
      </c>
      <c r="AU192" s="145" t="s">
        <v>88</v>
      </c>
      <c r="AY192" s="17" t="s">
        <v>136</v>
      </c>
      <c r="BE192" s="146">
        <f>IF(N192="základní",J192,0)</f>
        <v>0</v>
      </c>
      <c r="BF192" s="146">
        <f>IF(N192="snížená",J192,0)</f>
        <v>0</v>
      </c>
      <c r="BG192" s="146">
        <f>IF(N192="zákl. přenesená",J192,0)</f>
        <v>0</v>
      </c>
      <c r="BH192" s="146">
        <f>IF(N192="sníž. přenesená",J192,0)</f>
        <v>0</v>
      </c>
      <c r="BI192" s="146">
        <f>IF(N192="nulová",J192,0)</f>
        <v>0</v>
      </c>
      <c r="BJ192" s="17" t="s">
        <v>86</v>
      </c>
      <c r="BK192" s="146">
        <f>ROUND(I192*H192,2)</f>
        <v>0</v>
      </c>
      <c r="BL192" s="17" t="s">
        <v>142</v>
      </c>
      <c r="BM192" s="145" t="s">
        <v>252</v>
      </c>
    </row>
    <row r="193" spans="2:65" s="12" customFormat="1" ht="10.15">
      <c r="B193" s="147"/>
      <c r="D193" s="148" t="s">
        <v>144</v>
      </c>
      <c r="E193" s="149" t="s">
        <v>1</v>
      </c>
      <c r="F193" s="150" t="s">
        <v>253</v>
      </c>
      <c r="H193" s="151">
        <v>18</v>
      </c>
      <c r="I193" s="152"/>
      <c r="L193" s="147"/>
      <c r="M193" s="153"/>
      <c r="T193" s="154"/>
      <c r="AT193" s="149" t="s">
        <v>144</v>
      </c>
      <c r="AU193" s="149" t="s">
        <v>88</v>
      </c>
      <c r="AV193" s="12" t="s">
        <v>88</v>
      </c>
      <c r="AW193" s="12" t="s">
        <v>34</v>
      </c>
      <c r="AX193" s="12" t="s">
        <v>86</v>
      </c>
      <c r="AY193" s="149" t="s">
        <v>136</v>
      </c>
    </row>
    <row r="194" spans="2:65" s="1" customFormat="1" ht="16.5" customHeight="1">
      <c r="B194" s="32"/>
      <c r="C194" s="168" t="s">
        <v>7</v>
      </c>
      <c r="D194" s="168" t="s">
        <v>199</v>
      </c>
      <c r="E194" s="169" t="s">
        <v>254</v>
      </c>
      <c r="F194" s="170" t="s">
        <v>255</v>
      </c>
      <c r="G194" s="171" t="s">
        <v>251</v>
      </c>
      <c r="H194" s="172">
        <v>18</v>
      </c>
      <c r="I194" s="173"/>
      <c r="J194" s="174">
        <f>ROUND(I194*H194,2)</f>
        <v>0</v>
      </c>
      <c r="K194" s="175"/>
      <c r="L194" s="176"/>
      <c r="M194" s="177" t="s">
        <v>1</v>
      </c>
      <c r="N194" s="178" t="s">
        <v>43</v>
      </c>
      <c r="P194" s="143">
        <f>O194*H194</f>
        <v>0</v>
      </c>
      <c r="Q194" s="143">
        <v>5.0000000000000002E-5</v>
      </c>
      <c r="R194" s="143">
        <f>Q194*H194</f>
        <v>9.0000000000000008E-4</v>
      </c>
      <c r="S194" s="143">
        <v>0</v>
      </c>
      <c r="T194" s="144">
        <f>S194*H194</f>
        <v>0</v>
      </c>
      <c r="AR194" s="145" t="s">
        <v>179</v>
      </c>
      <c r="AT194" s="145" t="s">
        <v>199</v>
      </c>
      <c r="AU194" s="145" t="s">
        <v>88</v>
      </c>
      <c r="AY194" s="17" t="s">
        <v>136</v>
      </c>
      <c r="BE194" s="146">
        <f>IF(N194="základní",J194,0)</f>
        <v>0</v>
      </c>
      <c r="BF194" s="146">
        <f>IF(N194="snížená",J194,0)</f>
        <v>0</v>
      </c>
      <c r="BG194" s="146">
        <f>IF(N194="zákl. přenesená",J194,0)</f>
        <v>0</v>
      </c>
      <c r="BH194" s="146">
        <f>IF(N194="sníž. přenesená",J194,0)</f>
        <v>0</v>
      </c>
      <c r="BI194" s="146">
        <f>IF(N194="nulová",J194,0)</f>
        <v>0</v>
      </c>
      <c r="BJ194" s="17" t="s">
        <v>86</v>
      </c>
      <c r="BK194" s="146">
        <f>ROUND(I194*H194,2)</f>
        <v>0</v>
      </c>
      <c r="BL194" s="17" t="s">
        <v>142</v>
      </c>
      <c r="BM194" s="145" t="s">
        <v>256</v>
      </c>
    </row>
    <row r="195" spans="2:65" s="1" customFormat="1" ht="24.2" customHeight="1">
      <c r="B195" s="32"/>
      <c r="C195" s="133" t="s">
        <v>257</v>
      </c>
      <c r="D195" s="133" t="s">
        <v>138</v>
      </c>
      <c r="E195" s="134" t="s">
        <v>258</v>
      </c>
      <c r="F195" s="135" t="s">
        <v>259</v>
      </c>
      <c r="G195" s="136" t="s">
        <v>251</v>
      </c>
      <c r="H195" s="137">
        <v>2</v>
      </c>
      <c r="I195" s="138"/>
      <c r="J195" s="139">
        <f>ROUND(I195*H195,2)</f>
        <v>0</v>
      </c>
      <c r="K195" s="140"/>
      <c r="L195" s="32"/>
      <c r="M195" s="141" t="s">
        <v>1</v>
      </c>
      <c r="N195" s="142" t="s">
        <v>43</v>
      </c>
      <c r="P195" s="143">
        <f>O195*H195</f>
        <v>0</v>
      </c>
      <c r="Q195" s="143">
        <v>0</v>
      </c>
      <c r="R195" s="143">
        <f>Q195*H195</f>
        <v>0</v>
      </c>
      <c r="S195" s="143">
        <v>0</v>
      </c>
      <c r="T195" s="144">
        <f>S195*H195</f>
        <v>0</v>
      </c>
      <c r="AR195" s="145" t="s">
        <v>142</v>
      </c>
      <c r="AT195" s="145" t="s">
        <v>138</v>
      </c>
      <c r="AU195" s="145" t="s">
        <v>88</v>
      </c>
      <c r="AY195" s="17" t="s">
        <v>136</v>
      </c>
      <c r="BE195" s="146">
        <f>IF(N195="základní",J195,0)</f>
        <v>0</v>
      </c>
      <c r="BF195" s="146">
        <f>IF(N195="snížená",J195,0)</f>
        <v>0</v>
      </c>
      <c r="BG195" s="146">
        <f>IF(N195="zákl. přenesená",J195,0)</f>
        <v>0</v>
      </c>
      <c r="BH195" s="146">
        <f>IF(N195="sníž. přenesená",J195,0)</f>
        <v>0</v>
      </c>
      <c r="BI195" s="146">
        <f>IF(N195="nulová",J195,0)</f>
        <v>0</v>
      </c>
      <c r="BJ195" s="17" t="s">
        <v>86</v>
      </c>
      <c r="BK195" s="146">
        <f>ROUND(I195*H195,2)</f>
        <v>0</v>
      </c>
      <c r="BL195" s="17" t="s">
        <v>142</v>
      </c>
      <c r="BM195" s="145" t="s">
        <v>260</v>
      </c>
    </row>
    <row r="196" spans="2:65" s="12" customFormat="1" ht="10.15">
      <c r="B196" s="147"/>
      <c r="D196" s="148" t="s">
        <v>144</v>
      </c>
      <c r="E196" s="149" t="s">
        <v>1</v>
      </c>
      <c r="F196" s="150" t="s">
        <v>261</v>
      </c>
      <c r="H196" s="151">
        <v>2</v>
      </c>
      <c r="I196" s="152"/>
      <c r="L196" s="147"/>
      <c r="M196" s="153"/>
      <c r="T196" s="154"/>
      <c r="AT196" s="149" t="s">
        <v>144</v>
      </c>
      <c r="AU196" s="149" t="s">
        <v>88</v>
      </c>
      <c r="AV196" s="12" t="s">
        <v>88</v>
      </c>
      <c r="AW196" s="12" t="s">
        <v>34</v>
      </c>
      <c r="AX196" s="12" t="s">
        <v>86</v>
      </c>
      <c r="AY196" s="149" t="s">
        <v>136</v>
      </c>
    </row>
    <row r="197" spans="2:65" s="1" customFormat="1" ht="16.5" customHeight="1">
      <c r="B197" s="32"/>
      <c r="C197" s="168" t="s">
        <v>262</v>
      </c>
      <c r="D197" s="168" t="s">
        <v>199</v>
      </c>
      <c r="E197" s="169" t="s">
        <v>263</v>
      </c>
      <c r="F197" s="170" t="s">
        <v>264</v>
      </c>
      <c r="G197" s="171" t="s">
        <v>251</v>
      </c>
      <c r="H197" s="172">
        <v>2</v>
      </c>
      <c r="I197" s="173"/>
      <c r="J197" s="174">
        <f>ROUND(I197*H197,2)</f>
        <v>0</v>
      </c>
      <c r="K197" s="175"/>
      <c r="L197" s="176"/>
      <c r="M197" s="177" t="s">
        <v>1</v>
      </c>
      <c r="N197" s="178" t="s">
        <v>43</v>
      </c>
      <c r="P197" s="143">
        <f>O197*H197</f>
        <v>0</v>
      </c>
      <c r="Q197" s="143">
        <v>1E-4</v>
      </c>
      <c r="R197" s="143">
        <f>Q197*H197</f>
        <v>2.0000000000000001E-4</v>
      </c>
      <c r="S197" s="143">
        <v>0</v>
      </c>
      <c r="T197" s="144">
        <f>S197*H197</f>
        <v>0</v>
      </c>
      <c r="AR197" s="145" t="s">
        <v>179</v>
      </c>
      <c r="AT197" s="145" t="s">
        <v>199</v>
      </c>
      <c r="AU197" s="145" t="s">
        <v>88</v>
      </c>
      <c r="AY197" s="17" t="s">
        <v>136</v>
      </c>
      <c r="BE197" s="146">
        <f>IF(N197="základní",J197,0)</f>
        <v>0</v>
      </c>
      <c r="BF197" s="146">
        <f>IF(N197="snížená",J197,0)</f>
        <v>0</v>
      </c>
      <c r="BG197" s="146">
        <f>IF(N197="zákl. přenesená",J197,0)</f>
        <v>0</v>
      </c>
      <c r="BH197" s="146">
        <f>IF(N197="sníž. přenesená",J197,0)</f>
        <v>0</v>
      </c>
      <c r="BI197" s="146">
        <f>IF(N197="nulová",J197,0)</f>
        <v>0</v>
      </c>
      <c r="BJ197" s="17" t="s">
        <v>86</v>
      </c>
      <c r="BK197" s="146">
        <f>ROUND(I197*H197,2)</f>
        <v>0</v>
      </c>
      <c r="BL197" s="17" t="s">
        <v>142</v>
      </c>
      <c r="BM197" s="145" t="s">
        <v>265</v>
      </c>
    </row>
    <row r="198" spans="2:65" s="1" customFormat="1" ht="24.2" customHeight="1">
      <c r="B198" s="32"/>
      <c r="C198" s="133" t="s">
        <v>266</v>
      </c>
      <c r="D198" s="133" t="s">
        <v>138</v>
      </c>
      <c r="E198" s="134" t="s">
        <v>267</v>
      </c>
      <c r="F198" s="135" t="s">
        <v>268</v>
      </c>
      <c r="G198" s="136" t="s">
        <v>251</v>
      </c>
      <c r="H198" s="137">
        <v>3</v>
      </c>
      <c r="I198" s="138"/>
      <c r="J198" s="139">
        <f>ROUND(I198*H198,2)</f>
        <v>0</v>
      </c>
      <c r="K198" s="140"/>
      <c r="L198" s="32"/>
      <c r="M198" s="141" t="s">
        <v>1</v>
      </c>
      <c r="N198" s="142" t="s">
        <v>43</v>
      </c>
      <c r="P198" s="143">
        <f>O198*H198</f>
        <v>0</v>
      </c>
      <c r="Q198" s="143">
        <v>0</v>
      </c>
      <c r="R198" s="143">
        <f>Q198*H198</f>
        <v>0</v>
      </c>
      <c r="S198" s="143">
        <v>0</v>
      </c>
      <c r="T198" s="144">
        <f>S198*H198</f>
        <v>0</v>
      </c>
      <c r="AR198" s="145" t="s">
        <v>142</v>
      </c>
      <c r="AT198" s="145" t="s">
        <v>138</v>
      </c>
      <c r="AU198" s="145" t="s">
        <v>88</v>
      </c>
      <c r="AY198" s="17" t="s">
        <v>136</v>
      </c>
      <c r="BE198" s="146">
        <f>IF(N198="základní",J198,0)</f>
        <v>0</v>
      </c>
      <c r="BF198" s="146">
        <f>IF(N198="snížená",J198,0)</f>
        <v>0</v>
      </c>
      <c r="BG198" s="146">
        <f>IF(N198="zákl. přenesená",J198,0)</f>
        <v>0</v>
      </c>
      <c r="BH198" s="146">
        <f>IF(N198="sníž. přenesená",J198,0)</f>
        <v>0</v>
      </c>
      <c r="BI198" s="146">
        <f>IF(N198="nulová",J198,0)</f>
        <v>0</v>
      </c>
      <c r="BJ198" s="17" t="s">
        <v>86</v>
      </c>
      <c r="BK198" s="146">
        <f>ROUND(I198*H198,2)</f>
        <v>0</v>
      </c>
      <c r="BL198" s="17" t="s">
        <v>142</v>
      </c>
      <c r="BM198" s="145" t="s">
        <v>269</v>
      </c>
    </row>
    <row r="199" spans="2:65" s="12" customFormat="1" ht="10.15">
      <c r="B199" s="147"/>
      <c r="D199" s="148" t="s">
        <v>144</v>
      </c>
      <c r="E199" s="149" t="s">
        <v>1</v>
      </c>
      <c r="F199" s="150" t="s">
        <v>270</v>
      </c>
      <c r="H199" s="151">
        <v>3</v>
      </c>
      <c r="I199" s="152"/>
      <c r="L199" s="147"/>
      <c r="M199" s="153"/>
      <c r="T199" s="154"/>
      <c r="AT199" s="149" t="s">
        <v>144</v>
      </c>
      <c r="AU199" s="149" t="s">
        <v>88</v>
      </c>
      <c r="AV199" s="12" t="s">
        <v>88</v>
      </c>
      <c r="AW199" s="12" t="s">
        <v>34</v>
      </c>
      <c r="AX199" s="12" t="s">
        <v>86</v>
      </c>
      <c r="AY199" s="149" t="s">
        <v>136</v>
      </c>
    </row>
    <row r="200" spans="2:65" s="1" customFormat="1" ht="16.5" customHeight="1">
      <c r="B200" s="32"/>
      <c r="C200" s="168" t="s">
        <v>271</v>
      </c>
      <c r="D200" s="168" t="s">
        <v>199</v>
      </c>
      <c r="E200" s="169" t="s">
        <v>272</v>
      </c>
      <c r="F200" s="170" t="s">
        <v>273</v>
      </c>
      <c r="G200" s="171" t="s">
        <v>274</v>
      </c>
      <c r="H200" s="172">
        <v>1</v>
      </c>
      <c r="I200" s="173"/>
      <c r="J200" s="174">
        <f>ROUND(I200*H200,2)</f>
        <v>0</v>
      </c>
      <c r="K200" s="175"/>
      <c r="L200" s="176"/>
      <c r="M200" s="177" t="s">
        <v>1</v>
      </c>
      <c r="N200" s="178" t="s">
        <v>43</v>
      </c>
      <c r="P200" s="143">
        <f>O200*H200</f>
        <v>0</v>
      </c>
      <c r="Q200" s="143">
        <v>0</v>
      </c>
      <c r="R200" s="143">
        <f>Q200*H200</f>
        <v>0</v>
      </c>
      <c r="S200" s="143">
        <v>0</v>
      </c>
      <c r="T200" s="144">
        <f>S200*H200</f>
        <v>0</v>
      </c>
      <c r="AR200" s="145" t="s">
        <v>179</v>
      </c>
      <c r="AT200" s="145" t="s">
        <v>199</v>
      </c>
      <c r="AU200" s="145" t="s">
        <v>88</v>
      </c>
      <c r="AY200" s="17" t="s">
        <v>136</v>
      </c>
      <c r="BE200" s="146">
        <f>IF(N200="základní",J200,0)</f>
        <v>0</v>
      </c>
      <c r="BF200" s="146">
        <f>IF(N200="snížená",J200,0)</f>
        <v>0</v>
      </c>
      <c r="BG200" s="146">
        <f>IF(N200="zákl. přenesená",J200,0)</f>
        <v>0</v>
      </c>
      <c r="BH200" s="146">
        <f>IF(N200="sníž. přenesená",J200,0)</f>
        <v>0</v>
      </c>
      <c r="BI200" s="146">
        <f>IF(N200="nulová",J200,0)</f>
        <v>0</v>
      </c>
      <c r="BJ200" s="17" t="s">
        <v>86</v>
      </c>
      <c r="BK200" s="146">
        <f>ROUND(I200*H200,2)</f>
        <v>0</v>
      </c>
      <c r="BL200" s="17" t="s">
        <v>142</v>
      </c>
      <c r="BM200" s="145" t="s">
        <v>275</v>
      </c>
    </row>
    <row r="201" spans="2:65" s="1" customFormat="1" ht="16.5" customHeight="1">
      <c r="B201" s="32"/>
      <c r="C201" s="168" t="s">
        <v>276</v>
      </c>
      <c r="D201" s="168" t="s">
        <v>199</v>
      </c>
      <c r="E201" s="169" t="s">
        <v>277</v>
      </c>
      <c r="F201" s="170" t="s">
        <v>278</v>
      </c>
      <c r="G201" s="171" t="s">
        <v>251</v>
      </c>
      <c r="H201" s="172">
        <v>2</v>
      </c>
      <c r="I201" s="173"/>
      <c r="J201" s="174">
        <f>ROUND(I201*H201,2)</f>
        <v>0</v>
      </c>
      <c r="K201" s="175"/>
      <c r="L201" s="176"/>
      <c r="M201" s="177" t="s">
        <v>1</v>
      </c>
      <c r="N201" s="178" t="s">
        <v>43</v>
      </c>
      <c r="P201" s="143">
        <f>O201*H201</f>
        <v>0</v>
      </c>
      <c r="Q201" s="143">
        <v>2.2000000000000001E-4</v>
      </c>
      <c r="R201" s="143">
        <f>Q201*H201</f>
        <v>4.4000000000000002E-4</v>
      </c>
      <c r="S201" s="143">
        <v>0</v>
      </c>
      <c r="T201" s="144">
        <f>S201*H201</f>
        <v>0</v>
      </c>
      <c r="AR201" s="145" t="s">
        <v>179</v>
      </c>
      <c r="AT201" s="145" t="s">
        <v>199</v>
      </c>
      <c r="AU201" s="145" t="s">
        <v>88</v>
      </c>
      <c r="AY201" s="17" t="s">
        <v>136</v>
      </c>
      <c r="BE201" s="146">
        <f>IF(N201="základní",J201,0)</f>
        <v>0</v>
      </c>
      <c r="BF201" s="146">
        <f>IF(N201="snížená",J201,0)</f>
        <v>0</v>
      </c>
      <c r="BG201" s="146">
        <f>IF(N201="zákl. přenesená",J201,0)</f>
        <v>0</v>
      </c>
      <c r="BH201" s="146">
        <f>IF(N201="sníž. přenesená",J201,0)</f>
        <v>0</v>
      </c>
      <c r="BI201" s="146">
        <f>IF(N201="nulová",J201,0)</f>
        <v>0</v>
      </c>
      <c r="BJ201" s="17" t="s">
        <v>86</v>
      </c>
      <c r="BK201" s="146">
        <f>ROUND(I201*H201,2)</f>
        <v>0</v>
      </c>
      <c r="BL201" s="17" t="s">
        <v>142</v>
      </c>
      <c r="BM201" s="145" t="s">
        <v>279</v>
      </c>
    </row>
    <row r="202" spans="2:65" s="1" customFormat="1" ht="21.75" customHeight="1">
      <c r="B202" s="32"/>
      <c r="C202" s="133" t="s">
        <v>280</v>
      </c>
      <c r="D202" s="133" t="s">
        <v>138</v>
      </c>
      <c r="E202" s="134" t="s">
        <v>281</v>
      </c>
      <c r="F202" s="135" t="s">
        <v>282</v>
      </c>
      <c r="G202" s="136" t="s">
        <v>251</v>
      </c>
      <c r="H202" s="137">
        <v>4</v>
      </c>
      <c r="I202" s="138"/>
      <c r="J202" s="139">
        <f>ROUND(I202*H202,2)</f>
        <v>0</v>
      </c>
      <c r="K202" s="140"/>
      <c r="L202" s="32"/>
      <c r="M202" s="141" t="s">
        <v>1</v>
      </c>
      <c r="N202" s="142" t="s">
        <v>43</v>
      </c>
      <c r="P202" s="143">
        <f>O202*H202</f>
        <v>0</v>
      </c>
      <c r="Q202" s="143">
        <v>7.2000000000000005E-4</v>
      </c>
      <c r="R202" s="143">
        <f>Q202*H202</f>
        <v>2.8800000000000002E-3</v>
      </c>
      <c r="S202" s="143">
        <v>0</v>
      </c>
      <c r="T202" s="144">
        <f>S202*H202</f>
        <v>0</v>
      </c>
      <c r="AR202" s="145" t="s">
        <v>142</v>
      </c>
      <c r="AT202" s="145" t="s">
        <v>138</v>
      </c>
      <c r="AU202" s="145" t="s">
        <v>88</v>
      </c>
      <c r="AY202" s="17" t="s">
        <v>136</v>
      </c>
      <c r="BE202" s="146">
        <f>IF(N202="základní",J202,0)</f>
        <v>0</v>
      </c>
      <c r="BF202" s="146">
        <f>IF(N202="snížená",J202,0)</f>
        <v>0</v>
      </c>
      <c r="BG202" s="146">
        <f>IF(N202="zákl. přenesená",J202,0)</f>
        <v>0</v>
      </c>
      <c r="BH202" s="146">
        <f>IF(N202="sníž. přenesená",J202,0)</f>
        <v>0</v>
      </c>
      <c r="BI202" s="146">
        <f>IF(N202="nulová",J202,0)</f>
        <v>0</v>
      </c>
      <c r="BJ202" s="17" t="s">
        <v>86</v>
      </c>
      <c r="BK202" s="146">
        <f>ROUND(I202*H202,2)</f>
        <v>0</v>
      </c>
      <c r="BL202" s="17" t="s">
        <v>142</v>
      </c>
      <c r="BM202" s="145" t="s">
        <v>283</v>
      </c>
    </row>
    <row r="203" spans="2:65" s="1" customFormat="1" ht="16.5" customHeight="1">
      <c r="B203" s="32"/>
      <c r="C203" s="168" t="s">
        <v>284</v>
      </c>
      <c r="D203" s="168" t="s">
        <v>199</v>
      </c>
      <c r="E203" s="169" t="s">
        <v>285</v>
      </c>
      <c r="F203" s="170" t="s">
        <v>286</v>
      </c>
      <c r="G203" s="171" t="s">
        <v>274</v>
      </c>
      <c r="H203" s="172">
        <v>3</v>
      </c>
      <c r="I203" s="173"/>
      <c r="J203" s="174">
        <f>ROUND(I203*H203,2)</f>
        <v>0</v>
      </c>
      <c r="K203" s="175"/>
      <c r="L203" s="176"/>
      <c r="M203" s="177" t="s">
        <v>1</v>
      </c>
      <c r="N203" s="178" t="s">
        <v>43</v>
      </c>
      <c r="P203" s="143">
        <f>O203*H203</f>
        <v>0</v>
      </c>
      <c r="Q203" s="143">
        <v>0</v>
      </c>
      <c r="R203" s="143">
        <f>Q203*H203</f>
        <v>0</v>
      </c>
      <c r="S203" s="143">
        <v>0</v>
      </c>
      <c r="T203" s="144">
        <f>S203*H203</f>
        <v>0</v>
      </c>
      <c r="AR203" s="145" t="s">
        <v>179</v>
      </c>
      <c r="AT203" s="145" t="s">
        <v>199</v>
      </c>
      <c r="AU203" s="145" t="s">
        <v>88</v>
      </c>
      <c r="AY203" s="17" t="s">
        <v>136</v>
      </c>
      <c r="BE203" s="146">
        <f>IF(N203="základní",J203,0)</f>
        <v>0</v>
      </c>
      <c r="BF203" s="146">
        <f>IF(N203="snížená",J203,0)</f>
        <v>0</v>
      </c>
      <c r="BG203" s="146">
        <f>IF(N203="zákl. přenesená",J203,0)</f>
        <v>0</v>
      </c>
      <c r="BH203" s="146">
        <f>IF(N203="sníž. přenesená",J203,0)</f>
        <v>0</v>
      </c>
      <c r="BI203" s="146">
        <f>IF(N203="nulová",J203,0)</f>
        <v>0</v>
      </c>
      <c r="BJ203" s="17" t="s">
        <v>86</v>
      </c>
      <c r="BK203" s="146">
        <f>ROUND(I203*H203,2)</f>
        <v>0</v>
      </c>
      <c r="BL203" s="17" t="s">
        <v>142</v>
      </c>
      <c r="BM203" s="145" t="s">
        <v>287</v>
      </c>
    </row>
    <row r="204" spans="2:65" s="12" customFormat="1" ht="10.15">
      <c r="B204" s="147"/>
      <c r="D204" s="148" t="s">
        <v>144</v>
      </c>
      <c r="E204" s="149" t="s">
        <v>1</v>
      </c>
      <c r="F204" s="150" t="s">
        <v>288</v>
      </c>
      <c r="H204" s="151">
        <v>1</v>
      </c>
      <c r="I204" s="152"/>
      <c r="L204" s="147"/>
      <c r="M204" s="153"/>
      <c r="T204" s="154"/>
      <c r="AT204" s="149" t="s">
        <v>144</v>
      </c>
      <c r="AU204" s="149" t="s">
        <v>88</v>
      </c>
      <c r="AV204" s="12" t="s">
        <v>88</v>
      </c>
      <c r="AW204" s="12" t="s">
        <v>34</v>
      </c>
      <c r="AX204" s="12" t="s">
        <v>78</v>
      </c>
      <c r="AY204" s="149" t="s">
        <v>136</v>
      </c>
    </row>
    <row r="205" spans="2:65" s="12" customFormat="1" ht="10.15">
      <c r="B205" s="147"/>
      <c r="D205" s="148" t="s">
        <v>144</v>
      </c>
      <c r="E205" s="149" t="s">
        <v>1</v>
      </c>
      <c r="F205" s="150" t="s">
        <v>289</v>
      </c>
      <c r="H205" s="151">
        <v>2</v>
      </c>
      <c r="I205" s="152"/>
      <c r="L205" s="147"/>
      <c r="M205" s="153"/>
      <c r="T205" s="154"/>
      <c r="AT205" s="149" t="s">
        <v>144</v>
      </c>
      <c r="AU205" s="149" t="s">
        <v>88</v>
      </c>
      <c r="AV205" s="12" t="s">
        <v>88</v>
      </c>
      <c r="AW205" s="12" t="s">
        <v>34</v>
      </c>
      <c r="AX205" s="12" t="s">
        <v>78</v>
      </c>
      <c r="AY205" s="149" t="s">
        <v>136</v>
      </c>
    </row>
    <row r="206" spans="2:65" s="14" customFormat="1" ht="10.15">
      <c r="B206" s="161"/>
      <c r="D206" s="148" t="s">
        <v>144</v>
      </c>
      <c r="E206" s="162" t="s">
        <v>1</v>
      </c>
      <c r="F206" s="163" t="s">
        <v>157</v>
      </c>
      <c r="H206" s="164">
        <v>3</v>
      </c>
      <c r="I206" s="165"/>
      <c r="L206" s="161"/>
      <c r="M206" s="166"/>
      <c r="T206" s="167"/>
      <c r="AT206" s="162" t="s">
        <v>144</v>
      </c>
      <c r="AU206" s="162" t="s">
        <v>88</v>
      </c>
      <c r="AV206" s="14" t="s">
        <v>142</v>
      </c>
      <c r="AW206" s="14" t="s">
        <v>34</v>
      </c>
      <c r="AX206" s="14" t="s">
        <v>86</v>
      </c>
      <c r="AY206" s="162" t="s">
        <v>136</v>
      </c>
    </row>
    <row r="207" spans="2:65" s="1" customFormat="1" ht="16.5" customHeight="1">
      <c r="B207" s="32"/>
      <c r="C207" s="168" t="s">
        <v>290</v>
      </c>
      <c r="D207" s="168" t="s">
        <v>199</v>
      </c>
      <c r="E207" s="169" t="s">
        <v>291</v>
      </c>
      <c r="F207" s="170" t="s">
        <v>292</v>
      </c>
      <c r="G207" s="171" t="s">
        <v>274</v>
      </c>
      <c r="H207" s="172">
        <v>1</v>
      </c>
      <c r="I207" s="173"/>
      <c r="J207" s="174">
        <f>ROUND(I207*H207,2)</f>
        <v>0</v>
      </c>
      <c r="K207" s="175"/>
      <c r="L207" s="176"/>
      <c r="M207" s="177" t="s">
        <v>1</v>
      </c>
      <c r="N207" s="178" t="s">
        <v>43</v>
      </c>
      <c r="P207" s="143">
        <f>O207*H207</f>
        <v>0</v>
      </c>
      <c r="Q207" s="143">
        <v>0</v>
      </c>
      <c r="R207" s="143">
        <f>Q207*H207</f>
        <v>0</v>
      </c>
      <c r="S207" s="143">
        <v>0</v>
      </c>
      <c r="T207" s="144">
        <f>S207*H207</f>
        <v>0</v>
      </c>
      <c r="AR207" s="145" t="s">
        <v>179</v>
      </c>
      <c r="AT207" s="145" t="s">
        <v>199</v>
      </c>
      <c r="AU207" s="145" t="s">
        <v>88</v>
      </c>
      <c r="AY207" s="17" t="s">
        <v>136</v>
      </c>
      <c r="BE207" s="146">
        <f>IF(N207="základní",J207,0)</f>
        <v>0</v>
      </c>
      <c r="BF207" s="146">
        <f>IF(N207="snížená",J207,0)</f>
        <v>0</v>
      </c>
      <c r="BG207" s="146">
        <f>IF(N207="zákl. přenesená",J207,0)</f>
        <v>0</v>
      </c>
      <c r="BH207" s="146">
        <f>IF(N207="sníž. přenesená",J207,0)</f>
        <v>0</v>
      </c>
      <c r="BI207" s="146">
        <f>IF(N207="nulová",J207,0)</f>
        <v>0</v>
      </c>
      <c r="BJ207" s="17" t="s">
        <v>86</v>
      </c>
      <c r="BK207" s="146">
        <f>ROUND(I207*H207,2)</f>
        <v>0</v>
      </c>
      <c r="BL207" s="17" t="s">
        <v>142</v>
      </c>
      <c r="BM207" s="145" t="s">
        <v>293</v>
      </c>
    </row>
    <row r="208" spans="2:65" s="12" customFormat="1" ht="10.15">
      <c r="B208" s="147"/>
      <c r="D208" s="148" t="s">
        <v>144</v>
      </c>
      <c r="E208" s="149" t="s">
        <v>1</v>
      </c>
      <c r="F208" s="150" t="s">
        <v>294</v>
      </c>
      <c r="H208" s="151">
        <v>1</v>
      </c>
      <c r="I208" s="152"/>
      <c r="L208" s="147"/>
      <c r="M208" s="153"/>
      <c r="T208" s="154"/>
      <c r="AT208" s="149" t="s">
        <v>144</v>
      </c>
      <c r="AU208" s="149" t="s">
        <v>88</v>
      </c>
      <c r="AV208" s="12" t="s">
        <v>88</v>
      </c>
      <c r="AW208" s="12" t="s">
        <v>34</v>
      </c>
      <c r="AX208" s="12" t="s">
        <v>86</v>
      </c>
      <c r="AY208" s="149" t="s">
        <v>136</v>
      </c>
    </row>
    <row r="209" spans="2:65" s="1" customFormat="1" ht="21.75" customHeight="1">
      <c r="B209" s="32"/>
      <c r="C209" s="133" t="s">
        <v>295</v>
      </c>
      <c r="D209" s="133" t="s">
        <v>138</v>
      </c>
      <c r="E209" s="134" t="s">
        <v>296</v>
      </c>
      <c r="F209" s="135" t="s">
        <v>297</v>
      </c>
      <c r="G209" s="136" t="s">
        <v>251</v>
      </c>
      <c r="H209" s="137">
        <v>2</v>
      </c>
      <c r="I209" s="138"/>
      <c r="J209" s="139">
        <f>ROUND(I209*H209,2)</f>
        <v>0</v>
      </c>
      <c r="K209" s="140"/>
      <c r="L209" s="32"/>
      <c r="M209" s="141" t="s">
        <v>1</v>
      </c>
      <c r="N209" s="142" t="s">
        <v>43</v>
      </c>
      <c r="P209" s="143">
        <f>O209*H209</f>
        <v>0</v>
      </c>
      <c r="Q209" s="143">
        <v>7.3999999999999999E-4</v>
      </c>
      <c r="R209" s="143">
        <f>Q209*H209</f>
        <v>1.48E-3</v>
      </c>
      <c r="S209" s="143">
        <v>0</v>
      </c>
      <c r="T209" s="144">
        <f>S209*H209</f>
        <v>0</v>
      </c>
      <c r="AR209" s="145" t="s">
        <v>142</v>
      </c>
      <c r="AT209" s="145" t="s">
        <v>138</v>
      </c>
      <c r="AU209" s="145" t="s">
        <v>88</v>
      </c>
      <c r="AY209" s="17" t="s">
        <v>136</v>
      </c>
      <c r="BE209" s="146">
        <f>IF(N209="základní",J209,0)</f>
        <v>0</v>
      </c>
      <c r="BF209" s="146">
        <f>IF(N209="snížená",J209,0)</f>
        <v>0</v>
      </c>
      <c r="BG209" s="146">
        <f>IF(N209="zákl. přenesená",J209,0)</f>
        <v>0</v>
      </c>
      <c r="BH209" s="146">
        <f>IF(N209="sníž. přenesená",J209,0)</f>
        <v>0</v>
      </c>
      <c r="BI209" s="146">
        <f>IF(N209="nulová",J209,0)</f>
        <v>0</v>
      </c>
      <c r="BJ209" s="17" t="s">
        <v>86</v>
      </c>
      <c r="BK209" s="146">
        <f>ROUND(I209*H209,2)</f>
        <v>0</v>
      </c>
      <c r="BL209" s="17" t="s">
        <v>142</v>
      </c>
      <c r="BM209" s="145" t="s">
        <v>298</v>
      </c>
    </row>
    <row r="210" spans="2:65" s="12" customFormat="1" ht="10.15">
      <c r="B210" s="147"/>
      <c r="D210" s="148" t="s">
        <v>144</v>
      </c>
      <c r="E210" s="149" t="s">
        <v>1</v>
      </c>
      <c r="F210" s="150" t="s">
        <v>299</v>
      </c>
      <c r="H210" s="151">
        <v>2</v>
      </c>
      <c r="I210" s="152"/>
      <c r="L210" s="147"/>
      <c r="M210" s="153"/>
      <c r="T210" s="154"/>
      <c r="AT210" s="149" t="s">
        <v>144</v>
      </c>
      <c r="AU210" s="149" t="s">
        <v>88</v>
      </c>
      <c r="AV210" s="12" t="s">
        <v>88</v>
      </c>
      <c r="AW210" s="12" t="s">
        <v>34</v>
      </c>
      <c r="AX210" s="12" t="s">
        <v>86</v>
      </c>
      <c r="AY210" s="149" t="s">
        <v>136</v>
      </c>
    </row>
    <row r="211" spans="2:65" s="1" customFormat="1" ht="16.5" customHeight="1">
      <c r="B211" s="32"/>
      <c r="C211" s="168" t="s">
        <v>300</v>
      </c>
      <c r="D211" s="168" t="s">
        <v>199</v>
      </c>
      <c r="E211" s="169" t="s">
        <v>301</v>
      </c>
      <c r="F211" s="170" t="s">
        <v>302</v>
      </c>
      <c r="G211" s="171" t="s">
        <v>274</v>
      </c>
      <c r="H211" s="172">
        <v>2</v>
      </c>
      <c r="I211" s="173"/>
      <c r="J211" s="174">
        <f>ROUND(I211*H211,2)</f>
        <v>0</v>
      </c>
      <c r="K211" s="175"/>
      <c r="L211" s="176"/>
      <c r="M211" s="177" t="s">
        <v>1</v>
      </c>
      <c r="N211" s="178" t="s">
        <v>43</v>
      </c>
      <c r="P211" s="143">
        <f>O211*H211</f>
        <v>0</v>
      </c>
      <c r="Q211" s="143">
        <v>0</v>
      </c>
      <c r="R211" s="143">
        <f>Q211*H211</f>
        <v>0</v>
      </c>
      <c r="S211" s="143">
        <v>0</v>
      </c>
      <c r="T211" s="144">
        <f>S211*H211</f>
        <v>0</v>
      </c>
      <c r="AR211" s="145" t="s">
        <v>179</v>
      </c>
      <c r="AT211" s="145" t="s">
        <v>199</v>
      </c>
      <c r="AU211" s="145" t="s">
        <v>88</v>
      </c>
      <c r="AY211" s="17" t="s">
        <v>136</v>
      </c>
      <c r="BE211" s="146">
        <f>IF(N211="základní",J211,0)</f>
        <v>0</v>
      </c>
      <c r="BF211" s="146">
        <f>IF(N211="snížená",J211,0)</f>
        <v>0</v>
      </c>
      <c r="BG211" s="146">
        <f>IF(N211="zákl. přenesená",J211,0)</f>
        <v>0</v>
      </c>
      <c r="BH211" s="146">
        <f>IF(N211="sníž. přenesená",J211,0)</f>
        <v>0</v>
      </c>
      <c r="BI211" s="146">
        <f>IF(N211="nulová",J211,0)</f>
        <v>0</v>
      </c>
      <c r="BJ211" s="17" t="s">
        <v>86</v>
      </c>
      <c r="BK211" s="146">
        <f>ROUND(I211*H211,2)</f>
        <v>0</v>
      </c>
      <c r="BL211" s="17" t="s">
        <v>142</v>
      </c>
      <c r="BM211" s="145" t="s">
        <v>303</v>
      </c>
    </row>
    <row r="212" spans="2:65" s="12" customFormat="1" ht="10.15">
      <c r="B212" s="147"/>
      <c r="D212" s="148" t="s">
        <v>144</v>
      </c>
      <c r="E212" s="149" t="s">
        <v>1</v>
      </c>
      <c r="F212" s="150" t="s">
        <v>304</v>
      </c>
      <c r="H212" s="151">
        <v>1</v>
      </c>
      <c r="I212" s="152"/>
      <c r="L212" s="147"/>
      <c r="M212" s="153"/>
      <c r="T212" s="154"/>
      <c r="AT212" s="149" t="s">
        <v>144</v>
      </c>
      <c r="AU212" s="149" t="s">
        <v>88</v>
      </c>
      <c r="AV212" s="12" t="s">
        <v>88</v>
      </c>
      <c r="AW212" s="12" t="s">
        <v>34</v>
      </c>
      <c r="AX212" s="12" t="s">
        <v>78</v>
      </c>
      <c r="AY212" s="149" t="s">
        <v>136</v>
      </c>
    </row>
    <row r="213" spans="2:65" s="12" customFormat="1" ht="10.15">
      <c r="B213" s="147"/>
      <c r="D213" s="148" t="s">
        <v>144</v>
      </c>
      <c r="E213" s="149" t="s">
        <v>1</v>
      </c>
      <c r="F213" s="150" t="s">
        <v>305</v>
      </c>
      <c r="H213" s="151">
        <v>1</v>
      </c>
      <c r="I213" s="152"/>
      <c r="L213" s="147"/>
      <c r="M213" s="153"/>
      <c r="T213" s="154"/>
      <c r="AT213" s="149" t="s">
        <v>144</v>
      </c>
      <c r="AU213" s="149" t="s">
        <v>88</v>
      </c>
      <c r="AV213" s="12" t="s">
        <v>88</v>
      </c>
      <c r="AW213" s="12" t="s">
        <v>34</v>
      </c>
      <c r="AX213" s="12" t="s">
        <v>78</v>
      </c>
      <c r="AY213" s="149" t="s">
        <v>136</v>
      </c>
    </row>
    <row r="214" spans="2:65" s="14" customFormat="1" ht="10.15">
      <c r="B214" s="161"/>
      <c r="D214" s="148" t="s">
        <v>144</v>
      </c>
      <c r="E214" s="162" t="s">
        <v>1</v>
      </c>
      <c r="F214" s="163" t="s">
        <v>157</v>
      </c>
      <c r="H214" s="164">
        <v>2</v>
      </c>
      <c r="I214" s="165"/>
      <c r="L214" s="161"/>
      <c r="M214" s="166"/>
      <c r="T214" s="167"/>
      <c r="AT214" s="162" t="s">
        <v>144</v>
      </c>
      <c r="AU214" s="162" t="s">
        <v>88</v>
      </c>
      <c r="AV214" s="14" t="s">
        <v>142</v>
      </c>
      <c r="AW214" s="14" t="s">
        <v>34</v>
      </c>
      <c r="AX214" s="14" t="s">
        <v>86</v>
      </c>
      <c r="AY214" s="162" t="s">
        <v>136</v>
      </c>
    </row>
    <row r="215" spans="2:65" s="1" customFormat="1" ht="24.2" customHeight="1">
      <c r="B215" s="32"/>
      <c r="C215" s="133" t="s">
        <v>306</v>
      </c>
      <c r="D215" s="133" t="s">
        <v>138</v>
      </c>
      <c r="E215" s="134" t="s">
        <v>307</v>
      </c>
      <c r="F215" s="135" t="s">
        <v>308</v>
      </c>
      <c r="G215" s="136" t="s">
        <v>141</v>
      </c>
      <c r="H215" s="137">
        <v>29.7</v>
      </c>
      <c r="I215" s="138"/>
      <c r="J215" s="139">
        <f>ROUND(I215*H215,2)</f>
        <v>0</v>
      </c>
      <c r="K215" s="140"/>
      <c r="L215" s="32"/>
      <c r="M215" s="141" t="s">
        <v>1</v>
      </c>
      <c r="N215" s="142" t="s">
        <v>43</v>
      </c>
      <c r="P215" s="143">
        <f>O215*H215</f>
        <v>0</v>
      </c>
      <c r="Q215" s="143">
        <v>0</v>
      </c>
      <c r="R215" s="143">
        <f>Q215*H215</f>
        <v>0</v>
      </c>
      <c r="S215" s="143">
        <v>0</v>
      </c>
      <c r="T215" s="144">
        <f>S215*H215</f>
        <v>0</v>
      </c>
      <c r="AR215" s="145" t="s">
        <v>142</v>
      </c>
      <c r="AT215" s="145" t="s">
        <v>138</v>
      </c>
      <c r="AU215" s="145" t="s">
        <v>88</v>
      </c>
      <c r="AY215" s="17" t="s">
        <v>136</v>
      </c>
      <c r="BE215" s="146">
        <f>IF(N215="základní",J215,0)</f>
        <v>0</v>
      </c>
      <c r="BF215" s="146">
        <f>IF(N215="snížená",J215,0)</f>
        <v>0</v>
      </c>
      <c r="BG215" s="146">
        <f>IF(N215="zákl. přenesená",J215,0)</f>
        <v>0</v>
      </c>
      <c r="BH215" s="146">
        <f>IF(N215="sníž. přenesená",J215,0)</f>
        <v>0</v>
      </c>
      <c r="BI215" s="146">
        <f>IF(N215="nulová",J215,0)</f>
        <v>0</v>
      </c>
      <c r="BJ215" s="17" t="s">
        <v>86</v>
      </c>
      <c r="BK215" s="146">
        <f>ROUND(I215*H215,2)</f>
        <v>0</v>
      </c>
      <c r="BL215" s="17" t="s">
        <v>142</v>
      </c>
      <c r="BM215" s="145" t="s">
        <v>309</v>
      </c>
    </row>
    <row r="216" spans="2:65" s="13" customFormat="1" ht="10.15">
      <c r="B216" s="155"/>
      <c r="D216" s="148" t="s">
        <v>144</v>
      </c>
      <c r="E216" s="156" t="s">
        <v>1</v>
      </c>
      <c r="F216" s="157" t="s">
        <v>154</v>
      </c>
      <c r="H216" s="156" t="s">
        <v>1</v>
      </c>
      <c r="I216" s="158"/>
      <c r="L216" s="155"/>
      <c r="M216" s="159"/>
      <c r="T216" s="160"/>
      <c r="AT216" s="156" t="s">
        <v>144</v>
      </c>
      <c r="AU216" s="156" t="s">
        <v>88</v>
      </c>
      <c r="AV216" s="13" t="s">
        <v>86</v>
      </c>
      <c r="AW216" s="13" t="s">
        <v>34</v>
      </c>
      <c r="AX216" s="13" t="s">
        <v>78</v>
      </c>
      <c r="AY216" s="156" t="s">
        <v>136</v>
      </c>
    </row>
    <row r="217" spans="2:65" s="12" customFormat="1" ht="10.15">
      <c r="B217" s="147"/>
      <c r="D217" s="148" t="s">
        <v>144</v>
      </c>
      <c r="E217" s="149" t="s">
        <v>1</v>
      </c>
      <c r="F217" s="150" t="s">
        <v>310</v>
      </c>
      <c r="H217" s="151">
        <v>29.7</v>
      </c>
      <c r="I217" s="152"/>
      <c r="L217" s="147"/>
      <c r="M217" s="153"/>
      <c r="T217" s="154"/>
      <c r="AT217" s="149" t="s">
        <v>144</v>
      </c>
      <c r="AU217" s="149" t="s">
        <v>88</v>
      </c>
      <c r="AV217" s="12" t="s">
        <v>88</v>
      </c>
      <c r="AW217" s="12" t="s">
        <v>34</v>
      </c>
      <c r="AX217" s="12" t="s">
        <v>86</v>
      </c>
      <c r="AY217" s="149" t="s">
        <v>136</v>
      </c>
    </row>
    <row r="218" spans="2:65" s="1" customFormat="1" ht="16.5" customHeight="1">
      <c r="B218" s="32"/>
      <c r="C218" s="133" t="s">
        <v>311</v>
      </c>
      <c r="D218" s="133" t="s">
        <v>138</v>
      </c>
      <c r="E218" s="134" t="s">
        <v>312</v>
      </c>
      <c r="F218" s="135" t="s">
        <v>313</v>
      </c>
      <c r="G218" s="136" t="s">
        <v>141</v>
      </c>
      <c r="H218" s="137">
        <v>29.7</v>
      </c>
      <c r="I218" s="138"/>
      <c r="J218" s="139">
        <f>ROUND(I218*H218,2)</f>
        <v>0</v>
      </c>
      <c r="K218" s="140"/>
      <c r="L218" s="32"/>
      <c r="M218" s="141" t="s">
        <v>1</v>
      </c>
      <c r="N218" s="142" t="s">
        <v>43</v>
      </c>
      <c r="P218" s="143">
        <f>O218*H218</f>
        <v>0</v>
      </c>
      <c r="Q218" s="143">
        <v>0</v>
      </c>
      <c r="R218" s="143">
        <f>Q218*H218</f>
        <v>0</v>
      </c>
      <c r="S218" s="143">
        <v>0</v>
      </c>
      <c r="T218" s="144">
        <f>S218*H218</f>
        <v>0</v>
      </c>
      <c r="AR218" s="145" t="s">
        <v>142</v>
      </c>
      <c r="AT218" s="145" t="s">
        <v>138</v>
      </c>
      <c r="AU218" s="145" t="s">
        <v>88</v>
      </c>
      <c r="AY218" s="17" t="s">
        <v>136</v>
      </c>
      <c r="BE218" s="146">
        <f>IF(N218="základní",J218,0)</f>
        <v>0</v>
      </c>
      <c r="BF218" s="146">
        <f>IF(N218="snížená",J218,0)</f>
        <v>0</v>
      </c>
      <c r="BG218" s="146">
        <f>IF(N218="zákl. přenesená",J218,0)</f>
        <v>0</v>
      </c>
      <c r="BH218" s="146">
        <f>IF(N218="sníž. přenesená",J218,0)</f>
        <v>0</v>
      </c>
      <c r="BI218" s="146">
        <f>IF(N218="nulová",J218,0)</f>
        <v>0</v>
      </c>
      <c r="BJ218" s="17" t="s">
        <v>86</v>
      </c>
      <c r="BK218" s="146">
        <f>ROUND(I218*H218,2)</f>
        <v>0</v>
      </c>
      <c r="BL218" s="17" t="s">
        <v>142</v>
      </c>
      <c r="BM218" s="145" t="s">
        <v>314</v>
      </c>
    </row>
    <row r="219" spans="2:65" s="13" customFormat="1" ht="10.15">
      <c r="B219" s="155"/>
      <c r="D219" s="148" t="s">
        <v>144</v>
      </c>
      <c r="E219" s="156" t="s">
        <v>1</v>
      </c>
      <c r="F219" s="157" t="s">
        <v>154</v>
      </c>
      <c r="H219" s="156" t="s">
        <v>1</v>
      </c>
      <c r="I219" s="158"/>
      <c r="L219" s="155"/>
      <c r="M219" s="159"/>
      <c r="T219" s="160"/>
      <c r="AT219" s="156" t="s">
        <v>144</v>
      </c>
      <c r="AU219" s="156" t="s">
        <v>88</v>
      </c>
      <c r="AV219" s="13" t="s">
        <v>86</v>
      </c>
      <c r="AW219" s="13" t="s">
        <v>34</v>
      </c>
      <c r="AX219" s="13" t="s">
        <v>78</v>
      </c>
      <c r="AY219" s="156" t="s">
        <v>136</v>
      </c>
    </row>
    <row r="220" spans="2:65" s="12" customFormat="1" ht="10.15">
      <c r="B220" s="147"/>
      <c r="D220" s="148" t="s">
        <v>144</v>
      </c>
      <c r="E220" s="149" t="s">
        <v>1</v>
      </c>
      <c r="F220" s="150" t="s">
        <v>310</v>
      </c>
      <c r="H220" s="151">
        <v>29.7</v>
      </c>
      <c r="I220" s="152"/>
      <c r="L220" s="147"/>
      <c r="M220" s="153"/>
      <c r="T220" s="154"/>
      <c r="AT220" s="149" t="s">
        <v>144</v>
      </c>
      <c r="AU220" s="149" t="s">
        <v>88</v>
      </c>
      <c r="AV220" s="12" t="s">
        <v>88</v>
      </c>
      <c r="AW220" s="12" t="s">
        <v>34</v>
      </c>
      <c r="AX220" s="12" t="s">
        <v>86</v>
      </c>
      <c r="AY220" s="149" t="s">
        <v>136</v>
      </c>
    </row>
    <row r="221" spans="2:65" s="1" customFormat="1" ht="24.2" customHeight="1">
      <c r="B221" s="32"/>
      <c r="C221" s="133" t="s">
        <v>315</v>
      </c>
      <c r="D221" s="133" t="s">
        <v>138</v>
      </c>
      <c r="E221" s="134" t="s">
        <v>316</v>
      </c>
      <c r="F221" s="135" t="s">
        <v>317</v>
      </c>
      <c r="G221" s="136" t="s">
        <v>251</v>
      </c>
      <c r="H221" s="137">
        <v>6</v>
      </c>
      <c r="I221" s="138"/>
      <c r="J221" s="139">
        <f>ROUND(I221*H221,2)</f>
        <v>0</v>
      </c>
      <c r="K221" s="140"/>
      <c r="L221" s="32"/>
      <c r="M221" s="141" t="s">
        <v>1</v>
      </c>
      <c r="N221" s="142" t="s">
        <v>43</v>
      </c>
      <c r="P221" s="143">
        <f>O221*H221</f>
        <v>0</v>
      </c>
      <c r="Q221" s="143">
        <v>0</v>
      </c>
      <c r="R221" s="143">
        <f>Q221*H221</f>
        <v>0</v>
      </c>
      <c r="S221" s="143">
        <v>0</v>
      </c>
      <c r="T221" s="144">
        <f>S221*H221</f>
        <v>0</v>
      </c>
      <c r="AR221" s="145" t="s">
        <v>142</v>
      </c>
      <c r="AT221" s="145" t="s">
        <v>138</v>
      </c>
      <c r="AU221" s="145" t="s">
        <v>88</v>
      </c>
      <c r="AY221" s="17" t="s">
        <v>136</v>
      </c>
      <c r="BE221" s="146">
        <f>IF(N221="základní",J221,0)</f>
        <v>0</v>
      </c>
      <c r="BF221" s="146">
        <f>IF(N221="snížená",J221,0)</f>
        <v>0</v>
      </c>
      <c r="BG221" s="146">
        <f>IF(N221="zákl. přenesená",J221,0)</f>
        <v>0</v>
      </c>
      <c r="BH221" s="146">
        <f>IF(N221="sníž. přenesená",J221,0)</f>
        <v>0</v>
      </c>
      <c r="BI221" s="146">
        <f>IF(N221="nulová",J221,0)</f>
        <v>0</v>
      </c>
      <c r="BJ221" s="17" t="s">
        <v>86</v>
      </c>
      <c r="BK221" s="146">
        <f>ROUND(I221*H221,2)</f>
        <v>0</v>
      </c>
      <c r="BL221" s="17" t="s">
        <v>142</v>
      </c>
      <c r="BM221" s="145" t="s">
        <v>318</v>
      </c>
    </row>
    <row r="222" spans="2:65" s="12" customFormat="1" ht="10.15">
      <c r="B222" s="147"/>
      <c r="D222" s="148" t="s">
        <v>144</v>
      </c>
      <c r="E222" s="149" t="s">
        <v>1</v>
      </c>
      <c r="F222" s="150" t="s">
        <v>319</v>
      </c>
      <c r="H222" s="151">
        <v>6</v>
      </c>
      <c r="I222" s="152"/>
      <c r="L222" s="147"/>
      <c r="M222" s="153"/>
      <c r="T222" s="154"/>
      <c r="AT222" s="149" t="s">
        <v>144</v>
      </c>
      <c r="AU222" s="149" t="s">
        <v>88</v>
      </c>
      <c r="AV222" s="12" t="s">
        <v>88</v>
      </c>
      <c r="AW222" s="12" t="s">
        <v>34</v>
      </c>
      <c r="AX222" s="12" t="s">
        <v>86</v>
      </c>
      <c r="AY222" s="149" t="s">
        <v>136</v>
      </c>
    </row>
    <row r="223" spans="2:65" s="1" customFormat="1" ht="33" customHeight="1">
      <c r="B223" s="32"/>
      <c r="C223" s="133" t="s">
        <v>320</v>
      </c>
      <c r="D223" s="133" t="s">
        <v>138</v>
      </c>
      <c r="E223" s="134" t="s">
        <v>321</v>
      </c>
      <c r="F223" s="135" t="s">
        <v>322</v>
      </c>
      <c r="G223" s="136" t="s">
        <v>251</v>
      </c>
      <c r="H223" s="137">
        <v>6</v>
      </c>
      <c r="I223" s="138"/>
      <c r="J223" s="139">
        <f>ROUND(I223*H223,2)</f>
        <v>0</v>
      </c>
      <c r="K223" s="140"/>
      <c r="L223" s="32"/>
      <c r="M223" s="141" t="s">
        <v>1</v>
      </c>
      <c r="N223" s="142" t="s">
        <v>43</v>
      </c>
      <c r="P223" s="143">
        <f>O223*H223</f>
        <v>0</v>
      </c>
      <c r="Q223" s="143">
        <v>0.36191000000000001</v>
      </c>
      <c r="R223" s="143">
        <f>Q223*H223</f>
        <v>2.1714600000000002</v>
      </c>
      <c r="S223" s="143">
        <v>0</v>
      </c>
      <c r="T223" s="144">
        <f>S223*H223</f>
        <v>0</v>
      </c>
      <c r="AR223" s="145" t="s">
        <v>142</v>
      </c>
      <c r="AT223" s="145" t="s">
        <v>138</v>
      </c>
      <c r="AU223" s="145" t="s">
        <v>88</v>
      </c>
      <c r="AY223" s="17" t="s">
        <v>136</v>
      </c>
      <c r="BE223" s="146">
        <f>IF(N223="základní",J223,0)</f>
        <v>0</v>
      </c>
      <c r="BF223" s="146">
        <f>IF(N223="snížená",J223,0)</f>
        <v>0</v>
      </c>
      <c r="BG223" s="146">
        <f>IF(N223="zákl. přenesená",J223,0)</f>
        <v>0</v>
      </c>
      <c r="BH223" s="146">
        <f>IF(N223="sníž. přenesená",J223,0)</f>
        <v>0</v>
      </c>
      <c r="BI223" s="146">
        <f>IF(N223="nulová",J223,0)</f>
        <v>0</v>
      </c>
      <c r="BJ223" s="17" t="s">
        <v>86</v>
      </c>
      <c r="BK223" s="146">
        <f>ROUND(I223*H223,2)</f>
        <v>0</v>
      </c>
      <c r="BL223" s="17" t="s">
        <v>142</v>
      </c>
      <c r="BM223" s="145" t="s">
        <v>323</v>
      </c>
    </row>
    <row r="224" spans="2:65" s="13" customFormat="1" ht="10.15">
      <c r="B224" s="155"/>
      <c r="D224" s="148" t="s">
        <v>144</v>
      </c>
      <c r="E224" s="156" t="s">
        <v>1</v>
      </c>
      <c r="F224" s="157" t="s">
        <v>154</v>
      </c>
      <c r="H224" s="156" t="s">
        <v>1</v>
      </c>
      <c r="I224" s="158"/>
      <c r="L224" s="155"/>
      <c r="M224" s="159"/>
      <c r="T224" s="160"/>
      <c r="AT224" s="156" t="s">
        <v>144</v>
      </c>
      <c r="AU224" s="156" t="s">
        <v>88</v>
      </c>
      <c r="AV224" s="13" t="s">
        <v>86</v>
      </c>
      <c r="AW224" s="13" t="s">
        <v>34</v>
      </c>
      <c r="AX224" s="13" t="s">
        <v>78</v>
      </c>
      <c r="AY224" s="156" t="s">
        <v>136</v>
      </c>
    </row>
    <row r="225" spans="2:65" s="12" customFormat="1" ht="10.15">
      <c r="B225" s="147"/>
      <c r="D225" s="148" t="s">
        <v>144</v>
      </c>
      <c r="E225" s="149" t="s">
        <v>1</v>
      </c>
      <c r="F225" s="150" t="s">
        <v>324</v>
      </c>
      <c r="H225" s="151">
        <v>3</v>
      </c>
      <c r="I225" s="152"/>
      <c r="L225" s="147"/>
      <c r="M225" s="153"/>
      <c r="T225" s="154"/>
      <c r="AT225" s="149" t="s">
        <v>144</v>
      </c>
      <c r="AU225" s="149" t="s">
        <v>88</v>
      </c>
      <c r="AV225" s="12" t="s">
        <v>88</v>
      </c>
      <c r="AW225" s="12" t="s">
        <v>34</v>
      </c>
      <c r="AX225" s="12" t="s">
        <v>78</v>
      </c>
      <c r="AY225" s="149" t="s">
        <v>136</v>
      </c>
    </row>
    <row r="226" spans="2:65" s="12" customFormat="1" ht="10.15">
      <c r="B226" s="147"/>
      <c r="D226" s="148" t="s">
        <v>144</v>
      </c>
      <c r="E226" s="149" t="s">
        <v>1</v>
      </c>
      <c r="F226" s="150" t="s">
        <v>325</v>
      </c>
      <c r="H226" s="151">
        <v>3</v>
      </c>
      <c r="I226" s="152"/>
      <c r="L226" s="147"/>
      <c r="M226" s="153"/>
      <c r="T226" s="154"/>
      <c r="AT226" s="149" t="s">
        <v>144</v>
      </c>
      <c r="AU226" s="149" t="s">
        <v>88</v>
      </c>
      <c r="AV226" s="12" t="s">
        <v>88</v>
      </c>
      <c r="AW226" s="12" t="s">
        <v>34</v>
      </c>
      <c r="AX226" s="12" t="s">
        <v>78</v>
      </c>
      <c r="AY226" s="149" t="s">
        <v>136</v>
      </c>
    </row>
    <row r="227" spans="2:65" s="14" customFormat="1" ht="10.15">
      <c r="B227" s="161"/>
      <c r="D227" s="148" t="s">
        <v>144</v>
      </c>
      <c r="E227" s="162" t="s">
        <v>1</v>
      </c>
      <c r="F227" s="163" t="s">
        <v>157</v>
      </c>
      <c r="H227" s="164">
        <v>6</v>
      </c>
      <c r="I227" s="165"/>
      <c r="L227" s="161"/>
      <c r="M227" s="166"/>
      <c r="T227" s="167"/>
      <c r="AT227" s="162" t="s">
        <v>144</v>
      </c>
      <c r="AU227" s="162" t="s">
        <v>88</v>
      </c>
      <c r="AV227" s="14" t="s">
        <v>142</v>
      </c>
      <c r="AW227" s="14" t="s">
        <v>34</v>
      </c>
      <c r="AX227" s="14" t="s">
        <v>86</v>
      </c>
      <c r="AY227" s="162" t="s">
        <v>136</v>
      </c>
    </row>
    <row r="228" spans="2:65" s="1" customFormat="1" ht="24.2" customHeight="1">
      <c r="B228" s="32"/>
      <c r="C228" s="168" t="s">
        <v>326</v>
      </c>
      <c r="D228" s="168" t="s">
        <v>199</v>
      </c>
      <c r="E228" s="169" t="s">
        <v>327</v>
      </c>
      <c r="F228" s="170" t="s">
        <v>328</v>
      </c>
      <c r="G228" s="171" t="s">
        <v>251</v>
      </c>
      <c r="H228" s="172">
        <v>3</v>
      </c>
      <c r="I228" s="173"/>
      <c r="J228" s="174">
        <f>ROUND(I228*H228,2)</f>
        <v>0</v>
      </c>
      <c r="K228" s="175"/>
      <c r="L228" s="176"/>
      <c r="M228" s="177" t="s">
        <v>1</v>
      </c>
      <c r="N228" s="178" t="s">
        <v>43</v>
      </c>
      <c r="P228" s="143">
        <f>O228*H228</f>
        <v>0</v>
      </c>
      <c r="Q228" s="143">
        <v>0.115</v>
      </c>
      <c r="R228" s="143">
        <f>Q228*H228</f>
        <v>0.34500000000000003</v>
      </c>
      <c r="S228" s="143">
        <v>0</v>
      </c>
      <c r="T228" s="144">
        <f>S228*H228</f>
        <v>0</v>
      </c>
      <c r="AR228" s="145" t="s">
        <v>179</v>
      </c>
      <c r="AT228" s="145" t="s">
        <v>199</v>
      </c>
      <c r="AU228" s="145" t="s">
        <v>88</v>
      </c>
      <c r="AY228" s="17" t="s">
        <v>136</v>
      </c>
      <c r="BE228" s="146">
        <f>IF(N228="základní",J228,0)</f>
        <v>0</v>
      </c>
      <c r="BF228" s="146">
        <f>IF(N228="snížená",J228,0)</f>
        <v>0</v>
      </c>
      <c r="BG228" s="146">
        <f>IF(N228="zákl. přenesená",J228,0)</f>
        <v>0</v>
      </c>
      <c r="BH228" s="146">
        <f>IF(N228="sníž. přenesená",J228,0)</f>
        <v>0</v>
      </c>
      <c r="BI228" s="146">
        <f>IF(N228="nulová",J228,0)</f>
        <v>0</v>
      </c>
      <c r="BJ228" s="17" t="s">
        <v>86</v>
      </c>
      <c r="BK228" s="146">
        <f>ROUND(I228*H228,2)</f>
        <v>0</v>
      </c>
      <c r="BL228" s="17" t="s">
        <v>142</v>
      </c>
      <c r="BM228" s="145" t="s">
        <v>329</v>
      </c>
    </row>
    <row r="229" spans="2:65" s="13" customFormat="1" ht="10.15">
      <c r="B229" s="155"/>
      <c r="D229" s="148" t="s">
        <v>144</v>
      </c>
      <c r="E229" s="156" t="s">
        <v>1</v>
      </c>
      <c r="F229" s="157" t="s">
        <v>154</v>
      </c>
      <c r="H229" s="156" t="s">
        <v>1</v>
      </c>
      <c r="I229" s="158"/>
      <c r="L229" s="155"/>
      <c r="M229" s="159"/>
      <c r="T229" s="160"/>
      <c r="AT229" s="156" t="s">
        <v>144</v>
      </c>
      <c r="AU229" s="156" t="s">
        <v>88</v>
      </c>
      <c r="AV229" s="13" t="s">
        <v>86</v>
      </c>
      <c r="AW229" s="13" t="s">
        <v>34</v>
      </c>
      <c r="AX229" s="13" t="s">
        <v>78</v>
      </c>
      <c r="AY229" s="156" t="s">
        <v>136</v>
      </c>
    </row>
    <row r="230" spans="2:65" s="13" customFormat="1" ht="10.15">
      <c r="B230" s="155"/>
      <c r="D230" s="148" t="s">
        <v>144</v>
      </c>
      <c r="E230" s="156" t="s">
        <v>1</v>
      </c>
      <c r="F230" s="157" t="s">
        <v>330</v>
      </c>
      <c r="H230" s="156" t="s">
        <v>1</v>
      </c>
      <c r="I230" s="158"/>
      <c r="L230" s="155"/>
      <c r="M230" s="159"/>
      <c r="T230" s="160"/>
      <c r="AT230" s="156" t="s">
        <v>144</v>
      </c>
      <c r="AU230" s="156" t="s">
        <v>88</v>
      </c>
      <c r="AV230" s="13" t="s">
        <v>86</v>
      </c>
      <c r="AW230" s="13" t="s">
        <v>34</v>
      </c>
      <c r="AX230" s="13" t="s">
        <v>78</v>
      </c>
      <c r="AY230" s="156" t="s">
        <v>136</v>
      </c>
    </row>
    <row r="231" spans="2:65" s="12" customFormat="1" ht="10.15">
      <c r="B231" s="147"/>
      <c r="D231" s="148" t="s">
        <v>144</v>
      </c>
      <c r="E231" s="149" t="s">
        <v>1</v>
      </c>
      <c r="F231" s="150" t="s">
        <v>288</v>
      </c>
      <c r="H231" s="151">
        <v>1</v>
      </c>
      <c r="I231" s="152"/>
      <c r="L231" s="147"/>
      <c r="M231" s="153"/>
      <c r="T231" s="154"/>
      <c r="AT231" s="149" t="s">
        <v>144</v>
      </c>
      <c r="AU231" s="149" t="s">
        <v>88</v>
      </c>
      <c r="AV231" s="12" t="s">
        <v>88</v>
      </c>
      <c r="AW231" s="12" t="s">
        <v>34</v>
      </c>
      <c r="AX231" s="12" t="s">
        <v>78</v>
      </c>
      <c r="AY231" s="149" t="s">
        <v>136</v>
      </c>
    </row>
    <row r="232" spans="2:65" s="12" customFormat="1" ht="10.15">
      <c r="B232" s="147"/>
      <c r="D232" s="148" t="s">
        <v>144</v>
      </c>
      <c r="E232" s="149" t="s">
        <v>1</v>
      </c>
      <c r="F232" s="150" t="s">
        <v>331</v>
      </c>
      <c r="H232" s="151">
        <v>2</v>
      </c>
      <c r="I232" s="152"/>
      <c r="L232" s="147"/>
      <c r="M232" s="153"/>
      <c r="T232" s="154"/>
      <c r="AT232" s="149" t="s">
        <v>144</v>
      </c>
      <c r="AU232" s="149" t="s">
        <v>88</v>
      </c>
      <c r="AV232" s="12" t="s">
        <v>88</v>
      </c>
      <c r="AW232" s="12" t="s">
        <v>34</v>
      </c>
      <c r="AX232" s="12" t="s">
        <v>78</v>
      </c>
      <c r="AY232" s="149" t="s">
        <v>136</v>
      </c>
    </row>
    <row r="233" spans="2:65" s="14" customFormat="1" ht="10.15">
      <c r="B233" s="161"/>
      <c r="D233" s="148" t="s">
        <v>144</v>
      </c>
      <c r="E233" s="162" t="s">
        <v>1</v>
      </c>
      <c r="F233" s="163" t="s">
        <v>157</v>
      </c>
      <c r="H233" s="164">
        <v>3</v>
      </c>
      <c r="I233" s="165"/>
      <c r="L233" s="161"/>
      <c r="M233" s="166"/>
      <c r="T233" s="167"/>
      <c r="AT233" s="162" t="s">
        <v>144</v>
      </c>
      <c r="AU233" s="162" t="s">
        <v>88</v>
      </c>
      <c r="AV233" s="14" t="s">
        <v>142</v>
      </c>
      <c r="AW233" s="14" t="s">
        <v>34</v>
      </c>
      <c r="AX233" s="14" t="s">
        <v>86</v>
      </c>
      <c r="AY233" s="162" t="s">
        <v>136</v>
      </c>
    </row>
    <row r="234" spans="2:65" s="1" customFormat="1" ht="24.2" customHeight="1">
      <c r="B234" s="32"/>
      <c r="C234" s="168" t="s">
        <v>332</v>
      </c>
      <c r="D234" s="168" t="s">
        <v>199</v>
      </c>
      <c r="E234" s="169" t="s">
        <v>333</v>
      </c>
      <c r="F234" s="170" t="s">
        <v>334</v>
      </c>
      <c r="G234" s="171" t="s">
        <v>251</v>
      </c>
      <c r="H234" s="172">
        <v>3</v>
      </c>
      <c r="I234" s="173"/>
      <c r="J234" s="174">
        <f>ROUND(I234*H234,2)</f>
        <v>0</v>
      </c>
      <c r="K234" s="175"/>
      <c r="L234" s="176"/>
      <c r="M234" s="177" t="s">
        <v>1</v>
      </c>
      <c r="N234" s="178" t="s">
        <v>43</v>
      </c>
      <c r="P234" s="143">
        <f>O234*H234</f>
        <v>0</v>
      </c>
      <c r="Q234" s="143">
        <v>0.115</v>
      </c>
      <c r="R234" s="143">
        <f>Q234*H234</f>
        <v>0.34500000000000003</v>
      </c>
      <c r="S234" s="143">
        <v>0</v>
      </c>
      <c r="T234" s="144">
        <f>S234*H234</f>
        <v>0</v>
      </c>
      <c r="AR234" s="145" t="s">
        <v>179</v>
      </c>
      <c r="AT234" s="145" t="s">
        <v>199</v>
      </c>
      <c r="AU234" s="145" t="s">
        <v>88</v>
      </c>
      <c r="AY234" s="17" t="s">
        <v>136</v>
      </c>
      <c r="BE234" s="146">
        <f>IF(N234="základní",J234,0)</f>
        <v>0</v>
      </c>
      <c r="BF234" s="146">
        <f>IF(N234="snížená",J234,0)</f>
        <v>0</v>
      </c>
      <c r="BG234" s="146">
        <f>IF(N234="zákl. přenesená",J234,0)</f>
        <v>0</v>
      </c>
      <c r="BH234" s="146">
        <f>IF(N234="sníž. přenesená",J234,0)</f>
        <v>0</v>
      </c>
      <c r="BI234" s="146">
        <f>IF(N234="nulová",J234,0)</f>
        <v>0</v>
      </c>
      <c r="BJ234" s="17" t="s">
        <v>86</v>
      </c>
      <c r="BK234" s="146">
        <f>ROUND(I234*H234,2)</f>
        <v>0</v>
      </c>
      <c r="BL234" s="17" t="s">
        <v>142</v>
      </c>
      <c r="BM234" s="145" t="s">
        <v>335</v>
      </c>
    </row>
    <row r="235" spans="2:65" s="13" customFormat="1" ht="10.15">
      <c r="B235" s="155"/>
      <c r="D235" s="148" t="s">
        <v>144</v>
      </c>
      <c r="E235" s="156" t="s">
        <v>1</v>
      </c>
      <c r="F235" s="157" t="s">
        <v>154</v>
      </c>
      <c r="H235" s="156" t="s">
        <v>1</v>
      </c>
      <c r="I235" s="158"/>
      <c r="L235" s="155"/>
      <c r="M235" s="159"/>
      <c r="T235" s="160"/>
      <c r="AT235" s="156" t="s">
        <v>144</v>
      </c>
      <c r="AU235" s="156" t="s">
        <v>88</v>
      </c>
      <c r="AV235" s="13" t="s">
        <v>86</v>
      </c>
      <c r="AW235" s="13" t="s">
        <v>34</v>
      </c>
      <c r="AX235" s="13" t="s">
        <v>78</v>
      </c>
      <c r="AY235" s="156" t="s">
        <v>136</v>
      </c>
    </row>
    <row r="236" spans="2:65" s="13" customFormat="1" ht="10.15">
      <c r="B236" s="155"/>
      <c r="D236" s="148" t="s">
        <v>144</v>
      </c>
      <c r="E236" s="156" t="s">
        <v>1</v>
      </c>
      <c r="F236" s="157" t="s">
        <v>336</v>
      </c>
      <c r="H236" s="156" t="s">
        <v>1</v>
      </c>
      <c r="I236" s="158"/>
      <c r="L236" s="155"/>
      <c r="M236" s="159"/>
      <c r="T236" s="160"/>
      <c r="AT236" s="156" t="s">
        <v>144</v>
      </c>
      <c r="AU236" s="156" t="s">
        <v>88</v>
      </c>
      <c r="AV236" s="13" t="s">
        <v>86</v>
      </c>
      <c r="AW236" s="13" t="s">
        <v>34</v>
      </c>
      <c r="AX236" s="13" t="s">
        <v>78</v>
      </c>
      <c r="AY236" s="156" t="s">
        <v>136</v>
      </c>
    </row>
    <row r="237" spans="2:65" s="12" customFormat="1" ht="10.15">
      <c r="B237" s="147"/>
      <c r="D237" s="148" t="s">
        <v>144</v>
      </c>
      <c r="E237" s="149" t="s">
        <v>1</v>
      </c>
      <c r="F237" s="150" t="s">
        <v>337</v>
      </c>
      <c r="H237" s="151">
        <v>2</v>
      </c>
      <c r="I237" s="152"/>
      <c r="L237" s="147"/>
      <c r="M237" s="153"/>
      <c r="T237" s="154"/>
      <c r="AT237" s="149" t="s">
        <v>144</v>
      </c>
      <c r="AU237" s="149" t="s">
        <v>88</v>
      </c>
      <c r="AV237" s="12" t="s">
        <v>88</v>
      </c>
      <c r="AW237" s="12" t="s">
        <v>34</v>
      </c>
      <c r="AX237" s="12" t="s">
        <v>78</v>
      </c>
      <c r="AY237" s="149" t="s">
        <v>136</v>
      </c>
    </row>
    <row r="238" spans="2:65" s="12" customFormat="1" ht="10.15">
      <c r="B238" s="147"/>
      <c r="D238" s="148" t="s">
        <v>144</v>
      </c>
      <c r="E238" s="149" t="s">
        <v>1</v>
      </c>
      <c r="F238" s="150" t="s">
        <v>305</v>
      </c>
      <c r="H238" s="151">
        <v>1</v>
      </c>
      <c r="I238" s="152"/>
      <c r="L238" s="147"/>
      <c r="M238" s="153"/>
      <c r="T238" s="154"/>
      <c r="AT238" s="149" t="s">
        <v>144</v>
      </c>
      <c r="AU238" s="149" t="s">
        <v>88</v>
      </c>
      <c r="AV238" s="12" t="s">
        <v>88</v>
      </c>
      <c r="AW238" s="12" t="s">
        <v>34</v>
      </c>
      <c r="AX238" s="12" t="s">
        <v>78</v>
      </c>
      <c r="AY238" s="149" t="s">
        <v>136</v>
      </c>
    </row>
    <row r="239" spans="2:65" s="14" customFormat="1" ht="10.15">
      <c r="B239" s="161"/>
      <c r="D239" s="148" t="s">
        <v>144</v>
      </c>
      <c r="E239" s="162" t="s">
        <v>1</v>
      </c>
      <c r="F239" s="163" t="s">
        <v>157</v>
      </c>
      <c r="H239" s="164">
        <v>3</v>
      </c>
      <c r="I239" s="165"/>
      <c r="L239" s="161"/>
      <c r="M239" s="166"/>
      <c r="T239" s="167"/>
      <c r="AT239" s="162" t="s">
        <v>144</v>
      </c>
      <c r="AU239" s="162" t="s">
        <v>88</v>
      </c>
      <c r="AV239" s="14" t="s">
        <v>142</v>
      </c>
      <c r="AW239" s="14" t="s">
        <v>34</v>
      </c>
      <c r="AX239" s="14" t="s">
        <v>86</v>
      </c>
      <c r="AY239" s="162" t="s">
        <v>136</v>
      </c>
    </row>
    <row r="240" spans="2:65" s="1" customFormat="1" ht="16.5" customHeight="1">
      <c r="B240" s="32"/>
      <c r="C240" s="133" t="s">
        <v>338</v>
      </c>
      <c r="D240" s="133" t="s">
        <v>138</v>
      </c>
      <c r="E240" s="134" t="s">
        <v>339</v>
      </c>
      <c r="F240" s="135" t="s">
        <v>340</v>
      </c>
      <c r="G240" s="136" t="s">
        <v>251</v>
      </c>
      <c r="H240" s="137">
        <v>6</v>
      </c>
      <c r="I240" s="138"/>
      <c r="J240" s="139">
        <f>ROUND(I240*H240,2)</f>
        <v>0</v>
      </c>
      <c r="K240" s="140"/>
      <c r="L240" s="32"/>
      <c r="M240" s="141" t="s">
        <v>1</v>
      </c>
      <c r="N240" s="142" t="s">
        <v>43</v>
      </c>
      <c r="P240" s="143">
        <f>O240*H240</f>
        <v>0</v>
      </c>
      <c r="Q240" s="143">
        <v>0.12303</v>
      </c>
      <c r="R240" s="143">
        <f>Q240*H240</f>
        <v>0.73818000000000006</v>
      </c>
      <c r="S240" s="143">
        <v>0</v>
      </c>
      <c r="T240" s="144">
        <f>S240*H240</f>
        <v>0</v>
      </c>
      <c r="AR240" s="145" t="s">
        <v>142</v>
      </c>
      <c r="AT240" s="145" t="s">
        <v>138</v>
      </c>
      <c r="AU240" s="145" t="s">
        <v>88</v>
      </c>
      <c r="AY240" s="17" t="s">
        <v>136</v>
      </c>
      <c r="BE240" s="146">
        <f>IF(N240="základní",J240,0)</f>
        <v>0</v>
      </c>
      <c r="BF240" s="146">
        <f>IF(N240="snížená",J240,0)</f>
        <v>0</v>
      </c>
      <c r="BG240" s="146">
        <f>IF(N240="zákl. přenesená",J240,0)</f>
        <v>0</v>
      </c>
      <c r="BH240" s="146">
        <f>IF(N240="sníž. přenesená",J240,0)</f>
        <v>0</v>
      </c>
      <c r="BI240" s="146">
        <f>IF(N240="nulová",J240,0)</f>
        <v>0</v>
      </c>
      <c r="BJ240" s="17" t="s">
        <v>86</v>
      </c>
      <c r="BK240" s="146">
        <f>ROUND(I240*H240,2)</f>
        <v>0</v>
      </c>
      <c r="BL240" s="17" t="s">
        <v>142</v>
      </c>
      <c r="BM240" s="145" t="s">
        <v>341</v>
      </c>
    </row>
    <row r="241" spans="2:65" s="12" customFormat="1" ht="10.15">
      <c r="B241" s="147"/>
      <c r="D241" s="148" t="s">
        <v>144</v>
      </c>
      <c r="E241" s="149" t="s">
        <v>1</v>
      </c>
      <c r="F241" s="150" t="s">
        <v>319</v>
      </c>
      <c r="H241" s="151">
        <v>6</v>
      </c>
      <c r="I241" s="152"/>
      <c r="L241" s="147"/>
      <c r="M241" s="153"/>
      <c r="T241" s="154"/>
      <c r="AT241" s="149" t="s">
        <v>144</v>
      </c>
      <c r="AU241" s="149" t="s">
        <v>88</v>
      </c>
      <c r="AV241" s="12" t="s">
        <v>88</v>
      </c>
      <c r="AW241" s="12" t="s">
        <v>34</v>
      </c>
      <c r="AX241" s="12" t="s">
        <v>86</v>
      </c>
      <c r="AY241" s="149" t="s">
        <v>136</v>
      </c>
    </row>
    <row r="242" spans="2:65" s="1" customFormat="1" ht="24.2" customHeight="1">
      <c r="B242" s="32"/>
      <c r="C242" s="168" t="s">
        <v>342</v>
      </c>
      <c r="D242" s="168" t="s">
        <v>199</v>
      </c>
      <c r="E242" s="169" t="s">
        <v>343</v>
      </c>
      <c r="F242" s="170" t="s">
        <v>344</v>
      </c>
      <c r="G242" s="171" t="s">
        <v>251</v>
      </c>
      <c r="H242" s="172">
        <v>6</v>
      </c>
      <c r="I242" s="173"/>
      <c r="J242" s="174">
        <f>ROUND(I242*H242,2)</f>
        <v>0</v>
      </c>
      <c r="K242" s="175"/>
      <c r="L242" s="176"/>
      <c r="M242" s="177" t="s">
        <v>1</v>
      </c>
      <c r="N242" s="178" t="s">
        <v>43</v>
      </c>
      <c r="P242" s="143">
        <f>O242*H242</f>
        <v>0</v>
      </c>
      <c r="Q242" s="143">
        <v>1.3299999999999999E-2</v>
      </c>
      <c r="R242" s="143">
        <f>Q242*H242</f>
        <v>7.9799999999999996E-2</v>
      </c>
      <c r="S242" s="143">
        <v>0</v>
      </c>
      <c r="T242" s="144">
        <f>S242*H242</f>
        <v>0</v>
      </c>
      <c r="AR242" s="145" t="s">
        <v>179</v>
      </c>
      <c r="AT242" s="145" t="s">
        <v>199</v>
      </c>
      <c r="AU242" s="145" t="s">
        <v>88</v>
      </c>
      <c r="AY242" s="17" t="s">
        <v>136</v>
      </c>
      <c r="BE242" s="146">
        <f>IF(N242="základní",J242,0)</f>
        <v>0</v>
      </c>
      <c r="BF242" s="146">
        <f>IF(N242="snížená",J242,0)</f>
        <v>0</v>
      </c>
      <c r="BG242" s="146">
        <f>IF(N242="zákl. přenesená",J242,0)</f>
        <v>0</v>
      </c>
      <c r="BH242" s="146">
        <f>IF(N242="sníž. přenesená",J242,0)</f>
        <v>0</v>
      </c>
      <c r="BI242" s="146">
        <f>IF(N242="nulová",J242,0)</f>
        <v>0</v>
      </c>
      <c r="BJ242" s="17" t="s">
        <v>86</v>
      </c>
      <c r="BK242" s="146">
        <f>ROUND(I242*H242,2)</f>
        <v>0</v>
      </c>
      <c r="BL242" s="17" t="s">
        <v>142</v>
      </c>
      <c r="BM242" s="145" t="s">
        <v>345</v>
      </c>
    </row>
    <row r="243" spans="2:65" s="1" customFormat="1" ht="16.5" customHeight="1">
      <c r="B243" s="32"/>
      <c r="C243" s="168" t="s">
        <v>346</v>
      </c>
      <c r="D243" s="168" t="s">
        <v>199</v>
      </c>
      <c r="E243" s="169" t="s">
        <v>347</v>
      </c>
      <c r="F243" s="170" t="s">
        <v>348</v>
      </c>
      <c r="G243" s="171" t="s">
        <v>274</v>
      </c>
      <c r="H243" s="172">
        <v>6</v>
      </c>
      <c r="I243" s="173"/>
      <c r="J243" s="174">
        <f>ROUND(I243*H243,2)</f>
        <v>0</v>
      </c>
      <c r="K243" s="175"/>
      <c r="L243" s="176"/>
      <c r="M243" s="177" t="s">
        <v>1</v>
      </c>
      <c r="N243" s="178" t="s">
        <v>43</v>
      </c>
      <c r="P243" s="143">
        <f>O243*H243</f>
        <v>0</v>
      </c>
      <c r="Q243" s="143">
        <v>0</v>
      </c>
      <c r="R243" s="143">
        <f>Q243*H243</f>
        <v>0</v>
      </c>
      <c r="S243" s="143">
        <v>0</v>
      </c>
      <c r="T243" s="144">
        <f>S243*H243</f>
        <v>0</v>
      </c>
      <c r="AR243" s="145" t="s">
        <v>179</v>
      </c>
      <c r="AT243" s="145" t="s">
        <v>199</v>
      </c>
      <c r="AU243" s="145" t="s">
        <v>88</v>
      </c>
      <c r="AY243" s="17" t="s">
        <v>136</v>
      </c>
      <c r="BE243" s="146">
        <f>IF(N243="základní",J243,0)</f>
        <v>0</v>
      </c>
      <c r="BF243" s="146">
        <f>IF(N243="snížená",J243,0)</f>
        <v>0</v>
      </c>
      <c r="BG243" s="146">
        <f>IF(N243="zákl. přenesená",J243,0)</f>
        <v>0</v>
      </c>
      <c r="BH243" s="146">
        <f>IF(N243="sníž. přenesená",J243,0)</f>
        <v>0</v>
      </c>
      <c r="BI243" s="146">
        <f>IF(N243="nulová",J243,0)</f>
        <v>0</v>
      </c>
      <c r="BJ243" s="17" t="s">
        <v>86</v>
      </c>
      <c r="BK243" s="146">
        <f>ROUND(I243*H243,2)</f>
        <v>0</v>
      </c>
      <c r="BL243" s="17" t="s">
        <v>142</v>
      </c>
      <c r="BM243" s="145" t="s">
        <v>349</v>
      </c>
    </row>
    <row r="244" spans="2:65" s="1" customFormat="1" ht="16.5" customHeight="1">
      <c r="B244" s="32"/>
      <c r="C244" s="133" t="s">
        <v>350</v>
      </c>
      <c r="D244" s="133" t="s">
        <v>138</v>
      </c>
      <c r="E244" s="134" t="s">
        <v>351</v>
      </c>
      <c r="F244" s="135" t="s">
        <v>352</v>
      </c>
      <c r="G244" s="136" t="s">
        <v>141</v>
      </c>
      <c r="H244" s="137">
        <v>29.7</v>
      </c>
      <c r="I244" s="138"/>
      <c r="J244" s="139">
        <f>ROUND(I244*H244,2)</f>
        <v>0</v>
      </c>
      <c r="K244" s="140"/>
      <c r="L244" s="32"/>
      <c r="M244" s="141" t="s">
        <v>1</v>
      </c>
      <c r="N244" s="142" t="s">
        <v>43</v>
      </c>
      <c r="P244" s="143">
        <f>O244*H244</f>
        <v>0</v>
      </c>
      <c r="Q244" s="143">
        <v>1.9000000000000001E-4</v>
      </c>
      <c r="R244" s="143">
        <f>Q244*H244</f>
        <v>5.6430000000000004E-3</v>
      </c>
      <c r="S244" s="143">
        <v>0</v>
      </c>
      <c r="T244" s="144">
        <f>S244*H244</f>
        <v>0</v>
      </c>
      <c r="AR244" s="145" t="s">
        <v>142</v>
      </c>
      <c r="AT244" s="145" t="s">
        <v>138</v>
      </c>
      <c r="AU244" s="145" t="s">
        <v>88</v>
      </c>
      <c r="AY244" s="17" t="s">
        <v>136</v>
      </c>
      <c r="BE244" s="146">
        <f>IF(N244="základní",J244,0)</f>
        <v>0</v>
      </c>
      <c r="BF244" s="146">
        <f>IF(N244="snížená",J244,0)</f>
        <v>0</v>
      </c>
      <c r="BG244" s="146">
        <f>IF(N244="zákl. přenesená",J244,0)</f>
        <v>0</v>
      </c>
      <c r="BH244" s="146">
        <f>IF(N244="sníž. přenesená",J244,0)</f>
        <v>0</v>
      </c>
      <c r="BI244" s="146">
        <f>IF(N244="nulová",J244,0)</f>
        <v>0</v>
      </c>
      <c r="BJ244" s="17" t="s">
        <v>86</v>
      </c>
      <c r="BK244" s="146">
        <f>ROUND(I244*H244,2)</f>
        <v>0</v>
      </c>
      <c r="BL244" s="17" t="s">
        <v>142</v>
      </c>
      <c r="BM244" s="145" t="s">
        <v>353</v>
      </c>
    </row>
    <row r="245" spans="2:65" s="12" customFormat="1" ht="10.15">
      <c r="B245" s="147"/>
      <c r="D245" s="148" t="s">
        <v>144</v>
      </c>
      <c r="E245" s="149" t="s">
        <v>1</v>
      </c>
      <c r="F245" s="150" t="s">
        <v>354</v>
      </c>
      <c r="H245" s="151">
        <v>29.7</v>
      </c>
      <c r="I245" s="152"/>
      <c r="L245" s="147"/>
      <c r="M245" s="153"/>
      <c r="T245" s="154"/>
      <c r="AT245" s="149" t="s">
        <v>144</v>
      </c>
      <c r="AU245" s="149" t="s">
        <v>88</v>
      </c>
      <c r="AV245" s="12" t="s">
        <v>88</v>
      </c>
      <c r="AW245" s="12" t="s">
        <v>34</v>
      </c>
      <c r="AX245" s="12" t="s">
        <v>86</v>
      </c>
      <c r="AY245" s="149" t="s">
        <v>136</v>
      </c>
    </row>
    <row r="246" spans="2:65" s="1" customFormat="1" ht="21.75" customHeight="1">
      <c r="B246" s="32"/>
      <c r="C246" s="133" t="s">
        <v>355</v>
      </c>
      <c r="D246" s="133" t="s">
        <v>138</v>
      </c>
      <c r="E246" s="134" t="s">
        <v>356</v>
      </c>
      <c r="F246" s="135" t="s">
        <v>357</v>
      </c>
      <c r="G246" s="136" t="s">
        <v>141</v>
      </c>
      <c r="H246" s="137">
        <v>29.7</v>
      </c>
      <c r="I246" s="138"/>
      <c r="J246" s="139">
        <f>ROUND(I246*H246,2)</f>
        <v>0</v>
      </c>
      <c r="K246" s="140"/>
      <c r="L246" s="32"/>
      <c r="M246" s="141" t="s">
        <v>1</v>
      </c>
      <c r="N246" s="142" t="s">
        <v>43</v>
      </c>
      <c r="P246" s="143">
        <f>O246*H246</f>
        <v>0</v>
      </c>
      <c r="Q246" s="143">
        <v>6.9999999999999994E-5</v>
      </c>
      <c r="R246" s="143">
        <f>Q246*H246</f>
        <v>2.0789999999999997E-3</v>
      </c>
      <c r="S246" s="143">
        <v>0</v>
      </c>
      <c r="T246" s="144">
        <f>S246*H246</f>
        <v>0</v>
      </c>
      <c r="AR246" s="145" t="s">
        <v>142</v>
      </c>
      <c r="AT246" s="145" t="s">
        <v>138</v>
      </c>
      <c r="AU246" s="145" t="s">
        <v>88</v>
      </c>
      <c r="AY246" s="17" t="s">
        <v>136</v>
      </c>
      <c r="BE246" s="146">
        <f>IF(N246="základní",J246,0)</f>
        <v>0</v>
      </c>
      <c r="BF246" s="146">
        <f>IF(N246="snížená",J246,0)</f>
        <v>0</v>
      </c>
      <c r="BG246" s="146">
        <f>IF(N246="zákl. přenesená",J246,0)</f>
        <v>0</v>
      </c>
      <c r="BH246" s="146">
        <f>IF(N246="sníž. přenesená",J246,0)</f>
        <v>0</v>
      </c>
      <c r="BI246" s="146">
        <f>IF(N246="nulová",J246,0)</f>
        <v>0</v>
      </c>
      <c r="BJ246" s="17" t="s">
        <v>86</v>
      </c>
      <c r="BK246" s="146">
        <f>ROUND(I246*H246,2)</f>
        <v>0</v>
      </c>
      <c r="BL246" s="17" t="s">
        <v>142</v>
      </c>
      <c r="BM246" s="145" t="s">
        <v>358</v>
      </c>
    </row>
    <row r="247" spans="2:65" s="12" customFormat="1" ht="10.15">
      <c r="B247" s="147"/>
      <c r="D247" s="148" t="s">
        <v>144</v>
      </c>
      <c r="E247" s="149" t="s">
        <v>1</v>
      </c>
      <c r="F247" s="150" t="s">
        <v>209</v>
      </c>
      <c r="H247" s="151">
        <v>29.7</v>
      </c>
      <c r="I247" s="152"/>
      <c r="L247" s="147"/>
      <c r="M247" s="153"/>
      <c r="T247" s="154"/>
      <c r="AT247" s="149" t="s">
        <v>144</v>
      </c>
      <c r="AU247" s="149" t="s">
        <v>88</v>
      </c>
      <c r="AV247" s="12" t="s">
        <v>88</v>
      </c>
      <c r="AW247" s="12" t="s">
        <v>34</v>
      </c>
      <c r="AX247" s="12" t="s">
        <v>86</v>
      </c>
      <c r="AY247" s="149" t="s">
        <v>136</v>
      </c>
    </row>
    <row r="248" spans="2:65" s="11" customFormat="1" ht="22.8" customHeight="1">
      <c r="B248" s="121"/>
      <c r="D248" s="122" t="s">
        <v>77</v>
      </c>
      <c r="E248" s="131" t="s">
        <v>359</v>
      </c>
      <c r="F248" s="131" t="s">
        <v>360</v>
      </c>
      <c r="I248" s="124"/>
      <c r="J248" s="132">
        <f>BK248</f>
        <v>0</v>
      </c>
      <c r="L248" s="121"/>
      <c r="M248" s="126"/>
      <c r="P248" s="127">
        <f>P249</f>
        <v>0</v>
      </c>
      <c r="R248" s="127">
        <f>R249</f>
        <v>0</v>
      </c>
      <c r="T248" s="128">
        <f>T249</f>
        <v>0</v>
      </c>
      <c r="AR248" s="122" t="s">
        <v>86</v>
      </c>
      <c r="AT248" s="129" t="s">
        <v>77</v>
      </c>
      <c r="AU248" s="129" t="s">
        <v>86</v>
      </c>
      <c r="AY248" s="122" t="s">
        <v>136</v>
      </c>
      <c r="BK248" s="130">
        <f>BK249</f>
        <v>0</v>
      </c>
    </row>
    <row r="249" spans="2:65" s="1" customFormat="1" ht="24.2" customHeight="1">
      <c r="B249" s="32"/>
      <c r="C249" s="133" t="s">
        <v>361</v>
      </c>
      <c r="D249" s="133" t="s">
        <v>138</v>
      </c>
      <c r="E249" s="134" t="s">
        <v>362</v>
      </c>
      <c r="F249" s="135" t="s">
        <v>363</v>
      </c>
      <c r="G249" s="136" t="s">
        <v>182</v>
      </c>
      <c r="H249" s="137">
        <v>3.7869999999999999</v>
      </c>
      <c r="I249" s="138"/>
      <c r="J249" s="139">
        <f>ROUND(I249*H249,2)</f>
        <v>0</v>
      </c>
      <c r="K249" s="140"/>
      <c r="L249" s="32"/>
      <c r="M249" s="179" t="s">
        <v>1</v>
      </c>
      <c r="N249" s="180" t="s">
        <v>43</v>
      </c>
      <c r="O249" s="181"/>
      <c r="P249" s="182">
        <f>O249*H249</f>
        <v>0</v>
      </c>
      <c r="Q249" s="182">
        <v>0</v>
      </c>
      <c r="R249" s="182">
        <f>Q249*H249</f>
        <v>0</v>
      </c>
      <c r="S249" s="182">
        <v>0</v>
      </c>
      <c r="T249" s="183">
        <f>S249*H249</f>
        <v>0</v>
      </c>
      <c r="AR249" s="145" t="s">
        <v>142</v>
      </c>
      <c r="AT249" s="145" t="s">
        <v>138</v>
      </c>
      <c r="AU249" s="145" t="s">
        <v>88</v>
      </c>
      <c r="AY249" s="17" t="s">
        <v>136</v>
      </c>
      <c r="BE249" s="146">
        <f>IF(N249="základní",J249,0)</f>
        <v>0</v>
      </c>
      <c r="BF249" s="146">
        <f>IF(N249="snížená",J249,0)</f>
        <v>0</v>
      </c>
      <c r="BG249" s="146">
        <f>IF(N249="zákl. přenesená",J249,0)</f>
        <v>0</v>
      </c>
      <c r="BH249" s="146">
        <f>IF(N249="sníž. přenesená",J249,0)</f>
        <v>0</v>
      </c>
      <c r="BI249" s="146">
        <f>IF(N249="nulová",J249,0)</f>
        <v>0</v>
      </c>
      <c r="BJ249" s="17" t="s">
        <v>86</v>
      </c>
      <c r="BK249" s="146">
        <f>ROUND(I249*H249,2)</f>
        <v>0</v>
      </c>
      <c r="BL249" s="17" t="s">
        <v>142</v>
      </c>
      <c r="BM249" s="145" t="s">
        <v>364</v>
      </c>
    </row>
    <row r="250" spans="2:65" s="1" customFormat="1" ht="6.95" customHeight="1">
      <c r="B250" s="44"/>
      <c r="C250" s="45"/>
      <c r="D250" s="45"/>
      <c r="E250" s="45"/>
      <c r="F250" s="45"/>
      <c r="G250" s="45"/>
      <c r="H250" s="45"/>
      <c r="I250" s="45"/>
      <c r="J250" s="45"/>
      <c r="K250" s="45"/>
      <c r="L250" s="32"/>
    </row>
  </sheetData>
  <sheetProtection algorithmName="SHA-512" hashValue="AATRkugumOuqe3Gi94fsFx5SCKbxkUZ8S1PgcdRkBnUdi9SoFFbCSU/F9vq3eIo1IF+Yb9r+pLDEBzU0z5F88g==" saltValue="834DOz9fvqG9ioZR6Yc0sks8tVrX12i2u9XeS1DykGdyG4+z2X8oY6VYF6QRPFESNBnat7StYiySYYRDxtqU0A==" spinCount="100000" sheet="1" objects="1" scenarios="1" formatColumns="0" formatRows="0" autoFilter="0"/>
  <autoFilter ref="C121:K249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45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91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107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34" t="str">
        <f>'Rekapitulace stavby'!K6</f>
        <v>Prodloužení splaškové kanalizace a vodovodu Ludvíkov a Velké Losiny</v>
      </c>
      <c r="F7" s="235"/>
      <c r="G7" s="235"/>
      <c r="H7" s="235"/>
      <c r="L7" s="20"/>
    </row>
    <row r="8" spans="2:46" s="1" customFormat="1" ht="12" customHeight="1">
      <c r="B8" s="32"/>
      <c r="D8" s="27" t="s">
        <v>108</v>
      </c>
      <c r="L8" s="32"/>
    </row>
    <row r="9" spans="2:46" s="1" customFormat="1" ht="16.5" customHeight="1">
      <c r="B9" s="32"/>
      <c r="E9" s="196" t="s">
        <v>365</v>
      </c>
      <c r="F9" s="236"/>
      <c r="G9" s="236"/>
      <c r="H9" s="236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7. 2. 2025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7" t="str">
        <f>'Rekapitulace stavby'!E14</f>
        <v>Vyplň údaj</v>
      </c>
      <c r="F18" s="218"/>
      <c r="G18" s="218"/>
      <c r="H18" s="218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36</v>
      </c>
      <c r="I24" s="27" t="s">
        <v>28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9"/>
      <c r="E27" s="223" t="s">
        <v>1</v>
      </c>
      <c r="F27" s="223"/>
      <c r="G27" s="223"/>
      <c r="H27" s="223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5" customHeight="1">
      <c r="B30" s="32"/>
      <c r="D30" s="90" t="s">
        <v>38</v>
      </c>
      <c r="J30" s="66">
        <f>ROUND(J122,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5" t="s">
        <v>42</v>
      </c>
      <c r="E33" s="27" t="s">
        <v>43</v>
      </c>
      <c r="F33" s="91">
        <f>ROUND((SUM(BE122:BE244)),  2)</f>
        <v>0</v>
      </c>
      <c r="I33" s="92">
        <v>0.21</v>
      </c>
      <c r="J33" s="91">
        <f>ROUND(((SUM(BE122:BE244))*I33),  2)</f>
        <v>0</v>
      </c>
      <c r="L33" s="32"/>
    </row>
    <row r="34" spans="2:12" s="1" customFormat="1" ht="14.45" customHeight="1">
      <c r="B34" s="32"/>
      <c r="E34" s="27" t="s">
        <v>44</v>
      </c>
      <c r="F34" s="91">
        <f>ROUND((SUM(BF122:BF244)),  2)</f>
        <v>0</v>
      </c>
      <c r="I34" s="92">
        <v>0.15</v>
      </c>
      <c r="J34" s="91">
        <f>ROUND(((SUM(BF122:BF244))*I34),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91">
        <f>ROUND((SUM(BG122:BG244)),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91">
        <f>ROUND((SUM(BH122:BH244)),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91">
        <f>ROUND((SUM(BI122:BI244)),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45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2.75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2.75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110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34" t="str">
        <f>E7</f>
        <v>Prodloužení splaškové kanalizace a vodovodu Ludvíkov a Velké Losiny</v>
      </c>
      <c r="F85" s="235"/>
      <c r="G85" s="235"/>
      <c r="H85" s="235"/>
      <c r="L85" s="32"/>
    </row>
    <row r="86" spans="2:47" s="1" customFormat="1" ht="12" customHeight="1">
      <c r="B86" s="32"/>
      <c r="C86" s="27" t="s">
        <v>108</v>
      </c>
      <c r="L86" s="32"/>
    </row>
    <row r="87" spans="2:47" s="1" customFormat="1" ht="16.5" customHeight="1">
      <c r="B87" s="32"/>
      <c r="E87" s="196" t="str">
        <f>E9</f>
        <v>IO 01-2U - Vodovodní přípojky - uznatelné</v>
      </c>
      <c r="F87" s="236"/>
      <c r="G87" s="236"/>
      <c r="H87" s="23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Velké Losiny</v>
      </c>
      <c r="I89" s="27" t="s">
        <v>22</v>
      </c>
      <c r="J89" s="52" t="str">
        <f>IF(J12="","",J12)</f>
        <v>7. 2. 2025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Obec Velké Losiny</v>
      </c>
      <c r="I91" s="27" t="s">
        <v>31</v>
      </c>
      <c r="J91" s="30" t="str">
        <f>E21</f>
        <v>IGEA s.r.o.</v>
      </c>
      <c r="L91" s="32"/>
    </row>
    <row r="92" spans="2:47" s="1" customFormat="1" ht="15.2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R.Vojtěchová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111</v>
      </c>
      <c r="D94" s="93"/>
      <c r="E94" s="93"/>
      <c r="F94" s="93"/>
      <c r="G94" s="93"/>
      <c r="H94" s="93"/>
      <c r="I94" s="93"/>
      <c r="J94" s="102" t="s">
        <v>112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113</v>
      </c>
      <c r="J96" s="66">
        <f>J122</f>
        <v>0</v>
      </c>
      <c r="L96" s="32"/>
      <c r="AU96" s="17" t="s">
        <v>114</v>
      </c>
    </row>
    <row r="97" spans="2:12" s="8" customFormat="1" ht="24.95" customHeight="1">
      <c r="B97" s="104"/>
      <c r="D97" s="105" t="s">
        <v>115</v>
      </c>
      <c r="E97" s="106"/>
      <c r="F97" s="106"/>
      <c r="G97" s="106"/>
      <c r="H97" s="106"/>
      <c r="I97" s="106"/>
      <c r="J97" s="107">
        <f>J123</f>
        <v>0</v>
      </c>
      <c r="L97" s="104"/>
    </row>
    <row r="98" spans="2:12" s="9" customFormat="1" ht="19.899999999999999" customHeight="1">
      <c r="B98" s="108"/>
      <c r="D98" s="109" t="s">
        <v>116</v>
      </c>
      <c r="E98" s="110"/>
      <c r="F98" s="110"/>
      <c r="G98" s="110"/>
      <c r="H98" s="110"/>
      <c r="I98" s="110"/>
      <c r="J98" s="111">
        <f>J124</f>
        <v>0</v>
      </c>
      <c r="L98" s="108"/>
    </row>
    <row r="99" spans="2:12" s="9" customFormat="1" ht="19.899999999999999" customHeight="1">
      <c r="B99" s="108"/>
      <c r="D99" s="109" t="s">
        <v>117</v>
      </c>
      <c r="E99" s="110"/>
      <c r="F99" s="110"/>
      <c r="G99" s="110"/>
      <c r="H99" s="110"/>
      <c r="I99" s="110"/>
      <c r="J99" s="111">
        <f>J164</f>
        <v>0</v>
      </c>
      <c r="L99" s="108"/>
    </row>
    <row r="100" spans="2:12" s="9" customFormat="1" ht="19.899999999999999" customHeight="1">
      <c r="B100" s="108"/>
      <c r="D100" s="109" t="s">
        <v>118</v>
      </c>
      <c r="E100" s="110"/>
      <c r="F100" s="110"/>
      <c r="G100" s="110"/>
      <c r="H100" s="110"/>
      <c r="I100" s="110"/>
      <c r="J100" s="111">
        <f>J167</f>
        <v>0</v>
      </c>
      <c r="L100" s="108"/>
    </row>
    <row r="101" spans="2:12" s="9" customFormat="1" ht="19.899999999999999" customHeight="1">
      <c r="B101" s="108"/>
      <c r="D101" s="109" t="s">
        <v>119</v>
      </c>
      <c r="E101" s="110"/>
      <c r="F101" s="110"/>
      <c r="G101" s="110"/>
      <c r="H101" s="110"/>
      <c r="I101" s="110"/>
      <c r="J101" s="111">
        <f>J172</f>
        <v>0</v>
      </c>
      <c r="L101" s="108"/>
    </row>
    <row r="102" spans="2:12" s="9" customFormat="1" ht="19.899999999999999" customHeight="1">
      <c r="B102" s="108"/>
      <c r="D102" s="109" t="s">
        <v>120</v>
      </c>
      <c r="E102" s="110"/>
      <c r="F102" s="110"/>
      <c r="G102" s="110"/>
      <c r="H102" s="110"/>
      <c r="I102" s="110"/>
      <c r="J102" s="111">
        <f>J243</f>
        <v>0</v>
      </c>
      <c r="L102" s="108"/>
    </row>
    <row r="103" spans="2:12" s="1" customFormat="1" ht="21.85" customHeight="1">
      <c r="B103" s="32"/>
      <c r="L103" s="32"/>
    </row>
    <row r="104" spans="2:12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12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5" customHeight="1">
      <c r="B109" s="32"/>
      <c r="C109" s="21" t="s">
        <v>121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16</v>
      </c>
      <c r="L111" s="32"/>
    </row>
    <row r="112" spans="2:12" s="1" customFormat="1" ht="26.25" customHeight="1">
      <c r="B112" s="32"/>
      <c r="E112" s="234" t="str">
        <f>E7</f>
        <v>Prodloužení splaškové kanalizace a vodovodu Ludvíkov a Velké Losiny</v>
      </c>
      <c r="F112" s="235"/>
      <c r="G112" s="235"/>
      <c r="H112" s="235"/>
      <c r="L112" s="32"/>
    </row>
    <row r="113" spans="2:65" s="1" customFormat="1" ht="12" customHeight="1">
      <c r="B113" s="32"/>
      <c r="C113" s="27" t="s">
        <v>108</v>
      </c>
      <c r="L113" s="32"/>
    </row>
    <row r="114" spans="2:65" s="1" customFormat="1" ht="16.5" customHeight="1">
      <c r="B114" s="32"/>
      <c r="E114" s="196" t="str">
        <f>E9</f>
        <v>IO 01-2U - Vodovodní přípojky - uznatelné</v>
      </c>
      <c r="F114" s="236"/>
      <c r="G114" s="236"/>
      <c r="H114" s="236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20</v>
      </c>
      <c r="F116" s="25" t="str">
        <f>F12</f>
        <v>Velké Losiny</v>
      </c>
      <c r="I116" s="27" t="s">
        <v>22</v>
      </c>
      <c r="J116" s="52" t="str">
        <f>IF(J12="","",J12)</f>
        <v>7. 2. 2025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24</v>
      </c>
      <c r="F118" s="25" t="str">
        <f>E15</f>
        <v>Obec Velké Losiny</v>
      </c>
      <c r="I118" s="27" t="s">
        <v>31</v>
      </c>
      <c r="J118" s="30" t="str">
        <f>E21</f>
        <v>IGEA s.r.o.</v>
      </c>
      <c r="L118" s="32"/>
    </row>
    <row r="119" spans="2:65" s="1" customFormat="1" ht="15.2" customHeight="1">
      <c r="B119" s="32"/>
      <c r="C119" s="27" t="s">
        <v>29</v>
      </c>
      <c r="F119" s="25" t="str">
        <f>IF(E18="","",E18)</f>
        <v>Vyplň údaj</v>
      </c>
      <c r="I119" s="27" t="s">
        <v>35</v>
      </c>
      <c r="J119" s="30" t="str">
        <f>E24</f>
        <v>R.Vojtěchová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2"/>
      <c r="C121" s="113" t="s">
        <v>122</v>
      </c>
      <c r="D121" s="114" t="s">
        <v>63</v>
      </c>
      <c r="E121" s="114" t="s">
        <v>59</v>
      </c>
      <c r="F121" s="114" t="s">
        <v>60</v>
      </c>
      <c r="G121" s="114" t="s">
        <v>123</v>
      </c>
      <c r="H121" s="114" t="s">
        <v>124</v>
      </c>
      <c r="I121" s="114" t="s">
        <v>125</v>
      </c>
      <c r="J121" s="115" t="s">
        <v>112</v>
      </c>
      <c r="K121" s="116" t="s">
        <v>126</v>
      </c>
      <c r="L121" s="112"/>
      <c r="M121" s="59" t="s">
        <v>1</v>
      </c>
      <c r="N121" s="60" t="s">
        <v>42</v>
      </c>
      <c r="O121" s="60" t="s">
        <v>127</v>
      </c>
      <c r="P121" s="60" t="s">
        <v>128</v>
      </c>
      <c r="Q121" s="60" t="s">
        <v>129</v>
      </c>
      <c r="R121" s="60" t="s">
        <v>130</v>
      </c>
      <c r="S121" s="60" t="s">
        <v>131</v>
      </c>
      <c r="T121" s="61" t="s">
        <v>132</v>
      </c>
    </row>
    <row r="122" spans="2:65" s="1" customFormat="1" ht="22.8" customHeight="1">
      <c r="B122" s="32"/>
      <c r="C122" s="64" t="s">
        <v>133</v>
      </c>
      <c r="J122" s="117">
        <f>BK122</f>
        <v>0</v>
      </c>
      <c r="L122" s="32"/>
      <c r="M122" s="62"/>
      <c r="N122" s="53"/>
      <c r="O122" s="53"/>
      <c r="P122" s="118">
        <f>P123</f>
        <v>0</v>
      </c>
      <c r="Q122" s="53"/>
      <c r="R122" s="118">
        <f>R123</f>
        <v>5.7348390299999998</v>
      </c>
      <c r="S122" s="53"/>
      <c r="T122" s="119">
        <f>T123</f>
        <v>0</v>
      </c>
      <c r="AT122" s="17" t="s">
        <v>77</v>
      </c>
      <c r="AU122" s="17" t="s">
        <v>114</v>
      </c>
      <c r="BK122" s="120">
        <f>BK123</f>
        <v>0</v>
      </c>
    </row>
    <row r="123" spans="2:65" s="11" customFormat="1" ht="25.9" customHeight="1">
      <c r="B123" s="121"/>
      <c r="D123" s="122" t="s">
        <v>77</v>
      </c>
      <c r="E123" s="123" t="s">
        <v>134</v>
      </c>
      <c r="F123" s="123" t="s">
        <v>135</v>
      </c>
      <c r="I123" s="124"/>
      <c r="J123" s="125">
        <f>BK123</f>
        <v>0</v>
      </c>
      <c r="L123" s="121"/>
      <c r="M123" s="126"/>
      <c r="P123" s="127">
        <f>P124+P164+P167+P172+P243</f>
        <v>0</v>
      </c>
      <c r="R123" s="127">
        <f>R124+R164+R167+R172+R243</f>
        <v>5.7348390299999998</v>
      </c>
      <c r="T123" s="128">
        <f>T124+T164+T167+T172+T243</f>
        <v>0</v>
      </c>
      <c r="AR123" s="122" t="s">
        <v>86</v>
      </c>
      <c r="AT123" s="129" t="s">
        <v>77</v>
      </c>
      <c r="AU123" s="129" t="s">
        <v>78</v>
      </c>
      <c r="AY123" s="122" t="s">
        <v>136</v>
      </c>
      <c r="BK123" s="130">
        <f>BK124+BK164+BK167+BK172+BK243</f>
        <v>0</v>
      </c>
    </row>
    <row r="124" spans="2:65" s="11" customFormat="1" ht="22.8" customHeight="1">
      <c r="B124" s="121"/>
      <c r="D124" s="122" t="s">
        <v>77</v>
      </c>
      <c r="E124" s="131" t="s">
        <v>86</v>
      </c>
      <c r="F124" s="131" t="s">
        <v>137</v>
      </c>
      <c r="I124" s="124"/>
      <c r="J124" s="132">
        <f>BK124</f>
        <v>0</v>
      </c>
      <c r="L124" s="121"/>
      <c r="M124" s="126"/>
      <c r="P124" s="127">
        <f>SUM(P125:P163)</f>
        <v>0</v>
      </c>
      <c r="R124" s="127">
        <f>SUM(R125:R163)</f>
        <v>0.14238999999999999</v>
      </c>
      <c r="T124" s="128">
        <f>SUM(T125:T163)</f>
        <v>0</v>
      </c>
      <c r="AR124" s="122" t="s">
        <v>86</v>
      </c>
      <c r="AT124" s="129" t="s">
        <v>77</v>
      </c>
      <c r="AU124" s="129" t="s">
        <v>86</v>
      </c>
      <c r="AY124" s="122" t="s">
        <v>136</v>
      </c>
      <c r="BK124" s="130">
        <f>SUM(BK125:BK163)</f>
        <v>0</v>
      </c>
    </row>
    <row r="125" spans="2:65" s="1" customFormat="1" ht="24.2" customHeight="1">
      <c r="B125" s="32"/>
      <c r="C125" s="133" t="s">
        <v>86</v>
      </c>
      <c r="D125" s="133" t="s">
        <v>138</v>
      </c>
      <c r="E125" s="134" t="s">
        <v>139</v>
      </c>
      <c r="F125" s="135" t="s">
        <v>140</v>
      </c>
      <c r="G125" s="136" t="s">
        <v>141</v>
      </c>
      <c r="H125" s="137">
        <v>124</v>
      </c>
      <c r="I125" s="138"/>
      <c r="J125" s="139">
        <f>ROUND(I125*H125,2)</f>
        <v>0</v>
      </c>
      <c r="K125" s="140"/>
      <c r="L125" s="32"/>
      <c r="M125" s="141" t="s">
        <v>1</v>
      </c>
      <c r="N125" s="142" t="s">
        <v>43</v>
      </c>
      <c r="P125" s="143">
        <f>O125*H125</f>
        <v>0</v>
      </c>
      <c r="Q125" s="143">
        <v>1E-4</v>
      </c>
      <c r="R125" s="143">
        <f>Q125*H125</f>
        <v>1.2400000000000001E-2</v>
      </c>
      <c r="S125" s="143">
        <v>0</v>
      </c>
      <c r="T125" s="144">
        <f>S125*H125</f>
        <v>0</v>
      </c>
      <c r="AR125" s="145" t="s">
        <v>142</v>
      </c>
      <c r="AT125" s="145" t="s">
        <v>138</v>
      </c>
      <c r="AU125" s="145" t="s">
        <v>88</v>
      </c>
      <c r="AY125" s="17" t="s">
        <v>136</v>
      </c>
      <c r="BE125" s="146">
        <f>IF(N125="základní",J125,0)</f>
        <v>0</v>
      </c>
      <c r="BF125" s="146">
        <f>IF(N125="snížená",J125,0)</f>
        <v>0</v>
      </c>
      <c r="BG125" s="146">
        <f>IF(N125="zákl. přenesená",J125,0)</f>
        <v>0</v>
      </c>
      <c r="BH125" s="146">
        <f>IF(N125="sníž. přenesená",J125,0)</f>
        <v>0</v>
      </c>
      <c r="BI125" s="146">
        <f>IF(N125="nulová",J125,0)</f>
        <v>0</v>
      </c>
      <c r="BJ125" s="17" t="s">
        <v>86</v>
      </c>
      <c r="BK125" s="146">
        <f>ROUND(I125*H125,2)</f>
        <v>0</v>
      </c>
      <c r="BL125" s="17" t="s">
        <v>142</v>
      </c>
      <c r="BM125" s="145" t="s">
        <v>366</v>
      </c>
    </row>
    <row r="126" spans="2:65" s="12" customFormat="1" ht="10.15">
      <c r="B126" s="147"/>
      <c r="D126" s="148" t="s">
        <v>144</v>
      </c>
      <c r="E126" s="149" t="s">
        <v>1</v>
      </c>
      <c r="F126" s="150" t="s">
        <v>367</v>
      </c>
      <c r="H126" s="151">
        <v>124</v>
      </c>
      <c r="I126" s="152"/>
      <c r="L126" s="147"/>
      <c r="M126" s="153"/>
      <c r="T126" s="154"/>
      <c r="AT126" s="149" t="s">
        <v>144</v>
      </c>
      <c r="AU126" s="149" t="s">
        <v>88</v>
      </c>
      <c r="AV126" s="12" t="s">
        <v>88</v>
      </c>
      <c r="AW126" s="12" t="s">
        <v>34</v>
      </c>
      <c r="AX126" s="12" t="s">
        <v>86</v>
      </c>
      <c r="AY126" s="149" t="s">
        <v>136</v>
      </c>
    </row>
    <row r="127" spans="2:65" s="1" customFormat="1" ht="24.2" customHeight="1">
      <c r="B127" s="32"/>
      <c r="C127" s="133" t="s">
        <v>88</v>
      </c>
      <c r="D127" s="133" t="s">
        <v>138</v>
      </c>
      <c r="E127" s="134" t="s">
        <v>146</v>
      </c>
      <c r="F127" s="135" t="s">
        <v>147</v>
      </c>
      <c r="G127" s="136" t="s">
        <v>141</v>
      </c>
      <c r="H127" s="137">
        <v>124</v>
      </c>
      <c r="I127" s="138"/>
      <c r="J127" s="139">
        <f>ROUND(I127*H127,2)</f>
        <v>0</v>
      </c>
      <c r="K127" s="140"/>
      <c r="L127" s="32"/>
      <c r="M127" s="141" t="s">
        <v>1</v>
      </c>
      <c r="N127" s="142" t="s">
        <v>43</v>
      </c>
      <c r="P127" s="143">
        <f>O127*H127</f>
        <v>0</v>
      </c>
      <c r="Q127" s="143">
        <v>0</v>
      </c>
      <c r="R127" s="143">
        <f>Q127*H127</f>
        <v>0</v>
      </c>
      <c r="S127" s="143">
        <v>0</v>
      </c>
      <c r="T127" s="144">
        <f>S127*H127</f>
        <v>0</v>
      </c>
      <c r="AR127" s="145" t="s">
        <v>142</v>
      </c>
      <c r="AT127" s="145" t="s">
        <v>138</v>
      </c>
      <c r="AU127" s="145" t="s">
        <v>88</v>
      </c>
      <c r="AY127" s="17" t="s">
        <v>136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7" t="s">
        <v>86</v>
      </c>
      <c r="BK127" s="146">
        <f>ROUND(I127*H127,2)</f>
        <v>0</v>
      </c>
      <c r="BL127" s="17" t="s">
        <v>142</v>
      </c>
      <c r="BM127" s="145" t="s">
        <v>368</v>
      </c>
    </row>
    <row r="128" spans="2:65" s="12" customFormat="1" ht="10.15">
      <c r="B128" s="147"/>
      <c r="D128" s="148" t="s">
        <v>144</v>
      </c>
      <c r="E128" s="149" t="s">
        <v>1</v>
      </c>
      <c r="F128" s="150" t="s">
        <v>367</v>
      </c>
      <c r="H128" s="151">
        <v>124</v>
      </c>
      <c r="I128" s="152"/>
      <c r="L128" s="147"/>
      <c r="M128" s="153"/>
      <c r="T128" s="154"/>
      <c r="AT128" s="149" t="s">
        <v>144</v>
      </c>
      <c r="AU128" s="149" t="s">
        <v>88</v>
      </c>
      <c r="AV128" s="12" t="s">
        <v>88</v>
      </c>
      <c r="AW128" s="12" t="s">
        <v>34</v>
      </c>
      <c r="AX128" s="12" t="s">
        <v>86</v>
      </c>
      <c r="AY128" s="149" t="s">
        <v>136</v>
      </c>
    </row>
    <row r="129" spans="2:65" s="1" customFormat="1" ht="33" customHeight="1">
      <c r="B129" s="32"/>
      <c r="C129" s="133" t="s">
        <v>149</v>
      </c>
      <c r="D129" s="133" t="s">
        <v>138</v>
      </c>
      <c r="E129" s="134" t="s">
        <v>150</v>
      </c>
      <c r="F129" s="135" t="s">
        <v>151</v>
      </c>
      <c r="G129" s="136" t="s">
        <v>152</v>
      </c>
      <c r="H129" s="137">
        <v>79.231999999999999</v>
      </c>
      <c r="I129" s="138"/>
      <c r="J129" s="139">
        <f>ROUND(I129*H129,2)</f>
        <v>0</v>
      </c>
      <c r="K129" s="140"/>
      <c r="L129" s="32"/>
      <c r="M129" s="141" t="s">
        <v>1</v>
      </c>
      <c r="N129" s="142" t="s">
        <v>43</v>
      </c>
      <c r="P129" s="143">
        <f>O129*H129</f>
        <v>0</v>
      </c>
      <c r="Q129" s="143">
        <v>0</v>
      </c>
      <c r="R129" s="143">
        <f>Q129*H129</f>
        <v>0</v>
      </c>
      <c r="S129" s="143">
        <v>0</v>
      </c>
      <c r="T129" s="144">
        <f>S129*H129</f>
        <v>0</v>
      </c>
      <c r="AR129" s="145" t="s">
        <v>142</v>
      </c>
      <c r="AT129" s="145" t="s">
        <v>138</v>
      </c>
      <c r="AU129" s="145" t="s">
        <v>88</v>
      </c>
      <c r="AY129" s="17" t="s">
        <v>136</v>
      </c>
      <c r="BE129" s="146">
        <f>IF(N129="základní",J129,0)</f>
        <v>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7" t="s">
        <v>86</v>
      </c>
      <c r="BK129" s="146">
        <f>ROUND(I129*H129,2)</f>
        <v>0</v>
      </c>
      <c r="BL129" s="17" t="s">
        <v>142</v>
      </c>
      <c r="BM129" s="145" t="s">
        <v>369</v>
      </c>
    </row>
    <row r="130" spans="2:65" s="13" customFormat="1" ht="10.15">
      <c r="B130" s="155"/>
      <c r="D130" s="148" t="s">
        <v>144</v>
      </c>
      <c r="E130" s="156" t="s">
        <v>1</v>
      </c>
      <c r="F130" s="157" t="s">
        <v>370</v>
      </c>
      <c r="H130" s="156" t="s">
        <v>1</v>
      </c>
      <c r="I130" s="158"/>
      <c r="L130" s="155"/>
      <c r="M130" s="159"/>
      <c r="T130" s="160"/>
      <c r="AT130" s="156" t="s">
        <v>144</v>
      </c>
      <c r="AU130" s="156" t="s">
        <v>88</v>
      </c>
      <c r="AV130" s="13" t="s">
        <v>86</v>
      </c>
      <c r="AW130" s="13" t="s">
        <v>34</v>
      </c>
      <c r="AX130" s="13" t="s">
        <v>78</v>
      </c>
      <c r="AY130" s="156" t="s">
        <v>136</v>
      </c>
    </row>
    <row r="131" spans="2:65" s="12" customFormat="1" ht="10.15">
      <c r="B131" s="147"/>
      <c r="D131" s="148" t="s">
        <v>144</v>
      </c>
      <c r="E131" s="149" t="s">
        <v>1</v>
      </c>
      <c r="F131" s="150" t="s">
        <v>371</v>
      </c>
      <c r="H131" s="151">
        <v>76.756</v>
      </c>
      <c r="I131" s="152"/>
      <c r="L131" s="147"/>
      <c r="M131" s="153"/>
      <c r="T131" s="154"/>
      <c r="AT131" s="149" t="s">
        <v>144</v>
      </c>
      <c r="AU131" s="149" t="s">
        <v>88</v>
      </c>
      <c r="AV131" s="12" t="s">
        <v>88</v>
      </c>
      <c r="AW131" s="12" t="s">
        <v>34</v>
      </c>
      <c r="AX131" s="12" t="s">
        <v>78</v>
      </c>
      <c r="AY131" s="149" t="s">
        <v>136</v>
      </c>
    </row>
    <row r="132" spans="2:65" s="12" customFormat="1" ht="10.15">
      <c r="B132" s="147"/>
      <c r="D132" s="148" t="s">
        <v>144</v>
      </c>
      <c r="E132" s="149" t="s">
        <v>1</v>
      </c>
      <c r="F132" s="150" t="s">
        <v>372</v>
      </c>
      <c r="H132" s="151">
        <v>2.476</v>
      </c>
      <c r="I132" s="152"/>
      <c r="L132" s="147"/>
      <c r="M132" s="153"/>
      <c r="T132" s="154"/>
      <c r="AT132" s="149" t="s">
        <v>144</v>
      </c>
      <c r="AU132" s="149" t="s">
        <v>88</v>
      </c>
      <c r="AV132" s="12" t="s">
        <v>88</v>
      </c>
      <c r="AW132" s="12" t="s">
        <v>34</v>
      </c>
      <c r="AX132" s="12" t="s">
        <v>78</v>
      </c>
      <c r="AY132" s="149" t="s">
        <v>136</v>
      </c>
    </row>
    <row r="133" spans="2:65" s="14" customFormat="1" ht="10.15">
      <c r="B133" s="161"/>
      <c r="D133" s="148" t="s">
        <v>144</v>
      </c>
      <c r="E133" s="162" t="s">
        <v>1</v>
      </c>
      <c r="F133" s="163" t="s">
        <v>157</v>
      </c>
      <c r="H133" s="164">
        <v>79.231999999999999</v>
      </c>
      <c r="I133" s="165"/>
      <c r="L133" s="161"/>
      <c r="M133" s="166"/>
      <c r="T133" s="167"/>
      <c r="AT133" s="162" t="s">
        <v>144</v>
      </c>
      <c r="AU133" s="162" t="s">
        <v>88</v>
      </c>
      <c r="AV133" s="14" t="s">
        <v>142</v>
      </c>
      <c r="AW133" s="14" t="s">
        <v>34</v>
      </c>
      <c r="AX133" s="14" t="s">
        <v>86</v>
      </c>
      <c r="AY133" s="162" t="s">
        <v>136</v>
      </c>
    </row>
    <row r="134" spans="2:65" s="1" customFormat="1" ht="21.75" customHeight="1">
      <c r="B134" s="32"/>
      <c r="C134" s="133" t="s">
        <v>142</v>
      </c>
      <c r="D134" s="133" t="s">
        <v>138</v>
      </c>
      <c r="E134" s="134" t="s">
        <v>158</v>
      </c>
      <c r="F134" s="135" t="s">
        <v>159</v>
      </c>
      <c r="G134" s="136" t="s">
        <v>160</v>
      </c>
      <c r="H134" s="137">
        <v>185.7</v>
      </c>
      <c r="I134" s="138"/>
      <c r="J134" s="139">
        <f>ROUND(I134*H134,2)</f>
        <v>0</v>
      </c>
      <c r="K134" s="140"/>
      <c r="L134" s="32"/>
      <c r="M134" s="141" t="s">
        <v>1</v>
      </c>
      <c r="N134" s="142" t="s">
        <v>43</v>
      </c>
      <c r="P134" s="143">
        <f>O134*H134</f>
        <v>0</v>
      </c>
      <c r="Q134" s="143">
        <v>6.9999999999999999E-4</v>
      </c>
      <c r="R134" s="143">
        <f>Q134*H134</f>
        <v>0.12998999999999999</v>
      </c>
      <c r="S134" s="143">
        <v>0</v>
      </c>
      <c r="T134" s="144">
        <f>S134*H134</f>
        <v>0</v>
      </c>
      <c r="AR134" s="145" t="s">
        <v>142</v>
      </c>
      <c r="AT134" s="145" t="s">
        <v>138</v>
      </c>
      <c r="AU134" s="145" t="s">
        <v>88</v>
      </c>
      <c r="AY134" s="17" t="s">
        <v>136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7" t="s">
        <v>86</v>
      </c>
      <c r="BK134" s="146">
        <f>ROUND(I134*H134,2)</f>
        <v>0</v>
      </c>
      <c r="BL134" s="17" t="s">
        <v>142</v>
      </c>
      <c r="BM134" s="145" t="s">
        <v>373</v>
      </c>
    </row>
    <row r="135" spans="2:65" s="13" customFormat="1" ht="10.15">
      <c r="B135" s="155"/>
      <c r="D135" s="148" t="s">
        <v>144</v>
      </c>
      <c r="E135" s="156" t="s">
        <v>1</v>
      </c>
      <c r="F135" s="157" t="s">
        <v>370</v>
      </c>
      <c r="H135" s="156" t="s">
        <v>1</v>
      </c>
      <c r="I135" s="158"/>
      <c r="L135" s="155"/>
      <c r="M135" s="159"/>
      <c r="T135" s="160"/>
      <c r="AT135" s="156" t="s">
        <v>144</v>
      </c>
      <c r="AU135" s="156" t="s">
        <v>88</v>
      </c>
      <c r="AV135" s="13" t="s">
        <v>86</v>
      </c>
      <c r="AW135" s="13" t="s">
        <v>34</v>
      </c>
      <c r="AX135" s="13" t="s">
        <v>78</v>
      </c>
      <c r="AY135" s="156" t="s">
        <v>136</v>
      </c>
    </row>
    <row r="136" spans="2:65" s="12" customFormat="1" ht="10.15">
      <c r="B136" s="147"/>
      <c r="D136" s="148" t="s">
        <v>144</v>
      </c>
      <c r="E136" s="149" t="s">
        <v>1</v>
      </c>
      <c r="F136" s="150" t="s">
        <v>374</v>
      </c>
      <c r="H136" s="151">
        <v>185.7</v>
      </c>
      <c r="I136" s="152"/>
      <c r="L136" s="147"/>
      <c r="M136" s="153"/>
      <c r="T136" s="154"/>
      <c r="AT136" s="149" t="s">
        <v>144</v>
      </c>
      <c r="AU136" s="149" t="s">
        <v>88</v>
      </c>
      <c r="AV136" s="12" t="s">
        <v>88</v>
      </c>
      <c r="AW136" s="12" t="s">
        <v>34</v>
      </c>
      <c r="AX136" s="12" t="s">
        <v>86</v>
      </c>
      <c r="AY136" s="149" t="s">
        <v>136</v>
      </c>
    </row>
    <row r="137" spans="2:65" s="1" customFormat="1" ht="16.5" customHeight="1">
      <c r="B137" s="32"/>
      <c r="C137" s="133" t="s">
        <v>163</v>
      </c>
      <c r="D137" s="133" t="s">
        <v>138</v>
      </c>
      <c r="E137" s="134" t="s">
        <v>164</v>
      </c>
      <c r="F137" s="135" t="s">
        <v>165</v>
      </c>
      <c r="G137" s="136" t="s">
        <v>160</v>
      </c>
      <c r="H137" s="137">
        <v>185.7</v>
      </c>
      <c r="I137" s="138"/>
      <c r="J137" s="139">
        <f>ROUND(I137*H137,2)</f>
        <v>0</v>
      </c>
      <c r="K137" s="140"/>
      <c r="L137" s="32"/>
      <c r="M137" s="141" t="s">
        <v>1</v>
      </c>
      <c r="N137" s="142" t="s">
        <v>43</v>
      </c>
      <c r="P137" s="143">
        <f>O137*H137</f>
        <v>0</v>
      </c>
      <c r="Q137" s="143">
        <v>0</v>
      </c>
      <c r="R137" s="143">
        <f>Q137*H137</f>
        <v>0</v>
      </c>
      <c r="S137" s="143">
        <v>0</v>
      </c>
      <c r="T137" s="144">
        <f>S137*H137</f>
        <v>0</v>
      </c>
      <c r="AR137" s="145" t="s">
        <v>142</v>
      </c>
      <c r="AT137" s="145" t="s">
        <v>138</v>
      </c>
      <c r="AU137" s="145" t="s">
        <v>88</v>
      </c>
      <c r="AY137" s="17" t="s">
        <v>136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7" t="s">
        <v>86</v>
      </c>
      <c r="BK137" s="146">
        <f>ROUND(I137*H137,2)</f>
        <v>0</v>
      </c>
      <c r="BL137" s="17" t="s">
        <v>142</v>
      </c>
      <c r="BM137" s="145" t="s">
        <v>375</v>
      </c>
    </row>
    <row r="138" spans="2:65" s="13" customFormat="1" ht="10.15">
      <c r="B138" s="155"/>
      <c r="D138" s="148" t="s">
        <v>144</v>
      </c>
      <c r="E138" s="156" t="s">
        <v>1</v>
      </c>
      <c r="F138" s="157" t="s">
        <v>370</v>
      </c>
      <c r="H138" s="156" t="s">
        <v>1</v>
      </c>
      <c r="I138" s="158"/>
      <c r="L138" s="155"/>
      <c r="M138" s="159"/>
      <c r="T138" s="160"/>
      <c r="AT138" s="156" t="s">
        <v>144</v>
      </c>
      <c r="AU138" s="156" t="s">
        <v>88</v>
      </c>
      <c r="AV138" s="13" t="s">
        <v>86</v>
      </c>
      <c r="AW138" s="13" t="s">
        <v>34</v>
      </c>
      <c r="AX138" s="13" t="s">
        <v>78</v>
      </c>
      <c r="AY138" s="156" t="s">
        <v>136</v>
      </c>
    </row>
    <row r="139" spans="2:65" s="12" customFormat="1" ht="10.15">
      <c r="B139" s="147"/>
      <c r="D139" s="148" t="s">
        <v>144</v>
      </c>
      <c r="E139" s="149" t="s">
        <v>1</v>
      </c>
      <c r="F139" s="150" t="s">
        <v>374</v>
      </c>
      <c r="H139" s="151">
        <v>185.7</v>
      </c>
      <c r="I139" s="152"/>
      <c r="L139" s="147"/>
      <c r="M139" s="153"/>
      <c r="T139" s="154"/>
      <c r="AT139" s="149" t="s">
        <v>144</v>
      </c>
      <c r="AU139" s="149" t="s">
        <v>88</v>
      </c>
      <c r="AV139" s="12" t="s">
        <v>88</v>
      </c>
      <c r="AW139" s="12" t="s">
        <v>34</v>
      </c>
      <c r="AX139" s="12" t="s">
        <v>86</v>
      </c>
      <c r="AY139" s="149" t="s">
        <v>136</v>
      </c>
    </row>
    <row r="140" spans="2:65" s="1" customFormat="1" ht="33" customHeight="1">
      <c r="B140" s="32"/>
      <c r="C140" s="133" t="s">
        <v>167</v>
      </c>
      <c r="D140" s="133" t="s">
        <v>138</v>
      </c>
      <c r="E140" s="134" t="s">
        <v>168</v>
      </c>
      <c r="F140" s="135" t="s">
        <v>169</v>
      </c>
      <c r="G140" s="136" t="s">
        <v>152</v>
      </c>
      <c r="H140" s="137">
        <v>24.76</v>
      </c>
      <c r="I140" s="138"/>
      <c r="J140" s="139">
        <f>ROUND(I140*H140,2)</f>
        <v>0</v>
      </c>
      <c r="K140" s="140"/>
      <c r="L140" s="32"/>
      <c r="M140" s="141" t="s">
        <v>1</v>
      </c>
      <c r="N140" s="142" t="s">
        <v>43</v>
      </c>
      <c r="P140" s="143">
        <f>O140*H140</f>
        <v>0</v>
      </c>
      <c r="Q140" s="143">
        <v>0</v>
      </c>
      <c r="R140" s="143">
        <f>Q140*H140</f>
        <v>0</v>
      </c>
      <c r="S140" s="143">
        <v>0</v>
      </c>
      <c r="T140" s="144">
        <f>S140*H140</f>
        <v>0</v>
      </c>
      <c r="AR140" s="145" t="s">
        <v>142</v>
      </c>
      <c r="AT140" s="145" t="s">
        <v>138</v>
      </c>
      <c r="AU140" s="145" t="s">
        <v>88</v>
      </c>
      <c r="AY140" s="17" t="s">
        <v>136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7" t="s">
        <v>86</v>
      </c>
      <c r="BK140" s="146">
        <f>ROUND(I140*H140,2)</f>
        <v>0</v>
      </c>
      <c r="BL140" s="17" t="s">
        <v>142</v>
      </c>
      <c r="BM140" s="145" t="s">
        <v>376</v>
      </c>
    </row>
    <row r="141" spans="2:65" s="13" customFormat="1" ht="10.15">
      <c r="B141" s="155"/>
      <c r="D141" s="148" t="s">
        <v>144</v>
      </c>
      <c r="E141" s="156" t="s">
        <v>1</v>
      </c>
      <c r="F141" s="157" t="s">
        <v>370</v>
      </c>
      <c r="H141" s="156" t="s">
        <v>1</v>
      </c>
      <c r="I141" s="158"/>
      <c r="L141" s="155"/>
      <c r="M141" s="159"/>
      <c r="T141" s="160"/>
      <c r="AT141" s="156" t="s">
        <v>144</v>
      </c>
      <c r="AU141" s="156" t="s">
        <v>88</v>
      </c>
      <c r="AV141" s="13" t="s">
        <v>86</v>
      </c>
      <c r="AW141" s="13" t="s">
        <v>34</v>
      </c>
      <c r="AX141" s="13" t="s">
        <v>78</v>
      </c>
      <c r="AY141" s="156" t="s">
        <v>136</v>
      </c>
    </row>
    <row r="142" spans="2:65" s="12" customFormat="1" ht="10.15">
      <c r="B142" s="147"/>
      <c r="D142" s="148" t="s">
        <v>144</v>
      </c>
      <c r="E142" s="149" t="s">
        <v>1</v>
      </c>
      <c r="F142" s="150" t="s">
        <v>377</v>
      </c>
      <c r="H142" s="151">
        <v>79.231999999999999</v>
      </c>
      <c r="I142" s="152"/>
      <c r="L142" s="147"/>
      <c r="M142" s="153"/>
      <c r="T142" s="154"/>
      <c r="AT142" s="149" t="s">
        <v>144</v>
      </c>
      <c r="AU142" s="149" t="s">
        <v>88</v>
      </c>
      <c r="AV142" s="12" t="s">
        <v>88</v>
      </c>
      <c r="AW142" s="12" t="s">
        <v>34</v>
      </c>
      <c r="AX142" s="12" t="s">
        <v>78</v>
      </c>
      <c r="AY142" s="149" t="s">
        <v>136</v>
      </c>
    </row>
    <row r="143" spans="2:65" s="12" customFormat="1" ht="10.15">
      <c r="B143" s="147"/>
      <c r="D143" s="148" t="s">
        <v>144</v>
      </c>
      <c r="E143" s="149" t="s">
        <v>1</v>
      </c>
      <c r="F143" s="150" t="s">
        <v>378</v>
      </c>
      <c r="H143" s="151">
        <v>-54.472000000000001</v>
      </c>
      <c r="I143" s="152"/>
      <c r="L143" s="147"/>
      <c r="M143" s="153"/>
      <c r="T143" s="154"/>
      <c r="AT143" s="149" t="s">
        <v>144</v>
      </c>
      <c r="AU143" s="149" t="s">
        <v>88</v>
      </c>
      <c r="AV143" s="12" t="s">
        <v>88</v>
      </c>
      <c r="AW143" s="12" t="s">
        <v>34</v>
      </c>
      <c r="AX143" s="12" t="s">
        <v>78</v>
      </c>
      <c r="AY143" s="149" t="s">
        <v>136</v>
      </c>
    </row>
    <row r="144" spans="2:65" s="14" customFormat="1" ht="10.15">
      <c r="B144" s="161"/>
      <c r="D144" s="148" t="s">
        <v>144</v>
      </c>
      <c r="E144" s="162" t="s">
        <v>1</v>
      </c>
      <c r="F144" s="163" t="s">
        <v>157</v>
      </c>
      <c r="H144" s="164">
        <v>24.759999999999998</v>
      </c>
      <c r="I144" s="165"/>
      <c r="L144" s="161"/>
      <c r="M144" s="166"/>
      <c r="T144" s="167"/>
      <c r="AT144" s="162" t="s">
        <v>144</v>
      </c>
      <c r="AU144" s="162" t="s">
        <v>88</v>
      </c>
      <c r="AV144" s="14" t="s">
        <v>142</v>
      </c>
      <c r="AW144" s="14" t="s">
        <v>34</v>
      </c>
      <c r="AX144" s="14" t="s">
        <v>86</v>
      </c>
      <c r="AY144" s="162" t="s">
        <v>136</v>
      </c>
    </row>
    <row r="145" spans="2:65" s="1" customFormat="1" ht="37.799999999999997" customHeight="1">
      <c r="B145" s="32"/>
      <c r="C145" s="133" t="s">
        <v>173</v>
      </c>
      <c r="D145" s="133" t="s">
        <v>138</v>
      </c>
      <c r="E145" s="134" t="s">
        <v>174</v>
      </c>
      <c r="F145" s="135" t="s">
        <v>175</v>
      </c>
      <c r="G145" s="136" t="s">
        <v>152</v>
      </c>
      <c r="H145" s="137">
        <v>247.6</v>
      </c>
      <c r="I145" s="138"/>
      <c r="J145" s="139">
        <f>ROUND(I145*H145,2)</f>
        <v>0</v>
      </c>
      <c r="K145" s="140"/>
      <c r="L145" s="32"/>
      <c r="M145" s="141" t="s">
        <v>1</v>
      </c>
      <c r="N145" s="142" t="s">
        <v>43</v>
      </c>
      <c r="P145" s="143">
        <f>O145*H145</f>
        <v>0</v>
      </c>
      <c r="Q145" s="143">
        <v>0</v>
      </c>
      <c r="R145" s="143">
        <f>Q145*H145</f>
        <v>0</v>
      </c>
      <c r="S145" s="143">
        <v>0</v>
      </c>
      <c r="T145" s="144">
        <f>S145*H145</f>
        <v>0</v>
      </c>
      <c r="AR145" s="145" t="s">
        <v>142</v>
      </c>
      <c r="AT145" s="145" t="s">
        <v>138</v>
      </c>
      <c r="AU145" s="145" t="s">
        <v>88</v>
      </c>
      <c r="AY145" s="17" t="s">
        <v>136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7" t="s">
        <v>86</v>
      </c>
      <c r="BK145" s="146">
        <f>ROUND(I145*H145,2)</f>
        <v>0</v>
      </c>
      <c r="BL145" s="17" t="s">
        <v>142</v>
      </c>
      <c r="BM145" s="145" t="s">
        <v>379</v>
      </c>
    </row>
    <row r="146" spans="2:65" s="12" customFormat="1" ht="10.15">
      <c r="B146" s="147"/>
      <c r="D146" s="148" t="s">
        <v>144</v>
      </c>
      <c r="E146" s="149" t="s">
        <v>1</v>
      </c>
      <c r="F146" s="150" t="s">
        <v>380</v>
      </c>
      <c r="H146" s="151">
        <v>24.76</v>
      </c>
      <c r="I146" s="152"/>
      <c r="L146" s="147"/>
      <c r="M146" s="153"/>
      <c r="T146" s="154"/>
      <c r="AT146" s="149" t="s">
        <v>144</v>
      </c>
      <c r="AU146" s="149" t="s">
        <v>88</v>
      </c>
      <c r="AV146" s="12" t="s">
        <v>88</v>
      </c>
      <c r="AW146" s="12" t="s">
        <v>34</v>
      </c>
      <c r="AX146" s="12" t="s">
        <v>86</v>
      </c>
      <c r="AY146" s="149" t="s">
        <v>136</v>
      </c>
    </row>
    <row r="147" spans="2:65" s="12" customFormat="1" ht="10.15">
      <c r="B147" s="147"/>
      <c r="D147" s="148" t="s">
        <v>144</v>
      </c>
      <c r="F147" s="150" t="s">
        <v>381</v>
      </c>
      <c r="H147" s="151">
        <v>247.6</v>
      </c>
      <c r="I147" s="152"/>
      <c r="L147" s="147"/>
      <c r="M147" s="153"/>
      <c r="T147" s="154"/>
      <c r="AT147" s="149" t="s">
        <v>144</v>
      </c>
      <c r="AU147" s="149" t="s">
        <v>88</v>
      </c>
      <c r="AV147" s="12" t="s">
        <v>88</v>
      </c>
      <c r="AW147" s="12" t="s">
        <v>4</v>
      </c>
      <c r="AX147" s="12" t="s">
        <v>86</v>
      </c>
      <c r="AY147" s="149" t="s">
        <v>136</v>
      </c>
    </row>
    <row r="148" spans="2:65" s="1" customFormat="1" ht="33" customHeight="1">
      <c r="B148" s="32"/>
      <c r="C148" s="133" t="s">
        <v>179</v>
      </c>
      <c r="D148" s="133" t="s">
        <v>138</v>
      </c>
      <c r="E148" s="134" t="s">
        <v>180</v>
      </c>
      <c r="F148" s="135" t="s">
        <v>181</v>
      </c>
      <c r="G148" s="136" t="s">
        <v>182</v>
      </c>
      <c r="H148" s="137">
        <v>42.091999999999999</v>
      </c>
      <c r="I148" s="138"/>
      <c r="J148" s="139">
        <f>ROUND(I148*H148,2)</f>
        <v>0</v>
      </c>
      <c r="K148" s="140"/>
      <c r="L148" s="32"/>
      <c r="M148" s="141" t="s">
        <v>1</v>
      </c>
      <c r="N148" s="142" t="s">
        <v>43</v>
      </c>
      <c r="P148" s="143">
        <f>O148*H148</f>
        <v>0</v>
      </c>
      <c r="Q148" s="143">
        <v>0</v>
      </c>
      <c r="R148" s="143">
        <f>Q148*H148</f>
        <v>0</v>
      </c>
      <c r="S148" s="143">
        <v>0</v>
      </c>
      <c r="T148" s="144">
        <f>S148*H148</f>
        <v>0</v>
      </c>
      <c r="AR148" s="145" t="s">
        <v>142</v>
      </c>
      <c r="AT148" s="145" t="s">
        <v>138</v>
      </c>
      <c r="AU148" s="145" t="s">
        <v>88</v>
      </c>
      <c r="AY148" s="17" t="s">
        <v>136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7" t="s">
        <v>86</v>
      </c>
      <c r="BK148" s="146">
        <f>ROUND(I148*H148,2)</f>
        <v>0</v>
      </c>
      <c r="BL148" s="17" t="s">
        <v>142</v>
      </c>
      <c r="BM148" s="145" t="s">
        <v>382</v>
      </c>
    </row>
    <row r="149" spans="2:65" s="12" customFormat="1" ht="10.15">
      <c r="B149" s="147"/>
      <c r="D149" s="148" t="s">
        <v>144</v>
      </c>
      <c r="E149" s="149" t="s">
        <v>1</v>
      </c>
      <c r="F149" s="150" t="s">
        <v>380</v>
      </c>
      <c r="H149" s="151">
        <v>24.76</v>
      </c>
      <c r="I149" s="152"/>
      <c r="L149" s="147"/>
      <c r="M149" s="153"/>
      <c r="T149" s="154"/>
      <c r="AT149" s="149" t="s">
        <v>144</v>
      </c>
      <c r="AU149" s="149" t="s">
        <v>88</v>
      </c>
      <c r="AV149" s="12" t="s">
        <v>88</v>
      </c>
      <c r="AW149" s="12" t="s">
        <v>34</v>
      </c>
      <c r="AX149" s="12" t="s">
        <v>86</v>
      </c>
      <c r="AY149" s="149" t="s">
        <v>136</v>
      </c>
    </row>
    <row r="150" spans="2:65" s="12" customFormat="1" ht="10.15">
      <c r="B150" s="147"/>
      <c r="D150" s="148" t="s">
        <v>144</v>
      </c>
      <c r="F150" s="150" t="s">
        <v>383</v>
      </c>
      <c r="H150" s="151">
        <v>42.091999999999999</v>
      </c>
      <c r="I150" s="152"/>
      <c r="L150" s="147"/>
      <c r="M150" s="153"/>
      <c r="T150" s="154"/>
      <c r="AT150" s="149" t="s">
        <v>144</v>
      </c>
      <c r="AU150" s="149" t="s">
        <v>88</v>
      </c>
      <c r="AV150" s="12" t="s">
        <v>88</v>
      </c>
      <c r="AW150" s="12" t="s">
        <v>4</v>
      </c>
      <c r="AX150" s="12" t="s">
        <v>86</v>
      </c>
      <c r="AY150" s="149" t="s">
        <v>136</v>
      </c>
    </row>
    <row r="151" spans="2:65" s="1" customFormat="1" ht="24.2" customHeight="1">
      <c r="B151" s="32"/>
      <c r="C151" s="133" t="s">
        <v>186</v>
      </c>
      <c r="D151" s="133" t="s">
        <v>138</v>
      </c>
      <c r="E151" s="134" t="s">
        <v>187</v>
      </c>
      <c r="F151" s="135" t="s">
        <v>188</v>
      </c>
      <c r="G151" s="136" t="s">
        <v>152</v>
      </c>
      <c r="H151" s="137">
        <v>54.472000000000001</v>
      </c>
      <c r="I151" s="138"/>
      <c r="J151" s="139">
        <f>ROUND(I151*H151,2)</f>
        <v>0</v>
      </c>
      <c r="K151" s="140"/>
      <c r="L151" s="32"/>
      <c r="M151" s="141" t="s">
        <v>1</v>
      </c>
      <c r="N151" s="142" t="s">
        <v>43</v>
      </c>
      <c r="P151" s="143">
        <f>O151*H151</f>
        <v>0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AR151" s="145" t="s">
        <v>142</v>
      </c>
      <c r="AT151" s="145" t="s">
        <v>138</v>
      </c>
      <c r="AU151" s="145" t="s">
        <v>88</v>
      </c>
      <c r="AY151" s="17" t="s">
        <v>136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7" t="s">
        <v>86</v>
      </c>
      <c r="BK151" s="146">
        <f>ROUND(I151*H151,2)</f>
        <v>0</v>
      </c>
      <c r="BL151" s="17" t="s">
        <v>142</v>
      </c>
      <c r="BM151" s="145" t="s">
        <v>384</v>
      </c>
    </row>
    <row r="152" spans="2:65" s="13" customFormat="1" ht="10.15">
      <c r="B152" s="155"/>
      <c r="D152" s="148" t="s">
        <v>144</v>
      </c>
      <c r="E152" s="156" t="s">
        <v>1</v>
      </c>
      <c r="F152" s="157" t="s">
        <v>370</v>
      </c>
      <c r="H152" s="156" t="s">
        <v>1</v>
      </c>
      <c r="I152" s="158"/>
      <c r="L152" s="155"/>
      <c r="M152" s="159"/>
      <c r="T152" s="160"/>
      <c r="AT152" s="156" t="s">
        <v>144</v>
      </c>
      <c r="AU152" s="156" t="s">
        <v>88</v>
      </c>
      <c r="AV152" s="13" t="s">
        <v>86</v>
      </c>
      <c r="AW152" s="13" t="s">
        <v>34</v>
      </c>
      <c r="AX152" s="13" t="s">
        <v>78</v>
      </c>
      <c r="AY152" s="156" t="s">
        <v>136</v>
      </c>
    </row>
    <row r="153" spans="2:65" s="12" customFormat="1" ht="10.15">
      <c r="B153" s="147"/>
      <c r="D153" s="148" t="s">
        <v>144</v>
      </c>
      <c r="E153" s="149" t="s">
        <v>1</v>
      </c>
      <c r="F153" s="150" t="s">
        <v>385</v>
      </c>
      <c r="H153" s="151">
        <v>79.231999999999999</v>
      </c>
      <c r="I153" s="152"/>
      <c r="L153" s="147"/>
      <c r="M153" s="153"/>
      <c r="T153" s="154"/>
      <c r="AT153" s="149" t="s">
        <v>144</v>
      </c>
      <c r="AU153" s="149" t="s">
        <v>88</v>
      </c>
      <c r="AV153" s="12" t="s">
        <v>88</v>
      </c>
      <c r="AW153" s="12" t="s">
        <v>34</v>
      </c>
      <c r="AX153" s="12" t="s">
        <v>78</v>
      </c>
      <c r="AY153" s="149" t="s">
        <v>136</v>
      </c>
    </row>
    <row r="154" spans="2:65" s="12" customFormat="1" ht="10.15">
      <c r="B154" s="147"/>
      <c r="D154" s="148" t="s">
        <v>144</v>
      </c>
      <c r="E154" s="149" t="s">
        <v>1</v>
      </c>
      <c r="F154" s="150" t="s">
        <v>386</v>
      </c>
      <c r="H154" s="151">
        <v>-4.952</v>
      </c>
      <c r="I154" s="152"/>
      <c r="L154" s="147"/>
      <c r="M154" s="153"/>
      <c r="T154" s="154"/>
      <c r="AT154" s="149" t="s">
        <v>144</v>
      </c>
      <c r="AU154" s="149" t="s">
        <v>88</v>
      </c>
      <c r="AV154" s="12" t="s">
        <v>88</v>
      </c>
      <c r="AW154" s="12" t="s">
        <v>34</v>
      </c>
      <c r="AX154" s="12" t="s">
        <v>78</v>
      </c>
      <c r="AY154" s="149" t="s">
        <v>136</v>
      </c>
    </row>
    <row r="155" spans="2:65" s="12" customFormat="1" ht="10.15">
      <c r="B155" s="147"/>
      <c r="D155" s="148" t="s">
        <v>144</v>
      </c>
      <c r="E155" s="149" t="s">
        <v>1</v>
      </c>
      <c r="F155" s="150" t="s">
        <v>387</v>
      </c>
      <c r="H155" s="151">
        <v>-19.808</v>
      </c>
      <c r="I155" s="152"/>
      <c r="L155" s="147"/>
      <c r="M155" s="153"/>
      <c r="T155" s="154"/>
      <c r="AT155" s="149" t="s">
        <v>144</v>
      </c>
      <c r="AU155" s="149" t="s">
        <v>88</v>
      </c>
      <c r="AV155" s="12" t="s">
        <v>88</v>
      </c>
      <c r="AW155" s="12" t="s">
        <v>34</v>
      </c>
      <c r="AX155" s="12" t="s">
        <v>78</v>
      </c>
      <c r="AY155" s="149" t="s">
        <v>136</v>
      </c>
    </row>
    <row r="156" spans="2:65" s="14" customFormat="1" ht="10.15">
      <c r="B156" s="161"/>
      <c r="D156" s="148" t="s">
        <v>144</v>
      </c>
      <c r="E156" s="162" t="s">
        <v>1</v>
      </c>
      <c r="F156" s="163" t="s">
        <v>157</v>
      </c>
      <c r="H156" s="164">
        <v>54.472000000000001</v>
      </c>
      <c r="I156" s="165"/>
      <c r="L156" s="161"/>
      <c r="M156" s="166"/>
      <c r="T156" s="167"/>
      <c r="AT156" s="162" t="s">
        <v>144</v>
      </c>
      <c r="AU156" s="162" t="s">
        <v>88</v>
      </c>
      <c r="AV156" s="14" t="s">
        <v>142</v>
      </c>
      <c r="AW156" s="14" t="s">
        <v>34</v>
      </c>
      <c r="AX156" s="14" t="s">
        <v>86</v>
      </c>
      <c r="AY156" s="162" t="s">
        <v>136</v>
      </c>
    </row>
    <row r="157" spans="2:65" s="1" customFormat="1" ht="24.2" customHeight="1">
      <c r="B157" s="32"/>
      <c r="C157" s="133" t="s">
        <v>192</v>
      </c>
      <c r="D157" s="133" t="s">
        <v>138</v>
      </c>
      <c r="E157" s="134" t="s">
        <v>193</v>
      </c>
      <c r="F157" s="135" t="s">
        <v>194</v>
      </c>
      <c r="G157" s="136" t="s">
        <v>152</v>
      </c>
      <c r="H157" s="137">
        <v>19.808</v>
      </c>
      <c r="I157" s="138"/>
      <c r="J157" s="139">
        <f>ROUND(I157*H157,2)</f>
        <v>0</v>
      </c>
      <c r="K157" s="140"/>
      <c r="L157" s="32"/>
      <c r="M157" s="141" t="s">
        <v>1</v>
      </c>
      <c r="N157" s="142" t="s">
        <v>43</v>
      </c>
      <c r="P157" s="143">
        <f>O157*H157</f>
        <v>0</v>
      </c>
      <c r="Q157" s="143">
        <v>0</v>
      </c>
      <c r="R157" s="143">
        <f>Q157*H157</f>
        <v>0</v>
      </c>
      <c r="S157" s="143">
        <v>0</v>
      </c>
      <c r="T157" s="144">
        <f>S157*H157</f>
        <v>0</v>
      </c>
      <c r="AR157" s="145" t="s">
        <v>142</v>
      </c>
      <c r="AT157" s="145" t="s">
        <v>138</v>
      </c>
      <c r="AU157" s="145" t="s">
        <v>88</v>
      </c>
      <c r="AY157" s="17" t="s">
        <v>136</v>
      </c>
      <c r="BE157" s="146">
        <f>IF(N157="základní",J157,0)</f>
        <v>0</v>
      </c>
      <c r="BF157" s="146">
        <f>IF(N157="snížená",J157,0)</f>
        <v>0</v>
      </c>
      <c r="BG157" s="146">
        <f>IF(N157="zákl. přenesená",J157,0)</f>
        <v>0</v>
      </c>
      <c r="BH157" s="146">
        <f>IF(N157="sníž. přenesená",J157,0)</f>
        <v>0</v>
      </c>
      <c r="BI157" s="146">
        <f>IF(N157="nulová",J157,0)</f>
        <v>0</v>
      </c>
      <c r="BJ157" s="17" t="s">
        <v>86</v>
      </c>
      <c r="BK157" s="146">
        <f>ROUND(I157*H157,2)</f>
        <v>0</v>
      </c>
      <c r="BL157" s="17" t="s">
        <v>142</v>
      </c>
      <c r="BM157" s="145" t="s">
        <v>388</v>
      </c>
    </row>
    <row r="158" spans="2:65" s="13" customFormat="1" ht="10.15">
      <c r="B158" s="155"/>
      <c r="D158" s="148" t="s">
        <v>144</v>
      </c>
      <c r="E158" s="156" t="s">
        <v>1</v>
      </c>
      <c r="F158" s="157" t="s">
        <v>370</v>
      </c>
      <c r="H158" s="156" t="s">
        <v>1</v>
      </c>
      <c r="I158" s="158"/>
      <c r="L158" s="155"/>
      <c r="M158" s="159"/>
      <c r="T158" s="160"/>
      <c r="AT158" s="156" t="s">
        <v>144</v>
      </c>
      <c r="AU158" s="156" t="s">
        <v>88</v>
      </c>
      <c r="AV158" s="13" t="s">
        <v>86</v>
      </c>
      <c r="AW158" s="13" t="s">
        <v>34</v>
      </c>
      <c r="AX158" s="13" t="s">
        <v>78</v>
      </c>
      <c r="AY158" s="156" t="s">
        <v>136</v>
      </c>
    </row>
    <row r="159" spans="2:65" s="12" customFormat="1" ht="10.15">
      <c r="B159" s="147"/>
      <c r="D159" s="148" t="s">
        <v>144</v>
      </c>
      <c r="E159" s="149" t="s">
        <v>1</v>
      </c>
      <c r="F159" s="150" t="s">
        <v>389</v>
      </c>
      <c r="H159" s="151">
        <v>17.332000000000001</v>
      </c>
      <c r="I159" s="152"/>
      <c r="L159" s="147"/>
      <c r="M159" s="153"/>
      <c r="T159" s="154"/>
      <c r="AT159" s="149" t="s">
        <v>144</v>
      </c>
      <c r="AU159" s="149" t="s">
        <v>88</v>
      </c>
      <c r="AV159" s="12" t="s">
        <v>88</v>
      </c>
      <c r="AW159" s="12" t="s">
        <v>34</v>
      </c>
      <c r="AX159" s="12" t="s">
        <v>78</v>
      </c>
      <c r="AY159" s="149" t="s">
        <v>136</v>
      </c>
    </row>
    <row r="160" spans="2:65" s="12" customFormat="1" ht="10.15">
      <c r="B160" s="147"/>
      <c r="D160" s="148" t="s">
        <v>144</v>
      </c>
      <c r="E160" s="149" t="s">
        <v>1</v>
      </c>
      <c r="F160" s="150" t="s">
        <v>390</v>
      </c>
      <c r="H160" s="151">
        <v>2.476</v>
      </c>
      <c r="I160" s="152"/>
      <c r="L160" s="147"/>
      <c r="M160" s="153"/>
      <c r="T160" s="154"/>
      <c r="AT160" s="149" t="s">
        <v>144</v>
      </c>
      <c r="AU160" s="149" t="s">
        <v>88</v>
      </c>
      <c r="AV160" s="12" t="s">
        <v>88</v>
      </c>
      <c r="AW160" s="12" t="s">
        <v>34</v>
      </c>
      <c r="AX160" s="12" t="s">
        <v>78</v>
      </c>
      <c r="AY160" s="149" t="s">
        <v>136</v>
      </c>
    </row>
    <row r="161" spans="2:65" s="14" customFormat="1" ht="10.15">
      <c r="B161" s="161"/>
      <c r="D161" s="148" t="s">
        <v>144</v>
      </c>
      <c r="E161" s="162" t="s">
        <v>1</v>
      </c>
      <c r="F161" s="163" t="s">
        <v>157</v>
      </c>
      <c r="H161" s="164">
        <v>19.808</v>
      </c>
      <c r="I161" s="165"/>
      <c r="L161" s="161"/>
      <c r="M161" s="166"/>
      <c r="T161" s="167"/>
      <c r="AT161" s="162" t="s">
        <v>144</v>
      </c>
      <c r="AU161" s="162" t="s">
        <v>88</v>
      </c>
      <c r="AV161" s="14" t="s">
        <v>142</v>
      </c>
      <c r="AW161" s="14" t="s">
        <v>34</v>
      </c>
      <c r="AX161" s="14" t="s">
        <v>86</v>
      </c>
      <c r="AY161" s="162" t="s">
        <v>136</v>
      </c>
    </row>
    <row r="162" spans="2:65" s="1" customFormat="1" ht="16.5" customHeight="1">
      <c r="B162" s="32"/>
      <c r="C162" s="168" t="s">
        <v>198</v>
      </c>
      <c r="D162" s="168" t="s">
        <v>199</v>
      </c>
      <c r="E162" s="169" t="s">
        <v>200</v>
      </c>
      <c r="F162" s="170" t="s">
        <v>201</v>
      </c>
      <c r="G162" s="171" t="s">
        <v>182</v>
      </c>
      <c r="H162" s="172">
        <v>33.673999999999999</v>
      </c>
      <c r="I162" s="173"/>
      <c r="J162" s="174">
        <f>ROUND(I162*H162,2)</f>
        <v>0</v>
      </c>
      <c r="K162" s="175"/>
      <c r="L162" s="176"/>
      <c r="M162" s="177" t="s">
        <v>1</v>
      </c>
      <c r="N162" s="178" t="s">
        <v>43</v>
      </c>
      <c r="P162" s="143">
        <f>O162*H162</f>
        <v>0</v>
      </c>
      <c r="Q162" s="143">
        <v>0</v>
      </c>
      <c r="R162" s="143">
        <f>Q162*H162</f>
        <v>0</v>
      </c>
      <c r="S162" s="143">
        <v>0</v>
      </c>
      <c r="T162" s="144">
        <f>S162*H162</f>
        <v>0</v>
      </c>
      <c r="AR162" s="145" t="s">
        <v>179</v>
      </c>
      <c r="AT162" s="145" t="s">
        <v>199</v>
      </c>
      <c r="AU162" s="145" t="s">
        <v>88</v>
      </c>
      <c r="AY162" s="17" t="s">
        <v>136</v>
      </c>
      <c r="BE162" s="146">
        <f>IF(N162="základní",J162,0)</f>
        <v>0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7" t="s">
        <v>86</v>
      </c>
      <c r="BK162" s="146">
        <f>ROUND(I162*H162,2)</f>
        <v>0</v>
      </c>
      <c r="BL162" s="17" t="s">
        <v>142</v>
      </c>
      <c r="BM162" s="145" t="s">
        <v>391</v>
      </c>
    </row>
    <row r="163" spans="2:65" s="12" customFormat="1" ht="10.15">
      <c r="B163" s="147"/>
      <c r="D163" s="148" t="s">
        <v>144</v>
      </c>
      <c r="F163" s="150" t="s">
        <v>392</v>
      </c>
      <c r="H163" s="151">
        <v>33.673999999999999</v>
      </c>
      <c r="I163" s="152"/>
      <c r="L163" s="147"/>
      <c r="M163" s="153"/>
      <c r="T163" s="154"/>
      <c r="AT163" s="149" t="s">
        <v>144</v>
      </c>
      <c r="AU163" s="149" t="s">
        <v>88</v>
      </c>
      <c r="AV163" s="12" t="s">
        <v>88</v>
      </c>
      <c r="AW163" s="12" t="s">
        <v>4</v>
      </c>
      <c r="AX163" s="12" t="s">
        <v>86</v>
      </c>
      <c r="AY163" s="149" t="s">
        <v>136</v>
      </c>
    </row>
    <row r="164" spans="2:65" s="11" customFormat="1" ht="22.8" customHeight="1">
      <c r="B164" s="121"/>
      <c r="D164" s="122" t="s">
        <v>77</v>
      </c>
      <c r="E164" s="131" t="s">
        <v>88</v>
      </c>
      <c r="F164" s="131" t="s">
        <v>204</v>
      </c>
      <c r="I164" s="124"/>
      <c r="J164" s="132">
        <f>BK164</f>
        <v>0</v>
      </c>
      <c r="L164" s="121"/>
      <c r="M164" s="126"/>
      <c r="P164" s="127">
        <f>SUM(P165:P166)</f>
        <v>0</v>
      </c>
      <c r="R164" s="127">
        <f>SUM(R165:R166)</f>
        <v>2.0427000000000001E-2</v>
      </c>
      <c r="T164" s="128">
        <f>SUM(T165:T166)</f>
        <v>0</v>
      </c>
      <c r="AR164" s="122" t="s">
        <v>86</v>
      </c>
      <c r="AT164" s="129" t="s">
        <v>77</v>
      </c>
      <c r="AU164" s="129" t="s">
        <v>86</v>
      </c>
      <c r="AY164" s="122" t="s">
        <v>136</v>
      </c>
      <c r="BK164" s="130">
        <f>SUM(BK165:BK166)</f>
        <v>0</v>
      </c>
    </row>
    <row r="165" spans="2:65" s="1" customFormat="1" ht="24.2" customHeight="1">
      <c r="B165" s="32"/>
      <c r="C165" s="133" t="s">
        <v>205</v>
      </c>
      <c r="D165" s="133" t="s">
        <v>138</v>
      </c>
      <c r="E165" s="134" t="s">
        <v>206</v>
      </c>
      <c r="F165" s="135" t="s">
        <v>207</v>
      </c>
      <c r="G165" s="136" t="s">
        <v>141</v>
      </c>
      <c r="H165" s="137">
        <v>61.9</v>
      </c>
      <c r="I165" s="138"/>
      <c r="J165" s="139">
        <f>ROUND(I165*H165,2)</f>
        <v>0</v>
      </c>
      <c r="K165" s="140"/>
      <c r="L165" s="32"/>
      <c r="M165" s="141" t="s">
        <v>1</v>
      </c>
      <c r="N165" s="142" t="s">
        <v>43</v>
      </c>
      <c r="P165" s="143">
        <f>O165*H165</f>
        <v>0</v>
      </c>
      <c r="Q165" s="143">
        <v>3.3E-4</v>
      </c>
      <c r="R165" s="143">
        <f>Q165*H165</f>
        <v>2.0427000000000001E-2</v>
      </c>
      <c r="S165" s="143">
        <v>0</v>
      </c>
      <c r="T165" s="144">
        <f>S165*H165</f>
        <v>0</v>
      </c>
      <c r="AR165" s="145" t="s">
        <v>142</v>
      </c>
      <c r="AT165" s="145" t="s">
        <v>138</v>
      </c>
      <c r="AU165" s="145" t="s">
        <v>88</v>
      </c>
      <c r="AY165" s="17" t="s">
        <v>136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7" t="s">
        <v>86</v>
      </c>
      <c r="BK165" s="146">
        <f>ROUND(I165*H165,2)</f>
        <v>0</v>
      </c>
      <c r="BL165" s="17" t="s">
        <v>142</v>
      </c>
      <c r="BM165" s="145" t="s">
        <v>393</v>
      </c>
    </row>
    <row r="166" spans="2:65" s="12" customFormat="1" ht="10.15">
      <c r="B166" s="147"/>
      <c r="D166" s="148" t="s">
        <v>144</v>
      </c>
      <c r="E166" s="149" t="s">
        <v>1</v>
      </c>
      <c r="F166" s="150" t="s">
        <v>394</v>
      </c>
      <c r="H166" s="151">
        <v>61.9</v>
      </c>
      <c r="I166" s="152"/>
      <c r="L166" s="147"/>
      <c r="M166" s="153"/>
      <c r="T166" s="154"/>
      <c r="AT166" s="149" t="s">
        <v>144</v>
      </c>
      <c r="AU166" s="149" t="s">
        <v>88</v>
      </c>
      <c r="AV166" s="12" t="s">
        <v>88</v>
      </c>
      <c r="AW166" s="12" t="s">
        <v>34</v>
      </c>
      <c r="AX166" s="12" t="s">
        <v>86</v>
      </c>
      <c r="AY166" s="149" t="s">
        <v>136</v>
      </c>
    </row>
    <row r="167" spans="2:65" s="11" customFormat="1" ht="22.8" customHeight="1">
      <c r="B167" s="121"/>
      <c r="D167" s="122" t="s">
        <v>77</v>
      </c>
      <c r="E167" s="131" t="s">
        <v>142</v>
      </c>
      <c r="F167" s="131" t="s">
        <v>210</v>
      </c>
      <c r="I167" s="124"/>
      <c r="J167" s="132">
        <f>BK167</f>
        <v>0</v>
      </c>
      <c r="L167" s="121"/>
      <c r="M167" s="126"/>
      <c r="P167" s="127">
        <f>SUM(P168:P171)</f>
        <v>0</v>
      </c>
      <c r="R167" s="127">
        <f>SUM(R168:R171)</f>
        <v>0</v>
      </c>
      <c r="T167" s="128">
        <f>SUM(T168:T171)</f>
        <v>0</v>
      </c>
      <c r="AR167" s="122" t="s">
        <v>86</v>
      </c>
      <c r="AT167" s="129" t="s">
        <v>77</v>
      </c>
      <c r="AU167" s="129" t="s">
        <v>86</v>
      </c>
      <c r="AY167" s="122" t="s">
        <v>136</v>
      </c>
      <c r="BK167" s="130">
        <f>SUM(BK168:BK171)</f>
        <v>0</v>
      </c>
    </row>
    <row r="168" spans="2:65" s="1" customFormat="1" ht="16.5" customHeight="1">
      <c r="B168" s="32"/>
      <c r="C168" s="133" t="s">
        <v>211</v>
      </c>
      <c r="D168" s="133" t="s">
        <v>138</v>
      </c>
      <c r="E168" s="134" t="s">
        <v>212</v>
      </c>
      <c r="F168" s="135" t="s">
        <v>213</v>
      </c>
      <c r="G168" s="136" t="s">
        <v>152</v>
      </c>
      <c r="H168" s="137">
        <v>4.952</v>
      </c>
      <c r="I168" s="138"/>
      <c r="J168" s="139">
        <f>ROUND(I168*H168,2)</f>
        <v>0</v>
      </c>
      <c r="K168" s="140"/>
      <c r="L168" s="32"/>
      <c r="M168" s="141" t="s">
        <v>1</v>
      </c>
      <c r="N168" s="142" t="s">
        <v>43</v>
      </c>
      <c r="P168" s="143">
        <f>O168*H168</f>
        <v>0</v>
      </c>
      <c r="Q168" s="143">
        <v>0</v>
      </c>
      <c r="R168" s="143">
        <f>Q168*H168</f>
        <v>0</v>
      </c>
      <c r="S168" s="143">
        <v>0</v>
      </c>
      <c r="T168" s="144">
        <f>S168*H168</f>
        <v>0</v>
      </c>
      <c r="AR168" s="145" t="s">
        <v>142</v>
      </c>
      <c r="AT168" s="145" t="s">
        <v>138</v>
      </c>
      <c r="AU168" s="145" t="s">
        <v>88</v>
      </c>
      <c r="AY168" s="17" t="s">
        <v>136</v>
      </c>
      <c r="BE168" s="146">
        <f>IF(N168="základní",J168,0)</f>
        <v>0</v>
      </c>
      <c r="BF168" s="146">
        <f>IF(N168="snížená",J168,0)</f>
        <v>0</v>
      </c>
      <c r="BG168" s="146">
        <f>IF(N168="zákl. přenesená",J168,0)</f>
        <v>0</v>
      </c>
      <c r="BH168" s="146">
        <f>IF(N168="sníž. přenesená",J168,0)</f>
        <v>0</v>
      </c>
      <c r="BI168" s="146">
        <f>IF(N168="nulová",J168,0)</f>
        <v>0</v>
      </c>
      <c r="BJ168" s="17" t="s">
        <v>86</v>
      </c>
      <c r="BK168" s="146">
        <f>ROUND(I168*H168,2)</f>
        <v>0</v>
      </c>
      <c r="BL168" s="17" t="s">
        <v>142</v>
      </c>
      <c r="BM168" s="145" t="s">
        <v>395</v>
      </c>
    </row>
    <row r="169" spans="2:65" s="13" customFormat="1" ht="10.15">
      <c r="B169" s="155"/>
      <c r="D169" s="148" t="s">
        <v>144</v>
      </c>
      <c r="E169" s="156" t="s">
        <v>1</v>
      </c>
      <c r="F169" s="157" t="s">
        <v>370</v>
      </c>
      <c r="H169" s="156" t="s">
        <v>1</v>
      </c>
      <c r="I169" s="158"/>
      <c r="L169" s="155"/>
      <c r="M169" s="159"/>
      <c r="T169" s="160"/>
      <c r="AT169" s="156" t="s">
        <v>144</v>
      </c>
      <c r="AU169" s="156" t="s">
        <v>88</v>
      </c>
      <c r="AV169" s="13" t="s">
        <v>86</v>
      </c>
      <c r="AW169" s="13" t="s">
        <v>34</v>
      </c>
      <c r="AX169" s="13" t="s">
        <v>78</v>
      </c>
      <c r="AY169" s="156" t="s">
        <v>136</v>
      </c>
    </row>
    <row r="170" spans="2:65" s="12" customFormat="1" ht="10.15">
      <c r="B170" s="147"/>
      <c r="D170" s="148" t="s">
        <v>144</v>
      </c>
      <c r="E170" s="149" t="s">
        <v>1</v>
      </c>
      <c r="F170" s="150" t="s">
        <v>396</v>
      </c>
      <c r="H170" s="151">
        <v>4.952</v>
      </c>
      <c r="I170" s="152"/>
      <c r="L170" s="147"/>
      <c r="M170" s="153"/>
      <c r="T170" s="154"/>
      <c r="AT170" s="149" t="s">
        <v>144</v>
      </c>
      <c r="AU170" s="149" t="s">
        <v>88</v>
      </c>
      <c r="AV170" s="12" t="s">
        <v>88</v>
      </c>
      <c r="AW170" s="12" t="s">
        <v>34</v>
      </c>
      <c r="AX170" s="12" t="s">
        <v>78</v>
      </c>
      <c r="AY170" s="149" t="s">
        <v>136</v>
      </c>
    </row>
    <row r="171" spans="2:65" s="14" customFormat="1" ht="10.15">
      <c r="B171" s="161"/>
      <c r="D171" s="148" t="s">
        <v>144</v>
      </c>
      <c r="E171" s="162" t="s">
        <v>1</v>
      </c>
      <c r="F171" s="163" t="s">
        <v>157</v>
      </c>
      <c r="H171" s="164">
        <v>4.952</v>
      </c>
      <c r="I171" s="165"/>
      <c r="L171" s="161"/>
      <c r="M171" s="166"/>
      <c r="T171" s="167"/>
      <c r="AT171" s="162" t="s">
        <v>144</v>
      </c>
      <c r="AU171" s="162" t="s">
        <v>88</v>
      </c>
      <c r="AV171" s="14" t="s">
        <v>142</v>
      </c>
      <c r="AW171" s="14" t="s">
        <v>34</v>
      </c>
      <c r="AX171" s="14" t="s">
        <v>86</v>
      </c>
      <c r="AY171" s="162" t="s">
        <v>136</v>
      </c>
    </row>
    <row r="172" spans="2:65" s="11" customFormat="1" ht="22.8" customHeight="1">
      <c r="B172" s="121"/>
      <c r="D172" s="122" t="s">
        <v>77</v>
      </c>
      <c r="E172" s="131" t="s">
        <v>179</v>
      </c>
      <c r="F172" s="131" t="s">
        <v>216</v>
      </c>
      <c r="I172" s="124"/>
      <c r="J172" s="132">
        <f>BK172</f>
        <v>0</v>
      </c>
      <c r="L172" s="121"/>
      <c r="M172" s="126"/>
      <c r="P172" s="127">
        <f>SUM(P173:P242)</f>
        <v>0</v>
      </c>
      <c r="R172" s="127">
        <f>SUM(R173:R242)</f>
        <v>5.5720220300000003</v>
      </c>
      <c r="T172" s="128">
        <f>SUM(T173:T242)</f>
        <v>0</v>
      </c>
      <c r="AR172" s="122" t="s">
        <v>86</v>
      </c>
      <c r="AT172" s="129" t="s">
        <v>77</v>
      </c>
      <c r="AU172" s="129" t="s">
        <v>86</v>
      </c>
      <c r="AY172" s="122" t="s">
        <v>136</v>
      </c>
      <c r="BK172" s="130">
        <f>SUM(BK173:BK242)</f>
        <v>0</v>
      </c>
    </row>
    <row r="173" spans="2:65" s="1" customFormat="1" ht="24.2" customHeight="1">
      <c r="B173" s="32"/>
      <c r="C173" s="133" t="s">
        <v>217</v>
      </c>
      <c r="D173" s="133" t="s">
        <v>138</v>
      </c>
      <c r="E173" s="134" t="s">
        <v>218</v>
      </c>
      <c r="F173" s="135" t="s">
        <v>219</v>
      </c>
      <c r="G173" s="136" t="s">
        <v>141</v>
      </c>
      <c r="H173" s="137">
        <v>46.7</v>
      </c>
      <c r="I173" s="138"/>
      <c r="J173" s="139">
        <f>ROUND(I173*H173,2)</f>
        <v>0</v>
      </c>
      <c r="K173" s="140"/>
      <c r="L173" s="32"/>
      <c r="M173" s="141" t="s">
        <v>1</v>
      </c>
      <c r="N173" s="142" t="s">
        <v>43</v>
      </c>
      <c r="P173" s="143">
        <f>O173*H173</f>
        <v>0</v>
      </c>
      <c r="Q173" s="143">
        <v>0</v>
      </c>
      <c r="R173" s="143">
        <f>Q173*H173</f>
        <v>0</v>
      </c>
      <c r="S173" s="143">
        <v>0</v>
      </c>
      <c r="T173" s="144">
        <f>S173*H173</f>
        <v>0</v>
      </c>
      <c r="AR173" s="145" t="s">
        <v>142</v>
      </c>
      <c r="AT173" s="145" t="s">
        <v>138</v>
      </c>
      <c r="AU173" s="145" t="s">
        <v>88</v>
      </c>
      <c r="AY173" s="17" t="s">
        <v>136</v>
      </c>
      <c r="BE173" s="146">
        <f>IF(N173="základní",J173,0)</f>
        <v>0</v>
      </c>
      <c r="BF173" s="146">
        <f>IF(N173="snížená",J173,0)</f>
        <v>0</v>
      </c>
      <c r="BG173" s="146">
        <f>IF(N173="zákl. přenesená",J173,0)</f>
        <v>0</v>
      </c>
      <c r="BH173" s="146">
        <f>IF(N173="sníž. přenesená",J173,0)</f>
        <v>0</v>
      </c>
      <c r="BI173" s="146">
        <f>IF(N173="nulová",J173,0)</f>
        <v>0</v>
      </c>
      <c r="BJ173" s="17" t="s">
        <v>86</v>
      </c>
      <c r="BK173" s="146">
        <f>ROUND(I173*H173,2)</f>
        <v>0</v>
      </c>
      <c r="BL173" s="17" t="s">
        <v>142</v>
      </c>
      <c r="BM173" s="145" t="s">
        <v>397</v>
      </c>
    </row>
    <row r="174" spans="2:65" s="13" customFormat="1" ht="10.15">
      <c r="B174" s="155"/>
      <c r="D174" s="148" t="s">
        <v>144</v>
      </c>
      <c r="E174" s="156" t="s">
        <v>1</v>
      </c>
      <c r="F174" s="157" t="s">
        <v>370</v>
      </c>
      <c r="H174" s="156" t="s">
        <v>1</v>
      </c>
      <c r="I174" s="158"/>
      <c r="L174" s="155"/>
      <c r="M174" s="159"/>
      <c r="T174" s="160"/>
      <c r="AT174" s="156" t="s">
        <v>144</v>
      </c>
      <c r="AU174" s="156" t="s">
        <v>88</v>
      </c>
      <c r="AV174" s="13" t="s">
        <v>86</v>
      </c>
      <c r="AW174" s="13" t="s">
        <v>34</v>
      </c>
      <c r="AX174" s="13" t="s">
        <v>78</v>
      </c>
      <c r="AY174" s="156" t="s">
        <v>136</v>
      </c>
    </row>
    <row r="175" spans="2:65" s="12" customFormat="1" ht="10.15">
      <c r="B175" s="147"/>
      <c r="D175" s="148" t="s">
        <v>144</v>
      </c>
      <c r="E175" s="149" t="s">
        <v>1</v>
      </c>
      <c r="F175" s="150" t="s">
        <v>398</v>
      </c>
      <c r="H175" s="151">
        <v>0.5</v>
      </c>
      <c r="I175" s="152"/>
      <c r="L175" s="147"/>
      <c r="M175" s="153"/>
      <c r="T175" s="154"/>
      <c r="AT175" s="149" t="s">
        <v>144</v>
      </c>
      <c r="AU175" s="149" t="s">
        <v>88</v>
      </c>
      <c r="AV175" s="12" t="s">
        <v>88</v>
      </c>
      <c r="AW175" s="12" t="s">
        <v>34</v>
      </c>
      <c r="AX175" s="12" t="s">
        <v>78</v>
      </c>
      <c r="AY175" s="149" t="s">
        <v>136</v>
      </c>
    </row>
    <row r="176" spans="2:65" s="12" customFormat="1" ht="10.15">
      <c r="B176" s="147"/>
      <c r="D176" s="148" t="s">
        <v>144</v>
      </c>
      <c r="E176" s="149" t="s">
        <v>1</v>
      </c>
      <c r="F176" s="150" t="s">
        <v>399</v>
      </c>
      <c r="H176" s="151">
        <v>17.2</v>
      </c>
      <c r="I176" s="152"/>
      <c r="L176" s="147"/>
      <c r="M176" s="153"/>
      <c r="T176" s="154"/>
      <c r="AT176" s="149" t="s">
        <v>144</v>
      </c>
      <c r="AU176" s="149" t="s">
        <v>88</v>
      </c>
      <c r="AV176" s="12" t="s">
        <v>88</v>
      </c>
      <c r="AW176" s="12" t="s">
        <v>34</v>
      </c>
      <c r="AX176" s="12" t="s">
        <v>78</v>
      </c>
      <c r="AY176" s="149" t="s">
        <v>136</v>
      </c>
    </row>
    <row r="177" spans="2:65" s="12" customFormat="1" ht="10.15">
      <c r="B177" s="147"/>
      <c r="D177" s="148" t="s">
        <v>144</v>
      </c>
      <c r="E177" s="149" t="s">
        <v>1</v>
      </c>
      <c r="F177" s="150" t="s">
        <v>400</v>
      </c>
      <c r="H177" s="151">
        <v>6.2</v>
      </c>
      <c r="I177" s="152"/>
      <c r="L177" s="147"/>
      <c r="M177" s="153"/>
      <c r="T177" s="154"/>
      <c r="AT177" s="149" t="s">
        <v>144</v>
      </c>
      <c r="AU177" s="149" t="s">
        <v>88</v>
      </c>
      <c r="AV177" s="12" t="s">
        <v>88</v>
      </c>
      <c r="AW177" s="12" t="s">
        <v>34</v>
      </c>
      <c r="AX177" s="12" t="s">
        <v>78</v>
      </c>
      <c r="AY177" s="149" t="s">
        <v>136</v>
      </c>
    </row>
    <row r="178" spans="2:65" s="12" customFormat="1" ht="10.15">
      <c r="B178" s="147"/>
      <c r="D178" s="148" t="s">
        <v>144</v>
      </c>
      <c r="E178" s="149" t="s">
        <v>1</v>
      </c>
      <c r="F178" s="150" t="s">
        <v>401</v>
      </c>
      <c r="H178" s="151">
        <v>4.7</v>
      </c>
      <c r="I178" s="152"/>
      <c r="L178" s="147"/>
      <c r="M178" s="153"/>
      <c r="T178" s="154"/>
      <c r="AT178" s="149" t="s">
        <v>144</v>
      </c>
      <c r="AU178" s="149" t="s">
        <v>88</v>
      </c>
      <c r="AV178" s="12" t="s">
        <v>88</v>
      </c>
      <c r="AW178" s="12" t="s">
        <v>34</v>
      </c>
      <c r="AX178" s="12" t="s">
        <v>78</v>
      </c>
      <c r="AY178" s="149" t="s">
        <v>136</v>
      </c>
    </row>
    <row r="179" spans="2:65" s="12" customFormat="1" ht="10.15">
      <c r="B179" s="147"/>
      <c r="D179" s="148" t="s">
        <v>144</v>
      </c>
      <c r="E179" s="149" t="s">
        <v>1</v>
      </c>
      <c r="F179" s="150" t="s">
        <v>402</v>
      </c>
      <c r="H179" s="151">
        <v>3.4</v>
      </c>
      <c r="I179" s="152"/>
      <c r="L179" s="147"/>
      <c r="M179" s="153"/>
      <c r="T179" s="154"/>
      <c r="AT179" s="149" t="s">
        <v>144</v>
      </c>
      <c r="AU179" s="149" t="s">
        <v>88</v>
      </c>
      <c r="AV179" s="12" t="s">
        <v>88</v>
      </c>
      <c r="AW179" s="12" t="s">
        <v>34</v>
      </c>
      <c r="AX179" s="12" t="s">
        <v>78</v>
      </c>
      <c r="AY179" s="149" t="s">
        <v>136</v>
      </c>
    </row>
    <row r="180" spans="2:65" s="12" customFormat="1" ht="10.15">
      <c r="B180" s="147"/>
      <c r="D180" s="148" t="s">
        <v>144</v>
      </c>
      <c r="E180" s="149" t="s">
        <v>1</v>
      </c>
      <c r="F180" s="150" t="s">
        <v>403</v>
      </c>
      <c r="H180" s="151">
        <v>13.2</v>
      </c>
      <c r="I180" s="152"/>
      <c r="L180" s="147"/>
      <c r="M180" s="153"/>
      <c r="T180" s="154"/>
      <c r="AT180" s="149" t="s">
        <v>144</v>
      </c>
      <c r="AU180" s="149" t="s">
        <v>88</v>
      </c>
      <c r="AV180" s="12" t="s">
        <v>88</v>
      </c>
      <c r="AW180" s="12" t="s">
        <v>34</v>
      </c>
      <c r="AX180" s="12" t="s">
        <v>78</v>
      </c>
      <c r="AY180" s="149" t="s">
        <v>136</v>
      </c>
    </row>
    <row r="181" spans="2:65" s="12" customFormat="1" ht="10.15">
      <c r="B181" s="147"/>
      <c r="D181" s="148" t="s">
        <v>144</v>
      </c>
      <c r="E181" s="149" t="s">
        <v>1</v>
      </c>
      <c r="F181" s="150" t="s">
        <v>404</v>
      </c>
      <c r="H181" s="151">
        <v>1.5</v>
      </c>
      <c r="I181" s="152"/>
      <c r="L181" s="147"/>
      <c r="M181" s="153"/>
      <c r="T181" s="154"/>
      <c r="AT181" s="149" t="s">
        <v>144</v>
      </c>
      <c r="AU181" s="149" t="s">
        <v>88</v>
      </c>
      <c r="AV181" s="12" t="s">
        <v>88</v>
      </c>
      <c r="AW181" s="12" t="s">
        <v>34</v>
      </c>
      <c r="AX181" s="12" t="s">
        <v>78</v>
      </c>
      <c r="AY181" s="149" t="s">
        <v>136</v>
      </c>
    </row>
    <row r="182" spans="2:65" s="14" customFormat="1" ht="10.15">
      <c r="B182" s="161"/>
      <c r="D182" s="148" t="s">
        <v>144</v>
      </c>
      <c r="E182" s="162" t="s">
        <v>1</v>
      </c>
      <c r="F182" s="163" t="s">
        <v>157</v>
      </c>
      <c r="H182" s="164">
        <v>46.699999999999996</v>
      </c>
      <c r="I182" s="165"/>
      <c r="L182" s="161"/>
      <c r="M182" s="166"/>
      <c r="T182" s="167"/>
      <c r="AT182" s="162" t="s">
        <v>144</v>
      </c>
      <c r="AU182" s="162" t="s">
        <v>88</v>
      </c>
      <c r="AV182" s="14" t="s">
        <v>142</v>
      </c>
      <c r="AW182" s="14" t="s">
        <v>34</v>
      </c>
      <c r="AX182" s="14" t="s">
        <v>86</v>
      </c>
      <c r="AY182" s="162" t="s">
        <v>136</v>
      </c>
    </row>
    <row r="183" spans="2:65" s="1" customFormat="1" ht="24.2" customHeight="1">
      <c r="B183" s="32"/>
      <c r="C183" s="168" t="s">
        <v>8</v>
      </c>
      <c r="D183" s="168" t="s">
        <v>199</v>
      </c>
      <c r="E183" s="169" t="s">
        <v>223</v>
      </c>
      <c r="F183" s="170" t="s">
        <v>224</v>
      </c>
      <c r="G183" s="171" t="s">
        <v>141</v>
      </c>
      <c r="H183" s="172">
        <v>47.401000000000003</v>
      </c>
      <c r="I183" s="173"/>
      <c r="J183" s="174">
        <f>ROUND(I183*H183,2)</f>
        <v>0</v>
      </c>
      <c r="K183" s="175"/>
      <c r="L183" s="176"/>
      <c r="M183" s="177" t="s">
        <v>1</v>
      </c>
      <c r="N183" s="178" t="s">
        <v>43</v>
      </c>
      <c r="P183" s="143">
        <f>O183*H183</f>
        <v>0</v>
      </c>
      <c r="Q183" s="143">
        <v>2.7999999999999998E-4</v>
      </c>
      <c r="R183" s="143">
        <f>Q183*H183</f>
        <v>1.3272279999999999E-2</v>
      </c>
      <c r="S183" s="143">
        <v>0</v>
      </c>
      <c r="T183" s="144">
        <f>S183*H183</f>
        <v>0</v>
      </c>
      <c r="AR183" s="145" t="s">
        <v>179</v>
      </c>
      <c r="AT183" s="145" t="s">
        <v>199</v>
      </c>
      <c r="AU183" s="145" t="s">
        <v>88</v>
      </c>
      <c r="AY183" s="17" t="s">
        <v>136</v>
      </c>
      <c r="BE183" s="146">
        <f>IF(N183="základní",J183,0)</f>
        <v>0</v>
      </c>
      <c r="BF183" s="146">
        <f>IF(N183="snížená",J183,0)</f>
        <v>0</v>
      </c>
      <c r="BG183" s="146">
        <f>IF(N183="zákl. přenesená",J183,0)</f>
        <v>0</v>
      </c>
      <c r="BH183" s="146">
        <f>IF(N183="sníž. přenesená",J183,0)</f>
        <v>0</v>
      </c>
      <c r="BI183" s="146">
        <f>IF(N183="nulová",J183,0)</f>
        <v>0</v>
      </c>
      <c r="BJ183" s="17" t="s">
        <v>86</v>
      </c>
      <c r="BK183" s="146">
        <f>ROUND(I183*H183,2)</f>
        <v>0</v>
      </c>
      <c r="BL183" s="17" t="s">
        <v>142</v>
      </c>
      <c r="BM183" s="145" t="s">
        <v>405</v>
      </c>
    </row>
    <row r="184" spans="2:65" s="12" customFormat="1" ht="10.15">
      <c r="B184" s="147"/>
      <c r="D184" s="148" t="s">
        <v>144</v>
      </c>
      <c r="F184" s="150" t="s">
        <v>406</v>
      </c>
      <c r="H184" s="151">
        <v>47.401000000000003</v>
      </c>
      <c r="I184" s="152"/>
      <c r="L184" s="147"/>
      <c r="M184" s="153"/>
      <c r="T184" s="154"/>
      <c r="AT184" s="149" t="s">
        <v>144</v>
      </c>
      <c r="AU184" s="149" t="s">
        <v>88</v>
      </c>
      <c r="AV184" s="12" t="s">
        <v>88</v>
      </c>
      <c r="AW184" s="12" t="s">
        <v>4</v>
      </c>
      <c r="AX184" s="12" t="s">
        <v>86</v>
      </c>
      <c r="AY184" s="149" t="s">
        <v>136</v>
      </c>
    </row>
    <row r="185" spans="2:65" s="1" customFormat="1" ht="24.2" customHeight="1">
      <c r="B185" s="32"/>
      <c r="C185" s="133" t="s">
        <v>227</v>
      </c>
      <c r="D185" s="133" t="s">
        <v>138</v>
      </c>
      <c r="E185" s="134" t="s">
        <v>407</v>
      </c>
      <c r="F185" s="135" t="s">
        <v>408</v>
      </c>
      <c r="G185" s="136" t="s">
        <v>141</v>
      </c>
      <c r="H185" s="137">
        <v>2.7</v>
      </c>
      <c r="I185" s="138"/>
      <c r="J185" s="139">
        <f>ROUND(I185*H185,2)</f>
        <v>0</v>
      </c>
      <c r="K185" s="140"/>
      <c r="L185" s="32"/>
      <c r="M185" s="141" t="s">
        <v>1</v>
      </c>
      <c r="N185" s="142" t="s">
        <v>43</v>
      </c>
      <c r="P185" s="143">
        <f>O185*H185</f>
        <v>0</v>
      </c>
      <c r="Q185" s="143">
        <v>0</v>
      </c>
      <c r="R185" s="143">
        <f>Q185*H185</f>
        <v>0</v>
      </c>
      <c r="S185" s="143">
        <v>0</v>
      </c>
      <c r="T185" s="144">
        <f>S185*H185</f>
        <v>0</v>
      </c>
      <c r="AR185" s="145" t="s">
        <v>142</v>
      </c>
      <c r="AT185" s="145" t="s">
        <v>138</v>
      </c>
      <c r="AU185" s="145" t="s">
        <v>88</v>
      </c>
      <c r="AY185" s="17" t="s">
        <v>136</v>
      </c>
      <c r="BE185" s="146">
        <f>IF(N185="základní",J185,0)</f>
        <v>0</v>
      </c>
      <c r="BF185" s="146">
        <f>IF(N185="snížená",J185,0)</f>
        <v>0</v>
      </c>
      <c r="BG185" s="146">
        <f>IF(N185="zákl. přenesená",J185,0)</f>
        <v>0</v>
      </c>
      <c r="BH185" s="146">
        <f>IF(N185="sníž. přenesená",J185,0)</f>
        <v>0</v>
      </c>
      <c r="BI185" s="146">
        <f>IF(N185="nulová",J185,0)</f>
        <v>0</v>
      </c>
      <c r="BJ185" s="17" t="s">
        <v>86</v>
      </c>
      <c r="BK185" s="146">
        <f>ROUND(I185*H185,2)</f>
        <v>0</v>
      </c>
      <c r="BL185" s="17" t="s">
        <v>142</v>
      </c>
      <c r="BM185" s="145" t="s">
        <v>409</v>
      </c>
    </row>
    <row r="186" spans="2:65" s="12" customFormat="1" ht="10.15">
      <c r="B186" s="147"/>
      <c r="D186" s="148" t="s">
        <v>144</v>
      </c>
      <c r="E186" s="149" t="s">
        <v>1</v>
      </c>
      <c r="F186" s="150" t="s">
        <v>410</v>
      </c>
      <c r="H186" s="151">
        <v>2.7</v>
      </c>
      <c r="I186" s="152"/>
      <c r="L186" s="147"/>
      <c r="M186" s="153"/>
      <c r="T186" s="154"/>
      <c r="AT186" s="149" t="s">
        <v>144</v>
      </c>
      <c r="AU186" s="149" t="s">
        <v>88</v>
      </c>
      <c r="AV186" s="12" t="s">
        <v>88</v>
      </c>
      <c r="AW186" s="12" t="s">
        <v>34</v>
      </c>
      <c r="AX186" s="12" t="s">
        <v>86</v>
      </c>
      <c r="AY186" s="149" t="s">
        <v>136</v>
      </c>
    </row>
    <row r="187" spans="2:65" s="1" customFormat="1" ht="24.2" customHeight="1">
      <c r="B187" s="32"/>
      <c r="C187" s="168" t="s">
        <v>232</v>
      </c>
      <c r="D187" s="168" t="s">
        <v>199</v>
      </c>
      <c r="E187" s="169" t="s">
        <v>411</v>
      </c>
      <c r="F187" s="170" t="s">
        <v>412</v>
      </c>
      <c r="G187" s="171" t="s">
        <v>141</v>
      </c>
      <c r="H187" s="172">
        <v>2.7410000000000001</v>
      </c>
      <c r="I187" s="173"/>
      <c r="J187" s="174">
        <f>ROUND(I187*H187,2)</f>
        <v>0</v>
      </c>
      <c r="K187" s="175"/>
      <c r="L187" s="176"/>
      <c r="M187" s="177" t="s">
        <v>1</v>
      </c>
      <c r="N187" s="178" t="s">
        <v>43</v>
      </c>
      <c r="P187" s="143">
        <f>O187*H187</f>
        <v>0</v>
      </c>
      <c r="Q187" s="143">
        <v>6.7000000000000002E-4</v>
      </c>
      <c r="R187" s="143">
        <f>Q187*H187</f>
        <v>1.8364700000000002E-3</v>
      </c>
      <c r="S187" s="143">
        <v>0</v>
      </c>
      <c r="T187" s="144">
        <f>S187*H187</f>
        <v>0</v>
      </c>
      <c r="AR187" s="145" t="s">
        <v>179</v>
      </c>
      <c r="AT187" s="145" t="s">
        <v>199</v>
      </c>
      <c r="AU187" s="145" t="s">
        <v>88</v>
      </c>
      <c r="AY187" s="17" t="s">
        <v>136</v>
      </c>
      <c r="BE187" s="146">
        <f>IF(N187="základní",J187,0)</f>
        <v>0</v>
      </c>
      <c r="BF187" s="146">
        <f>IF(N187="snížená",J187,0)</f>
        <v>0</v>
      </c>
      <c r="BG187" s="146">
        <f>IF(N187="zákl. přenesená",J187,0)</f>
        <v>0</v>
      </c>
      <c r="BH187" s="146">
        <f>IF(N187="sníž. přenesená",J187,0)</f>
        <v>0</v>
      </c>
      <c r="BI187" s="146">
        <f>IF(N187="nulová",J187,0)</f>
        <v>0</v>
      </c>
      <c r="BJ187" s="17" t="s">
        <v>86</v>
      </c>
      <c r="BK187" s="146">
        <f>ROUND(I187*H187,2)</f>
        <v>0</v>
      </c>
      <c r="BL187" s="17" t="s">
        <v>142</v>
      </c>
      <c r="BM187" s="145" t="s">
        <v>413</v>
      </c>
    </row>
    <row r="188" spans="2:65" s="12" customFormat="1" ht="10.15">
      <c r="B188" s="147"/>
      <c r="D188" s="148" t="s">
        <v>144</v>
      </c>
      <c r="F188" s="150" t="s">
        <v>414</v>
      </c>
      <c r="H188" s="151">
        <v>2.7410000000000001</v>
      </c>
      <c r="I188" s="152"/>
      <c r="L188" s="147"/>
      <c r="M188" s="153"/>
      <c r="T188" s="154"/>
      <c r="AT188" s="149" t="s">
        <v>144</v>
      </c>
      <c r="AU188" s="149" t="s">
        <v>88</v>
      </c>
      <c r="AV188" s="12" t="s">
        <v>88</v>
      </c>
      <c r="AW188" s="12" t="s">
        <v>4</v>
      </c>
      <c r="AX188" s="12" t="s">
        <v>86</v>
      </c>
      <c r="AY188" s="149" t="s">
        <v>136</v>
      </c>
    </row>
    <row r="189" spans="2:65" s="1" customFormat="1" ht="24.2" customHeight="1">
      <c r="B189" s="32"/>
      <c r="C189" s="133" t="s">
        <v>237</v>
      </c>
      <c r="D189" s="133" t="s">
        <v>138</v>
      </c>
      <c r="E189" s="134" t="s">
        <v>238</v>
      </c>
      <c r="F189" s="135" t="s">
        <v>239</v>
      </c>
      <c r="G189" s="136" t="s">
        <v>141</v>
      </c>
      <c r="H189" s="137">
        <v>12.5</v>
      </c>
      <c r="I189" s="138"/>
      <c r="J189" s="139">
        <f>ROUND(I189*H189,2)</f>
        <v>0</v>
      </c>
      <c r="K189" s="140"/>
      <c r="L189" s="32"/>
      <c r="M189" s="141" t="s">
        <v>1</v>
      </c>
      <c r="N189" s="142" t="s">
        <v>43</v>
      </c>
      <c r="P189" s="143">
        <f>O189*H189</f>
        <v>0</v>
      </c>
      <c r="Q189" s="143">
        <v>0</v>
      </c>
      <c r="R189" s="143">
        <f>Q189*H189</f>
        <v>0</v>
      </c>
      <c r="S189" s="143">
        <v>0</v>
      </c>
      <c r="T189" s="144">
        <f>S189*H189</f>
        <v>0</v>
      </c>
      <c r="AR189" s="145" t="s">
        <v>142</v>
      </c>
      <c r="AT189" s="145" t="s">
        <v>138</v>
      </c>
      <c r="AU189" s="145" t="s">
        <v>88</v>
      </c>
      <c r="AY189" s="17" t="s">
        <v>136</v>
      </c>
      <c r="BE189" s="146">
        <f>IF(N189="základní",J189,0)</f>
        <v>0</v>
      </c>
      <c r="BF189" s="146">
        <f>IF(N189="snížená",J189,0)</f>
        <v>0</v>
      </c>
      <c r="BG189" s="146">
        <f>IF(N189="zákl. přenesená",J189,0)</f>
        <v>0</v>
      </c>
      <c r="BH189" s="146">
        <f>IF(N189="sníž. přenesená",J189,0)</f>
        <v>0</v>
      </c>
      <c r="BI189" s="146">
        <f>IF(N189="nulová",J189,0)</f>
        <v>0</v>
      </c>
      <c r="BJ189" s="17" t="s">
        <v>86</v>
      </c>
      <c r="BK189" s="146">
        <f>ROUND(I189*H189,2)</f>
        <v>0</v>
      </c>
      <c r="BL189" s="17" t="s">
        <v>142</v>
      </c>
      <c r="BM189" s="145" t="s">
        <v>415</v>
      </c>
    </row>
    <row r="190" spans="2:65" s="13" customFormat="1" ht="10.15">
      <c r="B190" s="155"/>
      <c r="D190" s="148" t="s">
        <v>144</v>
      </c>
      <c r="E190" s="156" t="s">
        <v>1</v>
      </c>
      <c r="F190" s="157" t="s">
        <v>370</v>
      </c>
      <c r="H190" s="156" t="s">
        <v>1</v>
      </c>
      <c r="I190" s="158"/>
      <c r="L190" s="155"/>
      <c r="M190" s="159"/>
      <c r="T190" s="160"/>
      <c r="AT190" s="156" t="s">
        <v>144</v>
      </c>
      <c r="AU190" s="156" t="s">
        <v>88</v>
      </c>
      <c r="AV190" s="13" t="s">
        <v>86</v>
      </c>
      <c r="AW190" s="13" t="s">
        <v>34</v>
      </c>
      <c r="AX190" s="13" t="s">
        <v>78</v>
      </c>
      <c r="AY190" s="156" t="s">
        <v>136</v>
      </c>
    </row>
    <row r="191" spans="2:65" s="12" customFormat="1" ht="10.15">
      <c r="B191" s="147"/>
      <c r="D191" s="148" t="s">
        <v>144</v>
      </c>
      <c r="E191" s="149" t="s">
        <v>1</v>
      </c>
      <c r="F191" s="150" t="s">
        <v>416</v>
      </c>
      <c r="H191" s="151">
        <v>12.5</v>
      </c>
      <c r="I191" s="152"/>
      <c r="L191" s="147"/>
      <c r="M191" s="153"/>
      <c r="T191" s="154"/>
      <c r="AT191" s="149" t="s">
        <v>144</v>
      </c>
      <c r="AU191" s="149" t="s">
        <v>88</v>
      </c>
      <c r="AV191" s="12" t="s">
        <v>88</v>
      </c>
      <c r="AW191" s="12" t="s">
        <v>34</v>
      </c>
      <c r="AX191" s="12" t="s">
        <v>86</v>
      </c>
      <c r="AY191" s="149" t="s">
        <v>136</v>
      </c>
    </row>
    <row r="192" spans="2:65" s="1" customFormat="1" ht="24.2" customHeight="1">
      <c r="B192" s="32"/>
      <c r="C192" s="168" t="s">
        <v>243</v>
      </c>
      <c r="D192" s="168" t="s">
        <v>199</v>
      </c>
      <c r="E192" s="169" t="s">
        <v>244</v>
      </c>
      <c r="F192" s="170" t="s">
        <v>245</v>
      </c>
      <c r="G192" s="171" t="s">
        <v>141</v>
      </c>
      <c r="H192" s="172">
        <v>12.688000000000001</v>
      </c>
      <c r="I192" s="173"/>
      <c r="J192" s="174">
        <f>ROUND(I192*H192,2)</f>
        <v>0</v>
      </c>
      <c r="K192" s="175"/>
      <c r="L192" s="176"/>
      <c r="M192" s="177" t="s">
        <v>1</v>
      </c>
      <c r="N192" s="178" t="s">
        <v>43</v>
      </c>
      <c r="P192" s="143">
        <f>O192*H192</f>
        <v>0</v>
      </c>
      <c r="Q192" s="143">
        <v>1.06E-3</v>
      </c>
      <c r="R192" s="143">
        <f>Q192*H192</f>
        <v>1.3449280000000001E-2</v>
      </c>
      <c r="S192" s="143">
        <v>0</v>
      </c>
      <c r="T192" s="144">
        <f>S192*H192</f>
        <v>0</v>
      </c>
      <c r="AR192" s="145" t="s">
        <v>179</v>
      </c>
      <c r="AT192" s="145" t="s">
        <v>199</v>
      </c>
      <c r="AU192" s="145" t="s">
        <v>88</v>
      </c>
      <c r="AY192" s="17" t="s">
        <v>136</v>
      </c>
      <c r="BE192" s="146">
        <f>IF(N192="základní",J192,0)</f>
        <v>0</v>
      </c>
      <c r="BF192" s="146">
        <f>IF(N192="snížená",J192,0)</f>
        <v>0</v>
      </c>
      <c r="BG192" s="146">
        <f>IF(N192="zákl. přenesená",J192,0)</f>
        <v>0</v>
      </c>
      <c r="BH192" s="146">
        <f>IF(N192="sníž. přenesená",J192,0)</f>
        <v>0</v>
      </c>
      <c r="BI192" s="146">
        <f>IF(N192="nulová",J192,0)</f>
        <v>0</v>
      </c>
      <c r="BJ192" s="17" t="s">
        <v>86</v>
      </c>
      <c r="BK192" s="146">
        <f>ROUND(I192*H192,2)</f>
        <v>0</v>
      </c>
      <c r="BL192" s="17" t="s">
        <v>142</v>
      </c>
      <c r="BM192" s="145" t="s">
        <v>417</v>
      </c>
    </row>
    <row r="193" spans="2:65" s="12" customFormat="1" ht="10.15">
      <c r="B193" s="147"/>
      <c r="D193" s="148" t="s">
        <v>144</v>
      </c>
      <c r="F193" s="150" t="s">
        <v>418</v>
      </c>
      <c r="H193" s="151">
        <v>12.688000000000001</v>
      </c>
      <c r="I193" s="152"/>
      <c r="L193" s="147"/>
      <c r="M193" s="153"/>
      <c r="T193" s="154"/>
      <c r="AT193" s="149" t="s">
        <v>144</v>
      </c>
      <c r="AU193" s="149" t="s">
        <v>88</v>
      </c>
      <c r="AV193" s="12" t="s">
        <v>88</v>
      </c>
      <c r="AW193" s="12" t="s">
        <v>4</v>
      </c>
      <c r="AX193" s="12" t="s">
        <v>86</v>
      </c>
      <c r="AY193" s="149" t="s">
        <v>136</v>
      </c>
    </row>
    <row r="194" spans="2:65" s="1" customFormat="1" ht="24.2" customHeight="1">
      <c r="B194" s="32"/>
      <c r="C194" s="133" t="s">
        <v>248</v>
      </c>
      <c r="D194" s="133" t="s">
        <v>138</v>
      </c>
      <c r="E194" s="134" t="s">
        <v>249</v>
      </c>
      <c r="F194" s="135" t="s">
        <v>250</v>
      </c>
      <c r="G194" s="136" t="s">
        <v>251</v>
      </c>
      <c r="H194" s="137">
        <v>21</v>
      </c>
      <c r="I194" s="138"/>
      <c r="J194" s="139">
        <f>ROUND(I194*H194,2)</f>
        <v>0</v>
      </c>
      <c r="K194" s="140"/>
      <c r="L194" s="32"/>
      <c r="M194" s="141" t="s">
        <v>1</v>
      </c>
      <c r="N194" s="142" t="s">
        <v>43</v>
      </c>
      <c r="P194" s="143">
        <f>O194*H194</f>
        <v>0</v>
      </c>
      <c r="Q194" s="143">
        <v>0</v>
      </c>
      <c r="R194" s="143">
        <f>Q194*H194</f>
        <v>0</v>
      </c>
      <c r="S194" s="143">
        <v>0</v>
      </c>
      <c r="T194" s="144">
        <f>S194*H194</f>
        <v>0</v>
      </c>
      <c r="AR194" s="145" t="s">
        <v>142</v>
      </c>
      <c r="AT194" s="145" t="s">
        <v>138</v>
      </c>
      <c r="AU194" s="145" t="s">
        <v>88</v>
      </c>
      <c r="AY194" s="17" t="s">
        <v>136</v>
      </c>
      <c r="BE194" s="146">
        <f>IF(N194="základní",J194,0)</f>
        <v>0</v>
      </c>
      <c r="BF194" s="146">
        <f>IF(N194="snížená",J194,0)</f>
        <v>0</v>
      </c>
      <c r="BG194" s="146">
        <f>IF(N194="zákl. přenesená",J194,0)</f>
        <v>0</v>
      </c>
      <c r="BH194" s="146">
        <f>IF(N194="sníž. přenesená",J194,0)</f>
        <v>0</v>
      </c>
      <c r="BI194" s="146">
        <f>IF(N194="nulová",J194,0)</f>
        <v>0</v>
      </c>
      <c r="BJ194" s="17" t="s">
        <v>86</v>
      </c>
      <c r="BK194" s="146">
        <f>ROUND(I194*H194,2)</f>
        <v>0</v>
      </c>
      <c r="BL194" s="17" t="s">
        <v>142</v>
      </c>
      <c r="BM194" s="145" t="s">
        <v>419</v>
      </c>
    </row>
    <row r="195" spans="2:65" s="12" customFormat="1" ht="10.15">
      <c r="B195" s="147"/>
      <c r="D195" s="148" t="s">
        <v>144</v>
      </c>
      <c r="E195" s="149" t="s">
        <v>1</v>
      </c>
      <c r="F195" s="150" t="s">
        <v>420</v>
      </c>
      <c r="H195" s="151">
        <v>21</v>
      </c>
      <c r="I195" s="152"/>
      <c r="L195" s="147"/>
      <c r="M195" s="153"/>
      <c r="T195" s="154"/>
      <c r="AT195" s="149" t="s">
        <v>144</v>
      </c>
      <c r="AU195" s="149" t="s">
        <v>88</v>
      </c>
      <c r="AV195" s="12" t="s">
        <v>88</v>
      </c>
      <c r="AW195" s="12" t="s">
        <v>34</v>
      </c>
      <c r="AX195" s="12" t="s">
        <v>86</v>
      </c>
      <c r="AY195" s="149" t="s">
        <v>136</v>
      </c>
    </row>
    <row r="196" spans="2:65" s="1" customFormat="1" ht="16.5" customHeight="1">
      <c r="B196" s="32"/>
      <c r="C196" s="168" t="s">
        <v>7</v>
      </c>
      <c r="D196" s="168" t="s">
        <v>199</v>
      </c>
      <c r="E196" s="169" t="s">
        <v>254</v>
      </c>
      <c r="F196" s="170" t="s">
        <v>255</v>
      </c>
      <c r="G196" s="171" t="s">
        <v>251</v>
      </c>
      <c r="H196" s="172">
        <v>21</v>
      </c>
      <c r="I196" s="173"/>
      <c r="J196" s="174">
        <f>ROUND(I196*H196,2)</f>
        <v>0</v>
      </c>
      <c r="K196" s="175"/>
      <c r="L196" s="176"/>
      <c r="M196" s="177" t="s">
        <v>1</v>
      </c>
      <c r="N196" s="178" t="s">
        <v>43</v>
      </c>
      <c r="P196" s="143">
        <f>O196*H196</f>
        <v>0</v>
      </c>
      <c r="Q196" s="143">
        <v>5.0000000000000002E-5</v>
      </c>
      <c r="R196" s="143">
        <f>Q196*H196</f>
        <v>1.0500000000000002E-3</v>
      </c>
      <c r="S196" s="143">
        <v>0</v>
      </c>
      <c r="T196" s="144">
        <f>S196*H196</f>
        <v>0</v>
      </c>
      <c r="AR196" s="145" t="s">
        <v>179</v>
      </c>
      <c r="AT196" s="145" t="s">
        <v>199</v>
      </c>
      <c r="AU196" s="145" t="s">
        <v>88</v>
      </c>
      <c r="AY196" s="17" t="s">
        <v>136</v>
      </c>
      <c r="BE196" s="146">
        <f>IF(N196="základní",J196,0)</f>
        <v>0</v>
      </c>
      <c r="BF196" s="146">
        <f>IF(N196="snížená",J196,0)</f>
        <v>0</v>
      </c>
      <c r="BG196" s="146">
        <f>IF(N196="zákl. přenesená",J196,0)</f>
        <v>0</v>
      </c>
      <c r="BH196" s="146">
        <f>IF(N196="sníž. přenesená",J196,0)</f>
        <v>0</v>
      </c>
      <c r="BI196" s="146">
        <f>IF(N196="nulová",J196,0)</f>
        <v>0</v>
      </c>
      <c r="BJ196" s="17" t="s">
        <v>86</v>
      </c>
      <c r="BK196" s="146">
        <f>ROUND(I196*H196,2)</f>
        <v>0</v>
      </c>
      <c r="BL196" s="17" t="s">
        <v>142</v>
      </c>
      <c r="BM196" s="145" t="s">
        <v>421</v>
      </c>
    </row>
    <row r="197" spans="2:65" s="1" customFormat="1" ht="24.2" customHeight="1">
      <c r="B197" s="32"/>
      <c r="C197" s="133" t="s">
        <v>257</v>
      </c>
      <c r="D197" s="133" t="s">
        <v>138</v>
      </c>
      <c r="E197" s="134" t="s">
        <v>422</v>
      </c>
      <c r="F197" s="135" t="s">
        <v>423</v>
      </c>
      <c r="G197" s="136" t="s">
        <v>251</v>
      </c>
      <c r="H197" s="137">
        <v>2</v>
      </c>
      <c r="I197" s="138"/>
      <c r="J197" s="139">
        <f>ROUND(I197*H197,2)</f>
        <v>0</v>
      </c>
      <c r="K197" s="140"/>
      <c r="L197" s="32"/>
      <c r="M197" s="141" t="s">
        <v>1</v>
      </c>
      <c r="N197" s="142" t="s">
        <v>43</v>
      </c>
      <c r="P197" s="143">
        <f>O197*H197</f>
        <v>0</v>
      </c>
      <c r="Q197" s="143">
        <v>0</v>
      </c>
      <c r="R197" s="143">
        <f>Q197*H197</f>
        <v>0</v>
      </c>
      <c r="S197" s="143">
        <v>0</v>
      </c>
      <c r="T197" s="144">
        <f>S197*H197</f>
        <v>0</v>
      </c>
      <c r="AR197" s="145" t="s">
        <v>142</v>
      </c>
      <c r="AT197" s="145" t="s">
        <v>138</v>
      </c>
      <c r="AU197" s="145" t="s">
        <v>88</v>
      </c>
      <c r="AY197" s="17" t="s">
        <v>136</v>
      </c>
      <c r="BE197" s="146">
        <f>IF(N197="základní",J197,0)</f>
        <v>0</v>
      </c>
      <c r="BF197" s="146">
        <f>IF(N197="snížená",J197,0)</f>
        <v>0</v>
      </c>
      <c r="BG197" s="146">
        <f>IF(N197="zákl. přenesená",J197,0)</f>
        <v>0</v>
      </c>
      <c r="BH197" s="146">
        <f>IF(N197="sníž. přenesená",J197,0)</f>
        <v>0</v>
      </c>
      <c r="BI197" s="146">
        <f>IF(N197="nulová",J197,0)</f>
        <v>0</v>
      </c>
      <c r="BJ197" s="17" t="s">
        <v>86</v>
      </c>
      <c r="BK197" s="146">
        <f>ROUND(I197*H197,2)</f>
        <v>0</v>
      </c>
      <c r="BL197" s="17" t="s">
        <v>142</v>
      </c>
      <c r="BM197" s="145" t="s">
        <v>424</v>
      </c>
    </row>
    <row r="198" spans="2:65" s="12" customFormat="1" ht="10.15">
      <c r="B198" s="147"/>
      <c r="D198" s="148" t="s">
        <v>144</v>
      </c>
      <c r="E198" s="149" t="s">
        <v>1</v>
      </c>
      <c r="F198" s="150" t="s">
        <v>425</v>
      </c>
      <c r="H198" s="151">
        <v>2</v>
      </c>
      <c r="I198" s="152"/>
      <c r="L198" s="147"/>
      <c r="M198" s="153"/>
      <c r="T198" s="154"/>
      <c r="AT198" s="149" t="s">
        <v>144</v>
      </c>
      <c r="AU198" s="149" t="s">
        <v>88</v>
      </c>
      <c r="AV198" s="12" t="s">
        <v>88</v>
      </c>
      <c r="AW198" s="12" t="s">
        <v>34</v>
      </c>
      <c r="AX198" s="12" t="s">
        <v>86</v>
      </c>
      <c r="AY198" s="149" t="s">
        <v>136</v>
      </c>
    </row>
    <row r="199" spans="2:65" s="1" customFormat="1" ht="16.5" customHeight="1">
      <c r="B199" s="32"/>
      <c r="C199" s="168" t="s">
        <v>262</v>
      </c>
      <c r="D199" s="168" t="s">
        <v>199</v>
      </c>
      <c r="E199" s="169" t="s">
        <v>426</v>
      </c>
      <c r="F199" s="170" t="s">
        <v>427</v>
      </c>
      <c r="G199" s="171" t="s">
        <v>251</v>
      </c>
      <c r="H199" s="172">
        <v>2</v>
      </c>
      <c r="I199" s="173"/>
      <c r="J199" s="174">
        <f>ROUND(I199*H199,2)</f>
        <v>0</v>
      </c>
      <c r="K199" s="175"/>
      <c r="L199" s="176"/>
      <c r="M199" s="177" t="s">
        <v>1</v>
      </c>
      <c r="N199" s="178" t="s">
        <v>43</v>
      </c>
      <c r="P199" s="143">
        <f>O199*H199</f>
        <v>0</v>
      </c>
      <c r="Q199" s="143">
        <v>1E-4</v>
      </c>
      <c r="R199" s="143">
        <f>Q199*H199</f>
        <v>2.0000000000000001E-4</v>
      </c>
      <c r="S199" s="143">
        <v>0</v>
      </c>
      <c r="T199" s="144">
        <f>S199*H199</f>
        <v>0</v>
      </c>
      <c r="AR199" s="145" t="s">
        <v>179</v>
      </c>
      <c r="AT199" s="145" t="s">
        <v>199</v>
      </c>
      <c r="AU199" s="145" t="s">
        <v>88</v>
      </c>
      <c r="AY199" s="17" t="s">
        <v>136</v>
      </c>
      <c r="BE199" s="146">
        <f>IF(N199="základní",J199,0)</f>
        <v>0</v>
      </c>
      <c r="BF199" s="146">
        <f>IF(N199="snížená",J199,0)</f>
        <v>0</v>
      </c>
      <c r="BG199" s="146">
        <f>IF(N199="zákl. přenesená",J199,0)</f>
        <v>0</v>
      </c>
      <c r="BH199" s="146">
        <f>IF(N199="sníž. přenesená",J199,0)</f>
        <v>0</v>
      </c>
      <c r="BI199" s="146">
        <f>IF(N199="nulová",J199,0)</f>
        <v>0</v>
      </c>
      <c r="BJ199" s="17" t="s">
        <v>86</v>
      </c>
      <c r="BK199" s="146">
        <f>ROUND(I199*H199,2)</f>
        <v>0</v>
      </c>
      <c r="BL199" s="17" t="s">
        <v>142</v>
      </c>
      <c r="BM199" s="145" t="s">
        <v>428</v>
      </c>
    </row>
    <row r="200" spans="2:65" s="1" customFormat="1" ht="24.2" customHeight="1">
      <c r="B200" s="32"/>
      <c r="C200" s="133" t="s">
        <v>266</v>
      </c>
      <c r="D200" s="133" t="s">
        <v>138</v>
      </c>
      <c r="E200" s="134" t="s">
        <v>267</v>
      </c>
      <c r="F200" s="135" t="s">
        <v>268</v>
      </c>
      <c r="G200" s="136" t="s">
        <v>251</v>
      </c>
      <c r="H200" s="137">
        <v>3</v>
      </c>
      <c r="I200" s="138"/>
      <c r="J200" s="139">
        <f>ROUND(I200*H200,2)</f>
        <v>0</v>
      </c>
      <c r="K200" s="140"/>
      <c r="L200" s="32"/>
      <c r="M200" s="141" t="s">
        <v>1</v>
      </c>
      <c r="N200" s="142" t="s">
        <v>43</v>
      </c>
      <c r="P200" s="143">
        <f>O200*H200</f>
        <v>0</v>
      </c>
      <c r="Q200" s="143">
        <v>0</v>
      </c>
      <c r="R200" s="143">
        <f>Q200*H200</f>
        <v>0</v>
      </c>
      <c r="S200" s="143">
        <v>0</v>
      </c>
      <c r="T200" s="144">
        <f>S200*H200</f>
        <v>0</v>
      </c>
      <c r="AR200" s="145" t="s">
        <v>142</v>
      </c>
      <c r="AT200" s="145" t="s">
        <v>138</v>
      </c>
      <c r="AU200" s="145" t="s">
        <v>88</v>
      </c>
      <c r="AY200" s="17" t="s">
        <v>136</v>
      </c>
      <c r="BE200" s="146">
        <f>IF(N200="základní",J200,0)</f>
        <v>0</v>
      </c>
      <c r="BF200" s="146">
        <f>IF(N200="snížená",J200,0)</f>
        <v>0</v>
      </c>
      <c r="BG200" s="146">
        <f>IF(N200="zákl. přenesená",J200,0)</f>
        <v>0</v>
      </c>
      <c r="BH200" s="146">
        <f>IF(N200="sníž. přenesená",J200,0)</f>
        <v>0</v>
      </c>
      <c r="BI200" s="146">
        <f>IF(N200="nulová",J200,0)</f>
        <v>0</v>
      </c>
      <c r="BJ200" s="17" t="s">
        <v>86</v>
      </c>
      <c r="BK200" s="146">
        <f>ROUND(I200*H200,2)</f>
        <v>0</v>
      </c>
      <c r="BL200" s="17" t="s">
        <v>142</v>
      </c>
      <c r="BM200" s="145" t="s">
        <v>429</v>
      </c>
    </row>
    <row r="201" spans="2:65" s="12" customFormat="1" ht="10.15">
      <c r="B201" s="147"/>
      <c r="D201" s="148" t="s">
        <v>144</v>
      </c>
      <c r="E201" s="149" t="s">
        <v>1</v>
      </c>
      <c r="F201" s="150" t="s">
        <v>430</v>
      </c>
      <c r="H201" s="151">
        <v>3</v>
      </c>
      <c r="I201" s="152"/>
      <c r="L201" s="147"/>
      <c r="M201" s="153"/>
      <c r="T201" s="154"/>
      <c r="AT201" s="149" t="s">
        <v>144</v>
      </c>
      <c r="AU201" s="149" t="s">
        <v>88</v>
      </c>
      <c r="AV201" s="12" t="s">
        <v>88</v>
      </c>
      <c r="AW201" s="12" t="s">
        <v>34</v>
      </c>
      <c r="AX201" s="12" t="s">
        <v>86</v>
      </c>
      <c r="AY201" s="149" t="s">
        <v>136</v>
      </c>
    </row>
    <row r="202" spans="2:65" s="1" customFormat="1" ht="16.5" customHeight="1">
      <c r="B202" s="32"/>
      <c r="C202" s="168" t="s">
        <v>271</v>
      </c>
      <c r="D202" s="168" t="s">
        <v>199</v>
      </c>
      <c r="E202" s="169" t="s">
        <v>272</v>
      </c>
      <c r="F202" s="170" t="s">
        <v>273</v>
      </c>
      <c r="G202" s="171" t="s">
        <v>274</v>
      </c>
      <c r="H202" s="172">
        <v>1</v>
      </c>
      <c r="I202" s="173"/>
      <c r="J202" s="174">
        <f>ROUND(I202*H202,2)</f>
        <v>0</v>
      </c>
      <c r="K202" s="175"/>
      <c r="L202" s="176"/>
      <c r="M202" s="177" t="s">
        <v>1</v>
      </c>
      <c r="N202" s="178" t="s">
        <v>43</v>
      </c>
      <c r="P202" s="143">
        <f>O202*H202</f>
        <v>0</v>
      </c>
      <c r="Q202" s="143">
        <v>0</v>
      </c>
      <c r="R202" s="143">
        <f>Q202*H202</f>
        <v>0</v>
      </c>
      <c r="S202" s="143">
        <v>0</v>
      </c>
      <c r="T202" s="144">
        <f>S202*H202</f>
        <v>0</v>
      </c>
      <c r="AR202" s="145" t="s">
        <v>179</v>
      </c>
      <c r="AT202" s="145" t="s">
        <v>199</v>
      </c>
      <c r="AU202" s="145" t="s">
        <v>88</v>
      </c>
      <c r="AY202" s="17" t="s">
        <v>136</v>
      </c>
      <c r="BE202" s="146">
        <f>IF(N202="základní",J202,0)</f>
        <v>0</v>
      </c>
      <c r="BF202" s="146">
        <f>IF(N202="snížená",J202,0)</f>
        <v>0</v>
      </c>
      <c r="BG202" s="146">
        <f>IF(N202="zákl. přenesená",J202,0)</f>
        <v>0</v>
      </c>
      <c r="BH202" s="146">
        <f>IF(N202="sníž. přenesená",J202,0)</f>
        <v>0</v>
      </c>
      <c r="BI202" s="146">
        <f>IF(N202="nulová",J202,0)</f>
        <v>0</v>
      </c>
      <c r="BJ202" s="17" t="s">
        <v>86</v>
      </c>
      <c r="BK202" s="146">
        <f>ROUND(I202*H202,2)</f>
        <v>0</v>
      </c>
      <c r="BL202" s="17" t="s">
        <v>142</v>
      </c>
      <c r="BM202" s="145" t="s">
        <v>431</v>
      </c>
    </row>
    <row r="203" spans="2:65" s="1" customFormat="1" ht="16.5" customHeight="1">
      <c r="B203" s="32"/>
      <c r="C203" s="168" t="s">
        <v>276</v>
      </c>
      <c r="D203" s="168" t="s">
        <v>199</v>
      </c>
      <c r="E203" s="169" t="s">
        <v>277</v>
      </c>
      <c r="F203" s="170" t="s">
        <v>278</v>
      </c>
      <c r="G203" s="171" t="s">
        <v>251</v>
      </c>
      <c r="H203" s="172">
        <v>2</v>
      </c>
      <c r="I203" s="173"/>
      <c r="J203" s="174">
        <f>ROUND(I203*H203,2)</f>
        <v>0</v>
      </c>
      <c r="K203" s="175"/>
      <c r="L203" s="176"/>
      <c r="M203" s="177" t="s">
        <v>1</v>
      </c>
      <c r="N203" s="178" t="s">
        <v>43</v>
      </c>
      <c r="P203" s="143">
        <f>O203*H203</f>
        <v>0</v>
      </c>
      <c r="Q203" s="143">
        <v>2.2000000000000001E-4</v>
      </c>
      <c r="R203" s="143">
        <f>Q203*H203</f>
        <v>4.4000000000000002E-4</v>
      </c>
      <c r="S203" s="143">
        <v>0</v>
      </c>
      <c r="T203" s="144">
        <f>S203*H203</f>
        <v>0</v>
      </c>
      <c r="AR203" s="145" t="s">
        <v>179</v>
      </c>
      <c r="AT203" s="145" t="s">
        <v>199</v>
      </c>
      <c r="AU203" s="145" t="s">
        <v>88</v>
      </c>
      <c r="AY203" s="17" t="s">
        <v>136</v>
      </c>
      <c r="BE203" s="146">
        <f>IF(N203="základní",J203,0)</f>
        <v>0</v>
      </c>
      <c r="BF203" s="146">
        <f>IF(N203="snížená",J203,0)</f>
        <v>0</v>
      </c>
      <c r="BG203" s="146">
        <f>IF(N203="zákl. přenesená",J203,0)</f>
        <v>0</v>
      </c>
      <c r="BH203" s="146">
        <f>IF(N203="sníž. přenesená",J203,0)</f>
        <v>0</v>
      </c>
      <c r="BI203" s="146">
        <f>IF(N203="nulová",J203,0)</f>
        <v>0</v>
      </c>
      <c r="BJ203" s="17" t="s">
        <v>86</v>
      </c>
      <c r="BK203" s="146">
        <f>ROUND(I203*H203,2)</f>
        <v>0</v>
      </c>
      <c r="BL203" s="17" t="s">
        <v>142</v>
      </c>
      <c r="BM203" s="145" t="s">
        <v>432</v>
      </c>
    </row>
    <row r="204" spans="2:65" s="1" customFormat="1" ht="21.75" customHeight="1">
      <c r="B204" s="32"/>
      <c r="C204" s="133" t="s">
        <v>280</v>
      </c>
      <c r="D204" s="133" t="s">
        <v>138</v>
      </c>
      <c r="E204" s="134" t="s">
        <v>281</v>
      </c>
      <c r="F204" s="135" t="s">
        <v>282</v>
      </c>
      <c r="G204" s="136" t="s">
        <v>251</v>
      </c>
      <c r="H204" s="137">
        <v>7</v>
      </c>
      <c r="I204" s="138"/>
      <c r="J204" s="139">
        <f>ROUND(I204*H204,2)</f>
        <v>0</v>
      </c>
      <c r="K204" s="140"/>
      <c r="L204" s="32"/>
      <c r="M204" s="141" t="s">
        <v>1</v>
      </c>
      <c r="N204" s="142" t="s">
        <v>43</v>
      </c>
      <c r="P204" s="143">
        <f>O204*H204</f>
        <v>0</v>
      </c>
      <c r="Q204" s="143">
        <v>7.2000000000000005E-4</v>
      </c>
      <c r="R204" s="143">
        <f>Q204*H204</f>
        <v>5.0400000000000002E-3</v>
      </c>
      <c r="S204" s="143">
        <v>0</v>
      </c>
      <c r="T204" s="144">
        <f>S204*H204</f>
        <v>0</v>
      </c>
      <c r="AR204" s="145" t="s">
        <v>142</v>
      </c>
      <c r="AT204" s="145" t="s">
        <v>138</v>
      </c>
      <c r="AU204" s="145" t="s">
        <v>88</v>
      </c>
      <c r="AY204" s="17" t="s">
        <v>136</v>
      </c>
      <c r="BE204" s="146">
        <f>IF(N204="základní",J204,0)</f>
        <v>0</v>
      </c>
      <c r="BF204" s="146">
        <f>IF(N204="snížená",J204,0)</f>
        <v>0</v>
      </c>
      <c r="BG204" s="146">
        <f>IF(N204="zákl. přenesená",J204,0)</f>
        <v>0</v>
      </c>
      <c r="BH204" s="146">
        <f>IF(N204="sníž. přenesená",J204,0)</f>
        <v>0</v>
      </c>
      <c r="BI204" s="146">
        <f>IF(N204="nulová",J204,0)</f>
        <v>0</v>
      </c>
      <c r="BJ204" s="17" t="s">
        <v>86</v>
      </c>
      <c r="BK204" s="146">
        <f>ROUND(I204*H204,2)</f>
        <v>0</v>
      </c>
      <c r="BL204" s="17" t="s">
        <v>142</v>
      </c>
      <c r="BM204" s="145" t="s">
        <v>433</v>
      </c>
    </row>
    <row r="205" spans="2:65" s="12" customFormat="1" ht="10.15">
      <c r="B205" s="147"/>
      <c r="D205" s="148" t="s">
        <v>144</v>
      </c>
      <c r="E205" s="149" t="s">
        <v>1</v>
      </c>
      <c r="F205" s="150" t="s">
        <v>434</v>
      </c>
      <c r="H205" s="151">
        <v>7</v>
      </c>
      <c r="I205" s="152"/>
      <c r="L205" s="147"/>
      <c r="M205" s="153"/>
      <c r="T205" s="154"/>
      <c r="AT205" s="149" t="s">
        <v>144</v>
      </c>
      <c r="AU205" s="149" t="s">
        <v>88</v>
      </c>
      <c r="AV205" s="12" t="s">
        <v>88</v>
      </c>
      <c r="AW205" s="12" t="s">
        <v>34</v>
      </c>
      <c r="AX205" s="12" t="s">
        <v>86</v>
      </c>
      <c r="AY205" s="149" t="s">
        <v>136</v>
      </c>
    </row>
    <row r="206" spans="2:65" s="1" customFormat="1" ht="16.5" customHeight="1">
      <c r="B206" s="32"/>
      <c r="C206" s="168" t="s">
        <v>284</v>
      </c>
      <c r="D206" s="168" t="s">
        <v>199</v>
      </c>
      <c r="E206" s="169" t="s">
        <v>285</v>
      </c>
      <c r="F206" s="170" t="s">
        <v>286</v>
      </c>
      <c r="G206" s="171" t="s">
        <v>274</v>
      </c>
      <c r="H206" s="172">
        <v>7</v>
      </c>
      <c r="I206" s="173"/>
      <c r="J206" s="174">
        <f>ROUND(I206*H206,2)</f>
        <v>0</v>
      </c>
      <c r="K206" s="175"/>
      <c r="L206" s="176"/>
      <c r="M206" s="177" t="s">
        <v>1</v>
      </c>
      <c r="N206" s="178" t="s">
        <v>43</v>
      </c>
      <c r="P206" s="143">
        <f>O206*H206</f>
        <v>0</v>
      </c>
      <c r="Q206" s="143">
        <v>0</v>
      </c>
      <c r="R206" s="143">
        <f>Q206*H206</f>
        <v>0</v>
      </c>
      <c r="S206" s="143">
        <v>0</v>
      </c>
      <c r="T206" s="144">
        <f>S206*H206</f>
        <v>0</v>
      </c>
      <c r="AR206" s="145" t="s">
        <v>179</v>
      </c>
      <c r="AT206" s="145" t="s">
        <v>199</v>
      </c>
      <c r="AU206" s="145" t="s">
        <v>88</v>
      </c>
      <c r="AY206" s="17" t="s">
        <v>136</v>
      </c>
      <c r="BE206" s="146">
        <f>IF(N206="základní",J206,0)</f>
        <v>0</v>
      </c>
      <c r="BF206" s="146">
        <f>IF(N206="snížená",J206,0)</f>
        <v>0</v>
      </c>
      <c r="BG206" s="146">
        <f>IF(N206="zákl. přenesená",J206,0)</f>
        <v>0</v>
      </c>
      <c r="BH206" s="146">
        <f>IF(N206="sníž. přenesená",J206,0)</f>
        <v>0</v>
      </c>
      <c r="BI206" s="146">
        <f>IF(N206="nulová",J206,0)</f>
        <v>0</v>
      </c>
      <c r="BJ206" s="17" t="s">
        <v>86</v>
      </c>
      <c r="BK206" s="146">
        <f>ROUND(I206*H206,2)</f>
        <v>0</v>
      </c>
      <c r="BL206" s="17" t="s">
        <v>142</v>
      </c>
      <c r="BM206" s="145" t="s">
        <v>435</v>
      </c>
    </row>
    <row r="207" spans="2:65" s="1" customFormat="1" ht="21.75" customHeight="1">
      <c r="B207" s="32"/>
      <c r="C207" s="133" t="s">
        <v>290</v>
      </c>
      <c r="D207" s="133" t="s">
        <v>138</v>
      </c>
      <c r="E207" s="134" t="s">
        <v>296</v>
      </c>
      <c r="F207" s="135" t="s">
        <v>297</v>
      </c>
      <c r="G207" s="136" t="s">
        <v>251</v>
      </c>
      <c r="H207" s="137">
        <v>2</v>
      </c>
      <c r="I207" s="138"/>
      <c r="J207" s="139">
        <f>ROUND(I207*H207,2)</f>
        <v>0</v>
      </c>
      <c r="K207" s="140"/>
      <c r="L207" s="32"/>
      <c r="M207" s="141" t="s">
        <v>1</v>
      </c>
      <c r="N207" s="142" t="s">
        <v>43</v>
      </c>
      <c r="P207" s="143">
        <f>O207*H207</f>
        <v>0</v>
      </c>
      <c r="Q207" s="143">
        <v>7.3999999999999999E-4</v>
      </c>
      <c r="R207" s="143">
        <f>Q207*H207</f>
        <v>1.48E-3</v>
      </c>
      <c r="S207" s="143">
        <v>0</v>
      </c>
      <c r="T207" s="144">
        <f>S207*H207</f>
        <v>0</v>
      </c>
      <c r="AR207" s="145" t="s">
        <v>142</v>
      </c>
      <c r="AT207" s="145" t="s">
        <v>138</v>
      </c>
      <c r="AU207" s="145" t="s">
        <v>88</v>
      </c>
      <c r="AY207" s="17" t="s">
        <v>136</v>
      </c>
      <c r="BE207" s="146">
        <f>IF(N207="základní",J207,0)</f>
        <v>0</v>
      </c>
      <c r="BF207" s="146">
        <f>IF(N207="snížená",J207,0)</f>
        <v>0</v>
      </c>
      <c r="BG207" s="146">
        <f>IF(N207="zákl. přenesená",J207,0)</f>
        <v>0</v>
      </c>
      <c r="BH207" s="146">
        <f>IF(N207="sníž. přenesená",J207,0)</f>
        <v>0</v>
      </c>
      <c r="BI207" s="146">
        <f>IF(N207="nulová",J207,0)</f>
        <v>0</v>
      </c>
      <c r="BJ207" s="17" t="s">
        <v>86</v>
      </c>
      <c r="BK207" s="146">
        <f>ROUND(I207*H207,2)</f>
        <v>0</v>
      </c>
      <c r="BL207" s="17" t="s">
        <v>142</v>
      </c>
      <c r="BM207" s="145" t="s">
        <v>436</v>
      </c>
    </row>
    <row r="208" spans="2:65" s="12" customFormat="1" ht="10.15">
      <c r="B208" s="147"/>
      <c r="D208" s="148" t="s">
        <v>144</v>
      </c>
      <c r="E208" s="149" t="s">
        <v>1</v>
      </c>
      <c r="F208" s="150" t="s">
        <v>299</v>
      </c>
      <c r="H208" s="151">
        <v>2</v>
      </c>
      <c r="I208" s="152"/>
      <c r="L208" s="147"/>
      <c r="M208" s="153"/>
      <c r="T208" s="154"/>
      <c r="AT208" s="149" t="s">
        <v>144</v>
      </c>
      <c r="AU208" s="149" t="s">
        <v>88</v>
      </c>
      <c r="AV208" s="12" t="s">
        <v>88</v>
      </c>
      <c r="AW208" s="12" t="s">
        <v>34</v>
      </c>
      <c r="AX208" s="12" t="s">
        <v>86</v>
      </c>
      <c r="AY208" s="149" t="s">
        <v>136</v>
      </c>
    </row>
    <row r="209" spans="2:65" s="1" customFormat="1" ht="16.5" customHeight="1">
      <c r="B209" s="32"/>
      <c r="C209" s="168" t="s">
        <v>295</v>
      </c>
      <c r="D209" s="168" t="s">
        <v>199</v>
      </c>
      <c r="E209" s="169" t="s">
        <v>301</v>
      </c>
      <c r="F209" s="170" t="s">
        <v>302</v>
      </c>
      <c r="G209" s="171" t="s">
        <v>274</v>
      </c>
      <c r="H209" s="172">
        <v>1</v>
      </c>
      <c r="I209" s="173"/>
      <c r="J209" s="174">
        <f>ROUND(I209*H209,2)</f>
        <v>0</v>
      </c>
      <c r="K209" s="175"/>
      <c r="L209" s="176"/>
      <c r="M209" s="177" t="s">
        <v>1</v>
      </c>
      <c r="N209" s="178" t="s">
        <v>43</v>
      </c>
      <c r="P209" s="143">
        <f>O209*H209</f>
        <v>0</v>
      </c>
      <c r="Q209" s="143">
        <v>0</v>
      </c>
      <c r="R209" s="143">
        <f>Q209*H209</f>
        <v>0</v>
      </c>
      <c r="S209" s="143">
        <v>0</v>
      </c>
      <c r="T209" s="144">
        <f>S209*H209</f>
        <v>0</v>
      </c>
      <c r="AR209" s="145" t="s">
        <v>179</v>
      </c>
      <c r="AT209" s="145" t="s">
        <v>199</v>
      </c>
      <c r="AU209" s="145" t="s">
        <v>88</v>
      </c>
      <c r="AY209" s="17" t="s">
        <v>136</v>
      </c>
      <c r="BE209" s="146">
        <f>IF(N209="základní",J209,0)</f>
        <v>0</v>
      </c>
      <c r="BF209" s="146">
        <f>IF(N209="snížená",J209,0)</f>
        <v>0</v>
      </c>
      <c r="BG209" s="146">
        <f>IF(N209="zákl. přenesená",J209,0)</f>
        <v>0</v>
      </c>
      <c r="BH209" s="146">
        <f>IF(N209="sníž. přenesená",J209,0)</f>
        <v>0</v>
      </c>
      <c r="BI209" s="146">
        <f>IF(N209="nulová",J209,0)</f>
        <v>0</v>
      </c>
      <c r="BJ209" s="17" t="s">
        <v>86</v>
      </c>
      <c r="BK209" s="146">
        <f>ROUND(I209*H209,2)</f>
        <v>0</v>
      </c>
      <c r="BL209" s="17" t="s">
        <v>142</v>
      </c>
      <c r="BM209" s="145" t="s">
        <v>437</v>
      </c>
    </row>
    <row r="210" spans="2:65" s="12" customFormat="1" ht="10.15">
      <c r="B210" s="147"/>
      <c r="D210" s="148" t="s">
        <v>144</v>
      </c>
      <c r="E210" s="149" t="s">
        <v>1</v>
      </c>
      <c r="F210" s="150" t="s">
        <v>438</v>
      </c>
      <c r="H210" s="151">
        <v>1</v>
      </c>
      <c r="I210" s="152"/>
      <c r="L210" s="147"/>
      <c r="M210" s="153"/>
      <c r="T210" s="154"/>
      <c r="AT210" s="149" t="s">
        <v>144</v>
      </c>
      <c r="AU210" s="149" t="s">
        <v>88</v>
      </c>
      <c r="AV210" s="12" t="s">
        <v>88</v>
      </c>
      <c r="AW210" s="12" t="s">
        <v>34</v>
      </c>
      <c r="AX210" s="12" t="s">
        <v>86</v>
      </c>
      <c r="AY210" s="149" t="s">
        <v>136</v>
      </c>
    </row>
    <row r="211" spans="2:65" s="1" customFormat="1" ht="16.5" customHeight="1">
      <c r="B211" s="32"/>
      <c r="C211" s="168" t="s">
        <v>300</v>
      </c>
      <c r="D211" s="168" t="s">
        <v>199</v>
      </c>
      <c r="E211" s="169" t="s">
        <v>439</v>
      </c>
      <c r="F211" s="170" t="s">
        <v>440</v>
      </c>
      <c r="G211" s="171" t="s">
        <v>274</v>
      </c>
      <c r="H211" s="172">
        <v>1</v>
      </c>
      <c r="I211" s="173"/>
      <c r="J211" s="174">
        <f>ROUND(I211*H211,2)</f>
        <v>0</v>
      </c>
      <c r="K211" s="175"/>
      <c r="L211" s="176"/>
      <c r="M211" s="177" t="s">
        <v>1</v>
      </c>
      <c r="N211" s="178" t="s">
        <v>43</v>
      </c>
      <c r="P211" s="143">
        <f>O211*H211</f>
        <v>0</v>
      </c>
      <c r="Q211" s="143">
        <v>0</v>
      </c>
      <c r="R211" s="143">
        <f>Q211*H211</f>
        <v>0</v>
      </c>
      <c r="S211" s="143">
        <v>0</v>
      </c>
      <c r="T211" s="144">
        <f>S211*H211</f>
        <v>0</v>
      </c>
      <c r="AR211" s="145" t="s">
        <v>179</v>
      </c>
      <c r="AT211" s="145" t="s">
        <v>199</v>
      </c>
      <c r="AU211" s="145" t="s">
        <v>88</v>
      </c>
      <c r="AY211" s="17" t="s">
        <v>136</v>
      </c>
      <c r="BE211" s="146">
        <f>IF(N211="základní",J211,0)</f>
        <v>0</v>
      </c>
      <c r="BF211" s="146">
        <f>IF(N211="snížená",J211,0)</f>
        <v>0</v>
      </c>
      <c r="BG211" s="146">
        <f>IF(N211="zákl. přenesená",J211,0)</f>
        <v>0</v>
      </c>
      <c r="BH211" s="146">
        <f>IF(N211="sníž. přenesená",J211,0)</f>
        <v>0</v>
      </c>
      <c r="BI211" s="146">
        <f>IF(N211="nulová",J211,0)</f>
        <v>0</v>
      </c>
      <c r="BJ211" s="17" t="s">
        <v>86</v>
      </c>
      <c r="BK211" s="146">
        <f>ROUND(I211*H211,2)</f>
        <v>0</v>
      </c>
      <c r="BL211" s="17" t="s">
        <v>142</v>
      </c>
      <c r="BM211" s="145" t="s">
        <v>441</v>
      </c>
    </row>
    <row r="212" spans="2:65" s="12" customFormat="1" ht="10.15">
      <c r="B212" s="147"/>
      <c r="D212" s="148" t="s">
        <v>144</v>
      </c>
      <c r="E212" s="149" t="s">
        <v>1</v>
      </c>
      <c r="F212" s="150" t="s">
        <v>442</v>
      </c>
      <c r="H212" s="151">
        <v>1</v>
      </c>
      <c r="I212" s="152"/>
      <c r="L212" s="147"/>
      <c r="M212" s="153"/>
      <c r="T212" s="154"/>
      <c r="AT212" s="149" t="s">
        <v>144</v>
      </c>
      <c r="AU212" s="149" t="s">
        <v>88</v>
      </c>
      <c r="AV212" s="12" t="s">
        <v>88</v>
      </c>
      <c r="AW212" s="12" t="s">
        <v>34</v>
      </c>
      <c r="AX212" s="12" t="s">
        <v>86</v>
      </c>
      <c r="AY212" s="149" t="s">
        <v>136</v>
      </c>
    </row>
    <row r="213" spans="2:65" s="1" customFormat="1" ht="24.2" customHeight="1">
      <c r="B213" s="32"/>
      <c r="C213" s="133" t="s">
        <v>306</v>
      </c>
      <c r="D213" s="133" t="s">
        <v>138</v>
      </c>
      <c r="E213" s="134" t="s">
        <v>307</v>
      </c>
      <c r="F213" s="135" t="s">
        <v>308</v>
      </c>
      <c r="G213" s="136" t="s">
        <v>141</v>
      </c>
      <c r="H213" s="137">
        <v>61.9</v>
      </c>
      <c r="I213" s="138"/>
      <c r="J213" s="139">
        <f>ROUND(I213*H213,2)</f>
        <v>0</v>
      </c>
      <c r="K213" s="140"/>
      <c r="L213" s="32"/>
      <c r="M213" s="141" t="s">
        <v>1</v>
      </c>
      <c r="N213" s="142" t="s">
        <v>43</v>
      </c>
      <c r="P213" s="143">
        <f>O213*H213</f>
        <v>0</v>
      </c>
      <c r="Q213" s="143">
        <v>0</v>
      </c>
      <c r="R213" s="143">
        <f>Q213*H213</f>
        <v>0</v>
      </c>
      <c r="S213" s="143">
        <v>0</v>
      </c>
      <c r="T213" s="144">
        <f>S213*H213</f>
        <v>0</v>
      </c>
      <c r="AR213" s="145" t="s">
        <v>142</v>
      </c>
      <c r="AT213" s="145" t="s">
        <v>138</v>
      </c>
      <c r="AU213" s="145" t="s">
        <v>88</v>
      </c>
      <c r="AY213" s="17" t="s">
        <v>136</v>
      </c>
      <c r="BE213" s="146">
        <f>IF(N213="základní",J213,0)</f>
        <v>0</v>
      </c>
      <c r="BF213" s="146">
        <f>IF(N213="snížená",J213,0)</f>
        <v>0</v>
      </c>
      <c r="BG213" s="146">
        <f>IF(N213="zákl. přenesená",J213,0)</f>
        <v>0</v>
      </c>
      <c r="BH213" s="146">
        <f>IF(N213="sníž. přenesená",J213,0)</f>
        <v>0</v>
      </c>
      <c r="BI213" s="146">
        <f>IF(N213="nulová",J213,0)</f>
        <v>0</v>
      </c>
      <c r="BJ213" s="17" t="s">
        <v>86</v>
      </c>
      <c r="BK213" s="146">
        <f>ROUND(I213*H213,2)</f>
        <v>0</v>
      </c>
      <c r="BL213" s="17" t="s">
        <v>142</v>
      </c>
      <c r="BM213" s="145" t="s">
        <v>443</v>
      </c>
    </row>
    <row r="214" spans="2:65" s="12" customFormat="1" ht="10.15">
      <c r="B214" s="147"/>
      <c r="D214" s="148" t="s">
        <v>144</v>
      </c>
      <c r="E214" s="149" t="s">
        <v>1</v>
      </c>
      <c r="F214" s="150" t="s">
        <v>444</v>
      </c>
      <c r="H214" s="151">
        <v>61.9</v>
      </c>
      <c r="I214" s="152"/>
      <c r="L214" s="147"/>
      <c r="M214" s="153"/>
      <c r="T214" s="154"/>
      <c r="AT214" s="149" t="s">
        <v>144</v>
      </c>
      <c r="AU214" s="149" t="s">
        <v>88</v>
      </c>
      <c r="AV214" s="12" t="s">
        <v>88</v>
      </c>
      <c r="AW214" s="12" t="s">
        <v>34</v>
      </c>
      <c r="AX214" s="12" t="s">
        <v>86</v>
      </c>
      <c r="AY214" s="149" t="s">
        <v>136</v>
      </c>
    </row>
    <row r="215" spans="2:65" s="1" customFormat="1" ht="16.5" customHeight="1">
      <c r="B215" s="32"/>
      <c r="C215" s="133" t="s">
        <v>311</v>
      </c>
      <c r="D215" s="133" t="s">
        <v>138</v>
      </c>
      <c r="E215" s="134" t="s">
        <v>312</v>
      </c>
      <c r="F215" s="135" t="s">
        <v>313</v>
      </c>
      <c r="G215" s="136" t="s">
        <v>141</v>
      </c>
      <c r="H215" s="137">
        <v>61.9</v>
      </c>
      <c r="I215" s="138"/>
      <c r="J215" s="139">
        <f>ROUND(I215*H215,2)</f>
        <v>0</v>
      </c>
      <c r="K215" s="140"/>
      <c r="L215" s="32"/>
      <c r="M215" s="141" t="s">
        <v>1</v>
      </c>
      <c r="N215" s="142" t="s">
        <v>43</v>
      </c>
      <c r="P215" s="143">
        <f>O215*H215</f>
        <v>0</v>
      </c>
      <c r="Q215" s="143">
        <v>0</v>
      </c>
      <c r="R215" s="143">
        <f>Q215*H215</f>
        <v>0</v>
      </c>
      <c r="S215" s="143">
        <v>0</v>
      </c>
      <c r="T215" s="144">
        <f>S215*H215</f>
        <v>0</v>
      </c>
      <c r="AR215" s="145" t="s">
        <v>142</v>
      </c>
      <c r="AT215" s="145" t="s">
        <v>138</v>
      </c>
      <c r="AU215" s="145" t="s">
        <v>88</v>
      </c>
      <c r="AY215" s="17" t="s">
        <v>136</v>
      </c>
      <c r="BE215" s="146">
        <f>IF(N215="základní",J215,0)</f>
        <v>0</v>
      </c>
      <c r="BF215" s="146">
        <f>IF(N215="snížená",J215,0)</f>
        <v>0</v>
      </c>
      <c r="BG215" s="146">
        <f>IF(N215="zákl. přenesená",J215,0)</f>
        <v>0</v>
      </c>
      <c r="BH215" s="146">
        <f>IF(N215="sníž. přenesená",J215,0)</f>
        <v>0</v>
      </c>
      <c r="BI215" s="146">
        <f>IF(N215="nulová",J215,0)</f>
        <v>0</v>
      </c>
      <c r="BJ215" s="17" t="s">
        <v>86</v>
      </c>
      <c r="BK215" s="146">
        <f>ROUND(I215*H215,2)</f>
        <v>0</v>
      </c>
      <c r="BL215" s="17" t="s">
        <v>142</v>
      </c>
      <c r="BM215" s="145" t="s">
        <v>445</v>
      </c>
    </row>
    <row r="216" spans="2:65" s="12" customFormat="1" ht="10.15">
      <c r="B216" s="147"/>
      <c r="D216" s="148" t="s">
        <v>144</v>
      </c>
      <c r="E216" s="149" t="s">
        <v>1</v>
      </c>
      <c r="F216" s="150" t="s">
        <v>444</v>
      </c>
      <c r="H216" s="151">
        <v>61.9</v>
      </c>
      <c r="I216" s="152"/>
      <c r="L216" s="147"/>
      <c r="M216" s="153"/>
      <c r="T216" s="154"/>
      <c r="AT216" s="149" t="s">
        <v>144</v>
      </c>
      <c r="AU216" s="149" t="s">
        <v>88</v>
      </c>
      <c r="AV216" s="12" t="s">
        <v>88</v>
      </c>
      <c r="AW216" s="12" t="s">
        <v>34</v>
      </c>
      <c r="AX216" s="12" t="s">
        <v>86</v>
      </c>
      <c r="AY216" s="149" t="s">
        <v>136</v>
      </c>
    </row>
    <row r="217" spans="2:65" s="1" customFormat="1" ht="24.2" customHeight="1">
      <c r="B217" s="32"/>
      <c r="C217" s="133" t="s">
        <v>315</v>
      </c>
      <c r="D217" s="133" t="s">
        <v>138</v>
      </c>
      <c r="E217" s="134" t="s">
        <v>316</v>
      </c>
      <c r="F217" s="135" t="s">
        <v>317</v>
      </c>
      <c r="G217" s="136" t="s">
        <v>251</v>
      </c>
      <c r="H217" s="137">
        <v>9</v>
      </c>
      <c r="I217" s="138"/>
      <c r="J217" s="139">
        <f>ROUND(I217*H217,2)</f>
        <v>0</v>
      </c>
      <c r="K217" s="140"/>
      <c r="L217" s="32"/>
      <c r="M217" s="141" t="s">
        <v>1</v>
      </c>
      <c r="N217" s="142" t="s">
        <v>43</v>
      </c>
      <c r="P217" s="143">
        <f>O217*H217</f>
        <v>0</v>
      </c>
      <c r="Q217" s="143">
        <v>0</v>
      </c>
      <c r="R217" s="143">
        <f>Q217*H217</f>
        <v>0</v>
      </c>
      <c r="S217" s="143">
        <v>0</v>
      </c>
      <c r="T217" s="144">
        <f>S217*H217</f>
        <v>0</v>
      </c>
      <c r="AR217" s="145" t="s">
        <v>142</v>
      </c>
      <c r="AT217" s="145" t="s">
        <v>138</v>
      </c>
      <c r="AU217" s="145" t="s">
        <v>88</v>
      </c>
      <c r="AY217" s="17" t="s">
        <v>136</v>
      </c>
      <c r="BE217" s="146">
        <f>IF(N217="základní",J217,0)</f>
        <v>0</v>
      </c>
      <c r="BF217" s="146">
        <f>IF(N217="snížená",J217,0)</f>
        <v>0</v>
      </c>
      <c r="BG217" s="146">
        <f>IF(N217="zákl. přenesená",J217,0)</f>
        <v>0</v>
      </c>
      <c r="BH217" s="146">
        <f>IF(N217="sníž. přenesená",J217,0)</f>
        <v>0</v>
      </c>
      <c r="BI217" s="146">
        <f>IF(N217="nulová",J217,0)</f>
        <v>0</v>
      </c>
      <c r="BJ217" s="17" t="s">
        <v>86</v>
      </c>
      <c r="BK217" s="146">
        <f>ROUND(I217*H217,2)</f>
        <v>0</v>
      </c>
      <c r="BL217" s="17" t="s">
        <v>142</v>
      </c>
      <c r="BM217" s="145" t="s">
        <v>446</v>
      </c>
    </row>
    <row r="218" spans="2:65" s="12" customFormat="1" ht="10.15">
      <c r="B218" s="147"/>
      <c r="D218" s="148" t="s">
        <v>144</v>
      </c>
      <c r="E218" s="149" t="s">
        <v>1</v>
      </c>
      <c r="F218" s="150" t="s">
        <v>447</v>
      </c>
      <c r="H218" s="151">
        <v>9</v>
      </c>
      <c r="I218" s="152"/>
      <c r="L218" s="147"/>
      <c r="M218" s="153"/>
      <c r="T218" s="154"/>
      <c r="AT218" s="149" t="s">
        <v>144</v>
      </c>
      <c r="AU218" s="149" t="s">
        <v>88</v>
      </c>
      <c r="AV218" s="12" t="s">
        <v>88</v>
      </c>
      <c r="AW218" s="12" t="s">
        <v>34</v>
      </c>
      <c r="AX218" s="12" t="s">
        <v>86</v>
      </c>
      <c r="AY218" s="149" t="s">
        <v>136</v>
      </c>
    </row>
    <row r="219" spans="2:65" s="1" customFormat="1" ht="33" customHeight="1">
      <c r="B219" s="32"/>
      <c r="C219" s="133" t="s">
        <v>320</v>
      </c>
      <c r="D219" s="133" t="s">
        <v>138</v>
      </c>
      <c r="E219" s="134" t="s">
        <v>321</v>
      </c>
      <c r="F219" s="135" t="s">
        <v>322</v>
      </c>
      <c r="G219" s="136" t="s">
        <v>251</v>
      </c>
      <c r="H219" s="137">
        <v>9</v>
      </c>
      <c r="I219" s="138"/>
      <c r="J219" s="139">
        <f>ROUND(I219*H219,2)</f>
        <v>0</v>
      </c>
      <c r="K219" s="140"/>
      <c r="L219" s="32"/>
      <c r="M219" s="141" t="s">
        <v>1</v>
      </c>
      <c r="N219" s="142" t="s">
        <v>43</v>
      </c>
      <c r="P219" s="143">
        <f>O219*H219</f>
        <v>0</v>
      </c>
      <c r="Q219" s="143">
        <v>0.36191000000000001</v>
      </c>
      <c r="R219" s="143">
        <f>Q219*H219</f>
        <v>3.25719</v>
      </c>
      <c r="S219" s="143">
        <v>0</v>
      </c>
      <c r="T219" s="144">
        <f>S219*H219</f>
        <v>0</v>
      </c>
      <c r="AR219" s="145" t="s">
        <v>142</v>
      </c>
      <c r="AT219" s="145" t="s">
        <v>138</v>
      </c>
      <c r="AU219" s="145" t="s">
        <v>88</v>
      </c>
      <c r="AY219" s="17" t="s">
        <v>136</v>
      </c>
      <c r="BE219" s="146">
        <f>IF(N219="základní",J219,0)</f>
        <v>0</v>
      </c>
      <c r="BF219" s="146">
        <f>IF(N219="snížená",J219,0)</f>
        <v>0</v>
      </c>
      <c r="BG219" s="146">
        <f>IF(N219="zákl. přenesená",J219,0)</f>
        <v>0</v>
      </c>
      <c r="BH219" s="146">
        <f>IF(N219="sníž. přenesená",J219,0)</f>
        <v>0</v>
      </c>
      <c r="BI219" s="146">
        <f>IF(N219="nulová",J219,0)</f>
        <v>0</v>
      </c>
      <c r="BJ219" s="17" t="s">
        <v>86</v>
      </c>
      <c r="BK219" s="146">
        <f>ROUND(I219*H219,2)</f>
        <v>0</v>
      </c>
      <c r="BL219" s="17" t="s">
        <v>142</v>
      </c>
      <c r="BM219" s="145" t="s">
        <v>448</v>
      </c>
    </row>
    <row r="220" spans="2:65" s="13" customFormat="1" ht="10.15">
      <c r="B220" s="155"/>
      <c r="D220" s="148" t="s">
        <v>144</v>
      </c>
      <c r="E220" s="156" t="s">
        <v>1</v>
      </c>
      <c r="F220" s="157" t="s">
        <v>449</v>
      </c>
      <c r="H220" s="156" t="s">
        <v>1</v>
      </c>
      <c r="I220" s="158"/>
      <c r="L220" s="155"/>
      <c r="M220" s="159"/>
      <c r="T220" s="160"/>
      <c r="AT220" s="156" t="s">
        <v>144</v>
      </c>
      <c r="AU220" s="156" t="s">
        <v>88</v>
      </c>
      <c r="AV220" s="13" t="s">
        <v>86</v>
      </c>
      <c r="AW220" s="13" t="s">
        <v>34</v>
      </c>
      <c r="AX220" s="13" t="s">
        <v>78</v>
      </c>
      <c r="AY220" s="156" t="s">
        <v>136</v>
      </c>
    </row>
    <row r="221" spans="2:65" s="12" customFormat="1" ht="10.15">
      <c r="B221" s="147"/>
      <c r="D221" s="148" t="s">
        <v>144</v>
      </c>
      <c r="E221" s="149" t="s">
        <v>1</v>
      </c>
      <c r="F221" s="150" t="s">
        <v>450</v>
      </c>
      <c r="H221" s="151">
        <v>7</v>
      </c>
      <c r="I221" s="152"/>
      <c r="L221" s="147"/>
      <c r="M221" s="153"/>
      <c r="T221" s="154"/>
      <c r="AT221" s="149" t="s">
        <v>144</v>
      </c>
      <c r="AU221" s="149" t="s">
        <v>88</v>
      </c>
      <c r="AV221" s="12" t="s">
        <v>88</v>
      </c>
      <c r="AW221" s="12" t="s">
        <v>34</v>
      </c>
      <c r="AX221" s="12" t="s">
        <v>78</v>
      </c>
      <c r="AY221" s="149" t="s">
        <v>136</v>
      </c>
    </row>
    <row r="222" spans="2:65" s="12" customFormat="1" ht="10.15">
      <c r="B222" s="147"/>
      <c r="D222" s="148" t="s">
        <v>144</v>
      </c>
      <c r="E222" s="149" t="s">
        <v>1</v>
      </c>
      <c r="F222" s="150" t="s">
        <v>451</v>
      </c>
      <c r="H222" s="151">
        <v>2</v>
      </c>
      <c r="I222" s="152"/>
      <c r="L222" s="147"/>
      <c r="M222" s="153"/>
      <c r="T222" s="154"/>
      <c r="AT222" s="149" t="s">
        <v>144</v>
      </c>
      <c r="AU222" s="149" t="s">
        <v>88</v>
      </c>
      <c r="AV222" s="12" t="s">
        <v>88</v>
      </c>
      <c r="AW222" s="12" t="s">
        <v>34</v>
      </c>
      <c r="AX222" s="12" t="s">
        <v>78</v>
      </c>
      <c r="AY222" s="149" t="s">
        <v>136</v>
      </c>
    </row>
    <row r="223" spans="2:65" s="14" customFormat="1" ht="10.15">
      <c r="B223" s="161"/>
      <c r="D223" s="148" t="s">
        <v>144</v>
      </c>
      <c r="E223" s="162" t="s">
        <v>1</v>
      </c>
      <c r="F223" s="163" t="s">
        <v>157</v>
      </c>
      <c r="H223" s="164">
        <v>9</v>
      </c>
      <c r="I223" s="165"/>
      <c r="L223" s="161"/>
      <c r="M223" s="166"/>
      <c r="T223" s="167"/>
      <c r="AT223" s="162" t="s">
        <v>144</v>
      </c>
      <c r="AU223" s="162" t="s">
        <v>88</v>
      </c>
      <c r="AV223" s="14" t="s">
        <v>142</v>
      </c>
      <c r="AW223" s="14" t="s">
        <v>34</v>
      </c>
      <c r="AX223" s="14" t="s">
        <v>86</v>
      </c>
      <c r="AY223" s="162" t="s">
        <v>136</v>
      </c>
    </row>
    <row r="224" spans="2:65" s="1" customFormat="1" ht="24.2" customHeight="1">
      <c r="B224" s="32"/>
      <c r="C224" s="168" t="s">
        <v>326</v>
      </c>
      <c r="D224" s="168" t="s">
        <v>199</v>
      </c>
      <c r="E224" s="169" t="s">
        <v>327</v>
      </c>
      <c r="F224" s="170" t="s">
        <v>328</v>
      </c>
      <c r="G224" s="171" t="s">
        <v>251</v>
      </c>
      <c r="H224" s="172">
        <v>7</v>
      </c>
      <c r="I224" s="173"/>
      <c r="J224" s="174">
        <f>ROUND(I224*H224,2)</f>
        <v>0</v>
      </c>
      <c r="K224" s="175"/>
      <c r="L224" s="176"/>
      <c r="M224" s="177" t="s">
        <v>1</v>
      </c>
      <c r="N224" s="178" t="s">
        <v>43</v>
      </c>
      <c r="P224" s="143">
        <f>O224*H224</f>
        <v>0</v>
      </c>
      <c r="Q224" s="143">
        <v>0.115</v>
      </c>
      <c r="R224" s="143">
        <f>Q224*H224</f>
        <v>0.80500000000000005</v>
      </c>
      <c r="S224" s="143">
        <v>0</v>
      </c>
      <c r="T224" s="144">
        <f>S224*H224</f>
        <v>0</v>
      </c>
      <c r="AR224" s="145" t="s">
        <v>179</v>
      </c>
      <c r="AT224" s="145" t="s">
        <v>199</v>
      </c>
      <c r="AU224" s="145" t="s">
        <v>88</v>
      </c>
      <c r="AY224" s="17" t="s">
        <v>136</v>
      </c>
      <c r="BE224" s="146">
        <f>IF(N224="základní",J224,0)</f>
        <v>0</v>
      </c>
      <c r="BF224" s="146">
        <f>IF(N224="snížená",J224,0)</f>
        <v>0</v>
      </c>
      <c r="BG224" s="146">
        <f>IF(N224="zákl. přenesená",J224,0)</f>
        <v>0</v>
      </c>
      <c r="BH224" s="146">
        <f>IF(N224="sníž. přenesená",J224,0)</f>
        <v>0</v>
      </c>
      <c r="BI224" s="146">
        <f>IF(N224="nulová",J224,0)</f>
        <v>0</v>
      </c>
      <c r="BJ224" s="17" t="s">
        <v>86</v>
      </c>
      <c r="BK224" s="146">
        <f>ROUND(I224*H224,2)</f>
        <v>0</v>
      </c>
      <c r="BL224" s="17" t="s">
        <v>142</v>
      </c>
      <c r="BM224" s="145" t="s">
        <v>452</v>
      </c>
    </row>
    <row r="225" spans="2:65" s="13" customFormat="1" ht="10.15">
      <c r="B225" s="155"/>
      <c r="D225" s="148" t="s">
        <v>144</v>
      </c>
      <c r="E225" s="156" t="s">
        <v>1</v>
      </c>
      <c r="F225" s="157" t="s">
        <v>449</v>
      </c>
      <c r="H225" s="156" t="s">
        <v>1</v>
      </c>
      <c r="I225" s="158"/>
      <c r="L225" s="155"/>
      <c r="M225" s="159"/>
      <c r="T225" s="160"/>
      <c r="AT225" s="156" t="s">
        <v>144</v>
      </c>
      <c r="AU225" s="156" t="s">
        <v>88</v>
      </c>
      <c r="AV225" s="13" t="s">
        <v>86</v>
      </c>
      <c r="AW225" s="13" t="s">
        <v>34</v>
      </c>
      <c r="AX225" s="13" t="s">
        <v>78</v>
      </c>
      <c r="AY225" s="156" t="s">
        <v>136</v>
      </c>
    </row>
    <row r="226" spans="2:65" s="13" customFormat="1" ht="10.15">
      <c r="B226" s="155"/>
      <c r="D226" s="148" t="s">
        <v>144</v>
      </c>
      <c r="E226" s="156" t="s">
        <v>1</v>
      </c>
      <c r="F226" s="157" t="s">
        <v>453</v>
      </c>
      <c r="H226" s="156" t="s">
        <v>1</v>
      </c>
      <c r="I226" s="158"/>
      <c r="L226" s="155"/>
      <c r="M226" s="159"/>
      <c r="T226" s="160"/>
      <c r="AT226" s="156" t="s">
        <v>144</v>
      </c>
      <c r="AU226" s="156" t="s">
        <v>88</v>
      </c>
      <c r="AV226" s="13" t="s">
        <v>86</v>
      </c>
      <c r="AW226" s="13" t="s">
        <v>34</v>
      </c>
      <c r="AX226" s="13" t="s">
        <v>78</v>
      </c>
      <c r="AY226" s="156" t="s">
        <v>136</v>
      </c>
    </row>
    <row r="227" spans="2:65" s="12" customFormat="1" ht="10.15">
      <c r="B227" s="147"/>
      <c r="D227" s="148" t="s">
        <v>144</v>
      </c>
      <c r="E227" s="149" t="s">
        <v>1</v>
      </c>
      <c r="F227" s="150" t="s">
        <v>454</v>
      </c>
      <c r="H227" s="151">
        <v>1</v>
      </c>
      <c r="I227" s="152"/>
      <c r="L227" s="147"/>
      <c r="M227" s="153"/>
      <c r="T227" s="154"/>
      <c r="AT227" s="149" t="s">
        <v>144</v>
      </c>
      <c r="AU227" s="149" t="s">
        <v>88</v>
      </c>
      <c r="AV227" s="12" t="s">
        <v>88</v>
      </c>
      <c r="AW227" s="12" t="s">
        <v>34</v>
      </c>
      <c r="AX227" s="12" t="s">
        <v>78</v>
      </c>
      <c r="AY227" s="149" t="s">
        <v>136</v>
      </c>
    </row>
    <row r="228" spans="2:65" s="12" customFormat="1" ht="10.15">
      <c r="B228" s="147"/>
      <c r="D228" s="148" t="s">
        <v>144</v>
      </c>
      <c r="E228" s="149" t="s">
        <v>1</v>
      </c>
      <c r="F228" s="150" t="s">
        <v>455</v>
      </c>
      <c r="H228" s="151">
        <v>3</v>
      </c>
      <c r="I228" s="152"/>
      <c r="L228" s="147"/>
      <c r="M228" s="153"/>
      <c r="T228" s="154"/>
      <c r="AT228" s="149" t="s">
        <v>144</v>
      </c>
      <c r="AU228" s="149" t="s">
        <v>88</v>
      </c>
      <c r="AV228" s="12" t="s">
        <v>88</v>
      </c>
      <c r="AW228" s="12" t="s">
        <v>34</v>
      </c>
      <c r="AX228" s="12" t="s">
        <v>78</v>
      </c>
      <c r="AY228" s="149" t="s">
        <v>136</v>
      </c>
    </row>
    <row r="229" spans="2:65" s="12" customFormat="1" ht="10.15">
      <c r="B229" s="147"/>
      <c r="D229" s="148" t="s">
        <v>144</v>
      </c>
      <c r="E229" s="149" t="s">
        <v>1</v>
      </c>
      <c r="F229" s="150" t="s">
        <v>456</v>
      </c>
      <c r="H229" s="151">
        <v>3</v>
      </c>
      <c r="I229" s="152"/>
      <c r="L229" s="147"/>
      <c r="M229" s="153"/>
      <c r="T229" s="154"/>
      <c r="AT229" s="149" t="s">
        <v>144</v>
      </c>
      <c r="AU229" s="149" t="s">
        <v>88</v>
      </c>
      <c r="AV229" s="12" t="s">
        <v>88</v>
      </c>
      <c r="AW229" s="12" t="s">
        <v>34</v>
      </c>
      <c r="AX229" s="12" t="s">
        <v>78</v>
      </c>
      <c r="AY229" s="149" t="s">
        <v>136</v>
      </c>
    </row>
    <row r="230" spans="2:65" s="14" customFormat="1" ht="10.15">
      <c r="B230" s="161"/>
      <c r="D230" s="148" t="s">
        <v>144</v>
      </c>
      <c r="E230" s="162" t="s">
        <v>1</v>
      </c>
      <c r="F230" s="163" t="s">
        <v>157</v>
      </c>
      <c r="H230" s="164">
        <v>7</v>
      </c>
      <c r="I230" s="165"/>
      <c r="L230" s="161"/>
      <c r="M230" s="166"/>
      <c r="T230" s="167"/>
      <c r="AT230" s="162" t="s">
        <v>144</v>
      </c>
      <c r="AU230" s="162" t="s">
        <v>88</v>
      </c>
      <c r="AV230" s="14" t="s">
        <v>142</v>
      </c>
      <c r="AW230" s="14" t="s">
        <v>34</v>
      </c>
      <c r="AX230" s="14" t="s">
        <v>86</v>
      </c>
      <c r="AY230" s="162" t="s">
        <v>136</v>
      </c>
    </row>
    <row r="231" spans="2:65" s="1" customFormat="1" ht="24.2" customHeight="1">
      <c r="B231" s="32"/>
      <c r="C231" s="168" t="s">
        <v>332</v>
      </c>
      <c r="D231" s="168" t="s">
        <v>199</v>
      </c>
      <c r="E231" s="169" t="s">
        <v>333</v>
      </c>
      <c r="F231" s="170" t="s">
        <v>334</v>
      </c>
      <c r="G231" s="171" t="s">
        <v>251</v>
      </c>
      <c r="H231" s="172">
        <v>2</v>
      </c>
      <c r="I231" s="173"/>
      <c r="J231" s="174">
        <f>ROUND(I231*H231,2)</f>
        <v>0</v>
      </c>
      <c r="K231" s="175"/>
      <c r="L231" s="176"/>
      <c r="M231" s="177" t="s">
        <v>1</v>
      </c>
      <c r="N231" s="178" t="s">
        <v>43</v>
      </c>
      <c r="P231" s="143">
        <f>O231*H231</f>
        <v>0</v>
      </c>
      <c r="Q231" s="143">
        <v>0.115</v>
      </c>
      <c r="R231" s="143">
        <f>Q231*H231</f>
        <v>0.23</v>
      </c>
      <c r="S231" s="143">
        <v>0</v>
      </c>
      <c r="T231" s="144">
        <f>S231*H231</f>
        <v>0</v>
      </c>
      <c r="AR231" s="145" t="s">
        <v>179</v>
      </c>
      <c r="AT231" s="145" t="s">
        <v>199</v>
      </c>
      <c r="AU231" s="145" t="s">
        <v>88</v>
      </c>
      <c r="AY231" s="17" t="s">
        <v>136</v>
      </c>
      <c r="BE231" s="146">
        <f>IF(N231="základní",J231,0)</f>
        <v>0</v>
      </c>
      <c r="BF231" s="146">
        <f>IF(N231="snížená",J231,0)</f>
        <v>0</v>
      </c>
      <c r="BG231" s="146">
        <f>IF(N231="zákl. přenesená",J231,0)</f>
        <v>0</v>
      </c>
      <c r="BH231" s="146">
        <f>IF(N231="sníž. přenesená",J231,0)</f>
        <v>0</v>
      </c>
      <c r="BI231" s="146">
        <f>IF(N231="nulová",J231,0)</f>
        <v>0</v>
      </c>
      <c r="BJ231" s="17" t="s">
        <v>86</v>
      </c>
      <c r="BK231" s="146">
        <f>ROUND(I231*H231,2)</f>
        <v>0</v>
      </c>
      <c r="BL231" s="17" t="s">
        <v>142</v>
      </c>
      <c r="BM231" s="145" t="s">
        <v>457</v>
      </c>
    </row>
    <row r="232" spans="2:65" s="13" customFormat="1" ht="10.15">
      <c r="B232" s="155"/>
      <c r="D232" s="148" t="s">
        <v>144</v>
      </c>
      <c r="E232" s="156" t="s">
        <v>1</v>
      </c>
      <c r="F232" s="157" t="s">
        <v>449</v>
      </c>
      <c r="H232" s="156" t="s">
        <v>1</v>
      </c>
      <c r="I232" s="158"/>
      <c r="L232" s="155"/>
      <c r="M232" s="159"/>
      <c r="T232" s="160"/>
      <c r="AT232" s="156" t="s">
        <v>144</v>
      </c>
      <c r="AU232" s="156" t="s">
        <v>88</v>
      </c>
      <c r="AV232" s="13" t="s">
        <v>86</v>
      </c>
      <c r="AW232" s="13" t="s">
        <v>34</v>
      </c>
      <c r="AX232" s="13" t="s">
        <v>78</v>
      </c>
      <c r="AY232" s="156" t="s">
        <v>136</v>
      </c>
    </row>
    <row r="233" spans="2:65" s="13" customFormat="1" ht="10.15">
      <c r="B233" s="155"/>
      <c r="D233" s="148" t="s">
        <v>144</v>
      </c>
      <c r="E233" s="156" t="s">
        <v>1</v>
      </c>
      <c r="F233" s="157" t="s">
        <v>458</v>
      </c>
      <c r="H233" s="156" t="s">
        <v>1</v>
      </c>
      <c r="I233" s="158"/>
      <c r="L233" s="155"/>
      <c r="M233" s="159"/>
      <c r="T233" s="160"/>
      <c r="AT233" s="156" t="s">
        <v>144</v>
      </c>
      <c r="AU233" s="156" t="s">
        <v>88</v>
      </c>
      <c r="AV233" s="13" t="s">
        <v>86</v>
      </c>
      <c r="AW233" s="13" t="s">
        <v>34</v>
      </c>
      <c r="AX233" s="13" t="s">
        <v>78</v>
      </c>
      <c r="AY233" s="156" t="s">
        <v>136</v>
      </c>
    </row>
    <row r="234" spans="2:65" s="12" customFormat="1" ht="10.15">
      <c r="B234" s="147"/>
      <c r="D234" s="148" t="s">
        <v>144</v>
      </c>
      <c r="E234" s="149" t="s">
        <v>1</v>
      </c>
      <c r="F234" s="150" t="s">
        <v>459</v>
      </c>
      <c r="H234" s="151">
        <v>2</v>
      </c>
      <c r="I234" s="152"/>
      <c r="L234" s="147"/>
      <c r="M234" s="153"/>
      <c r="T234" s="154"/>
      <c r="AT234" s="149" t="s">
        <v>144</v>
      </c>
      <c r="AU234" s="149" t="s">
        <v>88</v>
      </c>
      <c r="AV234" s="12" t="s">
        <v>88</v>
      </c>
      <c r="AW234" s="12" t="s">
        <v>34</v>
      </c>
      <c r="AX234" s="12" t="s">
        <v>86</v>
      </c>
      <c r="AY234" s="149" t="s">
        <v>136</v>
      </c>
    </row>
    <row r="235" spans="2:65" s="1" customFormat="1" ht="16.5" customHeight="1">
      <c r="B235" s="32"/>
      <c r="C235" s="133" t="s">
        <v>338</v>
      </c>
      <c r="D235" s="133" t="s">
        <v>138</v>
      </c>
      <c r="E235" s="134" t="s">
        <v>339</v>
      </c>
      <c r="F235" s="135" t="s">
        <v>340</v>
      </c>
      <c r="G235" s="136" t="s">
        <v>251</v>
      </c>
      <c r="H235" s="137">
        <v>9</v>
      </c>
      <c r="I235" s="138"/>
      <c r="J235" s="139">
        <f>ROUND(I235*H235,2)</f>
        <v>0</v>
      </c>
      <c r="K235" s="140"/>
      <c r="L235" s="32"/>
      <c r="M235" s="141" t="s">
        <v>1</v>
      </c>
      <c r="N235" s="142" t="s">
        <v>43</v>
      </c>
      <c r="P235" s="143">
        <f>O235*H235</f>
        <v>0</v>
      </c>
      <c r="Q235" s="143">
        <v>0.12303</v>
      </c>
      <c r="R235" s="143">
        <f>Q235*H235</f>
        <v>1.10727</v>
      </c>
      <c r="S235" s="143">
        <v>0</v>
      </c>
      <c r="T235" s="144">
        <f>S235*H235</f>
        <v>0</v>
      </c>
      <c r="AR235" s="145" t="s">
        <v>142</v>
      </c>
      <c r="AT235" s="145" t="s">
        <v>138</v>
      </c>
      <c r="AU235" s="145" t="s">
        <v>88</v>
      </c>
      <c r="AY235" s="17" t="s">
        <v>136</v>
      </c>
      <c r="BE235" s="146">
        <f>IF(N235="základní",J235,0)</f>
        <v>0</v>
      </c>
      <c r="BF235" s="146">
        <f>IF(N235="snížená",J235,0)</f>
        <v>0</v>
      </c>
      <c r="BG235" s="146">
        <f>IF(N235="zákl. přenesená",J235,0)</f>
        <v>0</v>
      </c>
      <c r="BH235" s="146">
        <f>IF(N235="sníž. přenesená",J235,0)</f>
        <v>0</v>
      </c>
      <c r="BI235" s="146">
        <f>IF(N235="nulová",J235,0)</f>
        <v>0</v>
      </c>
      <c r="BJ235" s="17" t="s">
        <v>86</v>
      </c>
      <c r="BK235" s="146">
        <f>ROUND(I235*H235,2)</f>
        <v>0</v>
      </c>
      <c r="BL235" s="17" t="s">
        <v>142</v>
      </c>
      <c r="BM235" s="145" t="s">
        <v>460</v>
      </c>
    </row>
    <row r="236" spans="2:65" s="12" customFormat="1" ht="10.15">
      <c r="B236" s="147"/>
      <c r="D236" s="148" t="s">
        <v>144</v>
      </c>
      <c r="E236" s="149" t="s">
        <v>1</v>
      </c>
      <c r="F236" s="150" t="s">
        <v>461</v>
      </c>
      <c r="H236" s="151">
        <v>9</v>
      </c>
      <c r="I236" s="152"/>
      <c r="L236" s="147"/>
      <c r="M236" s="153"/>
      <c r="T236" s="154"/>
      <c r="AT236" s="149" t="s">
        <v>144</v>
      </c>
      <c r="AU236" s="149" t="s">
        <v>88</v>
      </c>
      <c r="AV236" s="12" t="s">
        <v>88</v>
      </c>
      <c r="AW236" s="12" t="s">
        <v>34</v>
      </c>
      <c r="AX236" s="12" t="s">
        <v>86</v>
      </c>
      <c r="AY236" s="149" t="s">
        <v>136</v>
      </c>
    </row>
    <row r="237" spans="2:65" s="1" customFormat="1" ht="24.2" customHeight="1">
      <c r="B237" s="32"/>
      <c r="C237" s="168" t="s">
        <v>342</v>
      </c>
      <c r="D237" s="168" t="s">
        <v>199</v>
      </c>
      <c r="E237" s="169" t="s">
        <v>343</v>
      </c>
      <c r="F237" s="170" t="s">
        <v>344</v>
      </c>
      <c r="G237" s="171" t="s">
        <v>251</v>
      </c>
      <c r="H237" s="172">
        <v>9</v>
      </c>
      <c r="I237" s="173"/>
      <c r="J237" s="174">
        <f>ROUND(I237*H237,2)</f>
        <v>0</v>
      </c>
      <c r="K237" s="175"/>
      <c r="L237" s="176"/>
      <c r="M237" s="177" t="s">
        <v>1</v>
      </c>
      <c r="N237" s="178" t="s">
        <v>43</v>
      </c>
      <c r="P237" s="143">
        <f>O237*H237</f>
        <v>0</v>
      </c>
      <c r="Q237" s="143">
        <v>1.3299999999999999E-2</v>
      </c>
      <c r="R237" s="143">
        <f>Q237*H237</f>
        <v>0.1197</v>
      </c>
      <c r="S237" s="143">
        <v>0</v>
      </c>
      <c r="T237" s="144">
        <f>S237*H237</f>
        <v>0</v>
      </c>
      <c r="AR237" s="145" t="s">
        <v>179</v>
      </c>
      <c r="AT237" s="145" t="s">
        <v>199</v>
      </c>
      <c r="AU237" s="145" t="s">
        <v>88</v>
      </c>
      <c r="AY237" s="17" t="s">
        <v>136</v>
      </c>
      <c r="BE237" s="146">
        <f>IF(N237="základní",J237,0)</f>
        <v>0</v>
      </c>
      <c r="BF237" s="146">
        <f>IF(N237="snížená",J237,0)</f>
        <v>0</v>
      </c>
      <c r="BG237" s="146">
        <f>IF(N237="zákl. přenesená",J237,0)</f>
        <v>0</v>
      </c>
      <c r="BH237" s="146">
        <f>IF(N237="sníž. přenesená",J237,0)</f>
        <v>0</v>
      </c>
      <c r="BI237" s="146">
        <f>IF(N237="nulová",J237,0)</f>
        <v>0</v>
      </c>
      <c r="BJ237" s="17" t="s">
        <v>86</v>
      </c>
      <c r="BK237" s="146">
        <f>ROUND(I237*H237,2)</f>
        <v>0</v>
      </c>
      <c r="BL237" s="17" t="s">
        <v>142</v>
      </c>
      <c r="BM237" s="145" t="s">
        <v>462</v>
      </c>
    </row>
    <row r="238" spans="2:65" s="1" customFormat="1" ht="16.5" customHeight="1">
      <c r="B238" s="32"/>
      <c r="C238" s="168" t="s">
        <v>346</v>
      </c>
      <c r="D238" s="168" t="s">
        <v>199</v>
      </c>
      <c r="E238" s="169" t="s">
        <v>347</v>
      </c>
      <c r="F238" s="170" t="s">
        <v>348</v>
      </c>
      <c r="G238" s="171" t="s">
        <v>274</v>
      </c>
      <c r="H238" s="172">
        <v>9</v>
      </c>
      <c r="I238" s="173"/>
      <c r="J238" s="174">
        <f>ROUND(I238*H238,2)</f>
        <v>0</v>
      </c>
      <c r="K238" s="175"/>
      <c r="L238" s="176"/>
      <c r="M238" s="177" t="s">
        <v>1</v>
      </c>
      <c r="N238" s="178" t="s">
        <v>43</v>
      </c>
      <c r="P238" s="143">
        <f>O238*H238</f>
        <v>0</v>
      </c>
      <c r="Q238" s="143">
        <v>0</v>
      </c>
      <c r="R238" s="143">
        <f>Q238*H238</f>
        <v>0</v>
      </c>
      <c r="S238" s="143">
        <v>0</v>
      </c>
      <c r="T238" s="144">
        <f>S238*H238</f>
        <v>0</v>
      </c>
      <c r="AR238" s="145" t="s">
        <v>179</v>
      </c>
      <c r="AT238" s="145" t="s">
        <v>199</v>
      </c>
      <c r="AU238" s="145" t="s">
        <v>88</v>
      </c>
      <c r="AY238" s="17" t="s">
        <v>136</v>
      </c>
      <c r="BE238" s="146">
        <f>IF(N238="základní",J238,0)</f>
        <v>0</v>
      </c>
      <c r="BF238" s="146">
        <f>IF(N238="snížená",J238,0)</f>
        <v>0</v>
      </c>
      <c r="BG238" s="146">
        <f>IF(N238="zákl. přenesená",J238,0)</f>
        <v>0</v>
      </c>
      <c r="BH238" s="146">
        <f>IF(N238="sníž. přenesená",J238,0)</f>
        <v>0</v>
      </c>
      <c r="BI238" s="146">
        <f>IF(N238="nulová",J238,0)</f>
        <v>0</v>
      </c>
      <c r="BJ238" s="17" t="s">
        <v>86</v>
      </c>
      <c r="BK238" s="146">
        <f>ROUND(I238*H238,2)</f>
        <v>0</v>
      </c>
      <c r="BL238" s="17" t="s">
        <v>142</v>
      </c>
      <c r="BM238" s="145" t="s">
        <v>463</v>
      </c>
    </row>
    <row r="239" spans="2:65" s="1" customFormat="1" ht="16.5" customHeight="1">
      <c r="B239" s="32"/>
      <c r="C239" s="133" t="s">
        <v>350</v>
      </c>
      <c r="D239" s="133" t="s">
        <v>138</v>
      </c>
      <c r="E239" s="134" t="s">
        <v>351</v>
      </c>
      <c r="F239" s="135" t="s">
        <v>352</v>
      </c>
      <c r="G239" s="136" t="s">
        <v>141</v>
      </c>
      <c r="H239" s="137">
        <v>61.9</v>
      </c>
      <c r="I239" s="138"/>
      <c r="J239" s="139">
        <f>ROUND(I239*H239,2)</f>
        <v>0</v>
      </c>
      <c r="K239" s="140"/>
      <c r="L239" s="32"/>
      <c r="M239" s="141" t="s">
        <v>1</v>
      </c>
      <c r="N239" s="142" t="s">
        <v>43</v>
      </c>
      <c r="P239" s="143">
        <f>O239*H239</f>
        <v>0</v>
      </c>
      <c r="Q239" s="143">
        <v>1.9000000000000001E-4</v>
      </c>
      <c r="R239" s="143">
        <f>Q239*H239</f>
        <v>1.1761000000000001E-2</v>
      </c>
      <c r="S239" s="143">
        <v>0</v>
      </c>
      <c r="T239" s="144">
        <f>S239*H239</f>
        <v>0</v>
      </c>
      <c r="AR239" s="145" t="s">
        <v>142</v>
      </c>
      <c r="AT239" s="145" t="s">
        <v>138</v>
      </c>
      <c r="AU239" s="145" t="s">
        <v>88</v>
      </c>
      <c r="AY239" s="17" t="s">
        <v>136</v>
      </c>
      <c r="BE239" s="146">
        <f>IF(N239="základní",J239,0)</f>
        <v>0</v>
      </c>
      <c r="BF239" s="146">
        <f>IF(N239="snížená",J239,0)</f>
        <v>0</v>
      </c>
      <c r="BG239" s="146">
        <f>IF(N239="zákl. přenesená",J239,0)</f>
        <v>0</v>
      </c>
      <c r="BH239" s="146">
        <f>IF(N239="sníž. přenesená",J239,0)</f>
        <v>0</v>
      </c>
      <c r="BI239" s="146">
        <f>IF(N239="nulová",J239,0)</f>
        <v>0</v>
      </c>
      <c r="BJ239" s="17" t="s">
        <v>86</v>
      </c>
      <c r="BK239" s="146">
        <f>ROUND(I239*H239,2)</f>
        <v>0</v>
      </c>
      <c r="BL239" s="17" t="s">
        <v>142</v>
      </c>
      <c r="BM239" s="145" t="s">
        <v>464</v>
      </c>
    </row>
    <row r="240" spans="2:65" s="12" customFormat="1" ht="10.15">
      <c r="B240" s="147"/>
      <c r="D240" s="148" t="s">
        <v>144</v>
      </c>
      <c r="E240" s="149" t="s">
        <v>1</v>
      </c>
      <c r="F240" s="150" t="s">
        <v>444</v>
      </c>
      <c r="H240" s="151">
        <v>61.9</v>
      </c>
      <c r="I240" s="152"/>
      <c r="L240" s="147"/>
      <c r="M240" s="153"/>
      <c r="T240" s="154"/>
      <c r="AT240" s="149" t="s">
        <v>144</v>
      </c>
      <c r="AU240" s="149" t="s">
        <v>88</v>
      </c>
      <c r="AV240" s="12" t="s">
        <v>88</v>
      </c>
      <c r="AW240" s="12" t="s">
        <v>34</v>
      </c>
      <c r="AX240" s="12" t="s">
        <v>86</v>
      </c>
      <c r="AY240" s="149" t="s">
        <v>136</v>
      </c>
    </row>
    <row r="241" spans="2:65" s="1" customFormat="1" ht="21.75" customHeight="1">
      <c r="B241" s="32"/>
      <c r="C241" s="133" t="s">
        <v>355</v>
      </c>
      <c r="D241" s="133" t="s">
        <v>138</v>
      </c>
      <c r="E241" s="134" t="s">
        <v>356</v>
      </c>
      <c r="F241" s="135" t="s">
        <v>357</v>
      </c>
      <c r="G241" s="136" t="s">
        <v>141</v>
      </c>
      <c r="H241" s="137">
        <v>61.9</v>
      </c>
      <c r="I241" s="138"/>
      <c r="J241" s="139">
        <f>ROUND(I241*H241,2)</f>
        <v>0</v>
      </c>
      <c r="K241" s="140"/>
      <c r="L241" s="32"/>
      <c r="M241" s="141" t="s">
        <v>1</v>
      </c>
      <c r="N241" s="142" t="s">
        <v>43</v>
      </c>
      <c r="P241" s="143">
        <f>O241*H241</f>
        <v>0</v>
      </c>
      <c r="Q241" s="143">
        <v>6.9999999999999994E-5</v>
      </c>
      <c r="R241" s="143">
        <f>Q241*H241</f>
        <v>4.3329999999999992E-3</v>
      </c>
      <c r="S241" s="143">
        <v>0</v>
      </c>
      <c r="T241" s="144">
        <f>S241*H241</f>
        <v>0</v>
      </c>
      <c r="AR241" s="145" t="s">
        <v>142</v>
      </c>
      <c r="AT241" s="145" t="s">
        <v>138</v>
      </c>
      <c r="AU241" s="145" t="s">
        <v>88</v>
      </c>
      <c r="AY241" s="17" t="s">
        <v>136</v>
      </c>
      <c r="BE241" s="146">
        <f>IF(N241="základní",J241,0)</f>
        <v>0</v>
      </c>
      <c r="BF241" s="146">
        <f>IF(N241="snížená",J241,0)</f>
        <v>0</v>
      </c>
      <c r="BG241" s="146">
        <f>IF(N241="zákl. přenesená",J241,0)</f>
        <v>0</v>
      </c>
      <c r="BH241" s="146">
        <f>IF(N241="sníž. přenesená",J241,0)</f>
        <v>0</v>
      </c>
      <c r="BI241" s="146">
        <f>IF(N241="nulová",J241,0)</f>
        <v>0</v>
      </c>
      <c r="BJ241" s="17" t="s">
        <v>86</v>
      </c>
      <c r="BK241" s="146">
        <f>ROUND(I241*H241,2)</f>
        <v>0</v>
      </c>
      <c r="BL241" s="17" t="s">
        <v>142</v>
      </c>
      <c r="BM241" s="145" t="s">
        <v>465</v>
      </c>
    </row>
    <row r="242" spans="2:65" s="12" customFormat="1" ht="10.15">
      <c r="B242" s="147"/>
      <c r="D242" s="148" t="s">
        <v>144</v>
      </c>
      <c r="E242" s="149" t="s">
        <v>1</v>
      </c>
      <c r="F242" s="150" t="s">
        <v>444</v>
      </c>
      <c r="H242" s="151">
        <v>61.9</v>
      </c>
      <c r="I242" s="152"/>
      <c r="L242" s="147"/>
      <c r="M242" s="153"/>
      <c r="T242" s="154"/>
      <c r="AT242" s="149" t="s">
        <v>144</v>
      </c>
      <c r="AU242" s="149" t="s">
        <v>88</v>
      </c>
      <c r="AV242" s="12" t="s">
        <v>88</v>
      </c>
      <c r="AW242" s="12" t="s">
        <v>34</v>
      </c>
      <c r="AX242" s="12" t="s">
        <v>86</v>
      </c>
      <c r="AY242" s="149" t="s">
        <v>136</v>
      </c>
    </row>
    <row r="243" spans="2:65" s="11" customFormat="1" ht="22.8" customHeight="1">
      <c r="B243" s="121"/>
      <c r="D243" s="122" t="s">
        <v>77</v>
      </c>
      <c r="E243" s="131" t="s">
        <v>359</v>
      </c>
      <c r="F243" s="131" t="s">
        <v>360</v>
      </c>
      <c r="I243" s="124"/>
      <c r="J243" s="132">
        <f>BK243</f>
        <v>0</v>
      </c>
      <c r="L243" s="121"/>
      <c r="M243" s="126"/>
      <c r="P243" s="127">
        <f>P244</f>
        <v>0</v>
      </c>
      <c r="R243" s="127">
        <f>R244</f>
        <v>0</v>
      </c>
      <c r="T243" s="128">
        <f>T244</f>
        <v>0</v>
      </c>
      <c r="AR243" s="122" t="s">
        <v>86</v>
      </c>
      <c r="AT243" s="129" t="s">
        <v>77</v>
      </c>
      <c r="AU243" s="129" t="s">
        <v>86</v>
      </c>
      <c r="AY243" s="122" t="s">
        <v>136</v>
      </c>
      <c r="BK243" s="130">
        <f>BK244</f>
        <v>0</v>
      </c>
    </row>
    <row r="244" spans="2:65" s="1" customFormat="1" ht="24.2" customHeight="1">
      <c r="B244" s="32"/>
      <c r="C244" s="133" t="s">
        <v>361</v>
      </c>
      <c r="D244" s="133" t="s">
        <v>138</v>
      </c>
      <c r="E244" s="134" t="s">
        <v>362</v>
      </c>
      <c r="F244" s="135" t="s">
        <v>363</v>
      </c>
      <c r="G244" s="136" t="s">
        <v>182</v>
      </c>
      <c r="H244" s="137">
        <v>5.7350000000000003</v>
      </c>
      <c r="I244" s="138"/>
      <c r="J244" s="139">
        <f>ROUND(I244*H244,2)</f>
        <v>0</v>
      </c>
      <c r="K244" s="140"/>
      <c r="L244" s="32"/>
      <c r="M244" s="179" t="s">
        <v>1</v>
      </c>
      <c r="N244" s="180" t="s">
        <v>43</v>
      </c>
      <c r="O244" s="181"/>
      <c r="P244" s="182">
        <f>O244*H244</f>
        <v>0</v>
      </c>
      <c r="Q244" s="182">
        <v>0</v>
      </c>
      <c r="R244" s="182">
        <f>Q244*H244</f>
        <v>0</v>
      </c>
      <c r="S244" s="182">
        <v>0</v>
      </c>
      <c r="T244" s="183">
        <f>S244*H244</f>
        <v>0</v>
      </c>
      <c r="AR244" s="145" t="s">
        <v>142</v>
      </c>
      <c r="AT244" s="145" t="s">
        <v>138</v>
      </c>
      <c r="AU244" s="145" t="s">
        <v>88</v>
      </c>
      <c r="AY244" s="17" t="s">
        <v>136</v>
      </c>
      <c r="BE244" s="146">
        <f>IF(N244="základní",J244,0)</f>
        <v>0</v>
      </c>
      <c r="BF244" s="146">
        <f>IF(N244="snížená",J244,0)</f>
        <v>0</v>
      </c>
      <c r="BG244" s="146">
        <f>IF(N244="zákl. přenesená",J244,0)</f>
        <v>0</v>
      </c>
      <c r="BH244" s="146">
        <f>IF(N244="sníž. přenesená",J244,0)</f>
        <v>0</v>
      </c>
      <c r="BI244" s="146">
        <f>IF(N244="nulová",J244,0)</f>
        <v>0</v>
      </c>
      <c r="BJ244" s="17" t="s">
        <v>86</v>
      </c>
      <c r="BK244" s="146">
        <f>ROUND(I244*H244,2)</f>
        <v>0</v>
      </c>
      <c r="BL244" s="17" t="s">
        <v>142</v>
      </c>
      <c r="BM244" s="145" t="s">
        <v>364</v>
      </c>
    </row>
    <row r="245" spans="2:65" s="1" customFormat="1" ht="6.95" customHeight="1">
      <c r="B245" s="44"/>
      <c r="C245" s="45"/>
      <c r="D245" s="45"/>
      <c r="E245" s="45"/>
      <c r="F245" s="45"/>
      <c r="G245" s="45"/>
      <c r="H245" s="45"/>
      <c r="I245" s="45"/>
      <c r="J245" s="45"/>
      <c r="K245" s="45"/>
      <c r="L245" s="32"/>
    </row>
  </sheetData>
  <sheetProtection algorithmName="SHA-512" hashValue="DceAybJHY+YnYoXYiommQs9Smq1+KOCk7XcecBtPwBX+45Li7GziTDsfA/0WYykQjRCbMViPVvWQw7BvCijHUw==" saltValue="qKQ2cbcCm3BJuzU1PnAFbjd183S8eXAJFBCY1GvGcq6aHfFS3qCqFFRxBJBqIhz5ZY6bRiLmTcriH8sxdllAPQ==" spinCount="100000" sheet="1" objects="1" scenarios="1" formatColumns="0" formatRows="0" autoFilter="0"/>
  <autoFilter ref="C121:K244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52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94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107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34" t="str">
        <f>'Rekapitulace stavby'!K6</f>
        <v>Prodloužení splaškové kanalizace a vodovodu Ludvíkov a Velké Losiny</v>
      </c>
      <c r="F7" s="235"/>
      <c r="G7" s="235"/>
      <c r="H7" s="235"/>
      <c r="L7" s="20"/>
    </row>
    <row r="8" spans="2:46" s="1" customFormat="1" ht="12" customHeight="1">
      <c r="B8" s="32"/>
      <c r="D8" s="27" t="s">
        <v>108</v>
      </c>
      <c r="L8" s="32"/>
    </row>
    <row r="9" spans="2:46" s="1" customFormat="1" ht="16.5" customHeight="1">
      <c r="B9" s="32"/>
      <c r="E9" s="196" t="s">
        <v>466</v>
      </c>
      <c r="F9" s="236"/>
      <c r="G9" s="236"/>
      <c r="H9" s="236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7. 2. 2025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7" t="str">
        <f>'Rekapitulace stavby'!E14</f>
        <v>Vyplň údaj</v>
      </c>
      <c r="F18" s="218"/>
      <c r="G18" s="218"/>
      <c r="H18" s="218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36</v>
      </c>
      <c r="I24" s="27" t="s">
        <v>28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9"/>
      <c r="E27" s="223" t="s">
        <v>1</v>
      </c>
      <c r="F27" s="223"/>
      <c r="G27" s="223"/>
      <c r="H27" s="223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5" customHeight="1">
      <c r="B30" s="32"/>
      <c r="D30" s="90" t="s">
        <v>38</v>
      </c>
      <c r="J30" s="66">
        <f>ROUND(J122,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5" t="s">
        <v>42</v>
      </c>
      <c r="E33" s="27" t="s">
        <v>43</v>
      </c>
      <c r="F33" s="91">
        <f>ROUND((SUM(BE122:BE251)),  2)</f>
        <v>0</v>
      </c>
      <c r="I33" s="92">
        <v>0.21</v>
      </c>
      <c r="J33" s="91">
        <f>ROUND(((SUM(BE122:BE251))*I33),  2)</f>
        <v>0</v>
      </c>
      <c r="L33" s="32"/>
    </row>
    <row r="34" spans="2:12" s="1" customFormat="1" ht="14.45" customHeight="1">
      <c r="B34" s="32"/>
      <c r="E34" s="27" t="s">
        <v>44</v>
      </c>
      <c r="F34" s="91">
        <f>ROUND((SUM(BF122:BF251)),  2)</f>
        <v>0</v>
      </c>
      <c r="I34" s="92">
        <v>0.15</v>
      </c>
      <c r="J34" s="91">
        <f>ROUND(((SUM(BF122:BF251))*I34),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91">
        <f>ROUND((SUM(BG122:BG251)),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91">
        <f>ROUND((SUM(BH122:BH251)),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91">
        <f>ROUND((SUM(BI122:BI251)),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45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2.75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2.75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110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34" t="str">
        <f>E7</f>
        <v>Prodloužení splaškové kanalizace a vodovodu Ludvíkov a Velké Losiny</v>
      </c>
      <c r="F85" s="235"/>
      <c r="G85" s="235"/>
      <c r="H85" s="235"/>
      <c r="L85" s="32"/>
    </row>
    <row r="86" spans="2:47" s="1" customFormat="1" ht="12" customHeight="1">
      <c r="B86" s="32"/>
      <c r="C86" s="27" t="s">
        <v>108</v>
      </c>
      <c r="L86" s="32"/>
    </row>
    <row r="87" spans="2:47" s="1" customFormat="1" ht="16.5" customHeight="1">
      <c r="B87" s="32"/>
      <c r="E87" s="196" t="str">
        <f>E9</f>
        <v>IO 01N - Vodovod - neuznatelné</v>
      </c>
      <c r="F87" s="236"/>
      <c r="G87" s="236"/>
      <c r="H87" s="23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Velké Losiny</v>
      </c>
      <c r="I89" s="27" t="s">
        <v>22</v>
      </c>
      <c r="J89" s="52" t="str">
        <f>IF(J12="","",J12)</f>
        <v>7. 2. 2025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Obec Velké Losiny</v>
      </c>
      <c r="I91" s="27" t="s">
        <v>31</v>
      </c>
      <c r="J91" s="30" t="str">
        <f>E21</f>
        <v>IGEA s.r.o.</v>
      </c>
      <c r="L91" s="32"/>
    </row>
    <row r="92" spans="2:47" s="1" customFormat="1" ht="15.2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R.Vojtěchová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111</v>
      </c>
      <c r="D94" s="93"/>
      <c r="E94" s="93"/>
      <c r="F94" s="93"/>
      <c r="G94" s="93"/>
      <c r="H94" s="93"/>
      <c r="I94" s="93"/>
      <c r="J94" s="102" t="s">
        <v>112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113</v>
      </c>
      <c r="J96" s="66">
        <f>J122</f>
        <v>0</v>
      </c>
      <c r="L96" s="32"/>
      <c r="AU96" s="17" t="s">
        <v>114</v>
      </c>
    </row>
    <row r="97" spans="2:12" s="8" customFormat="1" ht="24.95" customHeight="1">
      <c r="B97" s="104"/>
      <c r="D97" s="105" t="s">
        <v>115</v>
      </c>
      <c r="E97" s="106"/>
      <c r="F97" s="106"/>
      <c r="G97" s="106"/>
      <c r="H97" s="106"/>
      <c r="I97" s="106"/>
      <c r="J97" s="107">
        <f>J123</f>
        <v>0</v>
      </c>
      <c r="L97" s="104"/>
    </row>
    <row r="98" spans="2:12" s="9" customFormat="1" ht="19.899999999999999" customHeight="1">
      <c r="B98" s="108"/>
      <c r="D98" s="109" t="s">
        <v>116</v>
      </c>
      <c r="E98" s="110"/>
      <c r="F98" s="110"/>
      <c r="G98" s="110"/>
      <c r="H98" s="110"/>
      <c r="I98" s="110"/>
      <c r="J98" s="111">
        <f>J124</f>
        <v>0</v>
      </c>
      <c r="L98" s="108"/>
    </row>
    <row r="99" spans="2:12" s="9" customFormat="1" ht="19.899999999999999" customHeight="1">
      <c r="B99" s="108"/>
      <c r="D99" s="109" t="s">
        <v>117</v>
      </c>
      <c r="E99" s="110"/>
      <c r="F99" s="110"/>
      <c r="G99" s="110"/>
      <c r="H99" s="110"/>
      <c r="I99" s="110"/>
      <c r="J99" s="111">
        <f>J193</f>
        <v>0</v>
      </c>
      <c r="L99" s="108"/>
    </row>
    <row r="100" spans="2:12" s="9" customFormat="1" ht="19.899999999999999" customHeight="1">
      <c r="B100" s="108"/>
      <c r="D100" s="109" t="s">
        <v>118</v>
      </c>
      <c r="E100" s="110"/>
      <c r="F100" s="110"/>
      <c r="G100" s="110"/>
      <c r="H100" s="110"/>
      <c r="I100" s="110"/>
      <c r="J100" s="111">
        <f>J199</f>
        <v>0</v>
      </c>
      <c r="L100" s="108"/>
    </row>
    <row r="101" spans="2:12" s="9" customFormat="1" ht="19.899999999999999" customHeight="1">
      <c r="B101" s="108"/>
      <c r="D101" s="109" t="s">
        <v>119</v>
      </c>
      <c r="E101" s="110"/>
      <c r="F101" s="110"/>
      <c r="G101" s="110"/>
      <c r="H101" s="110"/>
      <c r="I101" s="110"/>
      <c r="J101" s="111">
        <f>J206</f>
        <v>0</v>
      </c>
      <c r="L101" s="108"/>
    </row>
    <row r="102" spans="2:12" s="9" customFormat="1" ht="19.899999999999999" customHeight="1">
      <c r="B102" s="108"/>
      <c r="D102" s="109" t="s">
        <v>120</v>
      </c>
      <c r="E102" s="110"/>
      <c r="F102" s="110"/>
      <c r="G102" s="110"/>
      <c r="H102" s="110"/>
      <c r="I102" s="110"/>
      <c r="J102" s="111">
        <f>J250</f>
        <v>0</v>
      </c>
      <c r="L102" s="108"/>
    </row>
    <row r="103" spans="2:12" s="1" customFormat="1" ht="21.85" customHeight="1">
      <c r="B103" s="32"/>
      <c r="L103" s="32"/>
    </row>
    <row r="104" spans="2:12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12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5" customHeight="1">
      <c r="B109" s="32"/>
      <c r="C109" s="21" t="s">
        <v>121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16</v>
      </c>
      <c r="L111" s="32"/>
    </row>
    <row r="112" spans="2:12" s="1" customFormat="1" ht="26.25" customHeight="1">
      <c r="B112" s="32"/>
      <c r="E112" s="234" t="str">
        <f>E7</f>
        <v>Prodloužení splaškové kanalizace a vodovodu Ludvíkov a Velké Losiny</v>
      </c>
      <c r="F112" s="235"/>
      <c r="G112" s="235"/>
      <c r="H112" s="235"/>
      <c r="L112" s="32"/>
    </row>
    <row r="113" spans="2:65" s="1" customFormat="1" ht="12" customHeight="1">
      <c r="B113" s="32"/>
      <c r="C113" s="27" t="s">
        <v>108</v>
      </c>
      <c r="L113" s="32"/>
    </row>
    <row r="114" spans="2:65" s="1" customFormat="1" ht="16.5" customHeight="1">
      <c r="B114" s="32"/>
      <c r="E114" s="196" t="str">
        <f>E9</f>
        <v>IO 01N - Vodovod - neuznatelné</v>
      </c>
      <c r="F114" s="236"/>
      <c r="G114" s="236"/>
      <c r="H114" s="236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20</v>
      </c>
      <c r="F116" s="25" t="str">
        <f>F12</f>
        <v>Velké Losiny</v>
      </c>
      <c r="I116" s="27" t="s">
        <v>22</v>
      </c>
      <c r="J116" s="52" t="str">
        <f>IF(J12="","",J12)</f>
        <v>7. 2. 2025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24</v>
      </c>
      <c r="F118" s="25" t="str">
        <f>E15</f>
        <v>Obec Velké Losiny</v>
      </c>
      <c r="I118" s="27" t="s">
        <v>31</v>
      </c>
      <c r="J118" s="30" t="str">
        <f>E21</f>
        <v>IGEA s.r.o.</v>
      </c>
      <c r="L118" s="32"/>
    </row>
    <row r="119" spans="2:65" s="1" customFormat="1" ht="15.2" customHeight="1">
      <c r="B119" s="32"/>
      <c r="C119" s="27" t="s">
        <v>29</v>
      </c>
      <c r="F119" s="25" t="str">
        <f>IF(E18="","",E18)</f>
        <v>Vyplň údaj</v>
      </c>
      <c r="I119" s="27" t="s">
        <v>35</v>
      </c>
      <c r="J119" s="30" t="str">
        <f>E24</f>
        <v>R.Vojtěchová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2"/>
      <c r="C121" s="113" t="s">
        <v>122</v>
      </c>
      <c r="D121" s="114" t="s">
        <v>63</v>
      </c>
      <c r="E121" s="114" t="s">
        <v>59</v>
      </c>
      <c r="F121" s="114" t="s">
        <v>60</v>
      </c>
      <c r="G121" s="114" t="s">
        <v>123</v>
      </c>
      <c r="H121" s="114" t="s">
        <v>124</v>
      </c>
      <c r="I121" s="114" t="s">
        <v>125</v>
      </c>
      <c r="J121" s="115" t="s">
        <v>112</v>
      </c>
      <c r="K121" s="116" t="s">
        <v>126</v>
      </c>
      <c r="L121" s="112"/>
      <c r="M121" s="59" t="s">
        <v>1</v>
      </c>
      <c r="N121" s="60" t="s">
        <v>42</v>
      </c>
      <c r="O121" s="60" t="s">
        <v>127</v>
      </c>
      <c r="P121" s="60" t="s">
        <v>128</v>
      </c>
      <c r="Q121" s="60" t="s">
        <v>129</v>
      </c>
      <c r="R121" s="60" t="s">
        <v>130</v>
      </c>
      <c r="S121" s="60" t="s">
        <v>131</v>
      </c>
      <c r="T121" s="61" t="s">
        <v>132</v>
      </c>
    </row>
    <row r="122" spans="2:65" s="1" customFormat="1" ht="22.8" customHeight="1">
      <c r="B122" s="32"/>
      <c r="C122" s="64" t="s">
        <v>133</v>
      </c>
      <c r="J122" s="117">
        <f>BK122</f>
        <v>0</v>
      </c>
      <c r="L122" s="32"/>
      <c r="M122" s="62"/>
      <c r="N122" s="53"/>
      <c r="O122" s="53"/>
      <c r="P122" s="118">
        <f>P123</f>
        <v>0</v>
      </c>
      <c r="Q122" s="53"/>
      <c r="R122" s="118">
        <f>R123</f>
        <v>1.1553646800000001</v>
      </c>
      <c r="S122" s="53"/>
      <c r="T122" s="119">
        <f>T123</f>
        <v>0</v>
      </c>
      <c r="AT122" s="17" t="s">
        <v>77</v>
      </c>
      <c r="AU122" s="17" t="s">
        <v>114</v>
      </c>
      <c r="BK122" s="120">
        <f>BK123</f>
        <v>0</v>
      </c>
    </row>
    <row r="123" spans="2:65" s="11" customFormat="1" ht="25.9" customHeight="1">
      <c r="B123" s="121"/>
      <c r="D123" s="122" t="s">
        <v>77</v>
      </c>
      <c r="E123" s="123" t="s">
        <v>134</v>
      </c>
      <c r="F123" s="123" t="s">
        <v>135</v>
      </c>
      <c r="I123" s="124"/>
      <c r="J123" s="125">
        <f>BK123</f>
        <v>0</v>
      </c>
      <c r="L123" s="121"/>
      <c r="M123" s="126"/>
      <c r="P123" s="127">
        <f>P124+P193+P199+P206+P250</f>
        <v>0</v>
      </c>
      <c r="R123" s="127">
        <f>R124+R193+R199+R206+R250</f>
        <v>1.1553646800000001</v>
      </c>
      <c r="T123" s="128">
        <f>T124+T193+T199+T206+T250</f>
        <v>0</v>
      </c>
      <c r="AR123" s="122" t="s">
        <v>86</v>
      </c>
      <c r="AT123" s="129" t="s">
        <v>77</v>
      </c>
      <c r="AU123" s="129" t="s">
        <v>78</v>
      </c>
      <c r="AY123" s="122" t="s">
        <v>136</v>
      </c>
      <c r="BK123" s="130">
        <f>BK124+BK193+BK199+BK206+BK250</f>
        <v>0</v>
      </c>
    </row>
    <row r="124" spans="2:65" s="11" customFormat="1" ht="22.8" customHeight="1">
      <c r="B124" s="121"/>
      <c r="D124" s="122" t="s">
        <v>77</v>
      </c>
      <c r="E124" s="131" t="s">
        <v>86</v>
      </c>
      <c r="F124" s="131" t="s">
        <v>137</v>
      </c>
      <c r="I124" s="124"/>
      <c r="J124" s="132">
        <f>BK124</f>
        <v>0</v>
      </c>
      <c r="L124" s="121"/>
      <c r="M124" s="126"/>
      <c r="P124" s="127">
        <f>SUM(P125:P192)</f>
        <v>0</v>
      </c>
      <c r="R124" s="127">
        <f>SUM(R125:R192)</f>
        <v>0.20963490000000001</v>
      </c>
      <c r="T124" s="128">
        <f>SUM(T125:T192)</f>
        <v>0</v>
      </c>
      <c r="AR124" s="122" t="s">
        <v>86</v>
      </c>
      <c r="AT124" s="129" t="s">
        <v>77</v>
      </c>
      <c r="AU124" s="129" t="s">
        <v>86</v>
      </c>
      <c r="AY124" s="122" t="s">
        <v>136</v>
      </c>
      <c r="BK124" s="130">
        <f>SUM(BK125:BK192)</f>
        <v>0</v>
      </c>
    </row>
    <row r="125" spans="2:65" s="1" customFormat="1" ht="24.2" customHeight="1">
      <c r="B125" s="32"/>
      <c r="C125" s="133" t="s">
        <v>86</v>
      </c>
      <c r="D125" s="133" t="s">
        <v>138</v>
      </c>
      <c r="E125" s="134" t="s">
        <v>467</v>
      </c>
      <c r="F125" s="135" t="s">
        <v>468</v>
      </c>
      <c r="G125" s="136" t="s">
        <v>141</v>
      </c>
      <c r="H125" s="137">
        <v>1</v>
      </c>
      <c r="I125" s="138"/>
      <c r="J125" s="139">
        <f>ROUND(I125*H125,2)</f>
        <v>0</v>
      </c>
      <c r="K125" s="140"/>
      <c r="L125" s="32"/>
      <c r="M125" s="141" t="s">
        <v>1</v>
      </c>
      <c r="N125" s="142" t="s">
        <v>43</v>
      </c>
      <c r="P125" s="143">
        <f>O125*H125</f>
        <v>0</v>
      </c>
      <c r="Q125" s="143">
        <v>3.6900000000000002E-2</v>
      </c>
      <c r="R125" s="143">
        <f>Q125*H125</f>
        <v>3.6900000000000002E-2</v>
      </c>
      <c r="S125" s="143">
        <v>0</v>
      </c>
      <c r="T125" s="144">
        <f>S125*H125</f>
        <v>0</v>
      </c>
      <c r="AR125" s="145" t="s">
        <v>142</v>
      </c>
      <c r="AT125" s="145" t="s">
        <v>138</v>
      </c>
      <c r="AU125" s="145" t="s">
        <v>88</v>
      </c>
      <c r="AY125" s="17" t="s">
        <v>136</v>
      </c>
      <c r="BE125" s="146">
        <f>IF(N125="základní",J125,0)</f>
        <v>0</v>
      </c>
      <c r="BF125" s="146">
        <f>IF(N125="snížená",J125,0)</f>
        <v>0</v>
      </c>
      <c r="BG125" s="146">
        <f>IF(N125="zákl. přenesená",J125,0)</f>
        <v>0</v>
      </c>
      <c r="BH125" s="146">
        <f>IF(N125="sníž. přenesená",J125,0)</f>
        <v>0</v>
      </c>
      <c r="BI125" s="146">
        <f>IF(N125="nulová",J125,0)</f>
        <v>0</v>
      </c>
      <c r="BJ125" s="17" t="s">
        <v>86</v>
      </c>
      <c r="BK125" s="146">
        <f>ROUND(I125*H125,2)</f>
        <v>0</v>
      </c>
      <c r="BL125" s="17" t="s">
        <v>142</v>
      </c>
      <c r="BM125" s="145" t="s">
        <v>469</v>
      </c>
    </row>
    <row r="126" spans="2:65" s="13" customFormat="1" ht="10.15">
      <c r="B126" s="155"/>
      <c r="D126" s="148" t="s">
        <v>144</v>
      </c>
      <c r="E126" s="156" t="s">
        <v>1</v>
      </c>
      <c r="F126" s="157" t="s">
        <v>154</v>
      </c>
      <c r="H126" s="156" t="s">
        <v>1</v>
      </c>
      <c r="I126" s="158"/>
      <c r="L126" s="155"/>
      <c r="M126" s="159"/>
      <c r="T126" s="160"/>
      <c r="AT126" s="156" t="s">
        <v>144</v>
      </c>
      <c r="AU126" s="156" t="s">
        <v>88</v>
      </c>
      <c r="AV126" s="13" t="s">
        <v>86</v>
      </c>
      <c r="AW126" s="13" t="s">
        <v>34</v>
      </c>
      <c r="AX126" s="13" t="s">
        <v>78</v>
      </c>
      <c r="AY126" s="156" t="s">
        <v>136</v>
      </c>
    </row>
    <row r="127" spans="2:65" s="13" customFormat="1" ht="10.15">
      <c r="B127" s="155"/>
      <c r="D127" s="148" t="s">
        <v>144</v>
      </c>
      <c r="E127" s="156" t="s">
        <v>1</v>
      </c>
      <c r="F127" s="157" t="s">
        <v>470</v>
      </c>
      <c r="H127" s="156" t="s">
        <v>1</v>
      </c>
      <c r="I127" s="158"/>
      <c r="L127" s="155"/>
      <c r="M127" s="159"/>
      <c r="T127" s="160"/>
      <c r="AT127" s="156" t="s">
        <v>144</v>
      </c>
      <c r="AU127" s="156" t="s">
        <v>88</v>
      </c>
      <c r="AV127" s="13" t="s">
        <v>86</v>
      </c>
      <c r="AW127" s="13" t="s">
        <v>34</v>
      </c>
      <c r="AX127" s="13" t="s">
        <v>78</v>
      </c>
      <c r="AY127" s="156" t="s">
        <v>136</v>
      </c>
    </row>
    <row r="128" spans="2:65" s="12" customFormat="1" ht="10.15">
      <c r="B128" s="147"/>
      <c r="D128" s="148" t="s">
        <v>144</v>
      </c>
      <c r="E128" s="149" t="s">
        <v>1</v>
      </c>
      <c r="F128" s="150" t="s">
        <v>86</v>
      </c>
      <c r="H128" s="151">
        <v>1</v>
      </c>
      <c r="I128" s="152"/>
      <c r="L128" s="147"/>
      <c r="M128" s="153"/>
      <c r="T128" s="154"/>
      <c r="AT128" s="149" t="s">
        <v>144</v>
      </c>
      <c r="AU128" s="149" t="s">
        <v>88</v>
      </c>
      <c r="AV128" s="12" t="s">
        <v>88</v>
      </c>
      <c r="AW128" s="12" t="s">
        <v>34</v>
      </c>
      <c r="AX128" s="12" t="s">
        <v>78</v>
      </c>
      <c r="AY128" s="149" t="s">
        <v>136</v>
      </c>
    </row>
    <row r="129" spans="2:65" s="14" customFormat="1" ht="10.15">
      <c r="B129" s="161"/>
      <c r="D129" s="148" t="s">
        <v>144</v>
      </c>
      <c r="E129" s="162" t="s">
        <v>1</v>
      </c>
      <c r="F129" s="163" t="s">
        <v>157</v>
      </c>
      <c r="H129" s="164">
        <v>1</v>
      </c>
      <c r="I129" s="165"/>
      <c r="L129" s="161"/>
      <c r="M129" s="166"/>
      <c r="T129" s="167"/>
      <c r="AT129" s="162" t="s">
        <v>144</v>
      </c>
      <c r="AU129" s="162" t="s">
        <v>88</v>
      </c>
      <c r="AV129" s="14" t="s">
        <v>142</v>
      </c>
      <c r="AW129" s="14" t="s">
        <v>34</v>
      </c>
      <c r="AX129" s="14" t="s">
        <v>86</v>
      </c>
      <c r="AY129" s="162" t="s">
        <v>136</v>
      </c>
    </row>
    <row r="130" spans="2:65" s="1" customFormat="1" ht="24.2" customHeight="1">
      <c r="B130" s="32"/>
      <c r="C130" s="133" t="s">
        <v>88</v>
      </c>
      <c r="D130" s="133" t="s">
        <v>138</v>
      </c>
      <c r="E130" s="134" t="s">
        <v>139</v>
      </c>
      <c r="F130" s="135" t="s">
        <v>140</v>
      </c>
      <c r="G130" s="136" t="s">
        <v>141</v>
      </c>
      <c r="H130" s="137">
        <v>62</v>
      </c>
      <c r="I130" s="138"/>
      <c r="J130" s="139">
        <f>ROUND(I130*H130,2)</f>
        <v>0</v>
      </c>
      <c r="K130" s="140"/>
      <c r="L130" s="32"/>
      <c r="M130" s="141" t="s">
        <v>1</v>
      </c>
      <c r="N130" s="142" t="s">
        <v>43</v>
      </c>
      <c r="P130" s="143">
        <f>O130*H130</f>
        <v>0</v>
      </c>
      <c r="Q130" s="143">
        <v>1E-4</v>
      </c>
      <c r="R130" s="143">
        <f>Q130*H130</f>
        <v>6.2000000000000006E-3</v>
      </c>
      <c r="S130" s="143">
        <v>0</v>
      </c>
      <c r="T130" s="144">
        <f>S130*H130</f>
        <v>0</v>
      </c>
      <c r="AR130" s="145" t="s">
        <v>142</v>
      </c>
      <c r="AT130" s="145" t="s">
        <v>138</v>
      </c>
      <c r="AU130" s="145" t="s">
        <v>88</v>
      </c>
      <c r="AY130" s="17" t="s">
        <v>136</v>
      </c>
      <c r="BE130" s="146">
        <f>IF(N130="základní",J130,0)</f>
        <v>0</v>
      </c>
      <c r="BF130" s="146">
        <f>IF(N130="snížená",J130,0)</f>
        <v>0</v>
      </c>
      <c r="BG130" s="146">
        <f>IF(N130="zákl. přenesená",J130,0)</f>
        <v>0</v>
      </c>
      <c r="BH130" s="146">
        <f>IF(N130="sníž. přenesená",J130,0)</f>
        <v>0</v>
      </c>
      <c r="BI130" s="146">
        <f>IF(N130="nulová",J130,0)</f>
        <v>0</v>
      </c>
      <c r="BJ130" s="17" t="s">
        <v>86</v>
      </c>
      <c r="BK130" s="146">
        <f>ROUND(I130*H130,2)</f>
        <v>0</v>
      </c>
      <c r="BL130" s="17" t="s">
        <v>142</v>
      </c>
      <c r="BM130" s="145" t="s">
        <v>471</v>
      </c>
    </row>
    <row r="131" spans="2:65" s="13" customFormat="1" ht="10.15">
      <c r="B131" s="155"/>
      <c r="D131" s="148" t="s">
        <v>144</v>
      </c>
      <c r="E131" s="156" t="s">
        <v>1</v>
      </c>
      <c r="F131" s="157" t="s">
        <v>154</v>
      </c>
      <c r="H131" s="156" t="s">
        <v>1</v>
      </c>
      <c r="I131" s="158"/>
      <c r="L131" s="155"/>
      <c r="M131" s="159"/>
      <c r="T131" s="160"/>
      <c r="AT131" s="156" t="s">
        <v>144</v>
      </c>
      <c r="AU131" s="156" t="s">
        <v>88</v>
      </c>
      <c r="AV131" s="13" t="s">
        <v>86</v>
      </c>
      <c r="AW131" s="13" t="s">
        <v>34</v>
      </c>
      <c r="AX131" s="13" t="s">
        <v>78</v>
      </c>
      <c r="AY131" s="156" t="s">
        <v>136</v>
      </c>
    </row>
    <row r="132" spans="2:65" s="13" customFormat="1" ht="10.15">
      <c r="B132" s="155"/>
      <c r="D132" s="148" t="s">
        <v>144</v>
      </c>
      <c r="E132" s="156" t="s">
        <v>1</v>
      </c>
      <c r="F132" s="157" t="s">
        <v>472</v>
      </c>
      <c r="H132" s="156" t="s">
        <v>1</v>
      </c>
      <c r="I132" s="158"/>
      <c r="L132" s="155"/>
      <c r="M132" s="159"/>
      <c r="T132" s="160"/>
      <c r="AT132" s="156" t="s">
        <v>144</v>
      </c>
      <c r="AU132" s="156" t="s">
        <v>88</v>
      </c>
      <c r="AV132" s="13" t="s">
        <v>86</v>
      </c>
      <c r="AW132" s="13" t="s">
        <v>34</v>
      </c>
      <c r="AX132" s="13" t="s">
        <v>78</v>
      </c>
      <c r="AY132" s="156" t="s">
        <v>136</v>
      </c>
    </row>
    <row r="133" spans="2:65" s="12" customFormat="1" ht="10.15">
      <c r="B133" s="147"/>
      <c r="D133" s="148" t="s">
        <v>144</v>
      </c>
      <c r="E133" s="149" t="s">
        <v>1</v>
      </c>
      <c r="F133" s="150" t="s">
        <v>473</v>
      </c>
      <c r="H133" s="151">
        <v>62</v>
      </c>
      <c r="I133" s="152"/>
      <c r="L133" s="147"/>
      <c r="M133" s="153"/>
      <c r="T133" s="154"/>
      <c r="AT133" s="149" t="s">
        <v>144</v>
      </c>
      <c r="AU133" s="149" t="s">
        <v>88</v>
      </c>
      <c r="AV133" s="12" t="s">
        <v>88</v>
      </c>
      <c r="AW133" s="12" t="s">
        <v>34</v>
      </c>
      <c r="AX133" s="12" t="s">
        <v>78</v>
      </c>
      <c r="AY133" s="149" t="s">
        <v>136</v>
      </c>
    </row>
    <row r="134" spans="2:65" s="14" customFormat="1" ht="10.15">
      <c r="B134" s="161"/>
      <c r="D134" s="148" t="s">
        <v>144</v>
      </c>
      <c r="E134" s="162" t="s">
        <v>1</v>
      </c>
      <c r="F134" s="163" t="s">
        <v>157</v>
      </c>
      <c r="H134" s="164">
        <v>62</v>
      </c>
      <c r="I134" s="165"/>
      <c r="L134" s="161"/>
      <c r="M134" s="166"/>
      <c r="T134" s="167"/>
      <c r="AT134" s="162" t="s">
        <v>144</v>
      </c>
      <c r="AU134" s="162" t="s">
        <v>88</v>
      </c>
      <c r="AV134" s="14" t="s">
        <v>142</v>
      </c>
      <c r="AW134" s="14" t="s">
        <v>34</v>
      </c>
      <c r="AX134" s="14" t="s">
        <v>86</v>
      </c>
      <c r="AY134" s="162" t="s">
        <v>136</v>
      </c>
    </row>
    <row r="135" spans="2:65" s="1" customFormat="1" ht="24.2" customHeight="1">
      <c r="B135" s="32"/>
      <c r="C135" s="133" t="s">
        <v>149</v>
      </c>
      <c r="D135" s="133" t="s">
        <v>138</v>
      </c>
      <c r="E135" s="134" t="s">
        <v>146</v>
      </c>
      <c r="F135" s="135" t="s">
        <v>147</v>
      </c>
      <c r="G135" s="136" t="s">
        <v>141</v>
      </c>
      <c r="H135" s="137">
        <v>62</v>
      </c>
      <c r="I135" s="138"/>
      <c r="J135" s="139">
        <f>ROUND(I135*H135,2)</f>
        <v>0</v>
      </c>
      <c r="K135" s="140"/>
      <c r="L135" s="32"/>
      <c r="M135" s="141" t="s">
        <v>1</v>
      </c>
      <c r="N135" s="142" t="s">
        <v>43</v>
      </c>
      <c r="P135" s="143">
        <f>O135*H135</f>
        <v>0</v>
      </c>
      <c r="Q135" s="143">
        <v>0</v>
      </c>
      <c r="R135" s="143">
        <f>Q135*H135</f>
        <v>0</v>
      </c>
      <c r="S135" s="143">
        <v>0</v>
      </c>
      <c r="T135" s="144">
        <f>S135*H135</f>
        <v>0</v>
      </c>
      <c r="AR135" s="145" t="s">
        <v>142</v>
      </c>
      <c r="AT135" s="145" t="s">
        <v>138</v>
      </c>
      <c r="AU135" s="145" t="s">
        <v>88</v>
      </c>
      <c r="AY135" s="17" t="s">
        <v>136</v>
      </c>
      <c r="BE135" s="146">
        <f>IF(N135="základní",J135,0)</f>
        <v>0</v>
      </c>
      <c r="BF135" s="146">
        <f>IF(N135="snížená",J135,0)</f>
        <v>0</v>
      </c>
      <c r="BG135" s="146">
        <f>IF(N135="zákl. přenesená",J135,0)</f>
        <v>0</v>
      </c>
      <c r="BH135" s="146">
        <f>IF(N135="sníž. přenesená",J135,0)</f>
        <v>0</v>
      </c>
      <c r="BI135" s="146">
        <f>IF(N135="nulová",J135,0)</f>
        <v>0</v>
      </c>
      <c r="BJ135" s="17" t="s">
        <v>86</v>
      </c>
      <c r="BK135" s="146">
        <f>ROUND(I135*H135,2)</f>
        <v>0</v>
      </c>
      <c r="BL135" s="17" t="s">
        <v>142</v>
      </c>
      <c r="BM135" s="145" t="s">
        <v>474</v>
      </c>
    </row>
    <row r="136" spans="2:65" s="13" customFormat="1" ht="10.15">
      <c r="B136" s="155"/>
      <c r="D136" s="148" t="s">
        <v>144</v>
      </c>
      <c r="E136" s="156" t="s">
        <v>1</v>
      </c>
      <c r="F136" s="157" t="s">
        <v>154</v>
      </c>
      <c r="H136" s="156" t="s">
        <v>1</v>
      </c>
      <c r="I136" s="158"/>
      <c r="L136" s="155"/>
      <c r="M136" s="159"/>
      <c r="T136" s="160"/>
      <c r="AT136" s="156" t="s">
        <v>144</v>
      </c>
      <c r="AU136" s="156" t="s">
        <v>88</v>
      </c>
      <c r="AV136" s="13" t="s">
        <v>86</v>
      </c>
      <c r="AW136" s="13" t="s">
        <v>34</v>
      </c>
      <c r="AX136" s="13" t="s">
        <v>78</v>
      </c>
      <c r="AY136" s="156" t="s">
        <v>136</v>
      </c>
    </row>
    <row r="137" spans="2:65" s="13" customFormat="1" ht="10.15">
      <c r="B137" s="155"/>
      <c r="D137" s="148" t="s">
        <v>144</v>
      </c>
      <c r="E137" s="156" t="s">
        <v>1</v>
      </c>
      <c r="F137" s="157" t="s">
        <v>472</v>
      </c>
      <c r="H137" s="156" t="s">
        <v>1</v>
      </c>
      <c r="I137" s="158"/>
      <c r="L137" s="155"/>
      <c r="M137" s="159"/>
      <c r="T137" s="160"/>
      <c r="AT137" s="156" t="s">
        <v>144</v>
      </c>
      <c r="AU137" s="156" t="s">
        <v>88</v>
      </c>
      <c r="AV137" s="13" t="s">
        <v>86</v>
      </c>
      <c r="AW137" s="13" t="s">
        <v>34</v>
      </c>
      <c r="AX137" s="13" t="s">
        <v>78</v>
      </c>
      <c r="AY137" s="156" t="s">
        <v>136</v>
      </c>
    </row>
    <row r="138" spans="2:65" s="12" customFormat="1" ht="10.15">
      <c r="B138" s="147"/>
      <c r="D138" s="148" t="s">
        <v>144</v>
      </c>
      <c r="E138" s="149" t="s">
        <v>1</v>
      </c>
      <c r="F138" s="150" t="s">
        <v>473</v>
      </c>
      <c r="H138" s="151">
        <v>62</v>
      </c>
      <c r="I138" s="152"/>
      <c r="L138" s="147"/>
      <c r="M138" s="153"/>
      <c r="T138" s="154"/>
      <c r="AT138" s="149" t="s">
        <v>144</v>
      </c>
      <c r="AU138" s="149" t="s">
        <v>88</v>
      </c>
      <c r="AV138" s="12" t="s">
        <v>88</v>
      </c>
      <c r="AW138" s="12" t="s">
        <v>34</v>
      </c>
      <c r="AX138" s="12" t="s">
        <v>78</v>
      </c>
      <c r="AY138" s="149" t="s">
        <v>136</v>
      </c>
    </row>
    <row r="139" spans="2:65" s="14" customFormat="1" ht="10.15">
      <c r="B139" s="161"/>
      <c r="D139" s="148" t="s">
        <v>144</v>
      </c>
      <c r="E139" s="162" t="s">
        <v>1</v>
      </c>
      <c r="F139" s="163" t="s">
        <v>157</v>
      </c>
      <c r="H139" s="164">
        <v>62</v>
      </c>
      <c r="I139" s="165"/>
      <c r="L139" s="161"/>
      <c r="M139" s="166"/>
      <c r="T139" s="167"/>
      <c r="AT139" s="162" t="s">
        <v>144</v>
      </c>
      <c r="AU139" s="162" t="s">
        <v>88</v>
      </c>
      <c r="AV139" s="14" t="s">
        <v>142</v>
      </c>
      <c r="AW139" s="14" t="s">
        <v>34</v>
      </c>
      <c r="AX139" s="14" t="s">
        <v>86</v>
      </c>
      <c r="AY139" s="162" t="s">
        <v>136</v>
      </c>
    </row>
    <row r="140" spans="2:65" s="1" customFormat="1" ht="33" customHeight="1">
      <c r="B140" s="32"/>
      <c r="C140" s="133" t="s">
        <v>142</v>
      </c>
      <c r="D140" s="133" t="s">
        <v>138</v>
      </c>
      <c r="E140" s="134" t="s">
        <v>475</v>
      </c>
      <c r="F140" s="135" t="s">
        <v>476</v>
      </c>
      <c r="G140" s="136" t="s">
        <v>152</v>
      </c>
      <c r="H140" s="137">
        <v>11.25</v>
      </c>
      <c r="I140" s="138"/>
      <c r="J140" s="139">
        <f>ROUND(I140*H140,2)</f>
        <v>0</v>
      </c>
      <c r="K140" s="140"/>
      <c r="L140" s="32"/>
      <c r="M140" s="141" t="s">
        <v>1</v>
      </c>
      <c r="N140" s="142" t="s">
        <v>43</v>
      </c>
      <c r="P140" s="143">
        <f>O140*H140</f>
        <v>0</v>
      </c>
      <c r="Q140" s="143">
        <v>0</v>
      </c>
      <c r="R140" s="143">
        <f>Q140*H140</f>
        <v>0</v>
      </c>
      <c r="S140" s="143">
        <v>0</v>
      </c>
      <c r="T140" s="144">
        <f>S140*H140</f>
        <v>0</v>
      </c>
      <c r="AR140" s="145" t="s">
        <v>142</v>
      </c>
      <c r="AT140" s="145" t="s">
        <v>138</v>
      </c>
      <c r="AU140" s="145" t="s">
        <v>88</v>
      </c>
      <c r="AY140" s="17" t="s">
        <v>136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7" t="s">
        <v>86</v>
      </c>
      <c r="BK140" s="146">
        <f>ROUND(I140*H140,2)</f>
        <v>0</v>
      </c>
      <c r="BL140" s="17" t="s">
        <v>142</v>
      </c>
      <c r="BM140" s="145" t="s">
        <v>477</v>
      </c>
    </row>
    <row r="141" spans="2:65" s="13" customFormat="1" ht="10.15">
      <c r="B141" s="155"/>
      <c r="D141" s="148" t="s">
        <v>144</v>
      </c>
      <c r="E141" s="156" t="s">
        <v>1</v>
      </c>
      <c r="F141" s="157" t="s">
        <v>154</v>
      </c>
      <c r="H141" s="156" t="s">
        <v>1</v>
      </c>
      <c r="I141" s="158"/>
      <c r="L141" s="155"/>
      <c r="M141" s="159"/>
      <c r="T141" s="160"/>
      <c r="AT141" s="156" t="s">
        <v>144</v>
      </c>
      <c r="AU141" s="156" t="s">
        <v>88</v>
      </c>
      <c r="AV141" s="13" t="s">
        <v>86</v>
      </c>
      <c r="AW141" s="13" t="s">
        <v>34</v>
      </c>
      <c r="AX141" s="13" t="s">
        <v>78</v>
      </c>
      <c r="AY141" s="156" t="s">
        <v>136</v>
      </c>
    </row>
    <row r="142" spans="2:65" s="12" customFormat="1" ht="10.15">
      <c r="B142" s="147"/>
      <c r="D142" s="148" t="s">
        <v>144</v>
      </c>
      <c r="E142" s="149" t="s">
        <v>1</v>
      </c>
      <c r="F142" s="150" t="s">
        <v>478</v>
      </c>
      <c r="H142" s="151">
        <v>11.25</v>
      </c>
      <c r="I142" s="152"/>
      <c r="L142" s="147"/>
      <c r="M142" s="153"/>
      <c r="T142" s="154"/>
      <c r="AT142" s="149" t="s">
        <v>144</v>
      </c>
      <c r="AU142" s="149" t="s">
        <v>88</v>
      </c>
      <c r="AV142" s="12" t="s">
        <v>88</v>
      </c>
      <c r="AW142" s="12" t="s">
        <v>34</v>
      </c>
      <c r="AX142" s="12" t="s">
        <v>78</v>
      </c>
      <c r="AY142" s="149" t="s">
        <v>136</v>
      </c>
    </row>
    <row r="143" spans="2:65" s="14" customFormat="1" ht="10.15">
      <c r="B143" s="161"/>
      <c r="D143" s="148" t="s">
        <v>144</v>
      </c>
      <c r="E143" s="162" t="s">
        <v>1</v>
      </c>
      <c r="F143" s="163" t="s">
        <v>157</v>
      </c>
      <c r="H143" s="164">
        <v>11.25</v>
      </c>
      <c r="I143" s="165"/>
      <c r="L143" s="161"/>
      <c r="M143" s="166"/>
      <c r="T143" s="167"/>
      <c r="AT143" s="162" t="s">
        <v>144</v>
      </c>
      <c r="AU143" s="162" t="s">
        <v>88</v>
      </c>
      <c r="AV143" s="14" t="s">
        <v>142</v>
      </c>
      <c r="AW143" s="14" t="s">
        <v>34</v>
      </c>
      <c r="AX143" s="14" t="s">
        <v>86</v>
      </c>
      <c r="AY143" s="162" t="s">
        <v>136</v>
      </c>
    </row>
    <row r="144" spans="2:65" s="1" customFormat="1" ht="33" customHeight="1">
      <c r="B144" s="32"/>
      <c r="C144" s="133" t="s">
        <v>163</v>
      </c>
      <c r="D144" s="133" t="s">
        <v>138</v>
      </c>
      <c r="E144" s="134" t="s">
        <v>150</v>
      </c>
      <c r="F144" s="135" t="s">
        <v>151</v>
      </c>
      <c r="G144" s="136" t="s">
        <v>152</v>
      </c>
      <c r="H144" s="137">
        <v>102.759</v>
      </c>
      <c r="I144" s="138"/>
      <c r="J144" s="139">
        <f>ROUND(I144*H144,2)</f>
        <v>0</v>
      </c>
      <c r="K144" s="140"/>
      <c r="L144" s="32"/>
      <c r="M144" s="141" t="s">
        <v>1</v>
      </c>
      <c r="N144" s="142" t="s">
        <v>43</v>
      </c>
      <c r="P144" s="143">
        <f>O144*H144</f>
        <v>0</v>
      </c>
      <c r="Q144" s="143">
        <v>0</v>
      </c>
      <c r="R144" s="143">
        <f>Q144*H144</f>
        <v>0</v>
      </c>
      <c r="S144" s="143">
        <v>0</v>
      </c>
      <c r="T144" s="144">
        <f>S144*H144</f>
        <v>0</v>
      </c>
      <c r="AR144" s="145" t="s">
        <v>142</v>
      </c>
      <c r="AT144" s="145" t="s">
        <v>138</v>
      </c>
      <c r="AU144" s="145" t="s">
        <v>88</v>
      </c>
      <c r="AY144" s="17" t="s">
        <v>136</v>
      </c>
      <c r="BE144" s="146">
        <f>IF(N144="základní",J144,0)</f>
        <v>0</v>
      </c>
      <c r="BF144" s="146">
        <f>IF(N144="snížená",J144,0)</f>
        <v>0</v>
      </c>
      <c r="BG144" s="146">
        <f>IF(N144="zákl. přenesená",J144,0)</f>
        <v>0</v>
      </c>
      <c r="BH144" s="146">
        <f>IF(N144="sníž. přenesená",J144,0)</f>
        <v>0</v>
      </c>
      <c r="BI144" s="146">
        <f>IF(N144="nulová",J144,0)</f>
        <v>0</v>
      </c>
      <c r="BJ144" s="17" t="s">
        <v>86</v>
      </c>
      <c r="BK144" s="146">
        <f>ROUND(I144*H144,2)</f>
        <v>0</v>
      </c>
      <c r="BL144" s="17" t="s">
        <v>142</v>
      </c>
      <c r="BM144" s="145" t="s">
        <v>479</v>
      </c>
    </row>
    <row r="145" spans="2:65" s="13" customFormat="1" ht="10.15">
      <c r="B145" s="155"/>
      <c r="D145" s="148" t="s">
        <v>144</v>
      </c>
      <c r="E145" s="156" t="s">
        <v>1</v>
      </c>
      <c r="F145" s="157" t="s">
        <v>154</v>
      </c>
      <c r="H145" s="156" t="s">
        <v>1</v>
      </c>
      <c r="I145" s="158"/>
      <c r="L145" s="155"/>
      <c r="M145" s="159"/>
      <c r="T145" s="160"/>
      <c r="AT145" s="156" t="s">
        <v>144</v>
      </c>
      <c r="AU145" s="156" t="s">
        <v>88</v>
      </c>
      <c r="AV145" s="13" t="s">
        <v>86</v>
      </c>
      <c r="AW145" s="13" t="s">
        <v>34</v>
      </c>
      <c r="AX145" s="13" t="s">
        <v>78</v>
      </c>
      <c r="AY145" s="156" t="s">
        <v>136</v>
      </c>
    </row>
    <row r="146" spans="2:65" s="13" customFormat="1" ht="10.15">
      <c r="B146" s="155"/>
      <c r="D146" s="148" t="s">
        <v>144</v>
      </c>
      <c r="E146" s="156" t="s">
        <v>1</v>
      </c>
      <c r="F146" s="157" t="s">
        <v>472</v>
      </c>
      <c r="H146" s="156" t="s">
        <v>1</v>
      </c>
      <c r="I146" s="158"/>
      <c r="L146" s="155"/>
      <c r="M146" s="159"/>
      <c r="T146" s="160"/>
      <c r="AT146" s="156" t="s">
        <v>144</v>
      </c>
      <c r="AU146" s="156" t="s">
        <v>88</v>
      </c>
      <c r="AV146" s="13" t="s">
        <v>86</v>
      </c>
      <c r="AW146" s="13" t="s">
        <v>34</v>
      </c>
      <c r="AX146" s="13" t="s">
        <v>78</v>
      </c>
      <c r="AY146" s="156" t="s">
        <v>136</v>
      </c>
    </row>
    <row r="147" spans="2:65" s="13" customFormat="1" ht="10.15">
      <c r="B147" s="155"/>
      <c r="D147" s="148" t="s">
        <v>144</v>
      </c>
      <c r="E147" s="156" t="s">
        <v>1</v>
      </c>
      <c r="F147" s="157" t="s">
        <v>480</v>
      </c>
      <c r="H147" s="156" t="s">
        <v>1</v>
      </c>
      <c r="I147" s="158"/>
      <c r="L147" s="155"/>
      <c r="M147" s="159"/>
      <c r="T147" s="160"/>
      <c r="AT147" s="156" t="s">
        <v>144</v>
      </c>
      <c r="AU147" s="156" t="s">
        <v>88</v>
      </c>
      <c r="AV147" s="13" t="s">
        <v>86</v>
      </c>
      <c r="AW147" s="13" t="s">
        <v>34</v>
      </c>
      <c r="AX147" s="13" t="s">
        <v>78</v>
      </c>
      <c r="AY147" s="156" t="s">
        <v>136</v>
      </c>
    </row>
    <row r="148" spans="2:65" s="12" customFormat="1" ht="10.15">
      <c r="B148" s="147"/>
      <c r="D148" s="148" t="s">
        <v>144</v>
      </c>
      <c r="E148" s="149" t="s">
        <v>1</v>
      </c>
      <c r="F148" s="150" t="s">
        <v>481</v>
      </c>
      <c r="H148" s="151">
        <v>92.322999999999993</v>
      </c>
      <c r="I148" s="152"/>
      <c r="L148" s="147"/>
      <c r="M148" s="153"/>
      <c r="T148" s="154"/>
      <c r="AT148" s="149" t="s">
        <v>144</v>
      </c>
      <c r="AU148" s="149" t="s">
        <v>88</v>
      </c>
      <c r="AV148" s="12" t="s">
        <v>88</v>
      </c>
      <c r="AW148" s="12" t="s">
        <v>34</v>
      </c>
      <c r="AX148" s="12" t="s">
        <v>78</v>
      </c>
      <c r="AY148" s="149" t="s">
        <v>136</v>
      </c>
    </row>
    <row r="149" spans="2:65" s="13" customFormat="1" ht="10.15">
      <c r="B149" s="155"/>
      <c r="D149" s="148" t="s">
        <v>144</v>
      </c>
      <c r="E149" s="156" t="s">
        <v>1</v>
      </c>
      <c r="F149" s="157" t="s">
        <v>482</v>
      </c>
      <c r="H149" s="156" t="s">
        <v>1</v>
      </c>
      <c r="I149" s="158"/>
      <c r="L149" s="155"/>
      <c r="M149" s="159"/>
      <c r="T149" s="160"/>
      <c r="AT149" s="156" t="s">
        <v>144</v>
      </c>
      <c r="AU149" s="156" t="s">
        <v>88</v>
      </c>
      <c r="AV149" s="13" t="s">
        <v>86</v>
      </c>
      <c r="AW149" s="13" t="s">
        <v>34</v>
      </c>
      <c r="AX149" s="13" t="s">
        <v>78</v>
      </c>
      <c r="AY149" s="156" t="s">
        <v>136</v>
      </c>
    </row>
    <row r="150" spans="2:65" s="12" customFormat="1" ht="10.15">
      <c r="B150" s="147"/>
      <c r="D150" s="148" t="s">
        <v>144</v>
      </c>
      <c r="E150" s="149" t="s">
        <v>1</v>
      </c>
      <c r="F150" s="150" t="s">
        <v>483</v>
      </c>
      <c r="H150" s="151">
        <v>4.4160000000000004</v>
      </c>
      <c r="I150" s="152"/>
      <c r="L150" s="147"/>
      <c r="M150" s="153"/>
      <c r="T150" s="154"/>
      <c r="AT150" s="149" t="s">
        <v>144</v>
      </c>
      <c r="AU150" s="149" t="s">
        <v>88</v>
      </c>
      <c r="AV150" s="12" t="s">
        <v>88</v>
      </c>
      <c r="AW150" s="12" t="s">
        <v>34</v>
      </c>
      <c r="AX150" s="12" t="s">
        <v>78</v>
      </c>
      <c r="AY150" s="149" t="s">
        <v>136</v>
      </c>
    </row>
    <row r="151" spans="2:65" s="12" customFormat="1" ht="10.15">
      <c r="B151" s="147"/>
      <c r="D151" s="148" t="s">
        <v>144</v>
      </c>
      <c r="E151" s="149" t="s">
        <v>1</v>
      </c>
      <c r="F151" s="150" t="s">
        <v>484</v>
      </c>
      <c r="H151" s="151">
        <v>5.76</v>
      </c>
      <c r="I151" s="152"/>
      <c r="L151" s="147"/>
      <c r="M151" s="153"/>
      <c r="T151" s="154"/>
      <c r="AT151" s="149" t="s">
        <v>144</v>
      </c>
      <c r="AU151" s="149" t="s">
        <v>88</v>
      </c>
      <c r="AV151" s="12" t="s">
        <v>88</v>
      </c>
      <c r="AW151" s="12" t="s">
        <v>34</v>
      </c>
      <c r="AX151" s="12" t="s">
        <v>78</v>
      </c>
      <c r="AY151" s="149" t="s">
        <v>136</v>
      </c>
    </row>
    <row r="152" spans="2:65" s="15" customFormat="1" ht="10.15">
      <c r="B152" s="184"/>
      <c r="D152" s="148" t="s">
        <v>144</v>
      </c>
      <c r="E152" s="185" t="s">
        <v>1</v>
      </c>
      <c r="F152" s="186" t="s">
        <v>485</v>
      </c>
      <c r="H152" s="187">
        <v>102.499</v>
      </c>
      <c r="I152" s="188"/>
      <c r="L152" s="184"/>
      <c r="M152" s="189"/>
      <c r="T152" s="190"/>
      <c r="AT152" s="185" t="s">
        <v>144</v>
      </c>
      <c r="AU152" s="185" t="s">
        <v>88</v>
      </c>
      <c r="AV152" s="15" t="s">
        <v>149</v>
      </c>
      <c r="AW152" s="15" t="s">
        <v>34</v>
      </c>
      <c r="AX152" s="15" t="s">
        <v>78</v>
      </c>
      <c r="AY152" s="185" t="s">
        <v>136</v>
      </c>
    </row>
    <row r="153" spans="2:65" s="13" customFormat="1" ht="10.15">
      <c r="B153" s="155"/>
      <c r="D153" s="148" t="s">
        <v>144</v>
      </c>
      <c r="E153" s="156" t="s">
        <v>1</v>
      </c>
      <c r="F153" s="157" t="s">
        <v>486</v>
      </c>
      <c r="H153" s="156" t="s">
        <v>1</v>
      </c>
      <c r="I153" s="158"/>
      <c r="L153" s="155"/>
      <c r="M153" s="159"/>
      <c r="T153" s="160"/>
      <c r="AT153" s="156" t="s">
        <v>144</v>
      </c>
      <c r="AU153" s="156" t="s">
        <v>88</v>
      </c>
      <c r="AV153" s="13" t="s">
        <v>86</v>
      </c>
      <c r="AW153" s="13" t="s">
        <v>34</v>
      </c>
      <c r="AX153" s="13" t="s">
        <v>78</v>
      </c>
      <c r="AY153" s="156" t="s">
        <v>136</v>
      </c>
    </row>
    <row r="154" spans="2:65" s="13" customFormat="1" ht="10.15">
      <c r="B154" s="155"/>
      <c r="D154" s="148" t="s">
        <v>144</v>
      </c>
      <c r="E154" s="156" t="s">
        <v>1</v>
      </c>
      <c r="F154" s="157" t="s">
        <v>470</v>
      </c>
      <c r="H154" s="156" t="s">
        <v>1</v>
      </c>
      <c r="I154" s="158"/>
      <c r="L154" s="155"/>
      <c r="M154" s="159"/>
      <c r="T154" s="160"/>
      <c r="AT154" s="156" t="s">
        <v>144</v>
      </c>
      <c r="AU154" s="156" t="s">
        <v>88</v>
      </c>
      <c r="AV154" s="13" t="s">
        <v>86</v>
      </c>
      <c r="AW154" s="13" t="s">
        <v>34</v>
      </c>
      <c r="AX154" s="13" t="s">
        <v>78</v>
      </c>
      <c r="AY154" s="156" t="s">
        <v>136</v>
      </c>
    </row>
    <row r="155" spans="2:65" s="12" customFormat="1" ht="10.15">
      <c r="B155" s="147"/>
      <c r="D155" s="148" t="s">
        <v>144</v>
      </c>
      <c r="E155" s="149" t="s">
        <v>1</v>
      </c>
      <c r="F155" s="150" t="s">
        <v>487</v>
      </c>
      <c r="H155" s="151">
        <v>0.26</v>
      </c>
      <c r="I155" s="152"/>
      <c r="L155" s="147"/>
      <c r="M155" s="153"/>
      <c r="T155" s="154"/>
      <c r="AT155" s="149" t="s">
        <v>144</v>
      </c>
      <c r="AU155" s="149" t="s">
        <v>88</v>
      </c>
      <c r="AV155" s="12" t="s">
        <v>88</v>
      </c>
      <c r="AW155" s="12" t="s">
        <v>34</v>
      </c>
      <c r="AX155" s="12" t="s">
        <v>78</v>
      </c>
      <c r="AY155" s="149" t="s">
        <v>136</v>
      </c>
    </row>
    <row r="156" spans="2:65" s="15" customFormat="1" ht="10.15">
      <c r="B156" s="184"/>
      <c r="D156" s="148" t="s">
        <v>144</v>
      </c>
      <c r="E156" s="185" t="s">
        <v>1</v>
      </c>
      <c r="F156" s="186" t="s">
        <v>485</v>
      </c>
      <c r="H156" s="187">
        <v>0.26</v>
      </c>
      <c r="I156" s="188"/>
      <c r="L156" s="184"/>
      <c r="M156" s="189"/>
      <c r="T156" s="190"/>
      <c r="AT156" s="185" t="s">
        <v>144</v>
      </c>
      <c r="AU156" s="185" t="s">
        <v>88</v>
      </c>
      <c r="AV156" s="15" t="s">
        <v>149</v>
      </c>
      <c r="AW156" s="15" t="s">
        <v>34</v>
      </c>
      <c r="AX156" s="15" t="s">
        <v>78</v>
      </c>
      <c r="AY156" s="185" t="s">
        <v>136</v>
      </c>
    </row>
    <row r="157" spans="2:65" s="14" customFormat="1" ht="10.15">
      <c r="B157" s="161"/>
      <c r="D157" s="148" t="s">
        <v>144</v>
      </c>
      <c r="E157" s="162" t="s">
        <v>1</v>
      </c>
      <c r="F157" s="163" t="s">
        <v>157</v>
      </c>
      <c r="H157" s="164">
        <v>102.759</v>
      </c>
      <c r="I157" s="165"/>
      <c r="L157" s="161"/>
      <c r="M157" s="166"/>
      <c r="T157" s="167"/>
      <c r="AT157" s="162" t="s">
        <v>144</v>
      </c>
      <c r="AU157" s="162" t="s">
        <v>88</v>
      </c>
      <c r="AV157" s="14" t="s">
        <v>142</v>
      </c>
      <c r="AW157" s="14" t="s">
        <v>34</v>
      </c>
      <c r="AX157" s="14" t="s">
        <v>86</v>
      </c>
      <c r="AY157" s="162" t="s">
        <v>136</v>
      </c>
    </row>
    <row r="158" spans="2:65" s="1" customFormat="1" ht="21.75" customHeight="1">
      <c r="B158" s="32"/>
      <c r="C158" s="133" t="s">
        <v>167</v>
      </c>
      <c r="D158" s="133" t="s">
        <v>138</v>
      </c>
      <c r="E158" s="134" t="s">
        <v>158</v>
      </c>
      <c r="F158" s="135" t="s">
        <v>159</v>
      </c>
      <c r="G158" s="136" t="s">
        <v>160</v>
      </c>
      <c r="H158" s="137">
        <v>237.90700000000001</v>
      </c>
      <c r="I158" s="138"/>
      <c r="J158" s="139">
        <f>ROUND(I158*H158,2)</f>
        <v>0</v>
      </c>
      <c r="K158" s="140"/>
      <c r="L158" s="32"/>
      <c r="M158" s="141" t="s">
        <v>1</v>
      </c>
      <c r="N158" s="142" t="s">
        <v>43</v>
      </c>
      <c r="P158" s="143">
        <f>O158*H158</f>
        <v>0</v>
      </c>
      <c r="Q158" s="143">
        <v>6.9999999999999999E-4</v>
      </c>
      <c r="R158" s="143">
        <f>Q158*H158</f>
        <v>0.16653490000000001</v>
      </c>
      <c r="S158" s="143">
        <v>0</v>
      </c>
      <c r="T158" s="144">
        <f>S158*H158</f>
        <v>0</v>
      </c>
      <c r="AR158" s="145" t="s">
        <v>142</v>
      </c>
      <c r="AT158" s="145" t="s">
        <v>138</v>
      </c>
      <c r="AU158" s="145" t="s">
        <v>88</v>
      </c>
      <c r="AY158" s="17" t="s">
        <v>136</v>
      </c>
      <c r="BE158" s="146">
        <f>IF(N158="základní",J158,0)</f>
        <v>0</v>
      </c>
      <c r="BF158" s="146">
        <f>IF(N158="snížená",J158,0)</f>
        <v>0</v>
      </c>
      <c r="BG158" s="146">
        <f>IF(N158="zákl. přenesená",J158,0)</f>
        <v>0</v>
      </c>
      <c r="BH158" s="146">
        <f>IF(N158="sníž. přenesená",J158,0)</f>
        <v>0</v>
      </c>
      <c r="BI158" s="146">
        <f>IF(N158="nulová",J158,0)</f>
        <v>0</v>
      </c>
      <c r="BJ158" s="17" t="s">
        <v>86</v>
      </c>
      <c r="BK158" s="146">
        <f>ROUND(I158*H158,2)</f>
        <v>0</v>
      </c>
      <c r="BL158" s="17" t="s">
        <v>142</v>
      </c>
      <c r="BM158" s="145" t="s">
        <v>488</v>
      </c>
    </row>
    <row r="159" spans="2:65" s="13" customFormat="1" ht="10.15">
      <c r="B159" s="155"/>
      <c r="D159" s="148" t="s">
        <v>144</v>
      </c>
      <c r="E159" s="156" t="s">
        <v>1</v>
      </c>
      <c r="F159" s="157" t="s">
        <v>154</v>
      </c>
      <c r="H159" s="156" t="s">
        <v>1</v>
      </c>
      <c r="I159" s="158"/>
      <c r="L159" s="155"/>
      <c r="M159" s="159"/>
      <c r="T159" s="160"/>
      <c r="AT159" s="156" t="s">
        <v>144</v>
      </c>
      <c r="AU159" s="156" t="s">
        <v>88</v>
      </c>
      <c r="AV159" s="13" t="s">
        <v>86</v>
      </c>
      <c r="AW159" s="13" t="s">
        <v>34</v>
      </c>
      <c r="AX159" s="13" t="s">
        <v>78</v>
      </c>
      <c r="AY159" s="156" t="s">
        <v>136</v>
      </c>
    </row>
    <row r="160" spans="2:65" s="12" customFormat="1" ht="10.15">
      <c r="B160" s="147"/>
      <c r="D160" s="148" t="s">
        <v>144</v>
      </c>
      <c r="E160" s="149" t="s">
        <v>1</v>
      </c>
      <c r="F160" s="150" t="s">
        <v>489</v>
      </c>
      <c r="H160" s="151">
        <v>18</v>
      </c>
      <c r="I160" s="152"/>
      <c r="L160" s="147"/>
      <c r="M160" s="153"/>
      <c r="T160" s="154"/>
      <c r="AT160" s="149" t="s">
        <v>144</v>
      </c>
      <c r="AU160" s="149" t="s">
        <v>88</v>
      </c>
      <c r="AV160" s="12" t="s">
        <v>88</v>
      </c>
      <c r="AW160" s="12" t="s">
        <v>34</v>
      </c>
      <c r="AX160" s="12" t="s">
        <v>78</v>
      </c>
      <c r="AY160" s="149" t="s">
        <v>136</v>
      </c>
    </row>
    <row r="161" spans="2:65" s="13" customFormat="1" ht="10.15">
      <c r="B161" s="155"/>
      <c r="D161" s="148" t="s">
        <v>144</v>
      </c>
      <c r="E161" s="156" t="s">
        <v>1</v>
      </c>
      <c r="F161" s="157" t="s">
        <v>472</v>
      </c>
      <c r="H161" s="156" t="s">
        <v>1</v>
      </c>
      <c r="I161" s="158"/>
      <c r="L161" s="155"/>
      <c r="M161" s="159"/>
      <c r="T161" s="160"/>
      <c r="AT161" s="156" t="s">
        <v>144</v>
      </c>
      <c r="AU161" s="156" t="s">
        <v>88</v>
      </c>
      <c r="AV161" s="13" t="s">
        <v>86</v>
      </c>
      <c r="AW161" s="13" t="s">
        <v>34</v>
      </c>
      <c r="AX161" s="13" t="s">
        <v>78</v>
      </c>
      <c r="AY161" s="156" t="s">
        <v>136</v>
      </c>
    </row>
    <row r="162" spans="2:65" s="12" customFormat="1" ht="10.15">
      <c r="B162" s="147"/>
      <c r="D162" s="148" t="s">
        <v>144</v>
      </c>
      <c r="E162" s="149" t="s">
        <v>1</v>
      </c>
      <c r="F162" s="150" t="s">
        <v>490</v>
      </c>
      <c r="H162" s="151">
        <v>196.95599999999999</v>
      </c>
      <c r="I162" s="152"/>
      <c r="L162" s="147"/>
      <c r="M162" s="153"/>
      <c r="T162" s="154"/>
      <c r="AT162" s="149" t="s">
        <v>144</v>
      </c>
      <c r="AU162" s="149" t="s">
        <v>88</v>
      </c>
      <c r="AV162" s="12" t="s">
        <v>88</v>
      </c>
      <c r="AW162" s="12" t="s">
        <v>34</v>
      </c>
      <c r="AX162" s="12" t="s">
        <v>78</v>
      </c>
      <c r="AY162" s="149" t="s">
        <v>136</v>
      </c>
    </row>
    <row r="163" spans="2:65" s="13" customFormat="1" ht="10.15">
      <c r="B163" s="155"/>
      <c r="D163" s="148" t="s">
        <v>144</v>
      </c>
      <c r="E163" s="156" t="s">
        <v>1</v>
      </c>
      <c r="F163" s="157" t="s">
        <v>482</v>
      </c>
      <c r="H163" s="156" t="s">
        <v>1</v>
      </c>
      <c r="I163" s="158"/>
      <c r="L163" s="155"/>
      <c r="M163" s="159"/>
      <c r="T163" s="160"/>
      <c r="AT163" s="156" t="s">
        <v>144</v>
      </c>
      <c r="AU163" s="156" t="s">
        <v>88</v>
      </c>
      <c r="AV163" s="13" t="s">
        <v>86</v>
      </c>
      <c r="AW163" s="13" t="s">
        <v>34</v>
      </c>
      <c r="AX163" s="13" t="s">
        <v>78</v>
      </c>
      <c r="AY163" s="156" t="s">
        <v>136</v>
      </c>
    </row>
    <row r="164" spans="2:65" s="12" customFormat="1" ht="10.15">
      <c r="B164" s="147"/>
      <c r="D164" s="148" t="s">
        <v>144</v>
      </c>
      <c r="E164" s="149" t="s">
        <v>1</v>
      </c>
      <c r="F164" s="150" t="s">
        <v>491</v>
      </c>
      <c r="H164" s="151">
        <v>22.951000000000001</v>
      </c>
      <c r="I164" s="152"/>
      <c r="L164" s="147"/>
      <c r="M164" s="153"/>
      <c r="T164" s="154"/>
      <c r="AT164" s="149" t="s">
        <v>144</v>
      </c>
      <c r="AU164" s="149" t="s">
        <v>88</v>
      </c>
      <c r="AV164" s="12" t="s">
        <v>88</v>
      </c>
      <c r="AW164" s="12" t="s">
        <v>34</v>
      </c>
      <c r="AX164" s="12" t="s">
        <v>78</v>
      </c>
      <c r="AY164" s="149" t="s">
        <v>136</v>
      </c>
    </row>
    <row r="165" spans="2:65" s="14" customFormat="1" ht="10.15">
      <c r="B165" s="161"/>
      <c r="D165" s="148" t="s">
        <v>144</v>
      </c>
      <c r="E165" s="162" t="s">
        <v>1</v>
      </c>
      <c r="F165" s="163" t="s">
        <v>157</v>
      </c>
      <c r="H165" s="164">
        <v>237.90699999999998</v>
      </c>
      <c r="I165" s="165"/>
      <c r="L165" s="161"/>
      <c r="M165" s="166"/>
      <c r="T165" s="167"/>
      <c r="AT165" s="162" t="s">
        <v>144</v>
      </c>
      <c r="AU165" s="162" t="s">
        <v>88</v>
      </c>
      <c r="AV165" s="14" t="s">
        <v>142</v>
      </c>
      <c r="AW165" s="14" t="s">
        <v>34</v>
      </c>
      <c r="AX165" s="14" t="s">
        <v>86</v>
      </c>
      <c r="AY165" s="162" t="s">
        <v>136</v>
      </c>
    </row>
    <row r="166" spans="2:65" s="1" customFormat="1" ht="16.5" customHeight="1">
      <c r="B166" s="32"/>
      <c r="C166" s="133" t="s">
        <v>173</v>
      </c>
      <c r="D166" s="133" t="s">
        <v>138</v>
      </c>
      <c r="E166" s="134" t="s">
        <v>164</v>
      </c>
      <c r="F166" s="135" t="s">
        <v>165</v>
      </c>
      <c r="G166" s="136" t="s">
        <v>160</v>
      </c>
      <c r="H166" s="137">
        <v>237.90700000000001</v>
      </c>
      <c r="I166" s="138"/>
      <c r="J166" s="139">
        <f>ROUND(I166*H166,2)</f>
        <v>0</v>
      </c>
      <c r="K166" s="140"/>
      <c r="L166" s="32"/>
      <c r="M166" s="141" t="s">
        <v>1</v>
      </c>
      <c r="N166" s="142" t="s">
        <v>43</v>
      </c>
      <c r="P166" s="143">
        <f>O166*H166</f>
        <v>0</v>
      </c>
      <c r="Q166" s="143">
        <v>0</v>
      </c>
      <c r="R166" s="143">
        <f>Q166*H166</f>
        <v>0</v>
      </c>
      <c r="S166" s="143">
        <v>0</v>
      </c>
      <c r="T166" s="144">
        <f>S166*H166</f>
        <v>0</v>
      </c>
      <c r="AR166" s="145" t="s">
        <v>142</v>
      </c>
      <c r="AT166" s="145" t="s">
        <v>138</v>
      </c>
      <c r="AU166" s="145" t="s">
        <v>88</v>
      </c>
      <c r="AY166" s="17" t="s">
        <v>136</v>
      </c>
      <c r="BE166" s="146">
        <f>IF(N166="základní",J166,0)</f>
        <v>0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7" t="s">
        <v>86</v>
      </c>
      <c r="BK166" s="146">
        <f>ROUND(I166*H166,2)</f>
        <v>0</v>
      </c>
      <c r="BL166" s="17" t="s">
        <v>142</v>
      </c>
      <c r="BM166" s="145" t="s">
        <v>492</v>
      </c>
    </row>
    <row r="167" spans="2:65" s="12" customFormat="1" ht="10.15">
      <c r="B167" s="147"/>
      <c r="D167" s="148" t="s">
        <v>144</v>
      </c>
      <c r="E167" s="149" t="s">
        <v>1</v>
      </c>
      <c r="F167" s="150" t="s">
        <v>493</v>
      </c>
      <c r="H167" s="151">
        <v>237.90700000000001</v>
      </c>
      <c r="I167" s="152"/>
      <c r="L167" s="147"/>
      <c r="M167" s="153"/>
      <c r="T167" s="154"/>
      <c r="AT167" s="149" t="s">
        <v>144</v>
      </c>
      <c r="AU167" s="149" t="s">
        <v>88</v>
      </c>
      <c r="AV167" s="12" t="s">
        <v>88</v>
      </c>
      <c r="AW167" s="12" t="s">
        <v>34</v>
      </c>
      <c r="AX167" s="12" t="s">
        <v>86</v>
      </c>
      <c r="AY167" s="149" t="s">
        <v>136</v>
      </c>
    </row>
    <row r="168" spans="2:65" s="1" customFormat="1" ht="33" customHeight="1">
      <c r="B168" s="32"/>
      <c r="C168" s="133" t="s">
        <v>179</v>
      </c>
      <c r="D168" s="133" t="s">
        <v>138</v>
      </c>
      <c r="E168" s="134" t="s">
        <v>168</v>
      </c>
      <c r="F168" s="135" t="s">
        <v>169</v>
      </c>
      <c r="G168" s="136" t="s">
        <v>152</v>
      </c>
      <c r="H168" s="137">
        <v>37.444000000000003</v>
      </c>
      <c r="I168" s="138"/>
      <c r="J168" s="139">
        <f>ROUND(I168*H168,2)</f>
        <v>0</v>
      </c>
      <c r="K168" s="140"/>
      <c r="L168" s="32"/>
      <c r="M168" s="141" t="s">
        <v>1</v>
      </c>
      <c r="N168" s="142" t="s">
        <v>43</v>
      </c>
      <c r="P168" s="143">
        <f>O168*H168</f>
        <v>0</v>
      </c>
      <c r="Q168" s="143">
        <v>0</v>
      </c>
      <c r="R168" s="143">
        <f>Q168*H168</f>
        <v>0</v>
      </c>
      <c r="S168" s="143">
        <v>0</v>
      </c>
      <c r="T168" s="144">
        <f>S168*H168</f>
        <v>0</v>
      </c>
      <c r="AR168" s="145" t="s">
        <v>142</v>
      </c>
      <c r="AT168" s="145" t="s">
        <v>138</v>
      </c>
      <c r="AU168" s="145" t="s">
        <v>88</v>
      </c>
      <c r="AY168" s="17" t="s">
        <v>136</v>
      </c>
      <c r="BE168" s="146">
        <f>IF(N168="základní",J168,0)</f>
        <v>0</v>
      </c>
      <c r="BF168" s="146">
        <f>IF(N168="snížená",J168,0)</f>
        <v>0</v>
      </c>
      <c r="BG168" s="146">
        <f>IF(N168="zákl. přenesená",J168,0)</f>
        <v>0</v>
      </c>
      <c r="BH168" s="146">
        <f>IF(N168="sníž. přenesená",J168,0)</f>
        <v>0</v>
      </c>
      <c r="BI168" s="146">
        <f>IF(N168="nulová",J168,0)</f>
        <v>0</v>
      </c>
      <c r="BJ168" s="17" t="s">
        <v>86</v>
      </c>
      <c r="BK168" s="146">
        <f>ROUND(I168*H168,2)</f>
        <v>0</v>
      </c>
      <c r="BL168" s="17" t="s">
        <v>142</v>
      </c>
      <c r="BM168" s="145" t="s">
        <v>494</v>
      </c>
    </row>
    <row r="169" spans="2:65" s="13" customFormat="1" ht="10.15">
      <c r="B169" s="155"/>
      <c r="D169" s="148" t="s">
        <v>144</v>
      </c>
      <c r="E169" s="156" t="s">
        <v>1</v>
      </c>
      <c r="F169" s="157" t="s">
        <v>154</v>
      </c>
      <c r="H169" s="156" t="s">
        <v>1</v>
      </c>
      <c r="I169" s="158"/>
      <c r="L169" s="155"/>
      <c r="M169" s="159"/>
      <c r="T169" s="160"/>
      <c r="AT169" s="156" t="s">
        <v>144</v>
      </c>
      <c r="AU169" s="156" t="s">
        <v>88</v>
      </c>
      <c r="AV169" s="13" t="s">
        <v>86</v>
      </c>
      <c r="AW169" s="13" t="s">
        <v>34</v>
      </c>
      <c r="AX169" s="13" t="s">
        <v>78</v>
      </c>
      <c r="AY169" s="156" t="s">
        <v>136</v>
      </c>
    </row>
    <row r="170" spans="2:65" s="12" customFormat="1" ht="10.15">
      <c r="B170" s="147"/>
      <c r="D170" s="148" t="s">
        <v>144</v>
      </c>
      <c r="E170" s="149" t="s">
        <v>1</v>
      </c>
      <c r="F170" s="150" t="s">
        <v>495</v>
      </c>
      <c r="H170" s="151">
        <v>114.009</v>
      </c>
      <c r="I170" s="152"/>
      <c r="L170" s="147"/>
      <c r="M170" s="153"/>
      <c r="T170" s="154"/>
      <c r="AT170" s="149" t="s">
        <v>144</v>
      </c>
      <c r="AU170" s="149" t="s">
        <v>88</v>
      </c>
      <c r="AV170" s="12" t="s">
        <v>88</v>
      </c>
      <c r="AW170" s="12" t="s">
        <v>34</v>
      </c>
      <c r="AX170" s="12" t="s">
        <v>78</v>
      </c>
      <c r="AY170" s="149" t="s">
        <v>136</v>
      </c>
    </row>
    <row r="171" spans="2:65" s="12" customFormat="1" ht="10.15">
      <c r="B171" s="147"/>
      <c r="D171" s="148" t="s">
        <v>144</v>
      </c>
      <c r="E171" s="149" t="s">
        <v>1</v>
      </c>
      <c r="F171" s="150" t="s">
        <v>496</v>
      </c>
      <c r="H171" s="151">
        <v>-76.564999999999998</v>
      </c>
      <c r="I171" s="152"/>
      <c r="L171" s="147"/>
      <c r="M171" s="153"/>
      <c r="T171" s="154"/>
      <c r="AT171" s="149" t="s">
        <v>144</v>
      </c>
      <c r="AU171" s="149" t="s">
        <v>88</v>
      </c>
      <c r="AV171" s="12" t="s">
        <v>88</v>
      </c>
      <c r="AW171" s="12" t="s">
        <v>34</v>
      </c>
      <c r="AX171" s="12" t="s">
        <v>78</v>
      </c>
      <c r="AY171" s="149" t="s">
        <v>136</v>
      </c>
    </row>
    <row r="172" spans="2:65" s="14" customFormat="1" ht="10.15">
      <c r="B172" s="161"/>
      <c r="D172" s="148" t="s">
        <v>144</v>
      </c>
      <c r="E172" s="162" t="s">
        <v>1</v>
      </c>
      <c r="F172" s="163" t="s">
        <v>157</v>
      </c>
      <c r="H172" s="164">
        <v>37.444000000000003</v>
      </c>
      <c r="I172" s="165"/>
      <c r="L172" s="161"/>
      <c r="M172" s="166"/>
      <c r="T172" s="167"/>
      <c r="AT172" s="162" t="s">
        <v>144</v>
      </c>
      <c r="AU172" s="162" t="s">
        <v>88</v>
      </c>
      <c r="AV172" s="14" t="s">
        <v>142</v>
      </c>
      <c r="AW172" s="14" t="s">
        <v>34</v>
      </c>
      <c r="AX172" s="14" t="s">
        <v>86</v>
      </c>
      <c r="AY172" s="162" t="s">
        <v>136</v>
      </c>
    </row>
    <row r="173" spans="2:65" s="1" customFormat="1" ht="37.799999999999997" customHeight="1">
      <c r="B173" s="32"/>
      <c r="C173" s="133" t="s">
        <v>186</v>
      </c>
      <c r="D173" s="133" t="s">
        <v>138</v>
      </c>
      <c r="E173" s="134" t="s">
        <v>174</v>
      </c>
      <c r="F173" s="135" t="s">
        <v>175</v>
      </c>
      <c r="G173" s="136" t="s">
        <v>152</v>
      </c>
      <c r="H173" s="137">
        <v>374.44</v>
      </c>
      <c r="I173" s="138"/>
      <c r="J173" s="139">
        <f>ROUND(I173*H173,2)</f>
        <v>0</v>
      </c>
      <c r="K173" s="140"/>
      <c r="L173" s="32"/>
      <c r="M173" s="141" t="s">
        <v>1</v>
      </c>
      <c r="N173" s="142" t="s">
        <v>43</v>
      </c>
      <c r="P173" s="143">
        <f>O173*H173</f>
        <v>0</v>
      </c>
      <c r="Q173" s="143">
        <v>0</v>
      </c>
      <c r="R173" s="143">
        <f>Q173*H173</f>
        <v>0</v>
      </c>
      <c r="S173" s="143">
        <v>0</v>
      </c>
      <c r="T173" s="144">
        <f>S173*H173</f>
        <v>0</v>
      </c>
      <c r="AR173" s="145" t="s">
        <v>142</v>
      </c>
      <c r="AT173" s="145" t="s">
        <v>138</v>
      </c>
      <c r="AU173" s="145" t="s">
        <v>88</v>
      </c>
      <c r="AY173" s="17" t="s">
        <v>136</v>
      </c>
      <c r="BE173" s="146">
        <f>IF(N173="základní",J173,0)</f>
        <v>0</v>
      </c>
      <c r="BF173" s="146">
        <f>IF(N173="snížená",J173,0)</f>
        <v>0</v>
      </c>
      <c r="BG173" s="146">
        <f>IF(N173="zákl. přenesená",J173,0)</f>
        <v>0</v>
      </c>
      <c r="BH173" s="146">
        <f>IF(N173="sníž. přenesená",J173,0)</f>
        <v>0</v>
      </c>
      <c r="BI173" s="146">
        <f>IF(N173="nulová",J173,0)</f>
        <v>0</v>
      </c>
      <c r="BJ173" s="17" t="s">
        <v>86</v>
      </c>
      <c r="BK173" s="146">
        <f>ROUND(I173*H173,2)</f>
        <v>0</v>
      </c>
      <c r="BL173" s="17" t="s">
        <v>142</v>
      </c>
      <c r="BM173" s="145" t="s">
        <v>497</v>
      </c>
    </row>
    <row r="174" spans="2:65" s="12" customFormat="1" ht="10.15">
      <c r="B174" s="147"/>
      <c r="D174" s="148" t="s">
        <v>144</v>
      </c>
      <c r="E174" s="149" t="s">
        <v>1</v>
      </c>
      <c r="F174" s="150" t="s">
        <v>498</v>
      </c>
      <c r="H174" s="151">
        <v>37.444000000000003</v>
      </c>
      <c r="I174" s="152"/>
      <c r="L174" s="147"/>
      <c r="M174" s="153"/>
      <c r="T174" s="154"/>
      <c r="AT174" s="149" t="s">
        <v>144</v>
      </c>
      <c r="AU174" s="149" t="s">
        <v>88</v>
      </c>
      <c r="AV174" s="12" t="s">
        <v>88</v>
      </c>
      <c r="AW174" s="12" t="s">
        <v>34</v>
      </c>
      <c r="AX174" s="12" t="s">
        <v>86</v>
      </c>
      <c r="AY174" s="149" t="s">
        <v>136</v>
      </c>
    </row>
    <row r="175" spans="2:65" s="12" customFormat="1" ht="10.15">
      <c r="B175" s="147"/>
      <c r="D175" s="148" t="s">
        <v>144</v>
      </c>
      <c r="F175" s="150" t="s">
        <v>499</v>
      </c>
      <c r="H175" s="151">
        <v>374.44</v>
      </c>
      <c r="I175" s="152"/>
      <c r="L175" s="147"/>
      <c r="M175" s="153"/>
      <c r="T175" s="154"/>
      <c r="AT175" s="149" t="s">
        <v>144</v>
      </c>
      <c r="AU175" s="149" t="s">
        <v>88</v>
      </c>
      <c r="AV175" s="12" t="s">
        <v>88</v>
      </c>
      <c r="AW175" s="12" t="s">
        <v>4</v>
      </c>
      <c r="AX175" s="12" t="s">
        <v>86</v>
      </c>
      <c r="AY175" s="149" t="s">
        <v>136</v>
      </c>
    </row>
    <row r="176" spans="2:65" s="1" customFormat="1" ht="33" customHeight="1">
      <c r="B176" s="32"/>
      <c r="C176" s="133" t="s">
        <v>192</v>
      </c>
      <c r="D176" s="133" t="s">
        <v>138</v>
      </c>
      <c r="E176" s="134" t="s">
        <v>180</v>
      </c>
      <c r="F176" s="135" t="s">
        <v>181</v>
      </c>
      <c r="G176" s="136" t="s">
        <v>182</v>
      </c>
      <c r="H176" s="137">
        <v>63.655000000000001</v>
      </c>
      <c r="I176" s="138"/>
      <c r="J176" s="139">
        <f>ROUND(I176*H176,2)</f>
        <v>0</v>
      </c>
      <c r="K176" s="140"/>
      <c r="L176" s="32"/>
      <c r="M176" s="141" t="s">
        <v>1</v>
      </c>
      <c r="N176" s="142" t="s">
        <v>43</v>
      </c>
      <c r="P176" s="143">
        <f>O176*H176</f>
        <v>0</v>
      </c>
      <c r="Q176" s="143">
        <v>0</v>
      </c>
      <c r="R176" s="143">
        <f>Q176*H176</f>
        <v>0</v>
      </c>
      <c r="S176" s="143">
        <v>0</v>
      </c>
      <c r="T176" s="144">
        <f>S176*H176</f>
        <v>0</v>
      </c>
      <c r="AR176" s="145" t="s">
        <v>142</v>
      </c>
      <c r="AT176" s="145" t="s">
        <v>138</v>
      </c>
      <c r="AU176" s="145" t="s">
        <v>88</v>
      </c>
      <c r="AY176" s="17" t="s">
        <v>136</v>
      </c>
      <c r="BE176" s="146">
        <f>IF(N176="základní",J176,0)</f>
        <v>0</v>
      </c>
      <c r="BF176" s="146">
        <f>IF(N176="snížená",J176,0)</f>
        <v>0</v>
      </c>
      <c r="BG176" s="146">
        <f>IF(N176="zákl. přenesená",J176,0)</f>
        <v>0</v>
      </c>
      <c r="BH176" s="146">
        <f>IF(N176="sníž. přenesená",J176,0)</f>
        <v>0</v>
      </c>
      <c r="BI176" s="146">
        <f>IF(N176="nulová",J176,0)</f>
        <v>0</v>
      </c>
      <c r="BJ176" s="17" t="s">
        <v>86</v>
      </c>
      <c r="BK176" s="146">
        <f>ROUND(I176*H176,2)</f>
        <v>0</v>
      </c>
      <c r="BL176" s="17" t="s">
        <v>142</v>
      </c>
      <c r="BM176" s="145" t="s">
        <v>500</v>
      </c>
    </row>
    <row r="177" spans="2:65" s="12" customFormat="1" ht="10.15">
      <c r="B177" s="147"/>
      <c r="D177" s="148" t="s">
        <v>144</v>
      </c>
      <c r="E177" s="149" t="s">
        <v>1</v>
      </c>
      <c r="F177" s="150" t="s">
        <v>498</v>
      </c>
      <c r="H177" s="151">
        <v>37.444000000000003</v>
      </c>
      <c r="I177" s="152"/>
      <c r="L177" s="147"/>
      <c r="M177" s="153"/>
      <c r="T177" s="154"/>
      <c r="AT177" s="149" t="s">
        <v>144</v>
      </c>
      <c r="AU177" s="149" t="s">
        <v>88</v>
      </c>
      <c r="AV177" s="12" t="s">
        <v>88</v>
      </c>
      <c r="AW177" s="12" t="s">
        <v>34</v>
      </c>
      <c r="AX177" s="12" t="s">
        <v>86</v>
      </c>
      <c r="AY177" s="149" t="s">
        <v>136</v>
      </c>
    </row>
    <row r="178" spans="2:65" s="12" customFormat="1" ht="10.15">
      <c r="B178" s="147"/>
      <c r="D178" s="148" t="s">
        <v>144</v>
      </c>
      <c r="F178" s="150" t="s">
        <v>501</v>
      </c>
      <c r="H178" s="151">
        <v>63.655000000000001</v>
      </c>
      <c r="I178" s="152"/>
      <c r="L178" s="147"/>
      <c r="M178" s="153"/>
      <c r="T178" s="154"/>
      <c r="AT178" s="149" t="s">
        <v>144</v>
      </c>
      <c r="AU178" s="149" t="s">
        <v>88</v>
      </c>
      <c r="AV178" s="12" t="s">
        <v>88</v>
      </c>
      <c r="AW178" s="12" t="s">
        <v>4</v>
      </c>
      <c r="AX178" s="12" t="s">
        <v>86</v>
      </c>
      <c r="AY178" s="149" t="s">
        <v>136</v>
      </c>
    </row>
    <row r="179" spans="2:65" s="1" customFormat="1" ht="24.2" customHeight="1">
      <c r="B179" s="32"/>
      <c r="C179" s="133" t="s">
        <v>198</v>
      </c>
      <c r="D179" s="133" t="s">
        <v>138</v>
      </c>
      <c r="E179" s="134" t="s">
        <v>187</v>
      </c>
      <c r="F179" s="135" t="s">
        <v>188</v>
      </c>
      <c r="G179" s="136" t="s">
        <v>152</v>
      </c>
      <c r="H179" s="137">
        <v>76.564999999999998</v>
      </c>
      <c r="I179" s="138"/>
      <c r="J179" s="139">
        <f>ROUND(I179*H179,2)</f>
        <v>0</v>
      </c>
      <c r="K179" s="140"/>
      <c r="L179" s="32"/>
      <c r="M179" s="141" t="s">
        <v>1</v>
      </c>
      <c r="N179" s="142" t="s">
        <v>43</v>
      </c>
      <c r="P179" s="143">
        <f>O179*H179</f>
        <v>0</v>
      </c>
      <c r="Q179" s="143">
        <v>0</v>
      </c>
      <c r="R179" s="143">
        <f>Q179*H179</f>
        <v>0</v>
      </c>
      <c r="S179" s="143">
        <v>0</v>
      </c>
      <c r="T179" s="144">
        <f>S179*H179</f>
        <v>0</v>
      </c>
      <c r="AR179" s="145" t="s">
        <v>142</v>
      </c>
      <c r="AT179" s="145" t="s">
        <v>138</v>
      </c>
      <c r="AU179" s="145" t="s">
        <v>88</v>
      </c>
      <c r="AY179" s="17" t="s">
        <v>136</v>
      </c>
      <c r="BE179" s="146">
        <f>IF(N179="základní",J179,0)</f>
        <v>0</v>
      </c>
      <c r="BF179" s="146">
        <f>IF(N179="snížená",J179,0)</f>
        <v>0</v>
      </c>
      <c r="BG179" s="146">
        <f>IF(N179="zákl. přenesená",J179,0)</f>
        <v>0</v>
      </c>
      <c r="BH179" s="146">
        <f>IF(N179="sníž. přenesená",J179,0)</f>
        <v>0</v>
      </c>
      <c r="BI179" s="146">
        <f>IF(N179="nulová",J179,0)</f>
        <v>0</v>
      </c>
      <c r="BJ179" s="17" t="s">
        <v>86</v>
      </c>
      <c r="BK179" s="146">
        <f>ROUND(I179*H179,2)</f>
        <v>0</v>
      </c>
      <c r="BL179" s="17" t="s">
        <v>142</v>
      </c>
      <c r="BM179" s="145" t="s">
        <v>502</v>
      </c>
    </row>
    <row r="180" spans="2:65" s="13" customFormat="1" ht="10.15">
      <c r="B180" s="155"/>
      <c r="D180" s="148" t="s">
        <v>144</v>
      </c>
      <c r="E180" s="156" t="s">
        <v>1</v>
      </c>
      <c r="F180" s="157" t="s">
        <v>154</v>
      </c>
      <c r="H180" s="156" t="s">
        <v>1</v>
      </c>
      <c r="I180" s="158"/>
      <c r="L180" s="155"/>
      <c r="M180" s="159"/>
      <c r="T180" s="160"/>
      <c r="AT180" s="156" t="s">
        <v>144</v>
      </c>
      <c r="AU180" s="156" t="s">
        <v>88</v>
      </c>
      <c r="AV180" s="13" t="s">
        <v>86</v>
      </c>
      <c r="AW180" s="13" t="s">
        <v>34</v>
      </c>
      <c r="AX180" s="13" t="s">
        <v>78</v>
      </c>
      <c r="AY180" s="156" t="s">
        <v>136</v>
      </c>
    </row>
    <row r="181" spans="2:65" s="12" customFormat="1" ht="10.15">
      <c r="B181" s="147"/>
      <c r="D181" s="148" t="s">
        <v>144</v>
      </c>
      <c r="E181" s="149" t="s">
        <v>1</v>
      </c>
      <c r="F181" s="150" t="s">
        <v>503</v>
      </c>
      <c r="H181" s="151">
        <v>114.009</v>
      </c>
      <c r="I181" s="152"/>
      <c r="L181" s="147"/>
      <c r="M181" s="153"/>
      <c r="T181" s="154"/>
      <c r="AT181" s="149" t="s">
        <v>144</v>
      </c>
      <c r="AU181" s="149" t="s">
        <v>88</v>
      </c>
      <c r="AV181" s="12" t="s">
        <v>88</v>
      </c>
      <c r="AW181" s="12" t="s">
        <v>34</v>
      </c>
      <c r="AX181" s="12" t="s">
        <v>78</v>
      </c>
      <c r="AY181" s="149" t="s">
        <v>136</v>
      </c>
    </row>
    <row r="182" spans="2:65" s="12" customFormat="1" ht="10.15">
      <c r="B182" s="147"/>
      <c r="D182" s="148" t="s">
        <v>144</v>
      </c>
      <c r="E182" s="149" t="s">
        <v>1</v>
      </c>
      <c r="F182" s="150" t="s">
        <v>504</v>
      </c>
      <c r="H182" s="151">
        <v>-37.444000000000003</v>
      </c>
      <c r="I182" s="152"/>
      <c r="L182" s="147"/>
      <c r="M182" s="153"/>
      <c r="T182" s="154"/>
      <c r="AT182" s="149" t="s">
        <v>144</v>
      </c>
      <c r="AU182" s="149" t="s">
        <v>88</v>
      </c>
      <c r="AV182" s="12" t="s">
        <v>88</v>
      </c>
      <c r="AW182" s="12" t="s">
        <v>34</v>
      </c>
      <c r="AX182" s="12" t="s">
        <v>78</v>
      </c>
      <c r="AY182" s="149" t="s">
        <v>136</v>
      </c>
    </row>
    <row r="183" spans="2:65" s="14" customFormat="1" ht="10.15">
      <c r="B183" s="161"/>
      <c r="D183" s="148" t="s">
        <v>144</v>
      </c>
      <c r="E183" s="162" t="s">
        <v>1</v>
      </c>
      <c r="F183" s="163" t="s">
        <v>157</v>
      </c>
      <c r="H183" s="164">
        <v>76.564999999999998</v>
      </c>
      <c r="I183" s="165"/>
      <c r="L183" s="161"/>
      <c r="M183" s="166"/>
      <c r="T183" s="167"/>
      <c r="AT183" s="162" t="s">
        <v>144</v>
      </c>
      <c r="AU183" s="162" t="s">
        <v>88</v>
      </c>
      <c r="AV183" s="14" t="s">
        <v>142</v>
      </c>
      <c r="AW183" s="14" t="s">
        <v>34</v>
      </c>
      <c r="AX183" s="14" t="s">
        <v>86</v>
      </c>
      <c r="AY183" s="162" t="s">
        <v>136</v>
      </c>
    </row>
    <row r="184" spans="2:65" s="1" customFormat="1" ht="24.2" customHeight="1">
      <c r="B184" s="32"/>
      <c r="C184" s="133" t="s">
        <v>205</v>
      </c>
      <c r="D184" s="133" t="s">
        <v>138</v>
      </c>
      <c r="E184" s="134" t="s">
        <v>193</v>
      </c>
      <c r="F184" s="135" t="s">
        <v>194</v>
      </c>
      <c r="G184" s="136" t="s">
        <v>152</v>
      </c>
      <c r="H184" s="137">
        <v>29.954999999999998</v>
      </c>
      <c r="I184" s="138"/>
      <c r="J184" s="139">
        <f>ROUND(I184*H184,2)</f>
        <v>0</v>
      </c>
      <c r="K184" s="140"/>
      <c r="L184" s="32"/>
      <c r="M184" s="141" t="s">
        <v>1</v>
      </c>
      <c r="N184" s="142" t="s">
        <v>43</v>
      </c>
      <c r="P184" s="143">
        <f>O184*H184</f>
        <v>0</v>
      </c>
      <c r="Q184" s="143">
        <v>0</v>
      </c>
      <c r="R184" s="143">
        <f>Q184*H184</f>
        <v>0</v>
      </c>
      <c r="S184" s="143">
        <v>0</v>
      </c>
      <c r="T184" s="144">
        <f>S184*H184</f>
        <v>0</v>
      </c>
      <c r="AR184" s="145" t="s">
        <v>142</v>
      </c>
      <c r="AT184" s="145" t="s">
        <v>138</v>
      </c>
      <c r="AU184" s="145" t="s">
        <v>88</v>
      </c>
      <c r="AY184" s="17" t="s">
        <v>136</v>
      </c>
      <c r="BE184" s="146">
        <f>IF(N184="základní",J184,0)</f>
        <v>0</v>
      </c>
      <c r="BF184" s="146">
        <f>IF(N184="snížená",J184,0)</f>
        <v>0</v>
      </c>
      <c r="BG184" s="146">
        <f>IF(N184="zákl. přenesená",J184,0)</f>
        <v>0</v>
      </c>
      <c r="BH184" s="146">
        <f>IF(N184="sníž. přenesená",J184,0)</f>
        <v>0</v>
      </c>
      <c r="BI184" s="146">
        <f>IF(N184="nulová",J184,0)</f>
        <v>0</v>
      </c>
      <c r="BJ184" s="17" t="s">
        <v>86</v>
      </c>
      <c r="BK184" s="146">
        <f>ROUND(I184*H184,2)</f>
        <v>0</v>
      </c>
      <c r="BL184" s="17" t="s">
        <v>142</v>
      </c>
      <c r="BM184" s="145" t="s">
        <v>505</v>
      </c>
    </row>
    <row r="185" spans="2:65" s="13" customFormat="1" ht="10.15">
      <c r="B185" s="155"/>
      <c r="D185" s="148" t="s">
        <v>144</v>
      </c>
      <c r="E185" s="156" t="s">
        <v>1</v>
      </c>
      <c r="F185" s="157" t="s">
        <v>154</v>
      </c>
      <c r="H185" s="156" t="s">
        <v>1</v>
      </c>
      <c r="I185" s="158"/>
      <c r="L185" s="155"/>
      <c r="M185" s="159"/>
      <c r="T185" s="160"/>
      <c r="AT185" s="156" t="s">
        <v>144</v>
      </c>
      <c r="AU185" s="156" t="s">
        <v>88</v>
      </c>
      <c r="AV185" s="13" t="s">
        <v>86</v>
      </c>
      <c r="AW185" s="13" t="s">
        <v>34</v>
      </c>
      <c r="AX185" s="13" t="s">
        <v>78</v>
      </c>
      <c r="AY185" s="156" t="s">
        <v>136</v>
      </c>
    </row>
    <row r="186" spans="2:65" s="13" customFormat="1" ht="10.15">
      <c r="B186" s="155"/>
      <c r="D186" s="148" t="s">
        <v>144</v>
      </c>
      <c r="E186" s="156" t="s">
        <v>1</v>
      </c>
      <c r="F186" s="157" t="s">
        <v>470</v>
      </c>
      <c r="H186" s="156" t="s">
        <v>1</v>
      </c>
      <c r="I186" s="158"/>
      <c r="L186" s="155"/>
      <c r="M186" s="159"/>
      <c r="T186" s="160"/>
      <c r="AT186" s="156" t="s">
        <v>144</v>
      </c>
      <c r="AU186" s="156" t="s">
        <v>88</v>
      </c>
      <c r="AV186" s="13" t="s">
        <v>86</v>
      </c>
      <c r="AW186" s="13" t="s">
        <v>34</v>
      </c>
      <c r="AX186" s="13" t="s">
        <v>78</v>
      </c>
      <c r="AY186" s="156" t="s">
        <v>136</v>
      </c>
    </row>
    <row r="187" spans="2:65" s="12" customFormat="1" ht="10.15">
      <c r="B187" s="147"/>
      <c r="D187" s="148" t="s">
        <v>144</v>
      </c>
      <c r="E187" s="149" t="s">
        <v>1</v>
      </c>
      <c r="F187" s="150" t="s">
        <v>506</v>
      </c>
      <c r="H187" s="151">
        <v>27.355</v>
      </c>
      <c r="I187" s="152"/>
      <c r="L187" s="147"/>
      <c r="M187" s="153"/>
      <c r="T187" s="154"/>
      <c r="AT187" s="149" t="s">
        <v>144</v>
      </c>
      <c r="AU187" s="149" t="s">
        <v>88</v>
      </c>
      <c r="AV187" s="12" t="s">
        <v>88</v>
      </c>
      <c r="AW187" s="12" t="s">
        <v>34</v>
      </c>
      <c r="AX187" s="12" t="s">
        <v>78</v>
      </c>
      <c r="AY187" s="149" t="s">
        <v>136</v>
      </c>
    </row>
    <row r="188" spans="2:65" s="12" customFormat="1" ht="10.15">
      <c r="B188" s="147"/>
      <c r="D188" s="148" t="s">
        <v>144</v>
      </c>
      <c r="E188" s="149" t="s">
        <v>1</v>
      </c>
      <c r="F188" s="150" t="s">
        <v>507</v>
      </c>
      <c r="H188" s="151">
        <v>2.6</v>
      </c>
      <c r="I188" s="152"/>
      <c r="L188" s="147"/>
      <c r="M188" s="153"/>
      <c r="T188" s="154"/>
      <c r="AT188" s="149" t="s">
        <v>144</v>
      </c>
      <c r="AU188" s="149" t="s">
        <v>88</v>
      </c>
      <c r="AV188" s="12" t="s">
        <v>88</v>
      </c>
      <c r="AW188" s="12" t="s">
        <v>34</v>
      </c>
      <c r="AX188" s="12" t="s">
        <v>78</v>
      </c>
      <c r="AY188" s="149" t="s">
        <v>136</v>
      </c>
    </row>
    <row r="189" spans="2:65" s="14" customFormat="1" ht="10.15">
      <c r="B189" s="161"/>
      <c r="D189" s="148" t="s">
        <v>144</v>
      </c>
      <c r="E189" s="162" t="s">
        <v>1</v>
      </c>
      <c r="F189" s="163" t="s">
        <v>157</v>
      </c>
      <c r="H189" s="164">
        <v>29.955000000000002</v>
      </c>
      <c r="I189" s="165"/>
      <c r="L189" s="161"/>
      <c r="M189" s="166"/>
      <c r="T189" s="167"/>
      <c r="AT189" s="162" t="s">
        <v>144</v>
      </c>
      <c r="AU189" s="162" t="s">
        <v>88</v>
      </c>
      <c r="AV189" s="14" t="s">
        <v>142</v>
      </c>
      <c r="AW189" s="14" t="s">
        <v>34</v>
      </c>
      <c r="AX189" s="14" t="s">
        <v>86</v>
      </c>
      <c r="AY189" s="162" t="s">
        <v>136</v>
      </c>
    </row>
    <row r="190" spans="2:65" s="1" customFormat="1" ht="16.5" customHeight="1">
      <c r="B190" s="32"/>
      <c r="C190" s="168" t="s">
        <v>211</v>
      </c>
      <c r="D190" s="168" t="s">
        <v>199</v>
      </c>
      <c r="E190" s="169" t="s">
        <v>200</v>
      </c>
      <c r="F190" s="170" t="s">
        <v>201</v>
      </c>
      <c r="G190" s="171" t="s">
        <v>182</v>
      </c>
      <c r="H190" s="172">
        <v>41.622999999999998</v>
      </c>
      <c r="I190" s="173"/>
      <c r="J190" s="174">
        <f>ROUND(I190*H190,2)</f>
        <v>0</v>
      </c>
      <c r="K190" s="175"/>
      <c r="L190" s="176"/>
      <c r="M190" s="177" t="s">
        <v>1</v>
      </c>
      <c r="N190" s="178" t="s">
        <v>43</v>
      </c>
      <c r="P190" s="143">
        <f>O190*H190</f>
        <v>0</v>
      </c>
      <c r="Q190" s="143">
        <v>0</v>
      </c>
      <c r="R190" s="143">
        <f>Q190*H190</f>
        <v>0</v>
      </c>
      <c r="S190" s="143">
        <v>0</v>
      </c>
      <c r="T190" s="144">
        <f>S190*H190</f>
        <v>0</v>
      </c>
      <c r="AR190" s="145" t="s">
        <v>179</v>
      </c>
      <c r="AT190" s="145" t="s">
        <v>199</v>
      </c>
      <c r="AU190" s="145" t="s">
        <v>88</v>
      </c>
      <c r="AY190" s="17" t="s">
        <v>136</v>
      </c>
      <c r="BE190" s="146">
        <f>IF(N190="základní",J190,0)</f>
        <v>0</v>
      </c>
      <c r="BF190" s="146">
        <f>IF(N190="snížená",J190,0)</f>
        <v>0</v>
      </c>
      <c r="BG190" s="146">
        <f>IF(N190="zákl. přenesená",J190,0)</f>
        <v>0</v>
      </c>
      <c r="BH190" s="146">
        <f>IF(N190="sníž. přenesená",J190,0)</f>
        <v>0</v>
      </c>
      <c r="BI190" s="146">
        <f>IF(N190="nulová",J190,0)</f>
        <v>0</v>
      </c>
      <c r="BJ190" s="17" t="s">
        <v>86</v>
      </c>
      <c r="BK190" s="146">
        <f>ROUND(I190*H190,2)</f>
        <v>0</v>
      </c>
      <c r="BL190" s="17" t="s">
        <v>142</v>
      </c>
      <c r="BM190" s="145" t="s">
        <v>508</v>
      </c>
    </row>
    <row r="191" spans="2:65" s="12" customFormat="1" ht="10.15">
      <c r="B191" s="147"/>
      <c r="D191" s="148" t="s">
        <v>144</v>
      </c>
      <c r="E191" s="149" t="s">
        <v>1</v>
      </c>
      <c r="F191" s="150" t="s">
        <v>509</v>
      </c>
      <c r="H191" s="151">
        <v>24.484000000000002</v>
      </c>
      <c r="I191" s="152"/>
      <c r="L191" s="147"/>
      <c r="M191" s="153"/>
      <c r="T191" s="154"/>
      <c r="AT191" s="149" t="s">
        <v>144</v>
      </c>
      <c r="AU191" s="149" t="s">
        <v>88</v>
      </c>
      <c r="AV191" s="12" t="s">
        <v>88</v>
      </c>
      <c r="AW191" s="12" t="s">
        <v>34</v>
      </c>
      <c r="AX191" s="12" t="s">
        <v>86</v>
      </c>
      <c r="AY191" s="149" t="s">
        <v>136</v>
      </c>
    </row>
    <row r="192" spans="2:65" s="12" customFormat="1" ht="10.15">
      <c r="B192" s="147"/>
      <c r="D192" s="148" t="s">
        <v>144</v>
      </c>
      <c r="F192" s="150" t="s">
        <v>510</v>
      </c>
      <c r="H192" s="151">
        <v>41.622999999999998</v>
      </c>
      <c r="I192" s="152"/>
      <c r="L192" s="147"/>
      <c r="M192" s="153"/>
      <c r="T192" s="154"/>
      <c r="AT192" s="149" t="s">
        <v>144</v>
      </c>
      <c r="AU192" s="149" t="s">
        <v>88</v>
      </c>
      <c r="AV192" s="12" t="s">
        <v>88</v>
      </c>
      <c r="AW192" s="12" t="s">
        <v>4</v>
      </c>
      <c r="AX192" s="12" t="s">
        <v>86</v>
      </c>
      <c r="AY192" s="149" t="s">
        <v>136</v>
      </c>
    </row>
    <row r="193" spans="2:65" s="11" customFormat="1" ht="22.8" customHeight="1">
      <c r="B193" s="121"/>
      <c r="D193" s="122" t="s">
        <v>77</v>
      </c>
      <c r="E193" s="131" t="s">
        <v>88</v>
      </c>
      <c r="F193" s="131" t="s">
        <v>204</v>
      </c>
      <c r="I193" s="124"/>
      <c r="J193" s="132">
        <f>BK193</f>
        <v>0</v>
      </c>
      <c r="L193" s="121"/>
      <c r="M193" s="126"/>
      <c r="P193" s="127">
        <f>SUM(P194:P198)</f>
        <v>0</v>
      </c>
      <c r="R193" s="127">
        <f>SUM(R194:R198)</f>
        <v>2.01993E-2</v>
      </c>
      <c r="T193" s="128">
        <f>SUM(T194:T198)</f>
        <v>0</v>
      </c>
      <c r="AR193" s="122" t="s">
        <v>86</v>
      </c>
      <c r="AT193" s="129" t="s">
        <v>77</v>
      </c>
      <c r="AU193" s="129" t="s">
        <v>86</v>
      </c>
      <c r="AY193" s="122" t="s">
        <v>136</v>
      </c>
      <c r="BK193" s="130">
        <f>SUM(BK194:BK198)</f>
        <v>0</v>
      </c>
    </row>
    <row r="194" spans="2:65" s="1" customFormat="1" ht="24.2" customHeight="1">
      <c r="B194" s="32"/>
      <c r="C194" s="133" t="s">
        <v>217</v>
      </c>
      <c r="D194" s="133" t="s">
        <v>138</v>
      </c>
      <c r="E194" s="134" t="s">
        <v>206</v>
      </c>
      <c r="F194" s="135" t="s">
        <v>207</v>
      </c>
      <c r="G194" s="136" t="s">
        <v>141</v>
      </c>
      <c r="H194" s="137">
        <v>61.21</v>
      </c>
      <c r="I194" s="138"/>
      <c r="J194" s="139">
        <f>ROUND(I194*H194,2)</f>
        <v>0</v>
      </c>
      <c r="K194" s="140"/>
      <c r="L194" s="32"/>
      <c r="M194" s="141" t="s">
        <v>1</v>
      </c>
      <c r="N194" s="142" t="s">
        <v>43</v>
      </c>
      <c r="P194" s="143">
        <f>O194*H194</f>
        <v>0</v>
      </c>
      <c r="Q194" s="143">
        <v>3.3E-4</v>
      </c>
      <c r="R194" s="143">
        <f>Q194*H194</f>
        <v>2.01993E-2</v>
      </c>
      <c r="S194" s="143">
        <v>0</v>
      </c>
      <c r="T194" s="144">
        <f>S194*H194</f>
        <v>0</v>
      </c>
      <c r="AR194" s="145" t="s">
        <v>142</v>
      </c>
      <c r="AT194" s="145" t="s">
        <v>138</v>
      </c>
      <c r="AU194" s="145" t="s">
        <v>88</v>
      </c>
      <c r="AY194" s="17" t="s">
        <v>136</v>
      </c>
      <c r="BE194" s="146">
        <f>IF(N194="základní",J194,0)</f>
        <v>0</v>
      </c>
      <c r="BF194" s="146">
        <f>IF(N194="snížená",J194,0)</f>
        <v>0</v>
      </c>
      <c r="BG194" s="146">
        <f>IF(N194="zákl. přenesená",J194,0)</f>
        <v>0</v>
      </c>
      <c r="BH194" s="146">
        <f>IF(N194="sníž. přenesená",J194,0)</f>
        <v>0</v>
      </c>
      <c r="BI194" s="146">
        <f>IF(N194="nulová",J194,0)</f>
        <v>0</v>
      </c>
      <c r="BJ194" s="17" t="s">
        <v>86</v>
      </c>
      <c r="BK194" s="146">
        <f>ROUND(I194*H194,2)</f>
        <v>0</v>
      </c>
      <c r="BL194" s="17" t="s">
        <v>142</v>
      </c>
      <c r="BM194" s="145" t="s">
        <v>511</v>
      </c>
    </row>
    <row r="195" spans="2:65" s="13" customFormat="1" ht="10.15">
      <c r="B195" s="155"/>
      <c r="D195" s="148" t="s">
        <v>144</v>
      </c>
      <c r="E195" s="156" t="s">
        <v>1</v>
      </c>
      <c r="F195" s="157" t="s">
        <v>154</v>
      </c>
      <c r="H195" s="156" t="s">
        <v>1</v>
      </c>
      <c r="I195" s="158"/>
      <c r="L195" s="155"/>
      <c r="M195" s="159"/>
      <c r="T195" s="160"/>
      <c r="AT195" s="156" t="s">
        <v>144</v>
      </c>
      <c r="AU195" s="156" t="s">
        <v>88</v>
      </c>
      <c r="AV195" s="13" t="s">
        <v>86</v>
      </c>
      <c r="AW195" s="13" t="s">
        <v>34</v>
      </c>
      <c r="AX195" s="13" t="s">
        <v>78</v>
      </c>
      <c r="AY195" s="156" t="s">
        <v>136</v>
      </c>
    </row>
    <row r="196" spans="2:65" s="13" customFormat="1" ht="10.15">
      <c r="B196" s="155"/>
      <c r="D196" s="148" t="s">
        <v>144</v>
      </c>
      <c r="E196" s="156" t="s">
        <v>1</v>
      </c>
      <c r="F196" s="157" t="s">
        <v>470</v>
      </c>
      <c r="H196" s="156" t="s">
        <v>1</v>
      </c>
      <c r="I196" s="158"/>
      <c r="L196" s="155"/>
      <c r="M196" s="159"/>
      <c r="T196" s="160"/>
      <c r="AT196" s="156" t="s">
        <v>144</v>
      </c>
      <c r="AU196" s="156" t="s">
        <v>88</v>
      </c>
      <c r="AV196" s="13" t="s">
        <v>86</v>
      </c>
      <c r="AW196" s="13" t="s">
        <v>34</v>
      </c>
      <c r="AX196" s="13" t="s">
        <v>78</v>
      </c>
      <c r="AY196" s="156" t="s">
        <v>136</v>
      </c>
    </row>
    <row r="197" spans="2:65" s="12" customFormat="1" ht="10.15">
      <c r="B197" s="147"/>
      <c r="D197" s="148" t="s">
        <v>144</v>
      </c>
      <c r="E197" s="149" t="s">
        <v>1</v>
      </c>
      <c r="F197" s="150" t="s">
        <v>512</v>
      </c>
      <c r="H197" s="151">
        <v>61.21</v>
      </c>
      <c r="I197" s="152"/>
      <c r="L197" s="147"/>
      <c r="M197" s="153"/>
      <c r="T197" s="154"/>
      <c r="AT197" s="149" t="s">
        <v>144</v>
      </c>
      <c r="AU197" s="149" t="s">
        <v>88</v>
      </c>
      <c r="AV197" s="12" t="s">
        <v>88</v>
      </c>
      <c r="AW197" s="12" t="s">
        <v>34</v>
      </c>
      <c r="AX197" s="12" t="s">
        <v>78</v>
      </c>
      <c r="AY197" s="149" t="s">
        <v>136</v>
      </c>
    </row>
    <row r="198" spans="2:65" s="14" customFormat="1" ht="10.15">
      <c r="B198" s="161"/>
      <c r="D198" s="148" t="s">
        <v>144</v>
      </c>
      <c r="E198" s="162" t="s">
        <v>1</v>
      </c>
      <c r="F198" s="163" t="s">
        <v>157</v>
      </c>
      <c r="H198" s="164">
        <v>61.21</v>
      </c>
      <c r="I198" s="165"/>
      <c r="L198" s="161"/>
      <c r="M198" s="166"/>
      <c r="T198" s="167"/>
      <c r="AT198" s="162" t="s">
        <v>144</v>
      </c>
      <c r="AU198" s="162" t="s">
        <v>88</v>
      </c>
      <c r="AV198" s="14" t="s">
        <v>142</v>
      </c>
      <c r="AW198" s="14" t="s">
        <v>34</v>
      </c>
      <c r="AX198" s="14" t="s">
        <v>86</v>
      </c>
      <c r="AY198" s="162" t="s">
        <v>136</v>
      </c>
    </row>
    <row r="199" spans="2:65" s="11" customFormat="1" ht="22.8" customHeight="1">
      <c r="B199" s="121"/>
      <c r="D199" s="122" t="s">
        <v>77</v>
      </c>
      <c r="E199" s="131" t="s">
        <v>142</v>
      </c>
      <c r="F199" s="131" t="s">
        <v>210</v>
      </c>
      <c r="I199" s="124"/>
      <c r="J199" s="132">
        <f>BK199</f>
        <v>0</v>
      </c>
      <c r="L199" s="121"/>
      <c r="M199" s="126"/>
      <c r="P199" s="127">
        <f>SUM(P200:P205)</f>
        <v>0</v>
      </c>
      <c r="R199" s="127">
        <f>SUM(R200:R205)</f>
        <v>0</v>
      </c>
      <c r="T199" s="128">
        <f>SUM(T200:T205)</f>
        <v>0</v>
      </c>
      <c r="AR199" s="122" t="s">
        <v>86</v>
      </c>
      <c r="AT199" s="129" t="s">
        <v>77</v>
      </c>
      <c r="AU199" s="129" t="s">
        <v>86</v>
      </c>
      <c r="AY199" s="122" t="s">
        <v>136</v>
      </c>
      <c r="BK199" s="130">
        <f>SUM(BK200:BK205)</f>
        <v>0</v>
      </c>
    </row>
    <row r="200" spans="2:65" s="1" customFormat="1" ht="16.5" customHeight="1">
      <c r="B200" s="32"/>
      <c r="C200" s="133" t="s">
        <v>8</v>
      </c>
      <c r="D200" s="133" t="s">
        <v>138</v>
      </c>
      <c r="E200" s="134" t="s">
        <v>212</v>
      </c>
      <c r="F200" s="135" t="s">
        <v>213</v>
      </c>
      <c r="G200" s="136" t="s">
        <v>152</v>
      </c>
      <c r="H200" s="137">
        <v>7.4889999999999999</v>
      </c>
      <c r="I200" s="138"/>
      <c r="J200" s="139">
        <f>ROUND(I200*H200,2)</f>
        <v>0</v>
      </c>
      <c r="K200" s="140"/>
      <c r="L200" s="32"/>
      <c r="M200" s="141" t="s">
        <v>1</v>
      </c>
      <c r="N200" s="142" t="s">
        <v>43</v>
      </c>
      <c r="P200" s="143">
        <f>O200*H200</f>
        <v>0</v>
      </c>
      <c r="Q200" s="143">
        <v>0</v>
      </c>
      <c r="R200" s="143">
        <f>Q200*H200</f>
        <v>0</v>
      </c>
      <c r="S200" s="143">
        <v>0</v>
      </c>
      <c r="T200" s="144">
        <f>S200*H200</f>
        <v>0</v>
      </c>
      <c r="AR200" s="145" t="s">
        <v>142</v>
      </c>
      <c r="AT200" s="145" t="s">
        <v>138</v>
      </c>
      <c r="AU200" s="145" t="s">
        <v>88</v>
      </c>
      <c r="AY200" s="17" t="s">
        <v>136</v>
      </c>
      <c r="BE200" s="146">
        <f>IF(N200="základní",J200,0)</f>
        <v>0</v>
      </c>
      <c r="BF200" s="146">
        <f>IF(N200="snížená",J200,0)</f>
        <v>0</v>
      </c>
      <c r="BG200" s="146">
        <f>IF(N200="zákl. přenesená",J200,0)</f>
        <v>0</v>
      </c>
      <c r="BH200" s="146">
        <f>IF(N200="sníž. přenesená",J200,0)</f>
        <v>0</v>
      </c>
      <c r="BI200" s="146">
        <f>IF(N200="nulová",J200,0)</f>
        <v>0</v>
      </c>
      <c r="BJ200" s="17" t="s">
        <v>86</v>
      </c>
      <c r="BK200" s="146">
        <f>ROUND(I200*H200,2)</f>
        <v>0</v>
      </c>
      <c r="BL200" s="17" t="s">
        <v>142</v>
      </c>
      <c r="BM200" s="145" t="s">
        <v>513</v>
      </c>
    </row>
    <row r="201" spans="2:65" s="13" customFormat="1" ht="10.15">
      <c r="B201" s="155"/>
      <c r="D201" s="148" t="s">
        <v>144</v>
      </c>
      <c r="E201" s="156" t="s">
        <v>1</v>
      </c>
      <c r="F201" s="157" t="s">
        <v>154</v>
      </c>
      <c r="H201" s="156" t="s">
        <v>1</v>
      </c>
      <c r="I201" s="158"/>
      <c r="L201" s="155"/>
      <c r="M201" s="159"/>
      <c r="T201" s="160"/>
      <c r="AT201" s="156" t="s">
        <v>144</v>
      </c>
      <c r="AU201" s="156" t="s">
        <v>88</v>
      </c>
      <c r="AV201" s="13" t="s">
        <v>86</v>
      </c>
      <c r="AW201" s="13" t="s">
        <v>34</v>
      </c>
      <c r="AX201" s="13" t="s">
        <v>78</v>
      </c>
      <c r="AY201" s="156" t="s">
        <v>136</v>
      </c>
    </row>
    <row r="202" spans="2:65" s="13" customFormat="1" ht="10.15">
      <c r="B202" s="155"/>
      <c r="D202" s="148" t="s">
        <v>144</v>
      </c>
      <c r="E202" s="156" t="s">
        <v>1</v>
      </c>
      <c r="F202" s="157" t="s">
        <v>470</v>
      </c>
      <c r="H202" s="156" t="s">
        <v>1</v>
      </c>
      <c r="I202" s="158"/>
      <c r="L202" s="155"/>
      <c r="M202" s="159"/>
      <c r="T202" s="160"/>
      <c r="AT202" s="156" t="s">
        <v>144</v>
      </c>
      <c r="AU202" s="156" t="s">
        <v>88</v>
      </c>
      <c r="AV202" s="13" t="s">
        <v>86</v>
      </c>
      <c r="AW202" s="13" t="s">
        <v>34</v>
      </c>
      <c r="AX202" s="13" t="s">
        <v>78</v>
      </c>
      <c r="AY202" s="156" t="s">
        <v>136</v>
      </c>
    </row>
    <row r="203" spans="2:65" s="12" customFormat="1" ht="10.15">
      <c r="B203" s="147"/>
      <c r="D203" s="148" t="s">
        <v>144</v>
      </c>
      <c r="E203" s="149" t="s">
        <v>1</v>
      </c>
      <c r="F203" s="150" t="s">
        <v>514</v>
      </c>
      <c r="H203" s="151">
        <v>6.8390000000000004</v>
      </c>
      <c r="I203" s="152"/>
      <c r="L203" s="147"/>
      <c r="M203" s="153"/>
      <c r="T203" s="154"/>
      <c r="AT203" s="149" t="s">
        <v>144</v>
      </c>
      <c r="AU203" s="149" t="s">
        <v>88</v>
      </c>
      <c r="AV203" s="12" t="s">
        <v>88</v>
      </c>
      <c r="AW203" s="12" t="s">
        <v>34</v>
      </c>
      <c r="AX203" s="12" t="s">
        <v>78</v>
      </c>
      <c r="AY203" s="149" t="s">
        <v>136</v>
      </c>
    </row>
    <row r="204" spans="2:65" s="12" customFormat="1" ht="10.15">
      <c r="B204" s="147"/>
      <c r="D204" s="148" t="s">
        <v>144</v>
      </c>
      <c r="E204" s="149" t="s">
        <v>1</v>
      </c>
      <c r="F204" s="150" t="s">
        <v>515</v>
      </c>
      <c r="H204" s="151">
        <v>0.65</v>
      </c>
      <c r="I204" s="152"/>
      <c r="L204" s="147"/>
      <c r="M204" s="153"/>
      <c r="T204" s="154"/>
      <c r="AT204" s="149" t="s">
        <v>144</v>
      </c>
      <c r="AU204" s="149" t="s">
        <v>88</v>
      </c>
      <c r="AV204" s="12" t="s">
        <v>88</v>
      </c>
      <c r="AW204" s="12" t="s">
        <v>34</v>
      </c>
      <c r="AX204" s="12" t="s">
        <v>78</v>
      </c>
      <c r="AY204" s="149" t="s">
        <v>136</v>
      </c>
    </row>
    <row r="205" spans="2:65" s="14" customFormat="1" ht="10.15">
      <c r="B205" s="161"/>
      <c r="D205" s="148" t="s">
        <v>144</v>
      </c>
      <c r="E205" s="162" t="s">
        <v>1</v>
      </c>
      <c r="F205" s="163" t="s">
        <v>157</v>
      </c>
      <c r="H205" s="164">
        <v>7.4890000000000008</v>
      </c>
      <c r="I205" s="165"/>
      <c r="L205" s="161"/>
      <c r="M205" s="166"/>
      <c r="T205" s="167"/>
      <c r="AT205" s="162" t="s">
        <v>144</v>
      </c>
      <c r="AU205" s="162" t="s">
        <v>88</v>
      </c>
      <c r="AV205" s="14" t="s">
        <v>142</v>
      </c>
      <c r="AW205" s="14" t="s">
        <v>34</v>
      </c>
      <c r="AX205" s="14" t="s">
        <v>86</v>
      </c>
      <c r="AY205" s="162" t="s">
        <v>136</v>
      </c>
    </row>
    <row r="206" spans="2:65" s="11" customFormat="1" ht="22.8" customHeight="1">
      <c r="B206" s="121"/>
      <c r="D206" s="122" t="s">
        <v>77</v>
      </c>
      <c r="E206" s="131" t="s">
        <v>179</v>
      </c>
      <c r="F206" s="131" t="s">
        <v>216</v>
      </c>
      <c r="I206" s="124"/>
      <c r="J206" s="132">
        <f>BK206</f>
        <v>0</v>
      </c>
      <c r="L206" s="121"/>
      <c r="M206" s="126"/>
      <c r="P206" s="127">
        <f>SUM(P207:P249)</f>
        <v>0</v>
      </c>
      <c r="R206" s="127">
        <f>SUM(R207:R249)</f>
        <v>0.92553048000000016</v>
      </c>
      <c r="T206" s="128">
        <f>SUM(T207:T249)</f>
        <v>0</v>
      </c>
      <c r="AR206" s="122" t="s">
        <v>86</v>
      </c>
      <c r="AT206" s="129" t="s">
        <v>77</v>
      </c>
      <c r="AU206" s="129" t="s">
        <v>86</v>
      </c>
      <c r="AY206" s="122" t="s">
        <v>136</v>
      </c>
      <c r="BK206" s="130">
        <f>SUM(BK207:BK249)</f>
        <v>0</v>
      </c>
    </row>
    <row r="207" spans="2:65" s="1" customFormat="1" ht="24.2" customHeight="1">
      <c r="B207" s="32"/>
      <c r="C207" s="133" t="s">
        <v>227</v>
      </c>
      <c r="D207" s="133" t="s">
        <v>138</v>
      </c>
      <c r="E207" s="134" t="s">
        <v>516</v>
      </c>
      <c r="F207" s="135" t="s">
        <v>517</v>
      </c>
      <c r="G207" s="136" t="s">
        <v>141</v>
      </c>
      <c r="H207" s="137">
        <v>6.5</v>
      </c>
      <c r="I207" s="138"/>
      <c r="J207" s="139">
        <f>ROUND(I207*H207,2)</f>
        <v>0</v>
      </c>
      <c r="K207" s="140"/>
      <c r="L207" s="32"/>
      <c r="M207" s="141" t="s">
        <v>1</v>
      </c>
      <c r="N207" s="142" t="s">
        <v>43</v>
      </c>
      <c r="P207" s="143">
        <f>O207*H207</f>
        <v>0</v>
      </c>
      <c r="Q207" s="143">
        <v>0</v>
      </c>
      <c r="R207" s="143">
        <f>Q207*H207</f>
        <v>0</v>
      </c>
      <c r="S207" s="143">
        <v>0</v>
      </c>
      <c r="T207" s="144">
        <f>S207*H207</f>
        <v>0</v>
      </c>
      <c r="AR207" s="145" t="s">
        <v>142</v>
      </c>
      <c r="AT207" s="145" t="s">
        <v>138</v>
      </c>
      <c r="AU207" s="145" t="s">
        <v>88</v>
      </c>
      <c r="AY207" s="17" t="s">
        <v>136</v>
      </c>
      <c r="BE207" s="146">
        <f>IF(N207="základní",J207,0)</f>
        <v>0</v>
      </c>
      <c r="BF207" s="146">
        <f>IF(N207="snížená",J207,0)</f>
        <v>0</v>
      </c>
      <c r="BG207" s="146">
        <f>IF(N207="zákl. přenesená",J207,0)</f>
        <v>0</v>
      </c>
      <c r="BH207" s="146">
        <f>IF(N207="sníž. přenesená",J207,0)</f>
        <v>0</v>
      </c>
      <c r="BI207" s="146">
        <f>IF(N207="nulová",J207,0)</f>
        <v>0</v>
      </c>
      <c r="BJ207" s="17" t="s">
        <v>86</v>
      </c>
      <c r="BK207" s="146">
        <f>ROUND(I207*H207,2)</f>
        <v>0</v>
      </c>
      <c r="BL207" s="17" t="s">
        <v>142</v>
      </c>
      <c r="BM207" s="145" t="s">
        <v>518</v>
      </c>
    </row>
    <row r="208" spans="2:65" s="13" customFormat="1" ht="10.15">
      <c r="B208" s="155"/>
      <c r="D208" s="148" t="s">
        <v>144</v>
      </c>
      <c r="E208" s="156" t="s">
        <v>1</v>
      </c>
      <c r="F208" s="157" t="s">
        <v>154</v>
      </c>
      <c r="H208" s="156" t="s">
        <v>1</v>
      </c>
      <c r="I208" s="158"/>
      <c r="L208" s="155"/>
      <c r="M208" s="159"/>
      <c r="T208" s="160"/>
      <c r="AT208" s="156" t="s">
        <v>144</v>
      </c>
      <c r="AU208" s="156" t="s">
        <v>88</v>
      </c>
      <c r="AV208" s="13" t="s">
        <v>86</v>
      </c>
      <c r="AW208" s="13" t="s">
        <v>34</v>
      </c>
      <c r="AX208" s="13" t="s">
        <v>78</v>
      </c>
      <c r="AY208" s="156" t="s">
        <v>136</v>
      </c>
    </row>
    <row r="209" spans="2:65" s="13" customFormat="1" ht="10.15">
      <c r="B209" s="155"/>
      <c r="D209" s="148" t="s">
        <v>144</v>
      </c>
      <c r="E209" s="156" t="s">
        <v>1</v>
      </c>
      <c r="F209" s="157" t="s">
        <v>470</v>
      </c>
      <c r="H209" s="156" t="s">
        <v>1</v>
      </c>
      <c r="I209" s="158"/>
      <c r="L209" s="155"/>
      <c r="M209" s="159"/>
      <c r="T209" s="160"/>
      <c r="AT209" s="156" t="s">
        <v>144</v>
      </c>
      <c r="AU209" s="156" t="s">
        <v>88</v>
      </c>
      <c r="AV209" s="13" t="s">
        <v>86</v>
      </c>
      <c r="AW209" s="13" t="s">
        <v>34</v>
      </c>
      <c r="AX209" s="13" t="s">
        <v>78</v>
      </c>
      <c r="AY209" s="156" t="s">
        <v>136</v>
      </c>
    </row>
    <row r="210" spans="2:65" s="12" customFormat="1" ht="10.15">
      <c r="B210" s="147"/>
      <c r="D210" s="148" t="s">
        <v>144</v>
      </c>
      <c r="E210" s="149" t="s">
        <v>1</v>
      </c>
      <c r="F210" s="150" t="s">
        <v>519</v>
      </c>
      <c r="H210" s="151">
        <v>6.5</v>
      </c>
      <c r="I210" s="152"/>
      <c r="L210" s="147"/>
      <c r="M210" s="153"/>
      <c r="T210" s="154"/>
      <c r="AT210" s="149" t="s">
        <v>144</v>
      </c>
      <c r="AU210" s="149" t="s">
        <v>88</v>
      </c>
      <c r="AV210" s="12" t="s">
        <v>88</v>
      </c>
      <c r="AW210" s="12" t="s">
        <v>34</v>
      </c>
      <c r="AX210" s="12" t="s">
        <v>78</v>
      </c>
      <c r="AY210" s="149" t="s">
        <v>136</v>
      </c>
    </row>
    <row r="211" spans="2:65" s="14" customFormat="1" ht="10.15">
      <c r="B211" s="161"/>
      <c r="D211" s="148" t="s">
        <v>144</v>
      </c>
      <c r="E211" s="162" t="s">
        <v>1</v>
      </c>
      <c r="F211" s="163" t="s">
        <v>157</v>
      </c>
      <c r="H211" s="164">
        <v>6.5</v>
      </c>
      <c r="I211" s="165"/>
      <c r="L211" s="161"/>
      <c r="M211" s="166"/>
      <c r="T211" s="167"/>
      <c r="AT211" s="162" t="s">
        <v>144</v>
      </c>
      <c r="AU211" s="162" t="s">
        <v>88</v>
      </c>
      <c r="AV211" s="14" t="s">
        <v>142</v>
      </c>
      <c r="AW211" s="14" t="s">
        <v>34</v>
      </c>
      <c r="AX211" s="14" t="s">
        <v>86</v>
      </c>
      <c r="AY211" s="162" t="s">
        <v>136</v>
      </c>
    </row>
    <row r="212" spans="2:65" s="1" customFormat="1" ht="21.75" customHeight="1">
      <c r="B212" s="32"/>
      <c r="C212" s="168" t="s">
        <v>232</v>
      </c>
      <c r="D212" s="168" t="s">
        <v>199</v>
      </c>
      <c r="E212" s="169" t="s">
        <v>520</v>
      </c>
      <c r="F212" s="170" t="s">
        <v>521</v>
      </c>
      <c r="G212" s="171" t="s">
        <v>141</v>
      </c>
      <c r="H212" s="172">
        <v>6.6950000000000003</v>
      </c>
      <c r="I212" s="173"/>
      <c r="J212" s="174">
        <f>ROUND(I212*H212,2)</f>
        <v>0</v>
      </c>
      <c r="K212" s="175"/>
      <c r="L212" s="176"/>
      <c r="M212" s="177" t="s">
        <v>1</v>
      </c>
      <c r="N212" s="178" t="s">
        <v>43</v>
      </c>
      <c r="P212" s="143">
        <f>O212*H212</f>
        <v>0</v>
      </c>
      <c r="Q212" s="143">
        <v>2.14E-3</v>
      </c>
      <c r="R212" s="143">
        <f>Q212*H212</f>
        <v>1.4327300000000001E-2</v>
      </c>
      <c r="S212" s="143">
        <v>0</v>
      </c>
      <c r="T212" s="144">
        <f>S212*H212</f>
        <v>0</v>
      </c>
      <c r="AR212" s="145" t="s">
        <v>179</v>
      </c>
      <c r="AT212" s="145" t="s">
        <v>199</v>
      </c>
      <c r="AU212" s="145" t="s">
        <v>88</v>
      </c>
      <c r="AY212" s="17" t="s">
        <v>136</v>
      </c>
      <c r="BE212" s="146">
        <f>IF(N212="základní",J212,0)</f>
        <v>0</v>
      </c>
      <c r="BF212" s="146">
        <f>IF(N212="snížená",J212,0)</f>
        <v>0</v>
      </c>
      <c r="BG212" s="146">
        <f>IF(N212="zákl. přenesená",J212,0)</f>
        <v>0</v>
      </c>
      <c r="BH212" s="146">
        <f>IF(N212="sníž. přenesená",J212,0)</f>
        <v>0</v>
      </c>
      <c r="BI212" s="146">
        <f>IF(N212="nulová",J212,0)</f>
        <v>0</v>
      </c>
      <c r="BJ212" s="17" t="s">
        <v>86</v>
      </c>
      <c r="BK212" s="146">
        <f>ROUND(I212*H212,2)</f>
        <v>0</v>
      </c>
      <c r="BL212" s="17" t="s">
        <v>142</v>
      </c>
      <c r="BM212" s="145" t="s">
        <v>522</v>
      </c>
    </row>
    <row r="213" spans="2:65" s="13" customFormat="1" ht="10.15">
      <c r="B213" s="155"/>
      <c r="D213" s="148" t="s">
        <v>144</v>
      </c>
      <c r="E213" s="156" t="s">
        <v>1</v>
      </c>
      <c r="F213" s="157" t="s">
        <v>154</v>
      </c>
      <c r="H213" s="156" t="s">
        <v>1</v>
      </c>
      <c r="I213" s="158"/>
      <c r="L213" s="155"/>
      <c r="M213" s="159"/>
      <c r="T213" s="160"/>
      <c r="AT213" s="156" t="s">
        <v>144</v>
      </c>
      <c r="AU213" s="156" t="s">
        <v>88</v>
      </c>
      <c r="AV213" s="13" t="s">
        <v>86</v>
      </c>
      <c r="AW213" s="13" t="s">
        <v>34</v>
      </c>
      <c r="AX213" s="13" t="s">
        <v>78</v>
      </c>
      <c r="AY213" s="156" t="s">
        <v>136</v>
      </c>
    </row>
    <row r="214" spans="2:65" s="12" customFormat="1" ht="10.15">
      <c r="B214" s="147"/>
      <c r="D214" s="148" t="s">
        <v>144</v>
      </c>
      <c r="E214" s="149" t="s">
        <v>1</v>
      </c>
      <c r="F214" s="150" t="s">
        <v>519</v>
      </c>
      <c r="H214" s="151">
        <v>6.5</v>
      </c>
      <c r="I214" s="152"/>
      <c r="L214" s="147"/>
      <c r="M214" s="153"/>
      <c r="T214" s="154"/>
      <c r="AT214" s="149" t="s">
        <v>144</v>
      </c>
      <c r="AU214" s="149" t="s">
        <v>88</v>
      </c>
      <c r="AV214" s="12" t="s">
        <v>88</v>
      </c>
      <c r="AW214" s="12" t="s">
        <v>34</v>
      </c>
      <c r="AX214" s="12" t="s">
        <v>86</v>
      </c>
      <c r="AY214" s="149" t="s">
        <v>136</v>
      </c>
    </row>
    <row r="215" spans="2:65" s="12" customFormat="1" ht="10.15">
      <c r="B215" s="147"/>
      <c r="D215" s="148" t="s">
        <v>144</v>
      </c>
      <c r="F215" s="150" t="s">
        <v>523</v>
      </c>
      <c r="H215" s="151">
        <v>6.6950000000000003</v>
      </c>
      <c r="I215" s="152"/>
      <c r="L215" s="147"/>
      <c r="M215" s="153"/>
      <c r="T215" s="154"/>
      <c r="AT215" s="149" t="s">
        <v>144</v>
      </c>
      <c r="AU215" s="149" t="s">
        <v>88</v>
      </c>
      <c r="AV215" s="12" t="s">
        <v>88</v>
      </c>
      <c r="AW215" s="12" t="s">
        <v>4</v>
      </c>
      <c r="AX215" s="12" t="s">
        <v>86</v>
      </c>
      <c r="AY215" s="149" t="s">
        <v>136</v>
      </c>
    </row>
    <row r="216" spans="2:65" s="1" customFormat="1" ht="24.2" customHeight="1">
      <c r="B216" s="32"/>
      <c r="C216" s="133" t="s">
        <v>237</v>
      </c>
      <c r="D216" s="133" t="s">
        <v>138</v>
      </c>
      <c r="E216" s="134" t="s">
        <v>524</v>
      </c>
      <c r="F216" s="135" t="s">
        <v>525</v>
      </c>
      <c r="G216" s="136" t="s">
        <v>141</v>
      </c>
      <c r="H216" s="137">
        <v>54.71</v>
      </c>
      <c r="I216" s="138"/>
      <c r="J216" s="139">
        <f>ROUND(I216*H216,2)</f>
        <v>0</v>
      </c>
      <c r="K216" s="140"/>
      <c r="L216" s="32"/>
      <c r="M216" s="141" t="s">
        <v>1</v>
      </c>
      <c r="N216" s="142" t="s">
        <v>43</v>
      </c>
      <c r="P216" s="143">
        <f>O216*H216</f>
        <v>0</v>
      </c>
      <c r="Q216" s="143">
        <v>0</v>
      </c>
      <c r="R216" s="143">
        <f>Q216*H216</f>
        <v>0</v>
      </c>
      <c r="S216" s="143">
        <v>0</v>
      </c>
      <c r="T216" s="144">
        <f>S216*H216</f>
        <v>0</v>
      </c>
      <c r="AR216" s="145" t="s">
        <v>142</v>
      </c>
      <c r="AT216" s="145" t="s">
        <v>138</v>
      </c>
      <c r="AU216" s="145" t="s">
        <v>88</v>
      </c>
      <c r="AY216" s="17" t="s">
        <v>136</v>
      </c>
      <c r="BE216" s="146">
        <f>IF(N216="základní",J216,0)</f>
        <v>0</v>
      </c>
      <c r="BF216" s="146">
        <f>IF(N216="snížená",J216,0)</f>
        <v>0</v>
      </c>
      <c r="BG216" s="146">
        <f>IF(N216="zákl. přenesená",J216,0)</f>
        <v>0</v>
      </c>
      <c r="BH216" s="146">
        <f>IF(N216="sníž. přenesená",J216,0)</f>
        <v>0</v>
      </c>
      <c r="BI216" s="146">
        <f>IF(N216="nulová",J216,0)</f>
        <v>0</v>
      </c>
      <c r="BJ216" s="17" t="s">
        <v>86</v>
      </c>
      <c r="BK216" s="146">
        <f>ROUND(I216*H216,2)</f>
        <v>0</v>
      </c>
      <c r="BL216" s="17" t="s">
        <v>142</v>
      </c>
      <c r="BM216" s="145" t="s">
        <v>526</v>
      </c>
    </row>
    <row r="217" spans="2:65" s="13" customFormat="1" ht="10.15">
      <c r="B217" s="155"/>
      <c r="D217" s="148" t="s">
        <v>144</v>
      </c>
      <c r="E217" s="156" t="s">
        <v>1</v>
      </c>
      <c r="F217" s="157" t="s">
        <v>154</v>
      </c>
      <c r="H217" s="156" t="s">
        <v>1</v>
      </c>
      <c r="I217" s="158"/>
      <c r="L217" s="155"/>
      <c r="M217" s="159"/>
      <c r="T217" s="160"/>
      <c r="AT217" s="156" t="s">
        <v>144</v>
      </c>
      <c r="AU217" s="156" t="s">
        <v>88</v>
      </c>
      <c r="AV217" s="13" t="s">
        <v>86</v>
      </c>
      <c r="AW217" s="13" t="s">
        <v>34</v>
      </c>
      <c r="AX217" s="13" t="s">
        <v>78</v>
      </c>
      <c r="AY217" s="156" t="s">
        <v>136</v>
      </c>
    </row>
    <row r="218" spans="2:65" s="13" customFormat="1" ht="10.15">
      <c r="B218" s="155"/>
      <c r="D218" s="148" t="s">
        <v>144</v>
      </c>
      <c r="E218" s="156" t="s">
        <v>1</v>
      </c>
      <c r="F218" s="157" t="s">
        <v>470</v>
      </c>
      <c r="H218" s="156" t="s">
        <v>1</v>
      </c>
      <c r="I218" s="158"/>
      <c r="L218" s="155"/>
      <c r="M218" s="159"/>
      <c r="T218" s="160"/>
      <c r="AT218" s="156" t="s">
        <v>144</v>
      </c>
      <c r="AU218" s="156" t="s">
        <v>88</v>
      </c>
      <c r="AV218" s="13" t="s">
        <v>86</v>
      </c>
      <c r="AW218" s="13" t="s">
        <v>34</v>
      </c>
      <c r="AX218" s="13" t="s">
        <v>78</v>
      </c>
      <c r="AY218" s="156" t="s">
        <v>136</v>
      </c>
    </row>
    <row r="219" spans="2:65" s="12" customFormat="1" ht="10.15">
      <c r="B219" s="147"/>
      <c r="D219" s="148" t="s">
        <v>144</v>
      </c>
      <c r="E219" s="149" t="s">
        <v>1</v>
      </c>
      <c r="F219" s="150" t="s">
        <v>527</v>
      </c>
      <c r="H219" s="151">
        <v>54.71</v>
      </c>
      <c r="I219" s="152"/>
      <c r="L219" s="147"/>
      <c r="M219" s="153"/>
      <c r="T219" s="154"/>
      <c r="AT219" s="149" t="s">
        <v>144</v>
      </c>
      <c r="AU219" s="149" t="s">
        <v>88</v>
      </c>
      <c r="AV219" s="12" t="s">
        <v>88</v>
      </c>
      <c r="AW219" s="12" t="s">
        <v>34</v>
      </c>
      <c r="AX219" s="12" t="s">
        <v>78</v>
      </c>
      <c r="AY219" s="149" t="s">
        <v>136</v>
      </c>
    </row>
    <row r="220" spans="2:65" s="14" customFormat="1" ht="10.15">
      <c r="B220" s="161"/>
      <c r="D220" s="148" t="s">
        <v>144</v>
      </c>
      <c r="E220" s="162" t="s">
        <v>1</v>
      </c>
      <c r="F220" s="163" t="s">
        <v>157</v>
      </c>
      <c r="H220" s="164">
        <v>54.71</v>
      </c>
      <c r="I220" s="165"/>
      <c r="L220" s="161"/>
      <c r="M220" s="166"/>
      <c r="T220" s="167"/>
      <c r="AT220" s="162" t="s">
        <v>144</v>
      </c>
      <c r="AU220" s="162" t="s">
        <v>88</v>
      </c>
      <c r="AV220" s="14" t="s">
        <v>142</v>
      </c>
      <c r="AW220" s="14" t="s">
        <v>34</v>
      </c>
      <c r="AX220" s="14" t="s">
        <v>86</v>
      </c>
      <c r="AY220" s="162" t="s">
        <v>136</v>
      </c>
    </row>
    <row r="221" spans="2:65" s="1" customFormat="1" ht="21.75" customHeight="1">
      <c r="B221" s="32"/>
      <c r="C221" s="168" t="s">
        <v>243</v>
      </c>
      <c r="D221" s="168" t="s">
        <v>199</v>
      </c>
      <c r="E221" s="169" t="s">
        <v>528</v>
      </c>
      <c r="F221" s="170" t="s">
        <v>529</v>
      </c>
      <c r="G221" s="171" t="s">
        <v>141</v>
      </c>
      <c r="H221" s="172">
        <v>55.530999999999999</v>
      </c>
      <c r="I221" s="173"/>
      <c r="J221" s="174">
        <f>ROUND(I221*H221,2)</f>
        <v>0</v>
      </c>
      <c r="K221" s="175"/>
      <c r="L221" s="176"/>
      <c r="M221" s="177" t="s">
        <v>1</v>
      </c>
      <c r="N221" s="178" t="s">
        <v>43</v>
      </c>
      <c r="P221" s="143">
        <f>O221*H221</f>
        <v>0</v>
      </c>
      <c r="Q221" s="143">
        <v>3.1800000000000001E-3</v>
      </c>
      <c r="R221" s="143">
        <f>Q221*H221</f>
        <v>0.17658857999999999</v>
      </c>
      <c r="S221" s="143">
        <v>0</v>
      </c>
      <c r="T221" s="144">
        <f>S221*H221</f>
        <v>0</v>
      </c>
      <c r="AR221" s="145" t="s">
        <v>179</v>
      </c>
      <c r="AT221" s="145" t="s">
        <v>199</v>
      </c>
      <c r="AU221" s="145" t="s">
        <v>88</v>
      </c>
      <c r="AY221" s="17" t="s">
        <v>136</v>
      </c>
      <c r="BE221" s="146">
        <f>IF(N221="základní",J221,0)</f>
        <v>0</v>
      </c>
      <c r="BF221" s="146">
        <f>IF(N221="snížená",J221,0)</f>
        <v>0</v>
      </c>
      <c r="BG221" s="146">
        <f>IF(N221="zákl. přenesená",J221,0)</f>
        <v>0</v>
      </c>
      <c r="BH221" s="146">
        <f>IF(N221="sníž. přenesená",J221,0)</f>
        <v>0</v>
      </c>
      <c r="BI221" s="146">
        <f>IF(N221="nulová",J221,0)</f>
        <v>0</v>
      </c>
      <c r="BJ221" s="17" t="s">
        <v>86</v>
      </c>
      <c r="BK221" s="146">
        <f>ROUND(I221*H221,2)</f>
        <v>0</v>
      </c>
      <c r="BL221" s="17" t="s">
        <v>142</v>
      </c>
      <c r="BM221" s="145" t="s">
        <v>530</v>
      </c>
    </row>
    <row r="222" spans="2:65" s="12" customFormat="1" ht="10.15">
      <c r="B222" s="147"/>
      <c r="D222" s="148" t="s">
        <v>144</v>
      </c>
      <c r="F222" s="150" t="s">
        <v>531</v>
      </c>
      <c r="H222" s="151">
        <v>55.530999999999999</v>
      </c>
      <c r="I222" s="152"/>
      <c r="L222" s="147"/>
      <c r="M222" s="153"/>
      <c r="T222" s="154"/>
      <c r="AT222" s="149" t="s">
        <v>144</v>
      </c>
      <c r="AU222" s="149" t="s">
        <v>88</v>
      </c>
      <c r="AV222" s="12" t="s">
        <v>88</v>
      </c>
      <c r="AW222" s="12" t="s">
        <v>4</v>
      </c>
      <c r="AX222" s="12" t="s">
        <v>86</v>
      </c>
      <c r="AY222" s="149" t="s">
        <v>136</v>
      </c>
    </row>
    <row r="223" spans="2:65" s="1" customFormat="1" ht="24.2" customHeight="1">
      <c r="B223" s="32"/>
      <c r="C223" s="133" t="s">
        <v>248</v>
      </c>
      <c r="D223" s="133" t="s">
        <v>138</v>
      </c>
      <c r="E223" s="134" t="s">
        <v>532</v>
      </c>
      <c r="F223" s="135" t="s">
        <v>533</v>
      </c>
      <c r="G223" s="136" t="s">
        <v>251</v>
      </c>
      <c r="H223" s="137">
        <v>1</v>
      </c>
      <c r="I223" s="138"/>
      <c r="J223" s="139">
        <f>ROUND(I223*H223,2)</f>
        <v>0</v>
      </c>
      <c r="K223" s="140"/>
      <c r="L223" s="32"/>
      <c r="M223" s="141" t="s">
        <v>1</v>
      </c>
      <c r="N223" s="142" t="s">
        <v>43</v>
      </c>
      <c r="P223" s="143">
        <f>O223*H223</f>
        <v>0</v>
      </c>
      <c r="Q223" s="143">
        <v>0</v>
      </c>
      <c r="R223" s="143">
        <f>Q223*H223</f>
        <v>0</v>
      </c>
      <c r="S223" s="143">
        <v>0</v>
      </c>
      <c r="T223" s="144">
        <f>S223*H223</f>
        <v>0</v>
      </c>
      <c r="AR223" s="145" t="s">
        <v>142</v>
      </c>
      <c r="AT223" s="145" t="s">
        <v>138</v>
      </c>
      <c r="AU223" s="145" t="s">
        <v>88</v>
      </c>
      <c r="AY223" s="17" t="s">
        <v>136</v>
      </c>
      <c r="BE223" s="146">
        <f>IF(N223="základní",J223,0)</f>
        <v>0</v>
      </c>
      <c r="BF223" s="146">
        <f>IF(N223="snížená",J223,0)</f>
        <v>0</v>
      </c>
      <c r="BG223" s="146">
        <f>IF(N223="zákl. přenesená",J223,0)</f>
        <v>0</v>
      </c>
      <c r="BH223" s="146">
        <f>IF(N223="sníž. přenesená",J223,0)</f>
        <v>0</v>
      </c>
      <c r="BI223" s="146">
        <f>IF(N223="nulová",J223,0)</f>
        <v>0</v>
      </c>
      <c r="BJ223" s="17" t="s">
        <v>86</v>
      </c>
      <c r="BK223" s="146">
        <f>ROUND(I223*H223,2)</f>
        <v>0</v>
      </c>
      <c r="BL223" s="17" t="s">
        <v>142</v>
      </c>
      <c r="BM223" s="145" t="s">
        <v>534</v>
      </c>
    </row>
    <row r="224" spans="2:65" s="12" customFormat="1" ht="10.15">
      <c r="B224" s="147"/>
      <c r="D224" s="148" t="s">
        <v>144</v>
      </c>
      <c r="E224" s="149" t="s">
        <v>1</v>
      </c>
      <c r="F224" s="150" t="s">
        <v>535</v>
      </c>
      <c r="H224" s="151">
        <v>1</v>
      </c>
      <c r="I224" s="152"/>
      <c r="L224" s="147"/>
      <c r="M224" s="153"/>
      <c r="T224" s="154"/>
      <c r="AT224" s="149" t="s">
        <v>144</v>
      </c>
      <c r="AU224" s="149" t="s">
        <v>88</v>
      </c>
      <c r="AV224" s="12" t="s">
        <v>88</v>
      </c>
      <c r="AW224" s="12" t="s">
        <v>34</v>
      </c>
      <c r="AX224" s="12" t="s">
        <v>86</v>
      </c>
      <c r="AY224" s="149" t="s">
        <v>136</v>
      </c>
    </row>
    <row r="225" spans="2:65" s="1" customFormat="1" ht="24.2" customHeight="1">
      <c r="B225" s="32"/>
      <c r="C225" s="168" t="s">
        <v>7</v>
      </c>
      <c r="D225" s="168" t="s">
        <v>199</v>
      </c>
      <c r="E225" s="169" t="s">
        <v>536</v>
      </c>
      <c r="F225" s="170" t="s">
        <v>537</v>
      </c>
      <c r="G225" s="171" t="s">
        <v>251</v>
      </c>
      <c r="H225" s="172">
        <v>1</v>
      </c>
      <c r="I225" s="173"/>
      <c r="J225" s="174">
        <f>ROUND(I225*H225,2)</f>
        <v>0</v>
      </c>
      <c r="K225" s="175"/>
      <c r="L225" s="176"/>
      <c r="M225" s="177" t="s">
        <v>1</v>
      </c>
      <c r="N225" s="178" t="s">
        <v>43</v>
      </c>
      <c r="P225" s="143">
        <f>O225*H225</f>
        <v>0</v>
      </c>
      <c r="Q225" s="143">
        <v>1.4499999999999999E-3</v>
      </c>
      <c r="R225" s="143">
        <f>Q225*H225</f>
        <v>1.4499999999999999E-3</v>
      </c>
      <c r="S225" s="143">
        <v>0</v>
      </c>
      <c r="T225" s="144">
        <f>S225*H225</f>
        <v>0</v>
      </c>
      <c r="AR225" s="145" t="s">
        <v>179</v>
      </c>
      <c r="AT225" s="145" t="s">
        <v>199</v>
      </c>
      <c r="AU225" s="145" t="s">
        <v>88</v>
      </c>
      <c r="AY225" s="17" t="s">
        <v>136</v>
      </c>
      <c r="BE225" s="146">
        <f>IF(N225="základní",J225,0)</f>
        <v>0</v>
      </c>
      <c r="BF225" s="146">
        <f>IF(N225="snížená",J225,0)</f>
        <v>0</v>
      </c>
      <c r="BG225" s="146">
        <f>IF(N225="zákl. přenesená",J225,0)</f>
        <v>0</v>
      </c>
      <c r="BH225" s="146">
        <f>IF(N225="sníž. přenesená",J225,0)</f>
        <v>0</v>
      </c>
      <c r="BI225" s="146">
        <f>IF(N225="nulová",J225,0)</f>
        <v>0</v>
      </c>
      <c r="BJ225" s="17" t="s">
        <v>86</v>
      </c>
      <c r="BK225" s="146">
        <f>ROUND(I225*H225,2)</f>
        <v>0</v>
      </c>
      <c r="BL225" s="17" t="s">
        <v>142</v>
      </c>
      <c r="BM225" s="145" t="s">
        <v>538</v>
      </c>
    </row>
    <row r="226" spans="2:65" s="12" customFormat="1" ht="10.15">
      <c r="B226" s="147"/>
      <c r="D226" s="148" t="s">
        <v>144</v>
      </c>
      <c r="E226" s="149" t="s">
        <v>1</v>
      </c>
      <c r="F226" s="150" t="s">
        <v>535</v>
      </c>
      <c r="H226" s="151">
        <v>1</v>
      </c>
      <c r="I226" s="152"/>
      <c r="L226" s="147"/>
      <c r="M226" s="153"/>
      <c r="T226" s="154"/>
      <c r="AT226" s="149" t="s">
        <v>144</v>
      </c>
      <c r="AU226" s="149" t="s">
        <v>88</v>
      </c>
      <c r="AV226" s="12" t="s">
        <v>88</v>
      </c>
      <c r="AW226" s="12" t="s">
        <v>34</v>
      </c>
      <c r="AX226" s="12" t="s">
        <v>86</v>
      </c>
      <c r="AY226" s="149" t="s">
        <v>136</v>
      </c>
    </row>
    <row r="227" spans="2:65" s="1" customFormat="1" ht="21.75" customHeight="1">
      <c r="B227" s="32"/>
      <c r="C227" s="133" t="s">
        <v>257</v>
      </c>
      <c r="D227" s="133" t="s">
        <v>138</v>
      </c>
      <c r="E227" s="134" t="s">
        <v>539</v>
      </c>
      <c r="F227" s="135" t="s">
        <v>540</v>
      </c>
      <c r="G227" s="136" t="s">
        <v>274</v>
      </c>
      <c r="H227" s="137">
        <v>2</v>
      </c>
      <c r="I227" s="138"/>
      <c r="J227" s="139">
        <f>ROUND(I227*H227,2)</f>
        <v>0</v>
      </c>
      <c r="K227" s="140"/>
      <c r="L227" s="32"/>
      <c r="M227" s="141" t="s">
        <v>1</v>
      </c>
      <c r="N227" s="142" t="s">
        <v>43</v>
      </c>
      <c r="P227" s="143">
        <f>O227*H227</f>
        <v>0</v>
      </c>
      <c r="Q227" s="143">
        <v>0</v>
      </c>
      <c r="R227" s="143">
        <f>Q227*H227</f>
        <v>0</v>
      </c>
      <c r="S227" s="143">
        <v>0</v>
      </c>
      <c r="T227" s="144">
        <f>S227*H227</f>
        <v>0</v>
      </c>
      <c r="AR227" s="145" t="s">
        <v>142</v>
      </c>
      <c r="AT227" s="145" t="s">
        <v>138</v>
      </c>
      <c r="AU227" s="145" t="s">
        <v>88</v>
      </c>
      <c r="AY227" s="17" t="s">
        <v>136</v>
      </c>
      <c r="BE227" s="146">
        <f>IF(N227="základní",J227,0)</f>
        <v>0</v>
      </c>
      <c r="BF227" s="146">
        <f>IF(N227="snížená",J227,0)</f>
        <v>0</v>
      </c>
      <c r="BG227" s="146">
        <f>IF(N227="zákl. přenesená",J227,0)</f>
        <v>0</v>
      </c>
      <c r="BH227" s="146">
        <f>IF(N227="sníž. přenesená",J227,0)</f>
        <v>0</v>
      </c>
      <c r="BI227" s="146">
        <f>IF(N227="nulová",J227,0)</f>
        <v>0</v>
      </c>
      <c r="BJ227" s="17" t="s">
        <v>86</v>
      </c>
      <c r="BK227" s="146">
        <f>ROUND(I227*H227,2)</f>
        <v>0</v>
      </c>
      <c r="BL227" s="17" t="s">
        <v>142</v>
      </c>
      <c r="BM227" s="145" t="s">
        <v>541</v>
      </c>
    </row>
    <row r="228" spans="2:65" s="12" customFormat="1" ht="10.15">
      <c r="B228" s="147"/>
      <c r="D228" s="148" t="s">
        <v>144</v>
      </c>
      <c r="E228" s="149" t="s">
        <v>1</v>
      </c>
      <c r="F228" s="150" t="s">
        <v>261</v>
      </c>
      <c r="H228" s="151">
        <v>2</v>
      </c>
      <c r="I228" s="152"/>
      <c r="L228" s="147"/>
      <c r="M228" s="153"/>
      <c r="T228" s="154"/>
      <c r="AT228" s="149" t="s">
        <v>144</v>
      </c>
      <c r="AU228" s="149" t="s">
        <v>88</v>
      </c>
      <c r="AV228" s="12" t="s">
        <v>88</v>
      </c>
      <c r="AW228" s="12" t="s">
        <v>34</v>
      </c>
      <c r="AX228" s="12" t="s">
        <v>86</v>
      </c>
      <c r="AY228" s="149" t="s">
        <v>136</v>
      </c>
    </row>
    <row r="229" spans="2:65" s="1" customFormat="1" ht="21.75" customHeight="1">
      <c r="B229" s="32"/>
      <c r="C229" s="133" t="s">
        <v>262</v>
      </c>
      <c r="D229" s="133" t="s">
        <v>138</v>
      </c>
      <c r="E229" s="134" t="s">
        <v>542</v>
      </c>
      <c r="F229" s="135" t="s">
        <v>543</v>
      </c>
      <c r="G229" s="136" t="s">
        <v>141</v>
      </c>
      <c r="H229" s="137">
        <v>61.21</v>
      </c>
      <c r="I229" s="138"/>
      <c r="J229" s="139">
        <f>ROUND(I229*H229,2)</f>
        <v>0</v>
      </c>
      <c r="K229" s="140"/>
      <c r="L229" s="32"/>
      <c r="M229" s="141" t="s">
        <v>1</v>
      </c>
      <c r="N229" s="142" t="s">
        <v>43</v>
      </c>
      <c r="P229" s="143">
        <f>O229*H229</f>
        <v>0</v>
      </c>
      <c r="Q229" s="143">
        <v>0</v>
      </c>
      <c r="R229" s="143">
        <f>Q229*H229</f>
        <v>0</v>
      </c>
      <c r="S229" s="143">
        <v>0</v>
      </c>
      <c r="T229" s="144">
        <f>S229*H229</f>
        <v>0</v>
      </c>
      <c r="AR229" s="145" t="s">
        <v>142</v>
      </c>
      <c r="AT229" s="145" t="s">
        <v>138</v>
      </c>
      <c r="AU229" s="145" t="s">
        <v>88</v>
      </c>
      <c r="AY229" s="17" t="s">
        <v>136</v>
      </c>
      <c r="BE229" s="146">
        <f>IF(N229="základní",J229,0)</f>
        <v>0</v>
      </c>
      <c r="BF229" s="146">
        <f>IF(N229="snížená",J229,0)</f>
        <v>0</v>
      </c>
      <c r="BG229" s="146">
        <f>IF(N229="zákl. přenesená",J229,0)</f>
        <v>0</v>
      </c>
      <c r="BH229" s="146">
        <f>IF(N229="sníž. přenesená",J229,0)</f>
        <v>0</v>
      </c>
      <c r="BI229" s="146">
        <f>IF(N229="nulová",J229,0)</f>
        <v>0</v>
      </c>
      <c r="BJ229" s="17" t="s">
        <v>86</v>
      </c>
      <c r="BK229" s="146">
        <f>ROUND(I229*H229,2)</f>
        <v>0</v>
      </c>
      <c r="BL229" s="17" t="s">
        <v>142</v>
      </c>
      <c r="BM229" s="145" t="s">
        <v>544</v>
      </c>
    </row>
    <row r="230" spans="2:65" s="12" customFormat="1" ht="10.15">
      <c r="B230" s="147"/>
      <c r="D230" s="148" t="s">
        <v>144</v>
      </c>
      <c r="E230" s="149" t="s">
        <v>1</v>
      </c>
      <c r="F230" s="150" t="s">
        <v>545</v>
      </c>
      <c r="H230" s="151">
        <v>61.21</v>
      </c>
      <c r="I230" s="152"/>
      <c r="L230" s="147"/>
      <c r="M230" s="153"/>
      <c r="T230" s="154"/>
      <c r="AT230" s="149" t="s">
        <v>144</v>
      </c>
      <c r="AU230" s="149" t="s">
        <v>88</v>
      </c>
      <c r="AV230" s="12" t="s">
        <v>88</v>
      </c>
      <c r="AW230" s="12" t="s">
        <v>34</v>
      </c>
      <c r="AX230" s="12" t="s">
        <v>86</v>
      </c>
      <c r="AY230" s="149" t="s">
        <v>136</v>
      </c>
    </row>
    <row r="231" spans="2:65" s="1" customFormat="1" ht="24.2" customHeight="1">
      <c r="B231" s="32"/>
      <c r="C231" s="133" t="s">
        <v>266</v>
      </c>
      <c r="D231" s="133" t="s">
        <v>138</v>
      </c>
      <c r="E231" s="134" t="s">
        <v>546</v>
      </c>
      <c r="F231" s="135" t="s">
        <v>547</v>
      </c>
      <c r="G231" s="136" t="s">
        <v>141</v>
      </c>
      <c r="H231" s="137">
        <v>61.21</v>
      </c>
      <c r="I231" s="138"/>
      <c r="J231" s="139">
        <f>ROUND(I231*H231,2)</f>
        <v>0</v>
      </c>
      <c r="K231" s="140"/>
      <c r="L231" s="32"/>
      <c r="M231" s="141" t="s">
        <v>1</v>
      </c>
      <c r="N231" s="142" t="s">
        <v>43</v>
      </c>
      <c r="P231" s="143">
        <f>O231*H231</f>
        <v>0</v>
      </c>
      <c r="Q231" s="143">
        <v>0</v>
      </c>
      <c r="R231" s="143">
        <f>Q231*H231</f>
        <v>0</v>
      </c>
      <c r="S231" s="143">
        <v>0</v>
      </c>
      <c r="T231" s="144">
        <f>S231*H231</f>
        <v>0</v>
      </c>
      <c r="AR231" s="145" t="s">
        <v>142</v>
      </c>
      <c r="AT231" s="145" t="s">
        <v>138</v>
      </c>
      <c r="AU231" s="145" t="s">
        <v>88</v>
      </c>
      <c r="AY231" s="17" t="s">
        <v>136</v>
      </c>
      <c r="BE231" s="146">
        <f>IF(N231="základní",J231,0)</f>
        <v>0</v>
      </c>
      <c r="BF231" s="146">
        <f>IF(N231="snížená",J231,0)</f>
        <v>0</v>
      </c>
      <c r="BG231" s="146">
        <f>IF(N231="zákl. přenesená",J231,0)</f>
        <v>0</v>
      </c>
      <c r="BH231" s="146">
        <f>IF(N231="sníž. přenesená",J231,0)</f>
        <v>0</v>
      </c>
      <c r="BI231" s="146">
        <f>IF(N231="nulová",J231,0)</f>
        <v>0</v>
      </c>
      <c r="BJ231" s="17" t="s">
        <v>86</v>
      </c>
      <c r="BK231" s="146">
        <f>ROUND(I231*H231,2)</f>
        <v>0</v>
      </c>
      <c r="BL231" s="17" t="s">
        <v>142</v>
      </c>
      <c r="BM231" s="145" t="s">
        <v>548</v>
      </c>
    </row>
    <row r="232" spans="2:65" s="12" customFormat="1" ht="10.15">
      <c r="B232" s="147"/>
      <c r="D232" s="148" t="s">
        <v>144</v>
      </c>
      <c r="E232" s="149" t="s">
        <v>1</v>
      </c>
      <c r="F232" s="150" t="s">
        <v>545</v>
      </c>
      <c r="H232" s="151">
        <v>61.21</v>
      </c>
      <c r="I232" s="152"/>
      <c r="L232" s="147"/>
      <c r="M232" s="153"/>
      <c r="T232" s="154"/>
      <c r="AT232" s="149" t="s">
        <v>144</v>
      </c>
      <c r="AU232" s="149" t="s">
        <v>88</v>
      </c>
      <c r="AV232" s="12" t="s">
        <v>88</v>
      </c>
      <c r="AW232" s="12" t="s">
        <v>34</v>
      </c>
      <c r="AX232" s="12" t="s">
        <v>86</v>
      </c>
      <c r="AY232" s="149" t="s">
        <v>136</v>
      </c>
    </row>
    <row r="233" spans="2:65" s="1" customFormat="1" ht="16.5" customHeight="1">
      <c r="B233" s="32"/>
      <c r="C233" s="133" t="s">
        <v>271</v>
      </c>
      <c r="D233" s="133" t="s">
        <v>138</v>
      </c>
      <c r="E233" s="134" t="s">
        <v>549</v>
      </c>
      <c r="F233" s="135" t="s">
        <v>550</v>
      </c>
      <c r="G233" s="136" t="s">
        <v>251</v>
      </c>
      <c r="H233" s="137">
        <v>2</v>
      </c>
      <c r="I233" s="138"/>
      <c r="J233" s="139">
        <f>ROUND(I233*H233,2)</f>
        <v>0</v>
      </c>
      <c r="K233" s="140"/>
      <c r="L233" s="32"/>
      <c r="M233" s="141" t="s">
        <v>1</v>
      </c>
      <c r="N233" s="142" t="s">
        <v>43</v>
      </c>
      <c r="P233" s="143">
        <f>O233*H233</f>
        <v>0</v>
      </c>
      <c r="Q233" s="143">
        <v>0.32906000000000002</v>
      </c>
      <c r="R233" s="143">
        <f>Q233*H233</f>
        <v>0.65812000000000004</v>
      </c>
      <c r="S233" s="143">
        <v>0</v>
      </c>
      <c r="T233" s="144">
        <f>S233*H233</f>
        <v>0</v>
      </c>
      <c r="AR233" s="145" t="s">
        <v>142</v>
      </c>
      <c r="AT233" s="145" t="s">
        <v>138</v>
      </c>
      <c r="AU233" s="145" t="s">
        <v>88</v>
      </c>
      <c r="AY233" s="17" t="s">
        <v>136</v>
      </c>
      <c r="BE233" s="146">
        <f>IF(N233="základní",J233,0)</f>
        <v>0</v>
      </c>
      <c r="BF233" s="146">
        <f>IF(N233="snížená",J233,0)</f>
        <v>0</v>
      </c>
      <c r="BG233" s="146">
        <f>IF(N233="zákl. přenesená",J233,0)</f>
        <v>0</v>
      </c>
      <c r="BH233" s="146">
        <f>IF(N233="sníž. přenesená",J233,0)</f>
        <v>0</v>
      </c>
      <c r="BI233" s="146">
        <f>IF(N233="nulová",J233,0)</f>
        <v>0</v>
      </c>
      <c r="BJ233" s="17" t="s">
        <v>86</v>
      </c>
      <c r="BK233" s="146">
        <f>ROUND(I233*H233,2)</f>
        <v>0</v>
      </c>
      <c r="BL233" s="17" t="s">
        <v>142</v>
      </c>
      <c r="BM233" s="145" t="s">
        <v>551</v>
      </c>
    </row>
    <row r="234" spans="2:65" s="12" customFormat="1" ht="10.15">
      <c r="B234" s="147"/>
      <c r="D234" s="148" t="s">
        <v>144</v>
      </c>
      <c r="E234" s="149" t="s">
        <v>1</v>
      </c>
      <c r="F234" s="150" t="s">
        <v>261</v>
      </c>
      <c r="H234" s="151">
        <v>2</v>
      </c>
      <c r="I234" s="152"/>
      <c r="L234" s="147"/>
      <c r="M234" s="153"/>
      <c r="T234" s="154"/>
      <c r="AT234" s="149" t="s">
        <v>144</v>
      </c>
      <c r="AU234" s="149" t="s">
        <v>88</v>
      </c>
      <c r="AV234" s="12" t="s">
        <v>88</v>
      </c>
      <c r="AW234" s="12" t="s">
        <v>34</v>
      </c>
      <c r="AX234" s="12" t="s">
        <v>86</v>
      </c>
      <c r="AY234" s="149" t="s">
        <v>136</v>
      </c>
    </row>
    <row r="235" spans="2:65" s="1" customFormat="1" ht="16.5" customHeight="1">
      <c r="B235" s="32"/>
      <c r="C235" s="168" t="s">
        <v>276</v>
      </c>
      <c r="D235" s="168" t="s">
        <v>199</v>
      </c>
      <c r="E235" s="169" t="s">
        <v>552</v>
      </c>
      <c r="F235" s="170" t="s">
        <v>553</v>
      </c>
      <c r="G235" s="171" t="s">
        <v>251</v>
      </c>
      <c r="H235" s="172">
        <v>2</v>
      </c>
      <c r="I235" s="173"/>
      <c r="J235" s="174">
        <f>ROUND(I235*H235,2)</f>
        <v>0</v>
      </c>
      <c r="K235" s="175"/>
      <c r="L235" s="176"/>
      <c r="M235" s="177" t="s">
        <v>1</v>
      </c>
      <c r="N235" s="178" t="s">
        <v>43</v>
      </c>
      <c r="P235" s="143">
        <f>O235*H235</f>
        <v>0</v>
      </c>
      <c r="Q235" s="143">
        <v>2.9499999999999998E-2</v>
      </c>
      <c r="R235" s="143">
        <f>Q235*H235</f>
        <v>5.8999999999999997E-2</v>
      </c>
      <c r="S235" s="143">
        <v>0</v>
      </c>
      <c r="T235" s="144">
        <f>S235*H235</f>
        <v>0</v>
      </c>
      <c r="AR235" s="145" t="s">
        <v>179</v>
      </c>
      <c r="AT235" s="145" t="s">
        <v>199</v>
      </c>
      <c r="AU235" s="145" t="s">
        <v>88</v>
      </c>
      <c r="AY235" s="17" t="s">
        <v>136</v>
      </c>
      <c r="BE235" s="146">
        <f>IF(N235="základní",J235,0)</f>
        <v>0</v>
      </c>
      <c r="BF235" s="146">
        <f>IF(N235="snížená",J235,0)</f>
        <v>0</v>
      </c>
      <c r="BG235" s="146">
        <f>IF(N235="zákl. přenesená",J235,0)</f>
        <v>0</v>
      </c>
      <c r="BH235" s="146">
        <f>IF(N235="sníž. přenesená",J235,0)</f>
        <v>0</v>
      </c>
      <c r="BI235" s="146">
        <f>IF(N235="nulová",J235,0)</f>
        <v>0</v>
      </c>
      <c r="BJ235" s="17" t="s">
        <v>86</v>
      </c>
      <c r="BK235" s="146">
        <f>ROUND(I235*H235,2)</f>
        <v>0</v>
      </c>
      <c r="BL235" s="17" t="s">
        <v>142</v>
      </c>
      <c r="BM235" s="145" t="s">
        <v>554</v>
      </c>
    </row>
    <row r="236" spans="2:65" s="1" customFormat="1" ht="16.5" customHeight="1">
      <c r="B236" s="32"/>
      <c r="C236" s="168" t="s">
        <v>280</v>
      </c>
      <c r="D236" s="168" t="s">
        <v>199</v>
      </c>
      <c r="E236" s="169" t="s">
        <v>347</v>
      </c>
      <c r="F236" s="170" t="s">
        <v>348</v>
      </c>
      <c r="G236" s="171" t="s">
        <v>274</v>
      </c>
      <c r="H236" s="172">
        <v>2</v>
      </c>
      <c r="I236" s="173"/>
      <c r="J236" s="174">
        <f>ROUND(I236*H236,2)</f>
        <v>0</v>
      </c>
      <c r="K236" s="175"/>
      <c r="L236" s="176"/>
      <c r="M236" s="177" t="s">
        <v>1</v>
      </c>
      <c r="N236" s="178" t="s">
        <v>43</v>
      </c>
      <c r="P236" s="143">
        <f>O236*H236</f>
        <v>0</v>
      </c>
      <c r="Q236" s="143">
        <v>0</v>
      </c>
      <c r="R236" s="143">
        <f>Q236*H236</f>
        <v>0</v>
      </c>
      <c r="S236" s="143">
        <v>0</v>
      </c>
      <c r="T236" s="144">
        <f>S236*H236</f>
        <v>0</v>
      </c>
      <c r="AR236" s="145" t="s">
        <v>179</v>
      </c>
      <c r="AT236" s="145" t="s">
        <v>199</v>
      </c>
      <c r="AU236" s="145" t="s">
        <v>88</v>
      </c>
      <c r="AY236" s="17" t="s">
        <v>136</v>
      </c>
      <c r="BE236" s="146">
        <f>IF(N236="základní",J236,0)</f>
        <v>0</v>
      </c>
      <c r="BF236" s="146">
        <f>IF(N236="snížená",J236,0)</f>
        <v>0</v>
      </c>
      <c r="BG236" s="146">
        <f>IF(N236="zákl. přenesená",J236,0)</f>
        <v>0</v>
      </c>
      <c r="BH236" s="146">
        <f>IF(N236="sníž. přenesená",J236,0)</f>
        <v>0</v>
      </c>
      <c r="BI236" s="146">
        <f>IF(N236="nulová",J236,0)</f>
        <v>0</v>
      </c>
      <c r="BJ236" s="17" t="s">
        <v>86</v>
      </c>
      <c r="BK236" s="146">
        <f>ROUND(I236*H236,2)</f>
        <v>0</v>
      </c>
      <c r="BL236" s="17" t="s">
        <v>142</v>
      </c>
      <c r="BM236" s="145" t="s">
        <v>555</v>
      </c>
    </row>
    <row r="237" spans="2:65" s="1" customFormat="1" ht="16.5" customHeight="1">
      <c r="B237" s="32"/>
      <c r="C237" s="133" t="s">
        <v>284</v>
      </c>
      <c r="D237" s="133" t="s">
        <v>138</v>
      </c>
      <c r="E237" s="134" t="s">
        <v>351</v>
      </c>
      <c r="F237" s="135" t="s">
        <v>352</v>
      </c>
      <c r="G237" s="136" t="s">
        <v>141</v>
      </c>
      <c r="H237" s="137">
        <v>61.71</v>
      </c>
      <c r="I237" s="138"/>
      <c r="J237" s="139">
        <f>ROUND(I237*H237,2)</f>
        <v>0</v>
      </c>
      <c r="K237" s="140"/>
      <c r="L237" s="32"/>
      <c r="M237" s="141" t="s">
        <v>1</v>
      </c>
      <c r="N237" s="142" t="s">
        <v>43</v>
      </c>
      <c r="P237" s="143">
        <f>O237*H237</f>
        <v>0</v>
      </c>
      <c r="Q237" s="143">
        <v>1.9000000000000001E-4</v>
      </c>
      <c r="R237" s="143">
        <f>Q237*H237</f>
        <v>1.1724900000000002E-2</v>
      </c>
      <c r="S237" s="143">
        <v>0</v>
      </c>
      <c r="T237" s="144">
        <f>S237*H237</f>
        <v>0</v>
      </c>
      <c r="AR237" s="145" t="s">
        <v>142</v>
      </c>
      <c r="AT237" s="145" t="s">
        <v>138</v>
      </c>
      <c r="AU237" s="145" t="s">
        <v>88</v>
      </c>
      <c r="AY237" s="17" t="s">
        <v>136</v>
      </c>
      <c r="BE237" s="146">
        <f>IF(N237="základní",J237,0)</f>
        <v>0</v>
      </c>
      <c r="BF237" s="146">
        <f>IF(N237="snížená",J237,0)</f>
        <v>0</v>
      </c>
      <c r="BG237" s="146">
        <f>IF(N237="zákl. přenesená",J237,0)</f>
        <v>0</v>
      </c>
      <c r="BH237" s="146">
        <f>IF(N237="sníž. přenesená",J237,0)</f>
        <v>0</v>
      </c>
      <c r="BI237" s="146">
        <f>IF(N237="nulová",J237,0)</f>
        <v>0</v>
      </c>
      <c r="BJ237" s="17" t="s">
        <v>86</v>
      </c>
      <c r="BK237" s="146">
        <f>ROUND(I237*H237,2)</f>
        <v>0</v>
      </c>
      <c r="BL237" s="17" t="s">
        <v>142</v>
      </c>
      <c r="BM237" s="145" t="s">
        <v>556</v>
      </c>
    </row>
    <row r="238" spans="2:65" s="13" customFormat="1" ht="10.15">
      <c r="B238" s="155"/>
      <c r="D238" s="148" t="s">
        <v>144</v>
      </c>
      <c r="E238" s="156" t="s">
        <v>1</v>
      </c>
      <c r="F238" s="157" t="s">
        <v>154</v>
      </c>
      <c r="H238" s="156" t="s">
        <v>1</v>
      </c>
      <c r="I238" s="158"/>
      <c r="L238" s="155"/>
      <c r="M238" s="159"/>
      <c r="T238" s="160"/>
      <c r="AT238" s="156" t="s">
        <v>144</v>
      </c>
      <c r="AU238" s="156" t="s">
        <v>88</v>
      </c>
      <c r="AV238" s="13" t="s">
        <v>86</v>
      </c>
      <c r="AW238" s="13" t="s">
        <v>34</v>
      </c>
      <c r="AX238" s="13" t="s">
        <v>78</v>
      </c>
      <c r="AY238" s="156" t="s">
        <v>136</v>
      </c>
    </row>
    <row r="239" spans="2:65" s="13" customFormat="1" ht="10.15">
      <c r="B239" s="155"/>
      <c r="D239" s="148" t="s">
        <v>144</v>
      </c>
      <c r="E239" s="156" t="s">
        <v>1</v>
      </c>
      <c r="F239" s="157" t="s">
        <v>470</v>
      </c>
      <c r="H239" s="156" t="s">
        <v>1</v>
      </c>
      <c r="I239" s="158"/>
      <c r="L239" s="155"/>
      <c r="M239" s="159"/>
      <c r="T239" s="160"/>
      <c r="AT239" s="156" t="s">
        <v>144</v>
      </c>
      <c r="AU239" s="156" t="s">
        <v>88</v>
      </c>
      <c r="AV239" s="13" t="s">
        <v>86</v>
      </c>
      <c r="AW239" s="13" t="s">
        <v>34</v>
      </c>
      <c r="AX239" s="13" t="s">
        <v>78</v>
      </c>
      <c r="AY239" s="156" t="s">
        <v>136</v>
      </c>
    </row>
    <row r="240" spans="2:65" s="12" customFormat="1" ht="10.15">
      <c r="B240" s="147"/>
      <c r="D240" s="148" t="s">
        <v>144</v>
      </c>
      <c r="E240" s="149" t="s">
        <v>1</v>
      </c>
      <c r="F240" s="150" t="s">
        <v>527</v>
      </c>
      <c r="H240" s="151">
        <v>54.71</v>
      </c>
      <c r="I240" s="152"/>
      <c r="L240" s="147"/>
      <c r="M240" s="153"/>
      <c r="T240" s="154"/>
      <c r="AT240" s="149" t="s">
        <v>144</v>
      </c>
      <c r="AU240" s="149" t="s">
        <v>88</v>
      </c>
      <c r="AV240" s="12" t="s">
        <v>88</v>
      </c>
      <c r="AW240" s="12" t="s">
        <v>34</v>
      </c>
      <c r="AX240" s="12" t="s">
        <v>78</v>
      </c>
      <c r="AY240" s="149" t="s">
        <v>136</v>
      </c>
    </row>
    <row r="241" spans="2:65" s="12" customFormat="1" ht="10.15">
      <c r="B241" s="147"/>
      <c r="D241" s="148" t="s">
        <v>144</v>
      </c>
      <c r="E241" s="149" t="s">
        <v>1</v>
      </c>
      <c r="F241" s="150" t="s">
        <v>557</v>
      </c>
      <c r="H241" s="151">
        <v>7</v>
      </c>
      <c r="I241" s="152"/>
      <c r="L241" s="147"/>
      <c r="M241" s="153"/>
      <c r="T241" s="154"/>
      <c r="AT241" s="149" t="s">
        <v>144</v>
      </c>
      <c r="AU241" s="149" t="s">
        <v>88</v>
      </c>
      <c r="AV241" s="12" t="s">
        <v>88</v>
      </c>
      <c r="AW241" s="12" t="s">
        <v>34</v>
      </c>
      <c r="AX241" s="12" t="s">
        <v>78</v>
      </c>
      <c r="AY241" s="149" t="s">
        <v>136</v>
      </c>
    </row>
    <row r="242" spans="2:65" s="14" customFormat="1" ht="10.15">
      <c r="B242" s="161"/>
      <c r="D242" s="148" t="s">
        <v>144</v>
      </c>
      <c r="E242" s="162" t="s">
        <v>1</v>
      </c>
      <c r="F242" s="163" t="s">
        <v>157</v>
      </c>
      <c r="H242" s="164">
        <v>61.71</v>
      </c>
      <c r="I242" s="165"/>
      <c r="L242" s="161"/>
      <c r="M242" s="166"/>
      <c r="T242" s="167"/>
      <c r="AT242" s="162" t="s">
        <v>144</v>
      </c>
      <c r="AU242" s="162" t="s">
        <v>88</v>
      </c>
      <c r="AV242" s="14" t="s">
        <v>142</v>
      </c>
      <c r="AW242" s="14" t="s">
        <v>34</v>
      </c>
      <c r="AX242" s="14" t="s">
        <v>86</v>
      </c>
      <c r="AY242" s="162" t="s">
        <v>136</v>
      </c>
    </row>
    <row r="243" spans="2:65" s="1" customFormat="1" ht="21.75" customHeight="1">
      <c r="B243" s="32"/>
      <c r="C243" s="133" t="s">
        <v>290</v>
      </c>
      <c r="D243" s="133" t="s">
        <v>138</v>
      </c>
      <c r="E243" s="134" t="s">
        <v>356</v>
      </c>
      <c r="F243" s="135" t="s">
        <v>357</v>
      </c>
      <c r="G243" s="136" t="s">
        <v>141</v>
      </c>
      <c r="H243" s="137">
        <v>61.71</v>
      </c>
      <c r="I243" s="138"/>
      <c r="J243" s="139">
        <f>ROUND(I243*H243,2)</f>
        <v>0</v>
      </c>
      <c r="K243" s="140"/>
      <c r="L243" s="32"/>
      <c r="M243" s="141" t="s">
        <v>1</v>
      </c>
      <c r="N243" s="142" t="s">
        <v>43</v>
      </c>
      <c r="P243" s="143">
        <f>O243*H243</f>
        <v>0</v>
      </c>
      <c r="Q243" s="143">
        <v>6.9999999999999994E-5</v>
      </c>
      <c r="R243" s="143">
        <f>Q243*H243</f>
        <v>4.3197000000000001E-3</v>
      </c>
      <c r="S243" s="143">
        <v>0</v>
      </c>
      <c r="T243" s="144">
        <f>S243*H243</f>
        <v>0</v>
      </c>
      <c r="AR243" s="145" t="s">
        <v>142</v>
      </c>
      <c r="AT243" s="145" t="s">
        <v>138</v>
      </c>
      <c r="AU243" s="145" t="s">
        <v>88</v>
      </c>
      <c r="AY243" s="17" t="s">
        <v>136</v>
      </c>
      <c r="BE243" s="146">
        <f>IF(N243="základní",J243,0)</f>
        <v>0</v>
      </c>
      <c r="BF243" s="146">
        <f>IF(N243="snížená",J243,0)</f>
        <v>0</v>
      </c>
      <c r="BG243" s="146">
        <f>IF(N243="zákl. přenesená",J243,0)</f>
        <v>0</v>
      </c>
      <c r="BH243" s="146">
        <f>IF(N243="sníž. přenesená",J243,0)</f>
        <v>0</v>
      </c>
      <c r="BI243" s="146">
        <f>IF(N243="nulová",J243,0)</f>
        <v>0</v>
      </c>
      <c r="BJ243" s="17" t="s">
        <v>86</v>
      </c>
      <c r="BK243" s="146">
        <f>ROUND(I243*H243,2)</f>
        <v>0</v>
      </c>
      <c r="BL243" s="17" t="s">
        <v>142</v>
      </c>
      <c r="BM243" s="145" t="s">
        <v>558</v>
      </c>
    </row>
    <row r="244" spans="2:65" s="13" customFormat="1" ht="10.15">
      <c r="B244" s="155"/>
      <c r="D244" s="148" t="s">
        <v>144</v>
      </c>
      <c r="E244" s="156" t="s">
        <v>1</v>
      </c>
      <c r="F244" s="157" t="s">
        <v>154</v>
      </c>
      <c r="H244" s="156" t="s">
        <v>1</v>
      </c>
      <c r="I244" s="158"/>
      <c r="L244" s="155"/>
      <c r="M244" s="159"/>
      <c r="T244" s="160"/>
      <c r="AT244" s="156" t="s">
        <v>144</v>
      </c>
      <c r="AU244" s="156" t="s">
        <v>88</v>
      </c>
      <c r="AV244" s="13" t="s">
        <v>86</v>
      </c>
      <c r="AW244" s="13" t="s">
        <v>34</v>
      </c>
      <c r="AX244" s="13" t="s">
        <v>78</v>
      </c>
      <c r="AY244" s="156" t="s">
        <v>136</v>
      </c>
    </row>
    <row r="245" spans="2:65" s="13" customFormat="1" ht="10.15">
      <c r="B245" s="155"/>
      <c r="D245" s="148" t="s">
        <v>144</v>
      </c>
      <c r="E245" s="156" t="s">
        <v>1</v>
      </c>
      <c r="F245" s="157" t="s">
        <v>470</v>
      </c>
      <c r="H245" s="156" t="s">
        <v>1</v>
      </c>
      <c r="I245" s="158"/>
      <c r="L245" s="155"/>
      <c r="M245" s="159"/>
      <c r="T245" s="160"/>
      <c r="AT245" s="156" t="s">
        <v>144</v>
      </c>
      <c r="AU245" s="156" t="s">
        <v>88</v>
      </c>
      <c r="AV245" s="13" t="s">
        <v>86</v>
      </c>
      <c r="AW245" s="13" t="s">
        <v>34</v>
      </c>
      <c r="AX245" s="13" t="s">
        <v>78</v>
      </c>
      <c r="AY245" s="156" t="s">
        <v>136</v>
      </c>
    </row>
    <row r="246" spans="2:65" s="12" customFormat="1" ht="10.15">
      <c r="B246" s="147"/>
      <c r="D246" s="148" t="s">
        <v>144</v>
      </c>
      <c r="E246" s="149" t="s">
        <v>1</v>
      </c>
      <c r="F246" s="150" t="s">
        <v>527</v>
      </c>
      <c r="H246" s="151">
        <v>54.71</v>
      </c>
      <c r="I246" s="152"/>
      <c r="L246" s="147"/>
      <c r="M246" s="153"/>
      <c r="T246" s="154"/>
      <c r="AT246" s="149" t="s">
        <v>144</v>
      </c>
      <c r="AU246" s="149" t="s">
        <v>88</v>
      </c>
      <c r="AV246" s="12" t="s">
        <v>88</v>
      </c>
      <c r="AW246" s="12" t="s">
        <v>34</v>
      </c>
      <c r="AX246" s="12" t="s">
        <v>78</v>
      </c>
      <c r="AY246" s="149" t="s">
        <v>136</v>
      </c>
    </row>
    <row r="247" spans="2:65" s="12" customFormat="1" ht="10.15">
      <c r="B247" s="147"/>
      <c r="D247" s="148" t="s">
        <v>144</v>
      </c>
      <c r="E247" s="149" t="s">
        <v>1</v>
      </c>
      <c r="F247" s="150" t="s">
        <v>557</v>
      </c>
      <c r="H247" s="151">
        <v>7</v>
      </c>
      <c r="I247" s="152"/>
      <c r="L247" s="147"/>
      <c r="M247" s="153"/>
      <c r="T247" s="154"/>
      <c r="AT247" s="149" t="s">
        <v>144</v>
      </c>
      <c r="AU247" s="149" t="s">
        <v>88</v>
      </c>
      <c r="AV247" s="12" t="s">
        <v>88</v>
      </c>
      <c r="AW247" s="12" t="s">
        <v>34</v>
      </c>
      <c r="AX247" s="12" t="s">
        <v>78</v>
      </c>
      <c r="AY247" s="149" t="s">
        <v>136</v>
      </c>
    </row>
    <row r="248" spans="2:65" s="14" customFormat="1" ht="10.15">
      <c r="B248" s="161"/>
      <c r="D248" s="148" t="s">
        <v>144</v>
      </c>
      <c r="E248" s="162" t="s">
        <v>1</v>
      </c>
      <c r="F248" s="163" t="s">
        <v>157</v>
      </c>
      <c r="H248" s="164">
        <v>61.71</v>
      </c>
      <c r="I248" s="165"/>
      <c r="L248" s="161"/>
      <c r="M248" s="166"/>
      <c r="T248" s="167"/>
      <c r="AT248" s="162" t="s">
        <v>144</v>
      </c>
      <c r="AU248" s="162" t="s">
        <v>88</v>
      </c>
      <c r="AV248" s="14" t="s">
        <v>142</v>
      </c>
      <c r="AW248" s="14" t="s">
        <v>34</v>
      </c>
      <c r="AX248" s="14" t="s">
        <v>86</v>
      </c>
      <c r="AY248" s="162" t="s">
        <v>136</v>
      </c>
    </row>
    <row r="249" spans="2:65" s="1" customFormat="1" ht="16.5" customHeight="1">
      <c r="B249" s="32"/>
      <c r="C249" s="133" t="s">
        <v>295</v>
      </c>
      <c r="D249" s="133" t="s">
        <v>138</v>
      </c>
      <c r="E249" s="134" t="s">
        <v>559</v>
      </c>
      <c r="F249" s="135" t="s">
        <v>560</v>
      </c>
      <c r="G249" s="136" t="s">
        <v>274</v>
      </c>
      <c r="H249" s="137">
        <v>2</v>
      </c>
      <c r="I249" s="138"/>
      <c r="J249" s="139">
        <f>ROUND(I249*H249,2)</f>
        <v>0</v>
      </c>
      <c r="K249" s="140"/>
      <c r="L249" s="32"/>
      <c r="M249" s="141" t="s">
        <v>1</v>
      </c>
      <c r="N249" s="142" t="s">
        <v>43</v>
      </c>
      <c r="P249" s="143">
        <f>O249*H249</f>
        <v>0</v>
      </c>
      <c r="Q249" s="143">
        <v>0</v>
      </c>
      <c r="R249" s="143">
        <f>Q249*H249</f>
        <v>0</v>
      </c>
      <c r="S249" s="143">
        <v>0</v>
      </c>
      <c r="T249" s="144">
        <f>S249*H249</f>
        <v>0</v>
      </c>
      <c r="AR249" s="145" t="s">
        <v>142</v>
      </c>
      <c r="AT249" s="145" t="s">
        <v>138</v>
      </c>
      <c r="AU249" s="145" t="s">
        <v>88</v>
      </c>
      <c r="AY249" s="17" t="s">
        <v>136</v>
      </c>
      <c r="BE249" s="146">
        <f>IF(N249="základní",J249,0)</f>
        <v>0</v>
      </c>
      <c r="BF249" s="146">
        <f>IF(N249="snížená",J249,0)</f>
        <v>0</v>
      </c>
      <c r="BG249" s="146">
        <f>IF(N249="zákl. přenesená",J249,0)</f>
        <v>0</v>
      </c>
      <c r="BH249" s="146">
        <f>IF(N249="sníž. přenesená",J249,0)</f>
        <v>0</v>
      </c>
      <c r="BI249" s="146">
        <f>IF(N249="nulová",J249,0)</f>
        <v>0</v>
      </c>
      <c r="BJ249" s="17" t="s">
        <v>86</v>
      </c>
      <c r="BK249" s="146">
        <f>ROUND(I249*H249,2)</f>
        <v>0</v>
      </c>
      <c r="BL249" s="17" t="s">
        <v>142</v>
      </c>
      <c r="BM249" s="145" t="s">
        <v>561</v>
      </c>
    </row>
    <row r="250" spans="2:65" s="11" customFormat="1" ht="22.8" customHeight="1">
      <c r="B250" s="121"/>
      <c r="D250" s="122" t="s">
        <v>77</v>
      </c>
      <c r="E250" s="131" t="s">
        <v>359</v>
      </c>
      <c r="F250" s="131" t="s">
        <v>360</v>
      </c>
      <c r="I250" s="124"/>
      <c r="J250" s="132">
        <f>BK250</f>
        <v>0</v>
      </c>
      <c r="L250" s="121"/>
      <c r="M250" s="126"/>
      <c r="P250" s="127">
        <f>P251</f>
        <v>0</v>
      </c>
      <c r="R250" s="127">
        <f>R251</f>
        <v>0</v>
      </c>
      <c r="T250" s="128">
        <f>T251</f>
        <v>0</v>
      </c>
      <c r="AR250" s="122" t="s">
        <v>86</v>
      </c>
      <c r="AT250" s="129" t="s">
        <v>77</v>
      </c>
      <c r="AU250" s="129" t="s">
        <v>86</v>
      </c>
      <c r="AY250" s="122" t="s">
        <v>136</v>
      </c>
      <c r="BK250" s="130">
        <f>BK251</f>
        <v>0</v>
      </c>
    </row>
    <row r="251" spans="2:65" s="1" customFormat="1" ht="24.2" customHeight="1">
      <c r="B251" s="32"/>
      <c r="C251" s="133" t="s">
        <v>300</v>
      </c>
      <c r="D251" s="133" t="s">
        <v>138</v>
      </c>
      <c r="E251" s="134" t="s">
        <v>362</v>
      </c>
      <c r="F251" s="135" t="s">
        <v>363</v>
      </c>
      <c r="G251" s="136" t="s">
        <v>182</v>
      </c>
      <c r="H251" s="137">
        <v>1.155</v>
      </c>
      <c r="I251" s="138"/>
      <c r="J251" s="139">
        <f>ROUND(I251*H251,2)</f>
        <v>0</v>
      </c>
      <c r="K251" s="140"/>
      <c r="L251" s="32"/>
      <c r="M251" s="179" t="s">
        <v>1</v>
      </c>
      <c r="N251" s="180" t="s">
        <v>43</v>
      </c>
      <c r="O251" s="181"/>
      <c r="P251" s="182">
        <f>O251*H251</f>
        <v>0</v>
      </c>
      <c r="Q251" s="182">
        <v>0</v>
      </c>
      <c r="R251" s="182">
        <f>Q251*H251</f>
        <v>0</v>
      </c>
      <c r="S251" s="182">
        <v>0</v>
      </c>
      <c r="T251" s="183">
        <f>S251*H251</f>
        <v>0</v>
      </c>
      <c r="AR251" s="145" t="s">
        <v>142</v>
      </c>
      <c r="AT251" s="145" t="s">
        <v>138</v>
      </c>
      <c r="AU251" s="145" t="s">
        <v>88</v>
      </c>
      <c r="AY251" s="17" t="s">
        <v>136</v>
      </c>
      <c r="BE251" s="146">
        <f>IF(N251="základní",J251,0)</f>
        <v>0</v>
      </c>
      <c r="BF251" s="146">
        <f>IF(N251="snížená",J251,0)</f>
        <v>0</v>
      </c>
      <c r="BG251" s="146">
        <f>IF(N251="zákl. přenesená",J251,0)</f>
        <v>0</v>
      </c>
      <c r="BH251" s="146">
        <f>IF(N251="sníž. přenesená",J251,0)</f>
        <v>0</v>
      </c>
      <c r="BI251" s="146">
        <f>IF(N251="nulová",J251,0)</f>
        <v>0</v>
      </c>
      <c r="BJ251" s="17" t="s">
        <v>86</v>
      </c>
      <c r="BK251" s="146">
        <f>ROUND(I251*H251,2)</f>
        <v>0</v>
      </c>
      <c r="BL251" s="17" t="s">
        <v>142</v>
      </c>
      <c r="BM251" s="145" t="s">
        <v>562</v>
      </c>
    </row>
    <row r="252" spans="2:65" s="1" customFormat="1" ht="6.95" customHeight="1">
      <c r="B252" s="44"/>
      <c r="C252" s="45"/>
      <c r="D252" s="45"/>
      <c r="E252" s="45"/>
      <c r="F252" s="45"/>
      <c r="G252" s="45"/>
      <c r="H252" s="45"/>
      <c r="I252" s="45"/>
      <c r="J252" s="45"/>
      <c r="K252" s="45"/>
      <c r="L252" s="32"/>
    </row>
  </sheetData>
  <sheetProtection algorithmName="SHA-512" hashValue="P25hxo+PWkQ57a4+JBY3xbieylXpXLAvqeg5LZe+BMm/x6wjqZqNdEdVbz4xPCz97hXQ/6XbWWWivTYPTZoIwg==" saltValue="VkPIu6pV8J6Ku2B2VlKrL/CV71Xch9oZ5dQbMHChNg2JdPcsRpy2+Z3q18MEhmHVixRWhafQSDQXpPtQTj/kCA==" spinCount="100000" sheet="1" objects="1" scenarios="1" formatColumns="0" formatRows="0" autoFilter="0"/>
  <autoFilter ref="C121:K251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411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97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107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34" t="str">
        <f>'Rekapitulace stavby'!K6</f>
        <v>Prodloužení splaškové kanalizace a vodovodu Ludvíkov a Velké Losiny</v>
      </c>
      <c r="F7" s="235"/>
      <c r="G7" s="235"/>
      <c r="H7" s="235"/>
      <c r="L7" s="20"/>
    </row>
    <row r="8" spans="2:46" s="1" customFormat="1" ht="12" customHeight="1">
      <c r="B8" s="32"/>
      <c r="D8" s="27" t="s">
        <v>108</v>
      </c>
      <c r="L8" s="32"/>
    </row>
    <row r="9" spans="2:46" s="1" customFormat="1" ht="16.5" customHeight="1">
      <c r="B9" s="32"/>
      <c r="E9" s="196" t="s">
        <v>563</v>
      </c>
      <c r="F9" s="236"/>
      <c r="G9" s="236"/>
      <c r="H9" s="236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7. 2. 2025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7" t="str">
        <f>'Rekapitulace stavby'!E14</f>
        <v>Vyplň údaj</v>
      </c>
      <c r="F18" s="218"/>
      <c r="G18" s="218"/>
      <c r="H18" s="218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36</v>
      </c>
      <c r="I24" s="27" t="s">
        <v>28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9"/>
      <c r="E27" s="223" t="s">
        <v>1</v>
      </c>
      <c r="F27" s="223"/>
      <c r="G27" s="223"/>
      <c r="H27" s="223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5" customHeight="1">
      <c r="B30" s="32"/>
      <c r="D30" s="90" t="s">
        <v>38</v>
      </c>
      <c r="J30" s="66">
        <f>ROUND(J123,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5" t="s">
        <v>42</v>
      </c>
      <c r="E33" s="27" t="s">
        <v>43</v>
      </c>
      <c r="F33" s="91">
        <f>ROUND((SUM(BE123:BE410)),  2)</f>
        <v>0</v>
      </c>
      <c r="I33" s="92">
        <v>0.21</v>
      </c>
      <c r="J33" s="91">
        <f>ROUND(((SUM(BE123:BE410))*I33),  2)</f>
        <v>0</v>
      </c>
      <c r="L33" s="32"/>
    </row>
    <row r="34" spans="2:12" s="1" customFormat="1" ht="14.45" customHeight="1">
      <c r="B34" s="32"/>
      <c r="E34" s="27" t="s">
        <v>44</v>
      </c>
      <c r="F34" s="91">
        <f>ROUND((SUM(BF123:BF410)),  2)</f>
        <v>0</v>
      </c>
      <c r="I34" s="92">
        <v>0.15</v>
      </c>
      <c r="J34" s="91">
        <f>ROUND(((SUM(BF123:BF410))*I34),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91">
        <f>ROUND((SUM(BG123:BG410)),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91">
        <f>ROUND((SUM(BH123:BH410)),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91">
        <f>ROUND((SUM(BI123:BI410)),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45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2.75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2.75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110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34" t="str">
        <f>E7</f>
        <v>Prodloužení splaškové kanalizace a vodovodu Ludvíkov a Velké Losiny</v>
      </c>
      <c r="F85" s="235"/>
      <c r="G85" s="235"/>
      <c r="H85" s="235"/>
      <c r="L85" s="32"/>
    </row>
    <row r="86" spans="2:47" s="1" customFormat="1" ht="12" customHeight="1">
      <c r="B86" s="32"/>
      <c r="C86" s="27" t="s">
        <v>108</v>
      </c>
      <c r="L86" s="32"/>
    </row>
    <row r="87" spans="2:47" s="1" customFormat="1" ht="16.5" customHeight="1">
      <c r="B87" s="32"/>
      <c r="E87" s="196" t="str">
        <f>E9</f>
        <v>IO 01U - Vodovod - uznatelné</v>
      </c>
      <c r="F87" s="236"/>
      <c r="G87" s="236"/>
      <c r="H87" s="23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Velké Losiny</v>
      </c>
      <c r="I89" s="27" t="s">
        <v>22</v>
      </c>
      <c r="J89" s="52" t="str">
        <f>IF(J12="","",J12)</f>
        <v>7. 2. 2025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Obec Velké Losiny</v>
      </c>
      <c r="I91" s="27" t="s">
        <v>31</v>
      </c>
      <c r="J91" s="30" t="str">
        <f>E21</f>
        <v>IGEA s.r.o.</v>
      </c>
      <c r="L91" s="32"/>
    </row>
    <row r="92" spans="2:47" s="1" customFormat="1" ht="15.2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R.Vojtěchová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111</v>
      </c>
      <c r="D94" s="93"/>
      <c r="E94" s="93"/>
      <c r="F94" s="93"/>
      <c r="G94" s="93"/>
      <c r="H94" s="93"/>
      <c r="I94" s="93"/>
      <c r="J94" s="102" t="s">
        <v>112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113</v>
      </c>
      <c r="J96" s="66">
        <f>J123</f>
        <v>0</v>
      </c>
      <c r="L96" s="32"/>
      <c r="AU96" s="17" t="s">
        <v>114</v>
      </c>
    </row>
    <row r="97" spans="2:12" s="8" customFormat="1" ht="24.95" customHeight="1">
      <c r="B97" s="104"/>
      <c r="D97" s="105" t="s">
        <v>115</v>
      </c>
      <c r="E97" s="106"/>
      <c r="F97" s="106"/>
      <c r="G97" s="106"/>
      <c r="H97" s="106"/>
      <c r="I97" s="106"/>
      <c r="J97" s="107">
        <f>J124</f>
        <v>0</v>
      </c>
      <c r="L97" s="104"/>
    </row>
    <row r="98" spans="2:12" s="9" customFormat="1" ht="19.899999999999999" customHeight="1">
      <c r="B98" s="108"/>
      <c r="D98" s="109" t="s">
        <v>116</v>
      </c>
      <c r="E98" s="110"/>
      <c r="F98" s="110"/>
      <c r="G98" s="110"/>
      <c r="H98" s="110"/>
      <c r="I98" s="110"/>
      <c r="J98" s="111">
        <f>J125</f>
        <v>0</v>
      </c>
      <c r="L98" s="108"/>
    </row>
    <row r="99" spans="2:12" s="9" customFormat="1" ht="19.899999999999999" customHeight="1">
      <c r="B99" s="108"/>
      <c r="D99" s="109" t="s">
        <v>117</v>
      </c>
      <c r="E99" s="110"/>
      <c r="F99" s="110"/>
      <c r="G99" s="110"/>
      <c r="H99" s="110"/>
      <c r="I99" s="110"/>
      <c r="J99" s="111">
        <f>J253</f>
        <v>0</v>
      </c>
      <c r="L99" s="108"/>
    </row>
    <row r="100" spans="2:12" s="9" customFormat="1" ht="19.899999999999999" customHeight="1">
      <c r="B100" s="108"/>
      <c r="D100" s="109" t="s">
        <v>118</v>
      </c>
      <c r="E100" s="110"/>
      <c r="F100" s="110"/>
      <c r="G100" s="110"/>
      <c r="H100" s="110"/>
      <c r="I100" s="110"/>
      <c r="J100" s="111">
        <f>J262</f>
        <v>0</v>
      </c>
      <c r="L100" s="108"/>
    </row>
    <row r="101" spans="2:12" s="9" customFormat="1" ht="19.899999999999999" customHeight="1">
      <c r="B101" s="108"/>
      <c r="D101" s="109" t="s">
        <v>119</v>
      </c>
      <c r="E101" s="110"/>
      <c r="F101" s="110"/>
      <c r="G101" s="110"/>
      <c r="H101" s="110"/>
      <c r="I101" s="110"/>
      <c r="J101" s="111">
        <f>J275</f>
        <v>0</v>
      </c>
      <c r="L101" s="108"/>
    </row>
    <row r="102" spans="2:12" s="9" customFormat="1" ht="19.899999999999999" customHeight="1">
      <c r="B102" s="108"/>
      <c r="D102" s="109" t="s">
        <v>120</v>
      </c>
      <c r="E102" s="110"/>
      <c r="F102" s="110"/>
      <c r="G102" s="110"/>
      <c r="H102" s="110"/>
      <c r="I102" s="110"/>
      <c r="J102" s="111">
        <f>J399</f>
        <v>0</v>
      </c>
      <c r="L102" s="108"/>
    </row>
    <row r="103" spans="2:12" s="9" customFormat="1" ht="19.899999999999999" customHeight="1">
      <c r="B103" s="108"/>
      <c r="D103" s="109" t="s">
        <v>564</v>
      </c>
      <c r="E103" s="110"/>
      <c r="F103" s="110"/>
      <c r="G103" s="110"/>
      <c r="H103" s="110"/>
      <c r="I103" s="110"/>
      <c r="J103" s="111">
        <f>J401</f>
        <v>0</v>
      </c>
      <c r="L103" s="108"/>
    </row>
    <row r="104" spans="2:12" s="1" customFormat="1" ht="21.85" customHeight="1">
      <c r="B104" s="32"/>
      <c r="L104" s="32"/>
    </row>
    <row r="105" spans="2:12" s="1" customFormat="1" ht="6.95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12" s="1" customFormat="1" ht="6.95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5" customHeight="1">
      <c r="B110" s="32"/>
      <c r="C110" s="21" t="s">
        <v>121</v>
      </c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16</v>
      </c>
      <c r="L112" s="32"/>
    </row>
    <row r="113" spans="2:65" s="1" customFormat="1" ht="26.25" customHeight="1">
      <c r="B113" s="32"/>
      <c r="E113" s="234" t="str">
        <f>E7</f>
        <v>Prodloužení splaškové kanalizace a vodovodu Ludvíkov a Velké Losiny</v>
      </c>
      <c r="F113" s="235"/>
      <c r="G113" s="235"/>
      <c r="H113" s="235"/>
      <c r="L113" s="32"/>
    </row>
    <row r="114" spans="2:65" s="1" customFormat="1" ht="12" customHeight="1">
      <c r="B114" s="32"/>
      <c r="C114" s="27" t="s">
        <v>108</v>
      </c>
      <c r="L114" s="32"/>
    </row>
    <row r="115" spans="2:65" s="1" customFormat="1" ht="16.5" customHeight="1">
      <c r="B115" s="32"/>
      <c r="E115" s="196" t="str">
        <f>E9</f>
        <v>IO 01U - Vodovod - uznatelné</v>
      </c>
      <c r="F115" s="236"/>
      <c r="G115" s="236"/>
      <c r="H115" s="236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F12</f>
        <v>Velké Losiny</v>
      </c>
      <c r="I117" s="27" t="s">
        <v>22</v>
      </c>
      <c r="J117" s="52" t="str">
        <f>IF(J12="","",J12)</f>
        <v>7. 2. 2025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24</v>
      </c>
      <c r="F119" s="25" t="str">
        <f>E15</f>
        <v>Obec Velké Losiny</v>
      </c>
      <c r="I119" s="27" t="s">
        <v>31</v>
      </c>
      <c r="J119" s="30" t="str">
        <f>E21</f>
        <v>IGEA s.r.o.</v>
      </c>
      <c r="L119" s="32"/>
    </row>
    <row r="120" spans="2:65" s="1" customFormat="1" ht="15.2" customHeight="1">
      <c r="B120" s="32"/>
      <c r="C120" s="27" t="s">
        <v>29</v>
      </c>
      <c r="F120" s="25" t="str">
        <f>IF(E18="","",E18)</f>
        <v>Vyplň údaj</v>
      </c>
      <c r="I120" s="27" t="s">
        <v>35</v>
      </c>
      <c r="J120" s="30" t="str">
        <f>E24</f>
        <v>R.Vojtěchová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2"/>
      <c r="C122" s="113" t="s">
        <v>122</v>
      </c>
      <c r="D122" s="114" t="s">
        <v>63</v>
      </c>
      <c r="E122" s="114" t="s">
        <v>59</v>
      </c>
      <c r="F122" s="114" t="s">
        <v>60</v>
      </c>
      <c r="G122" s="114" t="s">
        <v>123</v>
      </c>
      <c r="H122" s="114" t="s">
        <v>124</v>
      </c>
      <c r="I122" s="114" t="s">
        <v>125</v>
      </c>
      <c r="J122" s="115" t="s">
        <v>112</v>
      </c>
      <c r="K122" s="116" t="s">
        <v>126</v>
      </c>
      <c r="L122" s="112"/>
      <c r="M122" s="59" t="s">
        <v>1</v>
      </c>
      <c r="N122" s="60" t="s">
        <v>42</v>
      </c>
      <c r="O122" s="60" t="s">
        <v>127</v>
      </c>
      <c r="P122" s="60" t="s">
        <v>128</v>
      </c>
      <c r="Q122" s="60" t="s">
        <v>129</v>
      </c>
      <c r="R122" s="60" t="s">
        <v>130</v>
      </c>
      <c r="S122" s="60" t="s">
        <v>131</v>
      </c>
      <c r="T122" s="61" t="s">
        <v>132</v>
      </c>
    </row>
    <row r="123" spans="2:65" s="1" customFormat="1" ht="22.8" customHeight="1">
      <c r="B123" s="32"/>
      <c r="C123" s="64" t="s">
        <v>133</v>
      </c>
      <c r="J123" s="117">
        <f>BK123</f>
        <v>0</v>
      </c>
      <c r="L123" s="32"/>
      <c r="M123" s="62"/>
      <c r="N123" s="53"/>
      <c r="O123" s="53"/>
      <c r="P123" s="118">
        <f>P124</f>
        <v>0</v>
      </c>
      <c r="Q123" s="53"/>
      <c r="R123" s="118">
        <f>R124</f>
        <v>37.452377650000003</v>
      </c>
      <c r="S123" s="53"/>
      <c r="T123" s="119">
        <f>T124</f>
        <v>1.68371</v>
      </c>
      <c r="AT123" s="17" t="s">
        <v>77</v>
      </c>
      <c r="AU123" s="17" t="s">
        <v>114</v>
      </c>
      <c r="BK123" s="120">
        <f>BK124</f>
        <v>0</v>
      </c>
    </row>
    <row r="124" spans="2:65" s="11" customFormat="1" ht="25.9" customHeight="1">
      <c r="B124" s="121"/>
      <c r="D124" s="122" t="s">
        <v>77</v>
      </c>
      <c r="E124" s="123" t="s">
        <v>134</v>
      </c>
      <c r="F124" s="123" t="s">
        <v>135</v>
      </c>
      <c r="I124" s="124"/>
      <c r="J124" s="125">
        <f>BK124</f>
        <v>0</v>
      </c>
      <c r="L124" s="121"/>
      <c r="M124" s="126"/>
      <c r="P124" s="127">
        <f>P125+P253+P262+P275+P399+P401</f>
        <v>0</v>
      </c>
      <c r="R124" s="127">
        <f>R125+R253+R262+R275+R399+R401</f>
        <v>37.452377650000003</v>
      </c>
      <c r="T124" s="128">
        <f>T125+T253+T262+T275+T399+T401</f>
        <v>1.68371</v>
      </c>
      <c r="AR124" s="122" t="s">
        <v>86</v>
      </c>
      <c r="AT124" s="129" t="s">
        <v>77</v>
      </c>
      <c r="AU124" s="129" t="s">
        <v>78</v>
      </c>
      <c r="AY124" s="122" t="s">
        <v>136</v>
      </c>
      <c r="BK124" s="130">
        <f>BK125+BK253+BK262+BK275+BK399+BK401</f>
        <v>0</v>
      </c>
    </row>
    <row r="125" spans="2:65" s="11" customFormat="1" ht="22.8" customHeight="1">
      <c r="B125" s="121"/>
      <c r="D125" s="122" t="s">
        <v>77</v>
      </c>
      <c r="E125" s="131" t="s">
        <v>86</v>
      </c>
      <c r="F125" s="131" t="s">
        <v>137</v>
      </c>
      <c r="I125" s="124"/>
      <c r="J125" s="132">
        <f>BK125</f>
        <v>0</v>
      </c>
      <c r="L125" s="121"/>
      <c r="M125" s="126"/>
      <c r="P125" s="127">
        <f>SUM(P126:P252)</f>
        <v>0</v>
      </c>
      <c r="R125" s="127">
        <f>SUM(R126:R252)</f>
        <v>3.3325636999999997</v>
      </c>
      <c r="T125" s="128">
        <f>SUM(T126:T252)</f>
        <v>0</v>
      </c>
      <c r="AR125" s="122" t="s">
        <v>86</v>
      </c>
      <c r="AT125" s="129" t="s">
        <v>77</v>
      </c>
      <c r="AU125" s="129" t="s">
        <v>86</v>
      </c>
      <c r="AY125" s="122" t="s">
        <v>136</v>
      </c>
      <c r="BK125" s="130">
        <f>SUM(BK126:BK252)</f>
        <v>0</v>
      </c>
    </row>
    <row r="126" spans="2:65" s="1" customFormat="1" ht="24.2" customHeight="1">
      <c r="B126" s="32"/>
      <c r="C126" s="133" t="s">
        <v>86</v>
      </c>
      <c r="D126" s="133" t="s">
        <v>138</v>
      </c>
      <c r="E126" s="134" t="s">
        <v>565</v>
      </c>
      <c r="F126" s="135" t="s">
        <v>566</v>
      </c>
      <c r="G126" s="136" t="s">
        <v>567</v>
      </c>
      <c r="H126" s="137">
        <v>70</v>
      </c>
      <c r="I126" s="138"/>
      <c r="J126" s="139">
        <f>ROUND(I126*H126,2)</f>
        <v>0</v>
      </c>
      <c r="K126" s="140"/>
      <c r="L126" s="32"/>
      <c r="M126" s="141" t="s">
        <v>1</v>
      </c>
      <c r="N126" s="142" t="s">
        <v>43</v>
      </c>
      <c r="P126" s="143">
        <f>O126*H126</f>
        <v>0</v>
      </c>
      <c r="Q126" s="143">
        <v>0</v>
      </c>
      <c r="R126" s="143">
        <f>Q126*H126</f>
        <v>0</v>
      </c>
      <c r="S126" s="143">
        <v>0</v>
      </c>
      <c r="T126" s="144">
        <f>S126*H126</f>
        <v>0</v>
      </c>
      <c r="AR126" s="145" t="s">
        <v>142</v>
      </c>
      <c r="AT126" s="145" t="s">
        <v>138</v>
      </c>
      <c r="AU126" s="145" t="s">
        <v>88</v>
      </c>
      <c r="AY126" s="17" t="s">
        <v>136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7" t="s">
        <v>86</v>
      </c>
      <c r="BK126" s="146">
        <f>ROUND(I126*H126,2)</f>
        <v>0</v>
      </c>
      <c r="BL126" s="17" t="s">
        <v>142</v>
      </c>
      <c r="BM126" s="145" t="s">
        <v>568</v>
      </c>
    </row>
    <row r="127" spans="2:65" s="12" customFormat="1" ht="10.15">
      <c r="B127" s="147"/>
      <c r="D127" s="148" t="s">
        <v>144</v>
      </c>
      <c r="E127" s="149" t="s">
        <v>1</v>
      </c>
      <c r="F127" s="150" t="s">
        <v>569</v>
      </c>
      <c r="H127" s="151">
        <v>70</v>
      </c>
      <c r="I127" s="152"/>
      <c r="L127" s="147"/>
      <c r="M127" s="153"/>
      <c r="T127" s="154"/>
      <c r="AT127" s="149" t="s">
        <v>144</v>
      </c>
      <c r="AU127" s="149" t="s">
        <v>88</v>
      </c>
      <c r="AV127" s="12" t="s">
        <v>88</v>
      </c>
      <c r="AW127" s="12" t="s">
        <v>34</v>
      </c>
      <c r="AX127" s="12" t="s">
        <v>86</v>
      </c>
      <c r="AY127" s="149" t="s">
        <v>136</v>
      </c>
    </row>
    <row r="128" spans="2:65" s="1" customFormat="1" ht="24.2" customHeight="1">
      <c r="B128" s="32"/>
      <c r="C128" s="133" t="s">
        <v>88</v>
      </c>
      <c r="D128" s="133" t="s">
        <v>138</v>
      </c>
      <c r="E128" s="134" t="s">
        <v>570</v>
      </c>
      <c r="F128" s="135" t="s">
        <v>571</v>
      </c>
      <c r="G128" s="136" t="s">
        <v>572</v>
      </c>
      <c r="H128" s="137">
        <v>35</v>
      </c>
      <c r="I128" s="138"/>
      <c r="J128" s="139">
        <f>ROUND(I128*H128,2)</f>
        <v>0</v>
      </c>
      <c r="K128" s="140"/>
      <c r="L128" s="32"/>
      <c r="M128" s="141" t="s">
        <v>1</v>
      </c>
      <c r="N128" s="142" t="s">
        <v>43</v>
      </c>
      <c r="P128" s="143">
        <f>O128*H128</f>
        <v>0</v>
      </c>
      <c r="Q128" s="143">
        <v>0</v>
      </c>
      <c r="R128" s="143">
        <f>Q128*H128</f>
        <v>0</v>
      </c>
      <c r="S128" s="143">
        <v>0</v>
      </c>
      <c r="T128" s="144">
        <f>S128*H128</f>
        <v>0</v>
      </c>
      <c r="AR128" s="145" t="s">
        <v>142</v>
      </c>
      <c r="AT128" s="145" t="s">
        <v>138</v>
      </c>
      <c r="AU128" s="145" t="s">
        <v>88</v>
      </c>
      <c r="AY128" s="17" t="s">
        <v>136</v>
      </c>
      <c r="BE128" s="146">
        <f>IF(N128="základní",J128,0)</f>
        <v>0</v>
      </c>
      <c r="BF128" s="146">
        <f>IF(N128="snížená",J128,0)</f>
        <v>0</v>
      </c>
      <c r="BG128" s="146">
        <f>IF(N128="zákl. přenesená",J128,0)</f>
        <v>0</v>
      </c>
      <c r="BH128" s="146">
        <f>IF(N128="sníž. přenesená",J128,0)</f>
        <v>0</v>
      </c>
      <c r="BI128" s="146">
        <f>IF(N128="nulová",J128,0)</f>
        <v>0</v>
      </c>
      <c r="BJ128" s="17" t="s">
        <v>86</v>
      </c>
      <c r="BK128" s="146">
        <f>ROUND(I128*H128,2)</f>
        <v>0</v>
      </c>
      <c r="BL128" s="17" t="s">
        <v>142</v>
      </c>
      <c r="BM128" s="145" t="s">
        <v>573</v>
      </c>
    </row>
    <row r="129" spans="2:65" s="12" customFormat="1" ht="10.15">
      <c r="B129" s="147"/>
      <c r="D129" s="148" t="s">
        <v>144</v>
      </c>
      <c r="E129" s="149" t="s">
        <v>1</v>
      </c>
      <c r="F129" s="150" t="s">
        <v>574</v>
      </c>
      <c r="H129" s="151">
        <v>35</v>
      </c>
      <c r="I129" s="152"/>
      <c r="L129" s="147"/>
      <c r="M129" s="153"/>
      <c r="T129" s="154"/>
      <c r="AT129" s="149" t="s">
        <v>144</v>
      </c>
      <c r="AU129" s="149" t="s">
        <v>88</v>
      </c>
      <c r="AV129" s="12" t="s">
        <v>88</v>
      </c>
      <c r="AW129" s="12" t="s">
        <v>34</v>
      </c>
      <c r="AX129" s="12" t="s">
        <v>86</v>
      </c>
      <c r="AY129" s="149" t="s">
        <v>136</v>
      </c>
    </row>
    <row r="130" spans="2:65" s="1" customFormat="1" ht="24.2" customHeight="1">
      <c r="B130" s="32"/>
      <c r="C130" s="133" t="s">
        <v>149</v>
      </c>
      <c r="D130" s="133" t="s">
        <v>138</v>
      </c>
      <c r="E130" s="134" t="s">
        <v>575</v>
      </c>
      <c r="F130" s="135" t="s">
        <v>576</v>
      </c>
      <c r="G130" s="136" t="s">
        <v>141</v>
      </c>
      <c r="H130" s="137">
        <v>2</v>
      </c>
      <c r="I130" s="138"/>
      <c r="J130" s="139">
        <f>ROUND(I130*H130,2)</f>
        <v>0</v>
      </c>
      <c r="K130" s="140"/>
      <c r="L130" s="32"/>
      <c r="M130" s="141" t="s">
        <v>1</v>
      </c>
      <c r="N130" s="142" t="s">
        <v>43</v>
      </c>
      <c r="P130" s="143">
        <f>O130*H130</f>
        <v>0</v>
      </c>
      <c r="Q130" s="143">
        <v>1.269E-2</v>
      </c>
      <c r="R130" s="143">
        <f>Q130*H130</f>
        <v>2.538E-2</v>
      </c>
      <c r="S130" s="143">
        <v>0</v>
      </c>
      <c r="T130" s="144">
        <f>S130*H130</f>
        <v>0</v>
      </c>
      <c r="AR130" s="145" t="s">
        <v>142</v>
      </c>
      <c r="AT130" s="145" t="s">
        <v>138</v>
      </c>
      <c r="AU130" s="145" t="s">
        <v>88</v>
      </c>
      <c r="AY130" s="17" t="s">
        <v>136</v>
      </c>
      <c r="BE130" s="146">
        <f>IF(N130="základní",J130,0)</f>
        <v>0</v>
      </c>
      <c r="BF130" s="146">
        <f>IF(N130="snížená",J130,0)</f>
        <v>0</v>
      </c>
      <c r="BG130" s="146">
        <f>IF(N130="zákl. přenesená",J130,0)</f>
        <v>0</v>
      </c>
      <c r="BH130" s="146">
        <f>IF(N130="sníž. přenesená",J130,0)</f>
        <v>0</v>
      </c>
      <c r="BI130" s="146">
        <f>IF(N130="nulová",J130,0)</f>
        <v>0</v>
      </c>
      <c r="BJ130" s="17" t="s">
        <v>86</v>
      </c>
      <c r="BK130" s="146">
        <f>ROUND(I130*H130,2)</f>
        <v>0</v>
      </c>
      <c r="BL130" s="17" t="s">
        <v>142</v>
      </c>
      <c r="BM130" s="145" t="s">
        <v>577</v>
      </c>
    </row>
    <row r="131" spans="2:65" s="12" customFormat="1" ht="10.15">
      <c r="B131" s="147"/>
      <c r="D131" s="148" t="s">
        <v>144</v>
      </c>
      <c r="E131" s="149" t="s">
        <v>1</v>
      </c>
      <c r="F131" s="150" t="s">
        <v>578</v>
      </c>
      <c r="H131" s="151">
        <v>2</v>
      </c>
      <c r="I131" s="152"/>
      <c r="L131" s="147"/>
      <c r="M131" s="153"/>
      <c r="T131" s="154"/>
      <c r="AT131" s="149" t="s">
        <v>144</v>
      </c>
      <c r="AU131" s="149" t="s">
        <v>88</v>
      </c>
      <c r="AV131" s="12" t="s">
        <v>88</v>
      </c>
      <c r="AW131" s="12" t="s">
        <v>34</v>
      </c>
      <c r="AX131" s="12" t="s">
        <v>78</v>
      </c>
      <c r="AY131" s="149" t="s">
        <v>136</v>
      </c>
    </row>
    <row r="132" spans="2:65" s="14" customFormat="1" ht="10.15">
      <c r="B132" s="161"/>
      <c r="D132" s="148" t="s">
        <v>144</v>
      </c>
      <c r="E132" s="162" t="s">
        <v>1</v>
      </c>
      <c r="F132" s="163" t="s">
        <v>157</v>
      </c>
      <c r="H132" s="164">
        <v>2</v>
      </c>
      <c r="I132" s="165"/>
      <c r="L132" s="161"/>
      <c r="M132" s="166"/>
      <c r="T132" s="167"/>
      <c r="AT132" s="162" t="s">
        <v>144</v>
      </c>
      <c r="AU132" s="162" t="s">
        <v>88</v>
      </c>
      <c r="AV132" s="14" t="s">
        <v>142</v>
      </c>
      <c r="AW132" s="14" t="s">
        <v>34</v>
      </c>
      <c r="AX132" s="14" t="s">
        <v>86</v>
      </c>
      <c r="AY132" s="162" t="s">
        <v>136</v>
      </c>
    </row>
    <row r="133" spans="2:65" s="1" customFormat="1" ht="24.2" customHeight="1">
      <c r="B133" s="32"/>
      <c r="C133" s="133" t="s">
        <v>142</v>
      </c>
      <c r="D133" s="133" t="s">
        <v>138</v>
      </c>
      <c r="E133" s="134" t="s">
        <v>467</v>
      </c>
      <c r="F133" s="135" t="s">
        <v>468</v>
      </c>
      <c r="G133" s="136" t="s">
        <v>141</v>
      </c>
      <c r="H133" s="137">
        <v>8</v>
      </c>
      <c r="I133" s="138"/>
      <c r="J133" s="139">
        <f>ROUND(I133*H133,2)</f>
        <v>0</v>
      </c>
      <c r="K133" s="140"/>
      <c r="L133" s="32"/>
      <c r="M133" s="141" t="s">
        <v>1</v>
      </c>
      <c r="N133" s="142" t="s">
        <v>43</v>
      </c>
      <c r="P133" s="143">
        <f>O133*H133</f>
        <v>0</v>
      </c>
      <c r="Q133" s="143">
        <v>3.6900000000000002E-2</v>
      </c>
      <c r="R133" s="143">
        <f>Q133*H133</f>
        <v>0.29520000000000002</v>
      </c>
      <c r="S133" s="143">
        <v>0</v>
      </c>
      <c r="T133" s="144">
        <f>S133*H133</f>
        <v>0</v>
      </c>
      <c r="AR133" s="145" t="s">
        <v>142</v>
      </c>
      <c r="AT133" s="145" t="s">
        <v>138</v>
      </c>
      <c r="AU133" s="145" t="s">
        <v>88</v>
      </c>
      <c r="AY133" s="17" t="s">
        <v>136</v>
      </c>
      <c r="BE133" s="146">
        <f>IF(N133="základní",J133,0)</f>
        <v>0</v>
      </c>
      <c r="BF133" s="146">
        <f>IF(N133="snížená",J133,0)</f>
        <v>0</v>
      </c>
      <c r="BG133" s="146">
        <f>IF(N133="zákl. přenesená",J133,0)</f>
        <v>0</v>
      </c>
      <c r="BH133" s="146">
        <f>IF(N133="sníž. přenesená",J133,0)</f>
        <v>0</v>
      </c>
      <c r="BI133" s="146">
        <f>IF(N133="nulová",J133,0)</f>
        <v>0</v>
      </c>
      <c r="BJ133" s="17" t="s">
        <v>86</v>
      </c>
      <c r="BK133" s="146">
        <f>ROUND(I133*H133,2)</f>
        <v>0</v>
      </c>
      <c r="BL133" s="17" t="s">
        <v>142</v>
      </c>
      <c r="BM133" s="145" t="s">
        <v>579</v>
      </c>
    </row>
    <row r="134" spans="2:65" s="13" customFormat="1" ht="10.15">
      <c r="B134" s="155"/>
      <c r="D134" s="148" t="s">
        <v>144</v>
      </c>
      <c r="E134" s="156" t="s">
        <v>1</v>
      </c>
      <c r="F134" s="157" t="s">
        <v>370</v>
      </c>
      <c r="H134" s="156" t="s">
        <v>1</v>
      </c>
      <c r="I134" s="158"/>
      <c r="L134" s="155"/>
      <c r="M134" s="159"/>
      <c r="T134" s="160"/>
      <c r="AT134" s="156" t="s">
        <v>144</v>
      </c>
      <c r="AU134" s="156" t="s">
        <v>88</v>
      </c>
      <c r="AV134" s="13" t="s">
        <v>86</v>
      </c>
      <c r="AW134" s="13" t="s">
        <v>34</v>
      </c>
      <c r="AX134" s="13" t="s">
        <v>78</v>
      </c>
      <c r="AY134" s="156" t="s">
        <v>136</v>
      </c>
    </row>
    <row r="135" spans="2:65" s="13" customFormat="1" ht="10.15">
      <c r="B135" s="155"/>
      <c r="D135" s="148" t="s">
        <v>144</v>
      </c>
      <c r="E135" s="156" t="s">
        <v>1</v>
      </c>
      <c r="F135" s="157" t="s">
        <v>470</v>
      </c>
      <c r="H135" s="156" t="s">
        <v>1</v>
      </c>
      <c r="I135" s="158"/>
      <c r="L135" s="155"/>
      <c r="M135" s="159"/>
      <c r="T135" s="160"/>
      <c r="AT135" s="156" t="s">
        <v>144</v>
      </c>
      <c r="AU135" s="156" t="s">
        <v>88</v>
      </c>
      <c r="AV135" s="13" t="s">
        <v>86</v>
      </c>
      <c r="AW135" s="13" t="s">
        <v>34</v>
      </c>
      <c r="AX135" s="13" t="s">
        <v>78</v>
      </c>
      <c r="AY135" s="156" t="s">
        <v>136</v>
      </c>
    </row>
    <row r="136" spans="2:65" s="12" customFormat="1" ht="10.15">
      <c r="B136" s="147"/>
      <c r="D136" s="148" t="s">
        <v>144</v>
      </c>
      <c r="E136" s="149" t="s">
        <v>1</v>
      </c>
      <c r="F136" s="150" t="s">
        <v>580</v>
      </c>
      <c r="H136" s="151">
        <v>8</v>
      </c>
      <c r="I136" s="152"/>
      <c r="L136" s="147"/>
      <c r="M136" s="153"/>
      <c r="T136" s="154"/>
      <c r="AT136" s="149" t="s">
        <v>144</v>
      </c>
      <c r="AU136" s="149" t="s">
        <v>88</v>
      </c>
      <c r="AV136" s="12" t="s">
        <v>88</v>
      </c>
      <c r="AW136" s="12" t="s">
        <v>34</v>
      </c>
      <c r="AX136" s="12" t="s">
        <v>78</v>
      </c>
      <c r="AY136" s="149" t="s">
        <v>136</v>
      </c>
    </row>
    <row r="137" spans="2:65" s="14" customFormat="1" ht="10.15">
      <c r="B137" s="161"/>
      <c r="D137" s="148" t="s">
        <v>144</v>
      </c>
      <c r="E137" s="162" t="s">
        <v>1</v>
      </c>
      <c r="F137" s="163" t="s">
        <v>157</v>
      </c>
      <c r="H137" s="164">
        <v>8</v>
      </c>
      <c r="I137" s="165"/>
      <c r="L137" s="161"/>
      <c r="M137" s="166"/>
      <c r="T137" s="167"/>
      <c r="AT137" s="162" t="s">
        <v>144</v>
      </c>
      <c r="AU137" s="162" t="s">
        <v>88</v>
      </c>
      <c r="AV137" s="14" t="s">
        <v>142</v>
      </c>
      <c r="AW137" s="14" t="s">
        <v>34</v>
      </c>
      <c r="AX137" s="14" t="s">
        <v>86</v>
      </c>
      <c r="AY137" s="162" t="s">
        <v>136</v>
      </c>
    </row>
    <row r="138" spans="2:65" s="1" customFormat="1" ht="24.2" customHeight="1">
      <c r="B138" s="32"/>
      <c r="C138" s="133" t="s">
        <v>163</v>
      </c>
      <c r="D138" s="133" t="s">
        <v>138</v>
      </c>
      <c r="E138" s="134" t="s">
        <v>139</v>
      </c>
      <c r="F138" s="135" t="s">
        <v>140</v>
      </c>
      <c r="G138" s="136" t="s">
        <v>141</v>
      </c>
      <c r="H138" s="137">
        <v>824</v>
      </c>
      <c r="I138" s="138"/>
      <c r="J138" s="139">
        <f>ROUND(I138*H138,2)</f>
        <v>0</v>
      </c>
      <c r="K138" s="140"/>
      <c r="L138" s="32"/>
      <c r="M138" s="141" t="s">
        <v>1</v>
      </c>
      <c r="N138" s="142" t="s">
        <v>43</v>
      </c>
      <c r="P138" s="143">
        <f>O138*H138</f>
        <v>0</v>
      </c>
      <c r="Q138" s="143">
        <v>1E-4</v>
      </c>
      <c r="R138" s="143">
        <f>Q138*H138</f>
        <v>8.2400000000000001E-2</v>
      </c>
      <c r="S138" s="143">
        <v>0</v>
      </c>
      <c r="T138" s="144">
        <f>S138*H138</f>
        <v>0</v>
      </c>
      <c r="AR138" s="145" t="s">
        <v>142</v>
      </c>
      <c r="AT138" s="145" t="s">
        <v>138</v>
      </c>
      <c r="AU138" s="145" t="s">
        <v>88</v>
      </c>
      <c r="AY138" s="17" t="s">
        <v>136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7" t="s">
        <v>86</v>
      </c>
      <c r="BK138" s="146">
        <f>ROUND(I138*H138,2)</f>
        <v>0</v>
      </c>
      <c r="BL138" s="17" t="s">
        <v>142</v>
      </c>
      <c r="BM138" s="145" t="s">
        <v>581</v>
      </c>
    </row>
    <row r="139" spans="2:65" s="13" customFormat="1" ht="10.15">
      <c r="B139" s="155"/>
      <c r="D139" s="148" t="s">
        <v>144</v>
      </c>
      <c r="E139" s="156" t="s">
        <v>1</v>
      </c>
      <c r="F139" s="157" t="s">
        <v>370</v>
      </c>
      <c r="H139" s="156" t="s">
        <v>1</v>
      </c>
      <c r="I139" s="158"/>
      <c r="L139" s="155"/>
      <c r="M139" s="159"/>
      <c r="T139" s="160"/>
      <c r="AT139" s="156" t="s">
        <v>144</v>
      </c>
      <c r="AU139" s="156" t="s">
        <v>88</v>
      </c>
      <c r="AV139" s="13" t="s">
        <v>86</v>
      </c>
      <c r="AW139" s="13" t="s">
        <v>34</v>
      </c>
      <c r="AX139" s="13" t="s">
        <v>78</v>
      </c>
      <c r="AY139" s="156" t="s">
        <v>136</v>
      </c>
    </row>
    <row r="140" spans="2:65" s="13" customFormat="1" ht="10.15">
      <c r="B140" s="155"/>
      <c r="D140" s="148" t="s">
        <v>144</v>
      </c>
      <c r="E140" s="156" t="s">
        <v>1</v>
      </c>
      <c r="F140" s="157" t="s">
        <v>472</v>
      </c>
      <c r="H140" s="156" t="s">
        <v>1</v>
      </c>
      <c r="I140" s="158"/>
      <c r="L140" s="155"/>
      <c r="M140" s="159"/>
      <c r="T140" s="160"/>
      <c r="AT140" s="156" t="s">
        <v>144</v>
      </c>
      <c r="AU140" s="156" t="s">
        <v>88</v>
      </c>
      <c r="AV140" s="13" t="s">
        <v>86</v>
      </c>
      <c r="AW140" s="13" t="s">
        <v>34</v>
      </c>
      <c r="AX140" s="13" t="s">
        <v>78</v>
      </c>
      <c r="AY140" s="156" t="s">
        <v>136</v>
      </c>
    </row>
    <row r="141" spans="2:65" s="12" customFormat="1" ht="10.15">
      <c r="B141" s="147"/>
      <c r="D141" s="148" t="s">
        <v>144</v>
      </c>
      <c r="E141" s="149" t="s">
        <v>1</v>
      </c>
      <c r="F141" s="150" t="s">
        <v>582</v>
      </c>
      <c r="H141" s="151">
        <v>824</v>
      </c>
      <c r="I141" s="152"/>
      <c r="L141" s="147"/>
      <c r="M141" s="153"/>
      <c r="T141" s="154"/>
      <c r="AT141" s="149" t="s">
        <v>144</v>
      </c>
      <c r="AU141" s="149" t="s">
        <v>88</v>
      </c>
      <c r="AV141" s="12" t="s">
        <v>88</v>
      </c>
      <c r="AW141" s="12" t="s">
        <v>34</v>
      </c>
      <c r="AX141" s="12" t="s">
        <v>78</v>
      </c>
      <c r="AY141" s="149" t="s">
        <v>136</v>
      </c>
    </row>
    <row r="142" spans="2:65" s="14" customFormat="1" ht="10.15">
      <c r="B142" s="161"/>
      <c r="D142" s="148" t="s">
        <v>144</v>
      </c>
      <c r="E142" s="162" t="s">
        <v>1</v>
      </c>
      <c r="F142" s="163" t="s">
        <v>157</v>
      </c>
      <c r="H142" s="164">
        <v>824</v>
      </c>
      <c r="I142" s="165"/>
      <c r="L142" s="161"/>
      <c r="M142" s="166"/>
      <c r="T142" s="167"/>
      <c r="AT142" s="162" t="s">
        <v>144</v>
      </c>
      <c r="AU142" s="162" t="s">
        <v>88</v>
      </c>
      <c r="AV142" s="14" t="s">
        <v>142</v>
      </c>
      <c r="AW142" s="14" t="s">
        <v>34</v>
      </c>
      <c r="AX142" s="14" t="s">
        <v>86</v>
      </c>
      <c r="AY142" s="162" t="s">
        <v>136</v>
      </c>
    </row>
    <row r="143" spans="2:65" s="1" customFormat="1" ht="24.2" customHeight="1">
      <c r="B143" s="32"/>
      <c r="C143" s="133" t="s">
        <v>167</v>
      </c>
      <c r="D143" s="133" t="s">
        <v>138</v>
      </c>
      <c r="E143" s="134" t="s">
        <v>146</v>
      </c>
      <c r="F143" s="135" t="s">
        <v>147</v>
      </c>
      <c r="G143" s="136" t="s">
        <v>141</v>
      </c>
      <c r="H143" s="137">
        <v>824</v>
      </c>
      <c r="I143" s="138"/>
      <c r="J143" s="139">
        <f>ROUND(I143*H143,2)</f>
        <v>0</v>
      </c>
      <c r="K143" s="140"/>
      <c r="L143" s="32"/>
      <c r="M143" s="141" t="s">
        <v>1</v>
      </c>
      <c r="N143" s="142" t="s">
        <v>43</v>
      </c>
      <c r="P143" s="143">
        <f>O143*H143</f>
        <v>0</v>
      </c>
      <c r="Q143" s="143">
        <v>0</v>
      </c>
      <c r="R143" s="143">
        <f>Q143*H143</f>
        <v>0</v>
      </c>
      <c r="S143" s="143">
        <v>0</v>
      </c>
      <c r="T143" s="144">
        <f>S143*H143</f>
        <v>0</v>
      </c>
      <c r="AR143" s="145" t="s">
        <v>142</v>
      </c>
      <c r="AT143" s="145" t="s">
        <v>138</v>
      </c>
      <c r="AU143" s="145" t="s">
        <v>88</v>
      </c>
      <c r="AY143" s="17" t="s">
        <v>136</v>
      </c>
      <c r="BE143" s="146">
        <f>IF(N143="základní",J143,0)</f>
        <v>0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7" t="s">
        <v>86</v>
      </c>
      <c r="BK143" s="146">
        <f>ROUND(I143*H143,2)</f>
        <v>0</v>
      </c>
      <c r="BL143" s="17" t="s">
        <v>142</v>
      </c>
      <c r="BM143" s="145" t="s">
        <v>583</v>
      </c>
    </row>
    <row r="144" spans="2:65" s="13" customFormat="1" ht="10.15">
      <c r="B144" s="155"/>
      <c r="D144" s="148" t="s">
        <v>144</v>
      </c>
      <c r="E144" s="156" t="s">
        <v>1</v>
      </c>
      <c r="F144" s="157" t="s">
        <v>370</v>
      </c>
      <c r="H144" s="156" t="s">
        <v>1</v>
      </c>
      <c r="I144" s="158"/>
      <c r="L144" s="155"/>
      <c r="M144" s="159"/>
      <c r="T144" s="160"/>
      <c r="AT144" s="156" t="s">
        <v>144</v>
      </c>
      <c r="AU144" s="156" t="s">
        <v>88</v>
      </c>
      <c r="AV144" s="13" t="s">
        <v>86</v>
      </c>
      <c r="AW144" s="13" t="s">
        <v>34</v>
      </c>
      <c r="AX144" s="13" t="s">
        <v>78</v>
      </c>
      <c r="AY144" s="156" t="s">
        <v>136</v>
      </c>
    </row>
    <row r="145" spans="2:65" s="13" customFormat="1" ht="10.15">
      <c r="B145" s="155"/>
      <c r="D145" s="148" t="s">
        <v>144</v>
      </c>
      <c r="E145" s="156" t="s">
        <v>1</v>
      </c>
      <c r="F145" s="157" t="s">
        <v>472</v>
      </c>
      <c r="H145" s="156" t="s">
        <v>1</v>
      </c>
      <c r="I145" s="158"/>
      <c r="L145" s="155"/>
      <c r="M145" s="159"/>
      <c r="T145" s="160"/>
      <c r="AT145" s="156" t="s">
        <v>144</v>
      </c>
      <c r="AU145" s="156" t="s">
        <v>88</v>
      </c>
      <c r="AV145" s="13" t="s">
        <v>86</v>
      </c>
      <c r="AW145" s="13" t="s">
        <v>34</v>
      </c>
      <c r="AX145" s="13" t="s">
        <v>78</v>
      </c>
      <c r="AY145" s="156" t="s">
        <v>136</v>
      </c>
    </row>
    <row r="146" spans="2:65" s="12" customFormat="1" ht="10.15">
      <c r="B146" s="147"/>
      <c r="D146" s="148" t="s">
        <v>144</v>
      </c>
      <c r="E146" s="149" t="s">
        <v>1</v>
      </c>
      <c r="F146" s="150" t="s">
        <v>582</v>
      </c>
      <c r="H146" s="151">
        <v>824</v>
      </c>
      <c r="I146" s="152"/>
      <c r="L146" s="147"/>
      <c r="M146" s="153"/>
      <c r="T146" s="154"/>
      <c r="AT146" s="149" t="s">
        <v>144</v>
      </c>
      <c r="AU146" s="149" t="s">
        <v>88</v>
      </c>
      <c r="AV146" s="12" t="s">
        <v>88</v>
      </c>
      <c r="AW146" s="12" t="s">
        <v>34</v>
      </c>
      <c r="AX146" s="12" t="s">
        <v>78</v>
      </c>
      <c r="AY146" s="149" t="s">
        <v>136</v>
      </c>
    </row>
    <row r="147" spans="2:65" s="14" customFormat="1" ht="10.15">
      <c r="B147" s="161"/>
      <c r="D147" s="148" t="s">
        <v>144</v>
      </c>
      <c r="E147" s="162" t="s">
        <v>1</v>
      </c>
      <c r="F147" s="163" t="s">
        <v>157</v>
      </c>
      <c r="H147" s="164">
        <v>824</v>
      </c>
      <c r="I147" s="165"/>
      <c r="L147" s="161"/>
      <c r="M147" s="166"/>
      <c r="T147" s="167"/>
      <c r="AT147" s="162" t="s">
        <v>144</v>
      </c>
      <c r="AU147" s="162" t="s">
        <v>88</v>
      </c>
      <c r="AV147" s="14" t="s">
        <v>142</v>
      </c>
      <c r="AW147" s="14" t="s">
        <v>34</v>
      </c>
      <c r="AX147" s="14" t="s">
        <v>86</v>
      </c>
      <c r="AY147" s="162" t="s">
        <v>136</v>
      </c>
    </row>
    <row r="148" spans="2:65" s="1" customFormat="1" ht="33" customHeight="1">
      <c r="B148" s="32"/>
      <c r="C148" s="133" t="s">
        <v>173</v>
      </c>
      <c r="D148" s="133" t="s">
        <v>138</v>
      </c>
      <c r="E148" s="134" t="s">
        <v>475</v>
      </c>
      <c r="F148" s="135" t="s">
        <v>476</v>
      </c>
      <c r="G148" s="136" t="s">
        <v>152</v>
      </c>
      <c r="H148" s="137">
        <v>81.438000000000002</v>
      </c>
      <c r="I148" s="138"/>
      <c r="J148" s="139">
        <f>ROUND(I148*H148,2)</f>
        <v>0</v>
      </c>
      <c r="K148" s="140"/>
      <c r="L148" s="32"/>
      <c r="M148" s="141" t="s">
        <v>1</v>
      </c>
      <c r="N148" s="142" t="s">
        <v>43</v>
      </c>
      <c r="P148" s="143">
        <f>O148*H148</f>
        <v>0</v>
      </c>
      <c r="Q148" s="143">
        <v>0</v>
      </c>
      <c r="R148" s="143">
        <f>Q148*H148</f>
        <v>0</v>
      </c>
      <c r="S148" s="143">
        <v>0</v>
      </c>
      <c r="T148" s="144">
        <f>S148*H148</f>
        <v>0</v>
      </c>
      <c r="AR148" s="145" t="s">
        <v>142</v>
      </c>
      <c r="AT148" s="145" t="s">
        <v>138</v>
      </c>
      <c r="AU148" s="145" t="s">
        <v>88</v>
      </c>
      <c r="AY148" s="17" t="s">
        <v>136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7" t="s">
        <v>86</v>
      </c>
      <c r="BK148" s="146">
        <f>ROUND(I148*H148,2)</f>
        <v>0</v>
      </c>
      <c r="BL148" s="17" t="s">
        <v>142</v>
      </c>
      <c r="BM148" s="145" t="s">
        <v>584</v>
      </c>
    </row>
    <row r="149" spans="2:65" s="13" customFormat="1" ht="10.15">
      <c r="B149" s="155"/>
      <c r="D149" s="148" t="s">
        <v>144</v>
      </c>
      <c r="E149" s="156" t="s">
        <v>1</v>
      </c>
      <c r="F149" s="157" t="s">
        <v>370</v>
      </c>
      <c r="H149" s="156" t="s">
        <v>1</v>
      </c>
      <c r="I149" s="158"/>
      <c r="L149" s="155"/>
      <c r="M149" s="159"/>
      <c r="T149" s="160"/>
      <c r="AT149" s="156" t="s">
        <v>144</v>
      </c>
      <c r="AU149" s="156" t="s">
        <v>88</v>
      </c>
      <c r="AV149" s="13" t="s">
        <v>86</v>
      </c>
      <c r="AW149" s="13" t="s">
        <v>34</v>
      </c>
      <c r="AX149" s="13" t="s">
        <v>78</v>
      </c>
      <c r="AY149" s="156" t="s">
        <v>136</v>
      </c>
    </row>
    <row r="150" spans="2:65" s="12" customFormat="1" ht="10.15">
      <c r="B150" s="147"/>
      <c r="D150" s="148" t="s">
        <v>144</v>
      </c>
      <c r="E150" s="149" t="s">
        <v>1</v>
      </c>
      <c r="F150" s="150" t="s">
        <v>585</v>
      </c>
      <c r="H150" s="151">
        <v>14.063000000000001</v>
      </c>
      <c r="I150" s="152"/>
      <c r="L150" s="147"/>
      <c r="M150" s="153"/>
      <c r="T150" s="154"/>
      <c r="AT150" s="149" t="s">
        <v>144</v>
      </c>
      <c r="AU150" s="149" t="s">
        <v>88</v>
      </c>
      <c r="AV150" s="12" t="s">
        <v>88</v>
      </c>
      <c r="AW150" s="12" t="s">
        <v>34</v>
      </c>
      <c r="AX150" s="12" t="s">
        <v>78</v>
      </c>
      <c r="AY150" s="149" t="s">
        <v>136</v>
      </c>
    </row>
    <row r="151" spans="2:65" s="12" customFormat="1" ht="10.15">
      <c r="B151" s="147"/>
      <c r="D151" s="148" t="s">
        <v>144</v>
      </c>
      <c r="E151" s="149" t="s">
        <v>1</v>
      </c>
      <c r="F151" s="150" t="s">
        <v>586</v>
      </c>
      <c r="H151" s="151">
        <v>16.25</v>
      </c>
      <c r="I151" s="152"/>
      <c r="L151" s="147"/>
      <c r="M151" s="153"/>
      <c r="T151" s="154"/>
      <c r="AT151" s="149" t="s">
        <v>144</v>
      </c>
      <c r="AU151" s="149" t="s">
        <v>88</v>
      </c>
      <c r="AV151" s="12" t="s">
        <v>88</v>
      </c>
      <c r="AW151" s="12" t="s">
        <v>34</v>
      </c>
      <c r="AX151" s="12" t="s">
        <v>78</v>
      </c>
      <c r="AY151" s="149" t="s">
        <v>136</v>
      </c>
    </row>
    <row r="152" spans="2:65" s="12" customFormat="1" ht="10.15">
      <c r="B152" s="147"/>
      <c r="D152" s="148" t="s">
        <v>144</v>
      </c>
      <c r="E152" s="149" t="s">
        <v>1</v>
      </c>
      <c r="F152" s="150" t="s">
        <v>587</v>
      </c>
      <c r="H152" s="151">
        <v>14</v>
      </c>
      <c r="I152" s="152"/>
      <c r="L152" s="147"/>
      <c r="M152" s="153"/>
      <c r="T152" s="154"/>
      <c r="AT152" s="149" t="s">
        <v>144</v>
      </c>
      <c r="AU152" s="149" t="s">
        <v>88</v>
      </c>
      <c r="AV152" s="12" t="s">
        <v>88</v>
      </c>
      <c r="AW152" s="12" t="s">
        <v>34</v>
      </c>
      <c r="AX152" s="12" t="s">
        <v>78</v>
      </c>
      <c r="AY152" s="149" t="s">
        <v>136</v>
      </c>
    </row>
    <row r="153" spans="2:65" s="12" customFormat="1" ht="10.15">
      <c r="B153" s="147"/>
      <c r="D153" s="148" t="s">
        <v>144</v>
      </c>
      <c r="E153" s="149" t="s">
        <v>1</v>
      </c>
      <c r="F153" s="150" t="s">
        <v>588</v>
      </c>
      <c r="H153" s="151">
        <v>22.5</v>
      </c>
      <c r="I153" s="152"/>
      <c r="L153" s="147"/>
      <c r="M153" s="153"/>
      <c r="T153" s="154"/>
      <c r="AT153" s="149" t="s">
        <v>144</v>
      </c>
      <c r="AU153" s="149" t="s">
        <v>88</v>
      </c>
      <c r="AV153" s="12" t="s">
        <v>88</v>
      </c>
      <c r="AW153" s="12" t="s">
        <v>34</v>
      </c>
      <c r="AX153" s="12" t="s">
        <v>78</v>
      </c>
      <c r="AY153" s="149" t="s">
        <v>136</v>
      </c>
    </row>
    <row r="154" spans="2:65" s="12" customFormat="1" ht="10.15">
      <c r="B154" s="147"/>
      <c r="D154" s="148" t="s">
        <v>144</v>
      </c>
      <c r="E154" s="149" t="s">
        <v>1</v>
      </c>
      <c r="F154" s="150" t="s">
        <v>589</v>
      </c>
      <c r="H154" s="151">
        <v>14.625</v>
      </c>
      <c r="I154" s="152"/>
      <c r="L154" s="147"/>
      <c r="M154" s="153"/>
      <c r="T154" s="154"/>
      <c r="AT154" s="149" t="s">
        <v>144</v>
      </c>
      <c r="AU154" s="149" t="s">
        <v>88</v>
      </c>
      <c r="AV154" s="12" t="s">
        <v>88</v>
      </c>
      <c r="AW154" s="12" t="s">
        <v>34</v>
      </c>
      <c r="AX154" s="12" t="s">
        <v>78</v>
      </c>
      <c r="AY154" s="149" t="s">
        <v>136</v>
      </c>
    </row>
    <row r="155" spans="2:65" s="14" customFormat="1" ht="10.15">
      <c r="B155" s="161"/>
      <c r="D155" s="148" t="s">
        <v>144</v>
      </c>
      <c r="E155" s="162" t="s">
        <v>1</v>
      </c>
      <c r="F155" s="163" t="s">
        <v>157</v>
      </c>
      <c r="H155" s="164">
        <v>81.438000000000002</v>
      </c>
      <c r="I155" s="165"/>
      <c r="L155" s="161"/>
      <c r="M155" s="166"/>
      <c r="T155" s="167"/>
      <c r="AT155" s="162" t="s">
        <v>144</v>
      </c>
      <c r="AU155" s="162" t="s">
        <v>88</v>
      </c>
      <c r="AV155" s="14" t="s">
        <v>142</v>
      </c>
      <c r="AW155" s="14" t="s">
        <v>34</v>
      </c>
      <c r="AX155" s="14" t="s">
        <v>86</v>
      </c>
      <c r="AY155" s="162" t="s">
        <v>136</v>
      </c>
    </row>
    <row r="156" spans="2:65" s="1" customFormat="1" ht="33" customHeight="1">
      <c r="B156" s="32"/>
      <c r="C156" s="133" t="s">
        <v>179</v>
      </c>
      <c r="D156" s="133" t="s">
        <v>138</v>
      </c>
      <c r="E156" s="134" t="s">
        <v>590</v>
      </c>
      <c r="F156" s="135" t="s">
        <v>591</v>
      </c>
      <c r="G156" s="136" t="s">
        <v>152</v>
      </c>
      <c r="H156" s="137">
        <v>27</v>
      </c>
      <c r="I156" s="138"/>
      <c r="J156" s="139">
        <f>ROUND(I156*H156,2)</f>
        <v>0</v>
      </c>
      <c r="K156" s="140"/>
      <c r="L156" s="32"/>
      <c r="M156" s="141" t="s">
        <v>1</v>
      </c>
      <c r="N156" s="142" t="s">
        <v>43</v>
      </c>
      <c r="P156" s="143">
        <f>O156*H156</f>
        <v>0</v>
      </c>
      <c r="Q156" s="143">
        <v>0</v>
      </c>
      <c r="R156" s="143">
        <f>Q156*H156</f>
        <v>0</v>
      </c>
      <c r="S156" s="143">
        <v>0</v>
      </c>
      <c r="T156" s="144">
        <f>S156*H156</f>
        <v>0</v>
      </c>
      <c r="AR156" s="145" t="s">
        <v>142</v>
      </c>
      <c r="AT156" s="145" t="s">
        <v>138</v>
      </c>
      <c r="AU156" s="145" t="s">
        <v>88</v>
      </c>
      <c r="AY156" s="17" t="s">
        <v>136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7" t="s">
        <v>86</v>
      </c>
      <c r="BK156" s="146">
        <f>ROUND(I156*H156,2)</f>
        <v>0</v>
      </c>
      <c r="BL156" s="17" t="s">
        <v>142</v>
      </c>
      <c r="BM156" s="145" t="s">
        <v>592</v>
      </c>
    </row>
    <row r="157" spans="2:65" s="13" customFormat="1" ht="10.15">
      <c r="B157" s="155"/>
      <c r="D157" s="148" t="s">
        <v>144</v>
      </c>
      <c r="E157" s="156" t="s">
        <v>1</v>
      </c>
      <c r="F157" s="157" t="s">
        <v>370</v>
      </c>
      <c r="H157" s="156" t="s">
        <v>1</v>
      </c>
      <c r="I157" s="158"/>
      <c r="L157" s="155"/>
      <c r="M157" s="159"/>
      <c r="T157" s="160"/>
      <c r="AT157" s="156" t="s">
        <v>144</v>
      </c>
      <c r="AU157" s="156" t="s">
        <v>88</v>
      </c>
      <c r="AV157" s="13" t="s">
        <v>86</v>
      </c>
      <c r="AW157" s="13" t="s">
        <v>34</v>
      </c>
      <c r="AX157" s="13" t="s">
        <v>78</v>
      </c>
      <c r="AY157" s="156" t="s">
        <v>136</v>
      </c>
    </row>
    <row r="158" spans="2:65" s="12" customFormat="1" ht="10.15">
      <c r="B158" s="147"/>
      <c r="D158" s="148" t="s">
        <v>144</v>
      </c>
      <c r="E158" s="149" t="s">
        <v>1</v>
      </c>
      <c r="F158" s="150" t="s">
        <v>593</v>
      </c>
      <c r="H158" s="151">
        <v>27</v>
      </c>
      <c r="I158" s="152"/>
      <c r="L158" s="147"/>
      <c r="M158" s="153"/>
      <c r="T158" s="154"/>
      <c r="AT158" s="149" t="s">
        <v>144</v>
      </c>
      <c r="AU158" s="149" t="s">
        <v>88</v>
      </c>
      <c r="AV158" s="12" t="s">
        <v>88</v>
      </c>
      <c r="AW158" s="12" t="s">
        <v>34</v>
      </c>
      <c r="AX158" s="12" t="s">
        <v>86</v>
      </c>
      <c r="AY158" s="149" t="s">
        <v>136</v>
      </c>
    </row>
    <row r="159" spans="2:65" s="1" customFormat="1" ht="33" customHeight="1">
      <c r="B159" s="32"/>
      <c r="C159" s="133" t="s">
        <v>186</v>
      </c>
      <c r="D159" s="133" t="s">
        <v>138</v>
      </c>
      <c r="E159" s="134" t="s">
        <v>150</v>
      </c>
      <c r="F159" s="135" t="s">
        <v>151</v>
      </c>
      <c r="G159" s="136" t="s">
        <v>152</v>
      </c>
      <c r="H159" s="137">
        <v>1462.1890000000001</v>
      </c>
      <c r="I159" s="138"/>
      <c r="J159" s="139">
        <f>ROUND(I159*H159,2)</f>
        <v>0</v>
      </c>
      <c r="K159" s="140"/>
      <c r="L159" s="32"/>
      <c r="M159" s="141" t="s">
        <v>1</v>
      </c>
      <c r="N159" s="142" t="s">
        <v>43</v>
      </c>
      <c r="P159" s="143">
        <f>O159*H159</f>
        <v>0</v>
      </c>
      <c r="Q159" s="143">
        <v>0</v>
      </c>
      <c r="R159" s="143">
        <f>Q159*H159</f>
        <v>0</v>
      </c>
      <c r="S159" s="143">
        <v>0</v>
      </c>
      <c r="T159" s="144">
        <f>S159*H159</f>
        <v>0</v>
      </c>
      <c r="AR159" s="145" t="s">
        <v>142</v>
      </c>
      <c r="AT159" s="145" t="s">
        <v>138</v>
      </c>
      <c r="AU159" s="145" t="s">
        <v>88</v>
      </c>
      <c r="AY159" s="17" t="s">
        <v>136</v>
      </c>
      <c r="BE159" s="146">
        <f>IF(N159="základní",J159,0)</f>
        <v>0</v>
      </c>
      <c r="BF159" s="146">
        <f>IF(N159="snížená",J159,0)</f>
        <v>0</v>
      </c>
      <c r="BG159" s="146">
        <f>IF(N159="zákl. přenesená",J159,0)</f>
        <v>0</v>
      </c>
      <c r="BH159" s="146">
        <f>IF(N159="sníž. přenesená",J159,0)</f>
        <v>0</v>
      </c>
      <c r="BI159" s="146">
        <f>IF(N159="nulová",J159,0)</f>
        <v>0</v>
      </c>
      <c r="BJ159" s="17" t="s">
        <v>86</v>
      </c>
      <c r="BK159" s="146">
        <f>ROUND(I159*H159,2)</f>
        <v>0</v>
      </c>
      <c r="BL159" s="17" t="s">
        <v>142</v>
      </c>
      <c r="BM159" s="145" t="s">
        <v>594</v>
      </c>
    </row>
    <row r="160" spans="2:65" s="13" customFormat="1" ht="10.15">
      <c r="B160" s="155"/>
      <c r="D160" s="148" t="s">
        <v>144</v>
      </c>
      <c r="E160" s="156" t="s">
        <v>1</v>
      </c>
      <c r="F160" s="157" t="s">
        <v>370</v>
      </c>
      <c r="H160" s="156" t="s">
        <v>1</v>
      </c>
      <c r="I160" s="158"/>
      <c r="L160" s="155"/>
      <c r="M160" s="159"/>
      <c r="T160" s="160"/>
      <c r="AT160" s="156" t="s">
        <v>144</v>
      </c>
      <c r="AU160" s="156" t="s">
        <v>88</v>
      </c>
      <c r="AV160" s="13" t="s">
        <v>86</v>
      </c>
      <c r="AW160" s="13" t="s">
        <v>34</v>
      </c>
      <c r="AX160" s="13" t="s">
        <v>78</v>
      </c>
      <c r="AY160" s="156" t="s">
        <v>136</v>
      </c>
    </row>
    <row r="161" spans="2:51" s="13" customFormat="1" ht="10.15">
      <c r="B161" s="155"/>
      <c r="D161" s="148" t="s">
        <v>144</v>
      </c>
      <c r="E161" s="156" t="s">
        <v>1</v>
      </c>
      <c r="F161" s="157" t="s">
        <v>472</v>
      </c>
      <c r="H161" s="156" t="s">
        <v>1</v>
      </c>
      <c r="I161" s="158"/>
      <c r="L161" s="155"/>
      <c r="M161" s="159"/>
      <c r="T161" s="160"/>
      <c r="AT161" s="156" t="s">
        <v>144</v>
      </c>
      <c r="AU161" s="156" t="s">
        <v>88</v>
      </c>
      <c r="AV161" s="13" t="s">
        <v>86</v>
      </c>
      <c r="AW161" s="13" t="s">
        <v>34</v>
      </c>
      <c r="AX161" s="13" t="s">
        <v>78</v>
      </c>
      <c r="AY161" s="156" t="s">
        <v>136</v>
      </c>
    </row>
    <row r="162" spans="2:51" s="13" customFormat="1" ht="10.15">
      <c r="B162" s="155"/>
      <c r="D162" s="148" t="s">
        <v>144</v>
      </c>
      <c r="E162" s="156" t="s">
        <v>1</v>
      </c>
      <c r="F162" s="157" t="s">
        <v>480</v>
      </c>
      <c r="H162" s="156" t="s">
        <v>1</v>
      </c>
      <c r="I162" s="158"/>
      <c r="L162" s="155"/>
      <c r="M162" s="159"/>
      <c r="T162" s="160"/>
      <c r="AT162" s="156" t="s">
        <v>144</v>
      </c>
      <c r="AU162" s="156" t="s">
        <v>88</v>
      </c>
      <c r="AV162" s="13" t="s">
        <v>86</v>
      </c>
      <c r="AW162" s="13" t="s">
        <v>34</v>
      </c>
      <c r="AX162" s="13" t="s">
        <v>78</v>
      </c>
      <c r="AY162" s="156" t="s">
        <v>136</v>
      </c>
    </row>
    <row r="163" spans="2:51" s="12" customFormat="1" ht="10.15">
      <c r="B163" s="147"/>
      <c r="D163" s="148" t="s">
        <v>144</v>
      </c>
      <c r="E163" s="149" t="s">
        <v>1</v>
      </c>
      <c r="F163" s="150" t="s">
        <v>595</v>
      </c>
      <c r="H163" s="151">
        <v>34.799999999999997</v>
      </c>
      <c r="I163" s="152"/>
      <c r="L163" s="147"/>
      <c r="M163" s="153"/>
      <c r="T163" s="154"/>
      <c r="AT163" s="149" t="s">
        <v>144</v>
      </c>
      <c r="AU163" s="149" t="s">
        <v>88</v>
      </c>
      <c r="AV163" s="12" t="s">
        <v>88</v>
      </c>
      <c r="AW163" s="12" t="s">
        <v>34</v>
      </c>
      <c r="AX163" s="12" t="s">
        <v>78</v>
      </c>
      <c r="AY163" s="149" t="s">
        <v>136</v>
      </c>
    </row>
    <row r="164" spans="2:51" s="12" customFormat="1" ht="10.15">
      <c r="B164" s="147"/>
      <c r="D164" s="148" t="s">
        <v>144</v>
      </c>
      <c r="E164" s="149" t="s">
        <v>1</v>
      </c>
      <c r="F164" s="150" t="s">
        <v>596</v>
      </c>
      <c r="H164" s="151">
        <v>27.404</v>
      </c>
      <c r="I164" s="152"/>
      <c r="L164" s="147"/>
      <c r="M164" s="153"/>
      <c r="T164" s="154"/>
      <c r="AT164" s="149" t="s">
        <v>144</v>
      </c>
      <c r="AU164" s="149" t="s">
        <v>88</v>
      </c>
      <c r="AV164" s="12" t="s">
        <v>88</v>
      </c>
      <c r="AW164" s="12" t="s">
        <v>34</v>
      </c>
      <c r="AX164" s="12" t="s">
        <v>78</v>
      </c>
      <c r="AY164" s="149" t="s">
        <v>136</v>
      </c>
    </row>
    <row r="165" spans="2:51" s="12" customFormat="1" ht="10.15">
      <c r="B165" s="147"/>
      <c r="D165" s="148" t="s">
        <v>144</v>
      </c>
      <c r="E165" s="149" t="s">
        <v>1</v>
      </c>
      <c r="F165" s="150" t="s">
        <v>597</v>
      </c>
      <c r="H165" s="151">
        <v>302.45800000000003</v>
      </c>
      <c r="I165" s="152"/>
      <c r="L165" s="147"/>
      <c r="M165" s="153"/>
      <c r="T165" s="154"/>
      <c r="AT165" s="149" t="s">
        <v>144</v>
      </c>
      <c r="AU165" s="149" t="s">
        <v>88</v>
      </c>
      <c r="AV165" s="12" t="s">
        <v>88</v>
      </c>
      <c r="AW165" s="12" t="s">
        <v>34</v>
      </c>
      <c r="AX165" s="12" t="s">
        <v>78</v>
      </c>
      <c r="AY165" s="149" t="s">
        <v>136</v>
      </c>
    </row>
    <row r="166" spans="2:51" s="12" customFormat="1" ht="10.15">
      <c r="B166" s="147"/>
      <c r="D166" s="148" t="s">
        <v>144</v>
      </c>
      <c r="E166" s="149" t="s">
        <v>1</v>
      </c>
      <c r="F166" s="150" t="s">
        <v>598</v>
      </c>
      <c r="H166" s="151">
        <v>13.879</v>
      </c>
      <c r="I166" s="152"/>
      <c r="L166" s="147"/>
      <c r="M166" s="153"/>
      <c r="T166" s="154"/>
      <c r="AT166" s="149" t="s">
        <v>144</v>
      </c>
      <c r="AU166" s="149" t="s">
        <v>88</v>
      </c>
      <c r="AV166" s="12" t="s">
        <v>88</v>
      </c>
      <c r="AW166" s="12" t="s">
        <v>34</v>
      </c>
      <c r="AX166" s="12" t="s">
        <v>78</v>
      </c>
      <c r="AY166" s="149" t="s">
        <v>136</v>
      </c>
    </row>
    <row r="167" spans="2:51" s="12" customFormat="1" ht="10.15">
      <c r="B167" s="147"/>
      <c r="D167" s="148" t="s">
        <v>144</v>
      </c>
      <c r="E167" s="149" t="s">
        <v>1</v>
      </c>
      <c r="F167" s="150" t="s">
        <v>599</v>
      </c>
      <c r="H167" s="151">
        <v>24.216000000000001</v>
      </c>
      <c r="I167" s="152"/>
      <c r="L167" s="147"/>
      <c r="M167" s="153"/>
      <c r="T167" s="154"/>
      <c r="AT167" s="149" t="s">
        <v>144</v>
      </c>
      <c r="AU167" s="149" t="s">
        <v>88</v>
      </c>
      <c r="AV167" s="12" t="s">
        <v>88</v>
      </c>
      <c r="AW167" s="12" t="s">
        <v>34</v>
      </c>
      <c r="AX167" s="12" t="s">
        <v>78</v>
      </c>
      <c r="AY167" s="149" t="s">
        <v>136</v>
      </c>
    </row>
    <row r="168" spans="2:51" s="12" customFormat="1" ht="10.15">
      <c r="B168" s="147"/>
      <c r="D168" s="148" t="s">
        <v>144</v>
      </c>
      <c r="E168" s="149" t="s">
        <v>1</v>
      </c>
      <c r="F168" s="150" t="s">
        <v>600</v>
      </c>
      <c r="H168" s="151">
        <v>16.858000000000001</v>
      </c>
      <c r="I168" s="152"/>
      <c r="L168" s="147"/>
      <c r="M168" s="153"/>
      <c r="T168" s="154"/>
      <c r="AT168" s="149" t="s">
        <v>144</v>
      </c>
      <c r="AU168" s="149" t="s">
        <v>88</v>
      </c>
      <c r="AV168" s="12" t="s">
        <v>88</v>
      </c>
      <c r="AW168" s="12" t="s">
        <v>34</v>
      </c>
      <c r="AX168" s="12" t="s">
        <v>78</v>
      </c>
      <c r="AY168" s="149" t="s">
        <v>136</v>
      </c>
    </row>
    <row r="169" spans="2:51" s="12" customFormat="1" ht="10.15">
      <c r="B169" s="147"/>
      <c r="D169" s="148" t="s">
        <v>144</v>
      </c>
      <c r="E169" s="149" t="s">
        <v>1</v>
      </c>
      <c r="F169" s="150" t="s">
        <v>601</v>
      </c>
      <c r="H169" s="151">
        <v>14.226000000000001</v>
      </c>
      <c r="I169" s="152"/>
      <c r="L169" s="147"/>
      <c r="M169" s="153"/>
      <c r="T169" s="154"/>
      <c r="AT169" s="149" t="s">
        <v>144</v>
      </c>
      <c r="AU169" s="149" t="s">
        <v>88</v>
      </c>
      <c r="AV169" s="12" t="s">
        <v>88</v>
      </c>
      <c r="AW169" s="12" t="s">
        <v>34</v>
      </c>
      <c r="AX169" s="12" t="s">
        <v>78</v>
      </c>
      <c r="AY169" s="149" t="s">
        <v>136</v>
      </c>
    </row>
    <row r="170" spans="2:51" s="12" customFormat="1" ht="10.15">
      <c r="B170" s="147"/>
      <c r="D170" s="148" t="s">
        <v>144</v>
      </c>
      <c r="E170" s="149" t="s">
        <v>1</v>
      </c>
      <c r="F170" s="150" t="s">
        <v>602</v>
      </c>
      <c r="H170" s="151">
        <v>422.92099999999999</v>
      </c>
      <c r="I170" s="152"/>
      <c r="L170" s="147"/>
      <c r="M170" s="153"/>
      <c r="T170" s="154"/>
      <c r="AT170" s="149" t="s">
        <v>144</v>
      </c>
      <c r="AU170" s="149" t="s">
        <v>88</v>
      </c>
      <c r="AV170" s="12" t="s">
        <v>88</v>
      </c>
      <c r="AW170" s="12" t="s">
        <v>34</v>
      </c>
      <c r="AX170" s="12" t="s">
        <v>78</v>
      </c>
      <c r="AY170" s="149" t="s">
        <v>136</v>
      </c>
    </row>
    <row r="171" spans="2:51" s="12" customFormat="1" ht="10.15">
      <c r="B171" s="147"/>
      <c r="D171" s="148" t="s">
        <v>144</v>
      </c>
      <c r="E171" s="149" t="s">
        <v>1</v>
      </c>
      <c r="F171" s="150" t="s">
        <v>603</v>
      </c>
      <c r="H171" s="151">
        <v>14.153</v>
      </c>
      <c r="I171" s="152"/>
      <c r="L171" s="147"/>
      <c r="M171" s="153"/>
      <c r="T171" s="154"/>
      <c r="AT171" s="149" t="s">
        <v>144</v>
      </c>
      <c r="AU171" s="149" t="s">
        <v>88</v>
      </c>
      <c r="AV171" s="12" t="s">
        <v>88</v>
      </c>
      <c r="AW171" s="12" t="s">
        <v>34</v>
      </c>
      <c r="AX171" s="12" t="s">
        <v>78</v>
      </c>
      <c r="AY171" s="149" t="s">
        <v>136</v>
      </c>
    </row>
    <row r="172" spans="2:51" s="12" customFormat="1" ht="10.15">
      <c r="B172" s="147"/>
      <c r="D172" s="148" t="s">
        <v>144</v>
      </c>
      <c r="E172" s="149" t="s">
        <v>1</v>
      </c>
      <c r="F172" s="150" t="s">
        <v>604</v>
      </c>
      <c r="H172" s="151">
        <v>12.804</v>
      </c>
      <c r="I172" s="152"/>
      <c r="L172" s="147"/>
      <c r="M172" s="153"/>
      <c r="T172" s="154"/>
      <c r="AT172" s="149" t="s">
        <v>144</v>
      </c>
      <c r="AU172" s="149" t="s">
        <v>88</v>
      </c>
      <c r="AV172" s="12" t="s">
        <v>88</v>
      </c>
      <c r="AW172" s="12" t="s">
        <v>34</v>
      </c>
      <c r="AX172" s="12" t="s">
        <v>78</v>
      </c>
      <c r="AY172" s="149" t="s">
        <v>136</v>
      </c>
    </row>
    <row r="173" spans="2:51" s="12" customFormat="1" ht="10.15">
      <c r="B173" s="147"/>
      <c r="D173" s="148" t="s">
        <v>144</v>
      </c>
      <c r="E173" s="149" t="s">
        <v>1</v>
      </c>
      <c r="F173" s="150" t="s">
        <v>605</v>
      </c>
      <c r="H173" s="151">
        <v>16.478000000000002</v>
      </c>
      <c r="I173" s="152"/>
      <c r="L173" s="147"/>
      <c r="M173" s="153"/>
      <c r="T173" s="154"/>
      <c r="AT173" s="149" t="s">
        <v>144</v>
      </c>
      <c r="AU173" s="149" t="s">
        <v>88</v>
      </c>
      <c r="AV173" s="12" t="s">
        <v>88</v>
      </c>
      <c r="AW173" s="12" t="s">
        <v>34</v>
      </c>
      <c r="AX173" s="12" t="s">
        <v>78</v>
      </c>
      <c r="AY173" s="149" t="s">
        <v>136</v>
      </c>
    </row>
    <row r="174" spans="2:51" s="12" customFormat="1" ht="10.15">
      <c r="B174" s="147"/>
      <c r="D174" s="148" t="s">
        <v>144</v>
      </c>
      <c r="E174" s="149" t="s">
        <v>1</v>
      </c>
      <c r="F174" s="150" t="s">
        <v>606</v>
      </c>
      <c r="H174" s="151">
        <v>186.68799999999999</v>
      </c>
      <c r="I174" s="152"/>
      <c r="L174" s="147"/>
      <c r="M174" s="153"/>
      <c r="T174" s="154"/>
      <c r="AT174" s="149" t="s">
        <v>144</v>
      </c>
      <c r="AU174" s="149" t="s">
        <v>88</v>
      </c>
      <c r="AV174" s="12" t="s">
        <v>88</v>
      </c>
      <c r="AW174" s="12" t="s">
        <v>34</v>
      </c>
      <c r="AX174" s="12" t="s">
        <v>78</v>
      </c>
      <c r="AY174" s="149" t="s">
        <v>136</v>
      </c>
    </row>
    <row r="175" spans="2:51" s="13" customFormat="1" ht="10.15">
      <c r="B175" s="155"/>
      <c r="D175" s="148" t="s">
        <v>144</v>
      </c>
      <c r="E175" s="156" t="s">
        <v>1</v>
      </c>
      <c r="F175" s="157" t="s">
        <v>607</v>
      </c>
      <c r="H175" s="156" t="s">
        <v>1</v>
      </c>
      <c r="I175" s="158"/>
      <c r="L175" s="155"/>
      <c r="M175" s="159"/>
      <c r="T175" s="160"/>
      <c r="AT175" s="156" t="s">
        <v>144</v>
      </c>
      <c r="AU175" s="156" t="s">
        <v>88</v>
      </c>
      <c r="AV175" s="13" t="s">
        <v>86</v>
      </c>
      <c r="AW175" s="13" t="s">
        <v>34</v>
      </c>
      <c r="AX175" s="13" t="s">
        <v>78</v>
      </c>
      <c r="AY175" s="156" t="s">
        <v>136</v>
      </c>
    </row>
    <row r="176" spans="2:51" s="12" customFormat="1" ht="10.15">
      <c r="B176" s="147"/>
      <c r="D176" s="148" t="s">
        <v>144</v>
      </c>
      <c r="E176" s="149" t="s">
        <v>1</v>
      </c>
      <c r="F176" s="150" t="s">
        <v>608</v>
      </c>
      <c r="H176" s="151">
        <v>51.776000000000003</v>
      </c>
      <c r="I176" s="152"/>
      <c r="L176" s="147"/>
      <c r="M176" s="153"/>
      <c r="T176" s="154"/>
      <c r="AT176" s="149" t="s">
        <v>144</v>
      </c>
      <c r="AU176" s="149" t="s">
        <v>88</v>
      </c>
      <c r="AV176" s="12" t="s">
        <v>88</v>
      </c>
      <c r="AW176" s="12" t="s">
        <v>34</v>
      </c>
      <c r="AX176" s="12" t="s">
        <v>78</v>
      </c>
      <c r="AY176" s="149" t="s">
        <v>136</v>
      </c>
    </row>
    <row r="177" spans="2:65" s="12" customFormat="1" ht="10.15">
      <c r="B177" s="147"/>
      <c r="D177" s="148" t="s">
        <v>144</v>
      </c>
      <c r="E177" s="149" t="s">
        <v>1</v>
      </c>
      <c r="F177" s="150" t="s">
        <v>609</v>
      </c>
      <c r="H177" s="151">
        <v>6.3239999999999998</v>
      </c>
      <c r="I177" s="152"/>
      <c r="L177" s="147"/>
      <c r="M177" s="153"/>
      <c r="T177" s="154"/>
      <c r="AT177" s="149" t="s">
        <v>144</v>
      </c>
      <c r="AU177" s="149" t="s">
        <v>88</v>
      </c>
      <c r="AV177" s="12" t="s">
        <v>88</v>
      </c>
      <c r="AW177" s="12" t="s">
        <v>34</v>
      </c>
      <c r="AX177" s="12" t="s">
        <v>78</v>
      </c>
      <c r="AY177" s="149" t="s">
        <v>136</v>
      </c>
    </row>
    <row r="178" spans="2:65" s="12" customFormat="1" ht="10.15">
      <c r="B178" s="147"/>
      <c r="D178" s="148" t="s">
        <v>144</v>
      </c>
      <c r="E178" s="149" t="s">
        <v>1</v>
      </c>
      <c r="F178" s="150" t="s">
        <v>610</v>
      </c>
      <c r="H178" s="151">
        <v>103.005</v>
      </c>
      <c r="I178" s="152"/>
      <c r="L178" s="147"/>
      <c r="M178" s="153"/>
      <c r="T178" s="154"/>
      <c r="AT178" s="149" t="s">
        <v>144</v>
      </c>
      <c r="AU178" s="149" t="s">
        <v>88</v>
      </c>
      <c r="AV178" s="12" t="s">
        <v>88</v>
      </c>
      <c r="AW178" s="12" t="s">
        <v>34</v>
      </c>
      <c r="AX178" s="12" t="s">
        <v>78</v>
      </c>
      <c r="AY178" s="149" t="s">
        <v>136</v>
      </c>
    </row>
    <row r="179" spans="2:65" s="13" customFormat="1" ht="10.15">
      <c r="B179" s="155"/>
      <c r="D179" s="148" t="s">
        <v>144</v>
      </c>
      <c r="E179" s="156" t="s">
        <v>1</v>
      </c>
      <c r="F179" s="157" t="s">
        <v>482</v>
      </c>
      <c r="H179" s="156" t="s">
        <v>1</v>
      </c>
      <c r="I179" s="158"/>
      <c r="L179" s="155"/>
      <c r="M179" s="159"/>
      <c r="T179" s="160"/>
      <c r="AT179" s="156" t="s">
        <v>144</v>
      </c>
      <c r="AU179" s="156" t="s">
        <v>88</v>
      </c>
      <c r="AV179" s="13" t="s">
        <v>86</v>
      </c>
      <c r="AW179" s="13" t="s">
        <v>34</v>
      </c>
      <c r="AX179" s="13" t="s">
        <v>78</v>
      </c>
      <c r="AY179" s="156" t="s">
        <v>136</v>
      </c>
    </row>
    <row r="180" spans="2:65" s="12" customFormat="1" ht="10.15">
      <c r="B180" s="147"/>
      <c r="D180" s="148" t="s">
        <v>144</v>
      </c>
      <c r="E180" s="149" t="s">
        <v>1</v>
      </c>
      <c r="F180" s="150" t="s">
        <v>611</v>
      </c>
      <c r="H180" s="151">
        <v>66.608000000000004</v>
      </c>
      <c r="I180" s="152"/>
      <c r="L180" s="147"/>
      <c r="M180" s="153"/>
      <c r="T180" s="154"/>
      <c r="AT180" s="149" t="s">
        <v>144</v>
      </c>
      <c r="AU180" s="149" t="s">
        <v>88</v>
      </c>
      <c r="AV180" s="12" t="s">
        <v>88</v>
      </c>
      <c r="AW180" s="12" t="s">
        <v>34</v>
      </c>
      <c r="AX180" s="12" t="s">
        <v>78</v>
      </c>
      <c r="AY180" s="149" t="s">
        <v>136</v>
      </c>
    </row>
    <row r="181" spans="2:65" s="13" customFormat="1" ht="10.15">
      <c r="B181" s="155"/>
      <c r="D181" s="148" t="s">
        <v>144</v>
      </c>
      <c r="E181" s="156" t="s">
        <v>1</v>
      </c>
      <c r="F181" s="157" t="s">
        <v>612</v>
      </c>
      <c r="H181" s="156" t="s">
        <v>1</v>
      </c>
      <c r="I181" s="158"/>
      <c r="L181" s="155"/>
      <c r="M181" s="159"/>
      <c r="T181" s="160"/>
      <c r="AT181" s="156" t="s">
        <v>144</v>
      </c>
      <c r="AU181" s="156" t="s">
        <v>88</v>
      </c>
      <c r="AV181" s="13" t="s">
        <v>86</v>
      </c>
      <c r="AW181" s="13" t="s">
        <v>34</v>
      </c>
      <c r="AX181" s="13" t="s">
        <v>78</v>
      </c>
      <c r="AY181" s="156" t="s">
        <v>136</v>
      </c>
    </row>
    <row r="182" spans="2:65" s="12" customFormat="1" ht="10.15">
      <c r="B182" s="147"/>
      <c r="D182" s="148" t="s">
        <v>144</v>
      </c>
      <c r="E182" s="149" t="s">
        <v>1</v>
      </c>
      <c r="F182" s="150" t="s">
        <v>613</v>
      </c>
      <c r="H182" s="151">
        <v>112.52200000000001</v>
      </c>
      <c r="I182" s="152"/>
      <c r="L182" s="147"/>
      <c r="M182" s="153"/>
      <c r="T182" s="154"/>
      <c r="AT182" s="149" t="s">
        <v>144</v>
      </c>
      <c r="AU182" s="149" t="s">
        <v>88</v>
      </c>
      <c r="AV182" s="12" t="s">
        <v>88</v>
      </c>
      <c r="AW182" s="12" t="s">
        <v>34</v>
      </c>
      <c r="AX182" s="12" t="s">
        <v>78</v>
      </c>
      <c r="AY182" s="149" t="s">
        <v>136</v>
      </c>
    </row>
    <row r="183" spans="2:65" s="15" customFormat="1" ht="10.15">
      <c r="B183" s="184"/>
      <c r="D183" s="148" t="s">
        <v>144</v>
      </c>
      <c r="E183" s="185" t="s">
        <v>1</v>
      </c>
      <c r="F183" s="186" t="s">
        <v>485</v>
      </c>
      <c r="H183" s="187">
        <v>1427.1200000000001</v>
      </c>
      <c r="I183" s="188"/>
      <c r="L183" s="184"/>
      <c r="M183" s="189"/>
      <c r="T183" s="190"/>
      <c r="AT183" s="185" t="s">
        <v>144</v>
      </c>
      <c r="AU183" s="185" t="s">
        <v>88</v>
      </c>
      <c r="AV183" s="15" t="s">
        <v>149</v>
      </c>
      <c r="AW183" s="15" t="s">
        <v>34</v>
      </c>
      <c r="AX183" s="15" t="s">
        <v>78</v>
      </c>
      <c r="AY183" s="185" t="s">
        <v>136</v>
      </c>
    </row>
    <row r="184" spans="2:65" s="13" customFormat="1" ht="10.15">
      <c r="B184" s="155"/>
      <c r="D184" s="148" t="s">
        <v>144</v>
      </c>
      <c r="E184" s="156" t="s">
        <v>1</v>
      </c>
      <c r="F184" s="157" t="s">
        <v>486</v>
      </c>
      <c r="H184" s="156" t="s">
        <v>1</v>
      </c>
      <c r="I184" s="158"/>
      <c r="L184" s="155"/>
      <c r="M184" s="159"/>
      <c r="T184" s="160"/>
      <c r="AT184" s="156" t="s">
        <v>144</v>
      </c>
      <c r="AU184" s="156" t="s">
        <v>88</v>
      </c>
      <c r="AV184" s="13" t="s">
        <v>86</v>
      </c>
      <c r="AW184" s="13" t="s">
        <v>34</v>
      </c>
      <c r="AX184" s="13" t="s">
        <v>78</v>
      </c>
      <c r="AY184" s="156" t="s">
        <v>136</v>
      </c>
    </row>
    <row r="185" spans="2:65" s="13" customFormat="1" ht="10.15">
      <c r="B185" s="155"/>
      <c r="D185" s="148" t="s">
        <v>144</v>
      </c>
      <c r="E185" s="156" t="s">
        <v>1</v>
      </c>
      <c r="F185" s="157" t="s">
        <v>470</v>
      </c>
      <c r="H185" s="156" t="s">
        <v>1</v>
      </c>
      <c r="I185" s="158"/>
      <c r="L185" s="155"/>
      <c r="M185" s="159"/>
      <c r="T185" s="160"/>
      <c r="AT185" s="156" t="s">
        <v>144</v>
      </c>
      <c r="AU185" s="156" t="s">
        <v>88</v>
      </c>
      <c r="AV185" s="13" t="s">
        <v>86</v>
      </c>
      <c r="AW185" s="13" t="s">
        <v>34</v>
      </c>
      <c r="AX185" s="13" t="s">
        <v>78</v>
      </c>
      <c r="AY185" s="156" t="s">
        <v>136</v>
      </c>
    </row>
    <row r="186" spans="2:65" s="12" customFormat="1" ht="10.15">
      <c r="B186" s="147"/>
      <c r="D186" s="148" t="s">
        <v>144</v>
      </c>
      <c r="E186" s="149" t="s">
        <v>1</v>
      </c>
      <c r="F186" s="150" t="s">
        <v>614</v>
      </c>
      <c r="H186" s="151">
        <v>35.069000000000003</v>
      </c>
      <c r="I186" s="152"/>
      <c r="L186" s="147"/>
      <c r="M186" s="153"/>
      <c r="T186" s="154"/>
      <c r="AT186" s="149" t="s">
        <v>144</v>
      </c>
      <c r="AU186" s="149" t="s">
        <v>88</v>
      </c>
      <c r="AV186" s="12" t="s">
        <v>88</v>
      </c>
      <c r="AW186" s="12" t="s">
        <v>34</v>
      </c>
      <c r="AX186" s="12" t="s">
        <v>78</v>
      </c>
      <c r="AY186" s="149" t="s">
        <v>136</v>
      </c>
    </row>
    <row r="187" spans="2:65" s="15" customFormat="1" ht="10.15">
      <c r="B187" s="184"/>
      <c r="D187" s="148" t="s">
        <v>144</v>
      </c>
      <c r="E187" s="185" t="s">
        <v>1</v>
      </c>
      <c r="F187" s="186" t="s">
        <v>485</v>
      </c>
      <c r="H187" s="187">
        <v>35.069000000000003</v>
      </c>
      <c r="I187" s="188"/>
      <c r="L187" s="184"/>
      <c r="M187" s="189"/>
      <c r="T187" s="190"/>
      <c r="AT187" s="185" t="s">
        <v>144</v>
      </c>
      <c r="AU187" s="185" t="s">
        <v>88</v>
      </c>
      <c r="AV187" s="15" t="s">
        <v>149</v>
      </c>
      <c r="AW187" s="15" t="s">
        <v>34</v>
      </c>
      <c r="AX187" s="15" t="s">
        <v>78</v>
      </c>
      <c r="AY187" s="185" t="s">
        <v>136</v>
      </c>
    </row>
    <row r="188" spans="2:65" s="14" customFormat="1" ht="10.15">
      <c r="B188" s="161"/>
      <c r="D188" s="148" t="s">
        <v>144</v>
      </c>
      <c r="E188" s="162" t="s">
        <v>1</v>
      </c>
      <c r="F188" s="163" t="s">
        <v>157</v>
      </c>
      <c r="H188" s="164">
        <v>1462.1890000000001</v>
      </c>
      <c r="I188" s="165"/>
      <c r="L188" s="161"/>
      <c r="M188" s="166"/>
      <c r="T188" s="167"/>
      <c r="AT188" s="162" t="s">
        <v>144</v>
      </c>
      <c r="AU188" s="162" t="s">
        <v>88</v>
      </c>
      <c r="AV188" s="14" t="s">
        <v>142</v>
      </c>
      <c r="AW188" s="14" t="s">
        <v>34</v>
      </c>
      <c r="AX188" s="14" t="s">
        <v>86</v>
      </c>
      <c r="AY188" s="162" t="s">
        <v>136</v>
      </c>
    </row>
    <row r="189" spans="2:65" s="1" customFormat="1" ht="44.25" customHeight="1">
      <c r="B189" s="32"/>
      <c r="C189" s="133" t="s">
        <v>192</v>
      </c>
      <c r="D189" s="133" t="s">
        <v>138</v>
      </c>
      <c r="E189" s="134" t="s">
        <v>615</v>
      </c>
      <c r="F189" s="135" t="s">
        <v>616</v>
      </c>
      <c r="G189" s="136" t="s">
        <v>141</v>
      </c>
      <c r="H189" s="137">
        <v>270.7</v>
      </c>
      <c r="I189" s="138"/>
      <c r="J189" s="139">
        <f>ROUND(I189*H189,2)</f>
        <v>0</v>
      </c>
      <c r="K189" s="140"/>
      <c r="L189" s="32"/>
      <c r="M189" s="141" t="s">
        <v>1</v>
      </c>
      <c r="N189" s="142" t="s">
        <v>43</v>
      </c>
      <c r="P189" s="143">
        <f>O189*H189</f>
        <v>0</v>
      </c>
      <c r="Q189" s="143">
        <v>2.7000000000000001E-3</v>
      </c>
      <c r="R189" s="143">
        <f>Q189*H189</f>
        <v>0.73089000000000004</v>
      </c>
      <c r="S189" s="143">
        <v>0</v>
      </c>
      <c r="T189" s="144">
        <f>S189*H189</f>
        <v>0</v>
      </c>
      <c r="AR189" s="145" t="s">
        <v>142</v>
      </c>
      <c r="AT189" s="145" t="s">
        <v>138</v>
      </c>
      <c r="AU189" s="145" t="s">
        <v>88</v>
      </c>
      <c r="AY189" s="17" t="s">
        <v>136</v>
      </c>
      <c r="BE189" s="146">
        <f>IF(N189="základní",J189,0)</f>
        <v>0</v>
      </c>
      <c r="BF189" s="146">
        <f>IF(N189="snížená",J189,0)</f>
        <v>0</v>
      </c>
      <c r="BG189" s="146">
        <f>IF(N189="zákl. přenesená",J189,0)</f>
        <v>0</v>
      </c>
      <c r="BH189" s="146">
        <f>IF(N189="sníž. přenesená",J189,0)</f>
        <v>0</v>
      </c>
      <c r="BI189" s="146">
        <f>IF(N189="nulová",J189,0)</f>
        <v>0</v>
      </c>
      <c r="BJ189" s="17" t="s">
        <v>86</v>
      </c>
      <c r="BK189" s="146">
        <f>ROUND(I189*H189,2)</f>
        <v>0</v>
      </c>
      <c r="BL189" s="17" t="s">
        <v>142</v>
      </c>
      <c r="BM189" s="145" t="s">
        <v>617</v>
      </c>
    </row>
    <row r="190" spans="2:65" s="1" customFormat="1" ht="21.75" customHeight="1">
      <c r="B190" s="32"/>
      <c r="C190" s="133" t="s">
        <v>198</v>
      </c>
      <c r="D190" s="133" t="s">
        <v>138</v>
      </c>
      <c r="E190" s="134" t="s">
        <v>158</v>
      </c>
      <c r="F190" s="135" t="s">
        <v>159</v>
      </c>
      <c r="G190" s="136" t="s">
        <v>160</v>
      </c>
      <c r="H190" s="137">
        <v>3140.991</v>
      </c>
      <c r="I190" s="138"/>
      <c r="J190" s="139">
        <f>ROUND(I190*H190,2)</f>
        <v>0</v>
      </c>
      <c r="K190" s="140"/>
      <c r="L190" s="32"/>
      <c r="M190" s="141" t="s">
        <v>1</v>
      </c>
      <c r="N190" s="142" t="s">
        <v>43</v>
      </c>
      <c r="P190" s="143">
        <f>O190*H190</f>
        <v>0</v>
      </c>
      <c r="Q190" s="143">
        <v>6.9999999999999999E-4</v>
      </c>
      <c r="R190" s="143">
        <f>Q190*H190</f>
        <v>2.1986936999999998</v>
      </c>
      <c r="S190" s="143">
        <v>0</v>
      </c>
      <c r="T190" s="144">
        <f>S190*H190</f>
        <v>0</v>
      </c>
      <c r="AR190" s="145" t="s">
        <v>142</v>
      </c>
      <c r="AT190" s="145" t="s">
        <v>138</v>
      </c>
      <c r="AU190" s="145" t="s">
        <v>88</v>
      </c>
      <c r="AY190" s="17" t="s">
        <v>136</v>
      </c>
      <c r="BE190" s="146">
        <f>IF(N190="základní",J190,0)</f>
        <v>0</v>
      </c>
      <c r="BF190" s="146">
        <f>IF(N190="snížená",J190,0)</f>
        <v>0</v>
      </c>
      <c r="BG190" s="146">
        <f>IF(N190="zákl. přenesená",J190,0)</f>
        <v>0</v>
      </c>
      <c r="BH190" s="146">
        <f>IF(N190="sníž. přenesená",J190,0)</f>
        <v>0</v>
      </c>
      <c r="BI190" s="146">
        <f>IF(N190="nulová",J190,0)</f>
        <v>0</v>
      </c>
      <c r="BJ190" s="17" t="s">
        <v>86</v>
      </c>
      <c r="BK190" s="146">
        <f>ROUND(I190*H190,2)</f>
        <v>0</v>
      </c>
      <c r="BL190" s="17" t="s">
        <v>142</v>
      </c>
      <c r="BM190" s="145" t="s">
        <v>618</v>
      </c>
    </row>
    <row r="191" spans="2:65" s="13" customFormat="1" ht="10.15">
      <c r="B191" s="155"/>
      <c r="D191" s="148" t="s">
        <v>144</v>
      </c>
      <c r="E191" s="156" t="s">
        <v>1</v>
      </c>
      <c r="F191" s="157" t="s">
        <v>370</v>
      </c>
      <c r="H191" s="156" t="s">
        <v>1</v>
      </c>
      <c r="I191" s="158"/>
      <c r="L191" s="155"/>
      <c r="M191" s="159"/>
      <c r="T191" s="160"/>
      <c r="AT191" s="156" t="s">
        <v>144</v>
      </c>
      <c r="AU191" s="156" t="s">
        <v>88</v>
      </c>
      <c r="AV191" s="13" t="s">
        <v>86</v>
      </c>
      <c r="AW191" s="13" t="s">
        <v>34</v>
      </c>
      <c r="AX191" s="13" t="s">
        <v>78</v>
      </c>
      <c r="AY191" s="156" t="s">
        <v>136</v>
      </c>
    </row>
    <row r="192" spans="2:65" s="12" customFormat="1" ht="10.15">
      <c r="B192" s="147"/>
      <c r="D192" s="148" t="s">
        <v>144</v>
      </c>
      <c r="E192" s="149" t="s">
        <v>1</v>
      </c>
      <c r="F192" s="150" t="s">
        <v>619</v>
      </c>
      <c r="H192" s="151">
        <v>23.75</v>
      </c>
      <c r="I192" s="152"/>
      <c r="L192" s="147"/>
      <c r="M192" s="153"/>
      <c r="T192" s="154"/>
      <c r="AT192" s="149" t="s">
        <v>144</v>
      </c>
      <c r="AU192" s="149" t="s">
        <v>88</v>
      </c>
      <c r="AV192" s="12" t="s">
        <v>88</v>
      </c>
      <c r="AW192" s="12" t="s">
        <v>34</v>
      </c>
      <c r="AX192" s="12" t="s">
        <v>78</v>
      </c>
      <c r="AY192" s="149" t="s">
        <v>136</v>
      </c>
    </row>
    <row r="193" spans="2:51" s="12" customFormat="1" ht="10.15">
      <c r="B193" s="147"/>
      <c r="D193" s="148" t="s">
        <v>144</v>
      </c>
      <c r="E193" s="149" t="s">
        <v>1</v>
      </c>
      <c r="F193" s="150" t="s">
        <v>620</v>
      </c>
      <c r="H193" s="151">
        <v>26</v>
      </c>
      <c r="I193" s="152"/>
      <c r="L193" s="147"/>
      <c r="M193" s="153"/>
      <c r="T193" s="154"/>
      <c r="AT193" s="149" t="s">
        <v>144</v>
      </c>
      <c r="AU193" s="149" t="s">
        <v>88</v>
      </c>
      <c r="AV193" s="12" t="s">
        <v>88</v>
      </c>
      <c r="AW193" s="12" t="s">
        <v>34</v>
      </c>
      <c r="AX193" s="12" t="s">
        <v>78</v>
      </c>
      <c r="AY193" s="149" t="s">
        <v>136</v>
      </c>
    </row>
    <row r="194" spans="2:51" s="12" customFormat="1" ht="10.15">
      <c r="B194" s="147"/>
      <c r="D194" s="148" t="s">
        <v>144</v>
      </c>
      <c r="E194" s="149" t="s">
        <v>1</v>
      </c>
      <c r="F194" s="150" t="s">
        <v>621</v>
      </c>
      <c r="H194" s="151">
        <v>25.2</v>
      </c>
      <c r="I194" s="152"/>
      <c r="L194" s="147"/>
      <c r="M194" s="153"/>
      <c r="T194" s="154"/>
      <c r="AT194" s="149" t="s">
        <v>144</v>
      </c>
      <c r="AU194" s="149" t="s">
        <v>88</v>
      </c>
      <c r="AV194" s="12" t="s">
        <v>88</v>
      </c>
      <c r="AW194" s="12" t="s">
        <v>34</v>
      </c>
      <c r="AX194" s="12" t="s">
        <v>78</v>
      </c>
      <c r="AY194" s="149" t="s">
        <v>136</v>
      </c>
    </row>
    <row r="195" spans="2:51" s="12" customFormat="1" ht="10.15">
      <c r="B195" s="147"/>
      <c r="D195" s="148" t="s">
        <v>144</v>
      </c>
      <c r="E195" s="149" t="s">
        <v>1</v>
      </c>
      <c r="F195" s="150" t="s">
        <v>622</v>
      </c>
      <c r="H195" s="151">
        <v>36</v>
      </c>
      <c r="I195" s="152"/>
      <c r="L195" s="147"/>
      <c r="M195" s="153"/>
      <c r="T195" s="154"/>
      <c r="AT195" s="149" t="s">
        <v>144</v>
      </c>
      <c r="AU195" s="149" t="s">
        <v>88</v>
      </c>
      <c r="AV195" s="12" t="s">
        <v>88</v>
      </c>
      <c r="AW195" s="12" t="s">
        <v>34</v>
      </c>
      <c r="AX195" s="12" t="s">
        <v>78</v>
      </c>
      <c r="AY195" s="149" t="s">
        <v>136</v>
      </c>
    </row>
    <row r="196" spans="2:51" s="12" customFormat="1" ht="10.15">
      <c r="B196" s="147"/>
      <c r="D196" s="148" t="s">
        <v>144</v>
      </c>
      <c r="E196" s="149" t="s">
        <v>1</v>
      </c>
      <c r="F196" s="150" t="s">
        <v>623</v>
      </c>
      <c r="H196" s="151">
        <v>21.45</v>
      </c>
      <c r="I196" s="152"/>
      <c r="L196" s="147"/>
      <c r="M196" s="153"/>
      <c r="T196" s="154"/>
      <c r="AT196" s="149" t="s">
        <v>144</v>
      </c>
      <c r="AU196" s="149" t="s">
        <v>88</v>
      </c>
      <c r="AV196" s="12" t="s">
        <v>88</v>
      </c>
      <c r="AW196" s="12" t="s">
        <v>34</v>
      </c>
      <c r="AX196" s="12" t="s">
        <v>78</v>
      </c>
      <c r="AY196" s="149" t="s">
        <v>136</v>
      </c>
    </row>
    <row r="197" spans="2:51" s="12" customFormat="1" ht="10.15">
      <c r="B197" s="147"/>
      <c r="D197" s="148" t="s">
        <v>144</v>
      </c>
      <c r="E197" s="149" t="s">
        <v>1</v>
      </c>
      <c r="F197" s="150" t="s">
        <v>624</v>
      </c>
      <c r="H197" s="151">
        <v>35.1</v>
      </c>
      <c r="I197" s="152"/>
      <c r="L197" s="147"/>
      <c r="M197" s="153"/>
      <c r="T197" s="154"/>
      <c r="AT197" s="149" t="s">
        <v>144</v>
      </c>
      <c r="AU197" s="149" t="s">
        <v>88</v>
      </c>
      <c r="AV197" s="12" t="s">
        <v>88</v>
      </c>
      <c r="AW197" s="12" t="s">
        <v>34</v>
      </c>
      <c r="AX197" s="12" t="s">
        <v>78</v>
      </c>
      <c r="AY197" s="149" t="s">
        <v>136</v>
      </c>
    </row>
    <row r="198" spans="2:51" s="13" customFormat="1" ht="10.15">
      <c r="B198" s="155"/>
      <c r="D198" s="148" t="s">
        <v>144</v>
      </c>
      <c r="E198" s="156" t="s">
        <v>1</v>
      </c>
      <c r="F198" s="157" t="s">
        <v>472</v>
      </c>
      <c r="H198" s="156" t="s">
        <v>1</v>
      </c>
      <c r="I198" s="158"/>
      <c r="L198" s="155"/>
      <c r="M198" s="159"/>
      <c r="T198" s="160"/>
      <c r="AT198" s="156" t="s">
        <v>144</v>
      </c>
      <c r="AU198" s="156" t="s">
        <v>88</v>
      </c>
      <c r="AV198" s="13" t="s">
        <v>86</v>
      </c>
      <c r="AW198" s="13" t="s">
        <v>34</v>
      </c>
      <c r="AX198" s="13" t="s">
        <v>78</v>
      </c>
      <c r="AY198" s="156" t="s">
        <v>136</v>
      </c>
    </row>
    <row r="199" spans="2:51" s="13" customFormat="1" ht="10.15">
      <c r="B199" s="155"/>
      <c r="D199" s="148" t="s">
        <v>144</v>
      </c>
      <c r="E199" s="156" t="s">
        <v>1</v>
      </c>
      <c r="F199" s="157" t="s">
        <v>480</v>
      </c>
      <c r="H199" s="156" t="s">
        <v>1</v>
      </c>
      <c r="I199" s="158"/>
      <c r="L199" s="155"/>
      <c r="M199" s="159"/>
      <c r="T199" s="160"/>
      <c r="AT199" s="156" t="s">
        <v>144</v>
      </c>
      <c r="AU199" s="156" t="s">
        <v>88</v>
      </c>
      <c r="AV199" s="13" t="s">
        <v>86</v>
      </c>
      <c r="AW199" s="13" t="s">
        <v>34</v>
      </c>
      <c r="AX199" s="13" t="s">
        <v>78</v>
      </c>
      <c r="AY199" s="156" t="s">
        <v>136</v>
      </c>
    </row>
    <row r="200" spans="2:51" s="12" customFormat="1" ht="10.15">
      <c r="B200" s="147"/>
      <c r="D200" s="148" t="s">
        <v>144</v>
      </c>
      <c r="E200" s="149" t="s">
        <v>1</v>
      </c>
      <c r="F200" s="150" t="s">
        <v>625</v>
      </c>
      <c r="H200" s="151">
        <v>62.64</v>
      </c>
      <c r="I200" s="152"/>
      <c r="L200" s="147"/>
      <c r="M200" s="153"/>
      <c r="T200" s="154"/>
      <c r="AT200" s="149" t="s">
        <v>144</v>
      </c>
      <c r="AU200" s="149" t="s">
        <v>88</v>
      </c>
      <c r="AV200" s="12" t="s">
        <v>88</v>
      </c>
      <c r="AW200" s="12" t="s">
        <v>34</v>
      </c>
      <c r="AX200" s="12" t="s">
        <v>78</v>
      </c>
      <c r="AY200" s="149" t="s">
        <v>136</v>
      </c>
    </row>
    <row r="201" spans="2:51" s="12" customFormat="1" ht="10.15">
      <c r="B201" s="147"/>
      <c r="D201" s="148" t="s">
        <v>144</v>
      </c>
      <c r="E201" s="149" t="s">
        <v>1</v>
      </c>
      <c r="F201" s="150" t="s">
        <v>626</v>
      </c>
      <c r="H201" s="151">
        <v>60.112000000000002</v>
      </c>
      <c r="I201" s="152"/>
      <c r="L201" s="147"/>
      <c r="M201" s="153"/>
      <c r="T201" s="154"/>
      <c r="AT201" s="149" t="s">
        <v>144</v>
      </c>
      <c r="AU201" s="149" t="s">
        <v>88</v>
      </c>
      <c r="AV201" s="12" t="s">
        <v>88</v>
      </c>
      <c r="AW201" s="12" t="s">
        <v>34</v>
      </c>
      <c r="AX201" s="12" t="s">
        <v>78</v>
      </c>
      <c r="AY201" s="149" t="s">
        <v>136</v>
      </c>
    </row>
    <row r="202" spans="2:51" s="12" customFormat="1" ht="10.15">
      <c r="B202" s="147"/>
      <c r="D202" s="148" t="s">
        <v>144</v>
      </c>
      <c r="E202" s="149" t="s">
        <v>1</v>
      </c>
      <c r="F202" s="150" t="s">
        <v>627</v>
      </c>
      <c r="H202" s="151">
        <v>541.88900000000001</v>
      </c>
      <c r="I202" s="152"/>
      <c r="L202" s="147"/>
      <c r="M202" s="153"/>
      <c r="T202" s="154"/>
      <c r="AT202" s="149" t="s">
        <v>144</v>
      </c>
      <c r="AU202" s="149" t="s">
        <v>88</v>
      </c>
      <c r="AV202" s="12" t="s">
        <v>88</v>
      </c>
      <c r="AW202" s="12" t="s">
        <v>34</v>
      </c>
      <c r="AX202" s="12" t="s">
        <v>78</v>
      </c>
      <c r="AY202" s="149" t="s">
        <v>136</v>
      </c>
    </row>
    <row r="203" spans="2:51" s="12" customFormat="1" ht="10.15">
      <c r="B203" s="147"/>
      <c r="D203" s="148" t="s">
        <v>144</v>
      </c>
      <c r="E203" s="149" t="s">
        <v>1</v>
      </c>
      <c r="F203" s="150" t="s">
        <v>628</v>
      </c>
      <c r="H203" s="151">
        <v>24.363</v>
      </c>
      <c r="I203" s="152"/>
      <c r="L203" s="147"/>
      <c r="M203" s="153"/>
      <c r="T203" s="154"/>
      <c r="AT203" s="149" t="s">
        <v>144</v>
      </c>
      <c r="AU203" s="149" t="s">
        <v>88</v>
      </c>
      <c r="AV203" s="12" t="s">
        <v>88</v>
      </c>
      <c r="AW203" s="12" t="s">
        <v>34</v>
      </c>
      <c r="AX203" s="12" t="s">
        <v>78</v>
      </c>
      <c r="AY203" s="149" t="s">
        <v>136</v>
      </c>
    </row>
    <row r="204" spans="2:51" s="12" customFormat="1" ht="10.15">
      <c r="B204" s="147"/>
      <c r="D204" s="148" t="s">
        <v>144</v>
      </c>
      <c r="E204" s="149" t="s">
        <v>1</v>
      </c>
      <c r="F204" s="150" t="s">
        <v>629</v>
      </c>
      <c r="H204" s="151">
        <v>38.744999999999997</v>
      </c>
      <c r="I204" s="152"/>
      <c r="L204" s="147"/>
      <c r="M204" s="153"/>
      <c r="T204" s="154"/>
      <c r="AT204" s="149" t="s">
        <v>144</v>
      </c>
      <c r="AU204" s="149" t="s">
        <v>88</v>
      </c>
      <c r="AV204" s="12" t="s">
        <v>88</v>
      </c>
      <c r="AW204" s="12" t="s">
        <v>34</v>
      </c>
      <c r="AX204" s="12" t="s">
        <v>78</v>
      </c>
      <c r="AY204" s="149" t="s">
        <v>136</v>
      </c>
    </row>
    <row r="205" spans="2:51" s="12" customFormat="1" ht="10.15">
      <c r="B205" s="147"/>
      <c r="D205" s="148" t="s">
        <v>144</v>
      </c>
      <c r="E205" s="149" t="s">
        <v>1</v>
      </c>
      <c r="F205" s="150" t="s">
        <v>630</v>
      </c>
      <c r="H205" s="151">
        <v>29.888999999999999</v>
      </c>
      <c r="I205" s="152"/>
      <c r="L205" s="147"/>
      <c r="M205" s="153"/>
      <c r="T205" s="154"/>
      <c r="AT205" s="149" t="s">
        <v>144</v>
      </c>
      <c r="AU205" s="149" t="s">
        <v>88</v>
      </c>
      <c r="AV205" s="12" t="s">
        <v>88</v>
      </c>
      <c r="AW205" s="12" t="s">
        <v>34</v>
      </c>
      <c r="AX205" s="12" t="s">
        <v>78</v>
      </c>
      <c r="AY205" s="149" t="s">
        <v>136</v>
      </c>
    </row>
    <row r="206" spans="2:51" s="12" customFormat="1" ht="10.15">
      <c r="B206" s="147"/>
      <c r="D206" s="148" t="s">
        <v>144</v>
      </c>
      <c r="E206" s="149" t="s">
        <v>1</v>
      </c>
      <c r="F206" s="150" t="s">
        <v>631</v>
      </c>
      <c r="H206" s="151">
        <v>30.516999999999999</v>
      </c>
      <c r="I206" s="152"/>
      <c r="L206" s="147"/>
      <c r="M206" s="153"/>
      <c r="T206" s="154"/>
      <c r="AT206" s="149" t="s">
        <v>144</v>
      </c>
      <c r="AU206" s="149" t="s">
        <v>88</v>
      </c>
      <c r="AV206" s="12" t="s">
        <v>88</v>
      </c>
      <c r="AW206" s="12" t="s">
        <v>34</v>
      </c>
      <c r="AX206" s="12" t="s">
        <v>78</v>
      </c>
      <c r="AY206" s="149" t="s">
        <v>136</v>
      </c>
    </row>
    <row r="207" spans="2:51" s="12" customFormat="1" ht="10.15">
      <c r="B207" s="147"/>
      <c r="D207" s="148" t="s">
        <v>144</v>
      </c>
      <c r="E207" s="149" t="s">
        <v>1</v>
      </c>
      <c r="F207" s="150" t="s">
        <v>632</v>
      </c>
      <c r="H207" s="151">
        <v>902.23199999999997</v>
      </c>
      <c r="I207" s="152"/>
      <c r="L207" s="147"/>
      <c r="M207" s="153"/>
      <c r="T207" s="154"/>
      <c r="AT207" s="149" t="s">
        <v>144</v>
      </c>
      <c r="AU207" s="149" t="s">
        <v>88</v>
      </c>
      <c r="AV207" s="12" t="s">
        <v>88</v>
      </c>
      <c r="AW207" s="12" t="s">
        <v>34</v>
      </c>
      <c r="AX207" s="12" t="s">
        <v>78</v>
      </c>
      <c r="AY207" s="149" t="s">
        <v>136</v>
      </c>
    </row>
    <row r="208" spans="2:51" s="12" customFormat="1" ht="10.15">
      <c r="B208" s="147"/>
      <c r="D208" s="148" t="s">
        <v>144</v>
      </c>
      <c r="E208" s="149" t="s">
        <v>1</v>
      </c>
      <c r="F208" s="150" t="s">
        <v>633</v>
      </c>
      <c r="H208" s="151">
        <v>25.856999999999999</v>
      </c>
      <c r="I208" s="152"/>
      <c r="L208" s="147"/>
      <c r="M208" s="153"/>
      <c r="T208" s="154"/>
      <c r="AT208" s="149" t="s">
        <v>144</v>
      </c>
      <c r="AU208" s="149" t="s">
        <v>88</v>
      </c>
      <c r="AV208" s="12" t="s">
        <v>88</v>
      </c>
      <c r="AW208" s="12" t="s">
        <v>34</v>
      </c>
      <c r="AX208" s="12" t="s">
        <v>78</v>
      </c>
      <c r="AY208" s="149" t="s">
        <v>136</v>
      </c>
    </row>
    <row r="209" spans="2:65" s="12" customFormat="1" ht="10.15">
      <c r="B209" s="147"/>
      <c r="D209" s="148" t="s">
        <v>144</v>
      </c>
      <c r="E209" s="149" t="s">
        <v>1</v>
      </c>
      <c r="F209" s="150" t="s">
        <v>634</v>
      </c>
      <c r="H209" s="151">
        <v>50.23</v>
      </c>
      <c r="I209" s="152"/>
      <c r="L209" s="147"/>
      <c r="M209" s="153"/>
      <c r="T209" s="154"/>
      <c r="AT209" s="149" t="s">
        <v>144</v>
      </c>
      <c r="AU209" s="149" t="s">
        <v>88</v>
      </c>
      <c r="AV209" s="12" t="s">
        <v>88</v>
      </c>
      <c r="AW209" s="12" t="s">
        <v>34</v>
      </c>
      <c r="AX209" s="12" t="s">
        <v>78</v>
      </c>
      <c r="AY209" s="149" t="s">
        <v>136</v>
      </c>
    </row>
    <row r="210" spans="2:65" s="12" customFormat="1" ht="10.15">
      <c r="B210" s="147"/>
      <c r="D210" s="148" t="s">
        <v>144</v>
      </c>
      <c r="E210" s="149" t="s">
        <v>1</v>
      </c>
      <c r="F210" s="150" t="s">
        <v>635</v>
      </c>
      <c r="H210" s="151">
        <v>29.744</v>
      </c>
      <c r="I210" s="152"/>
      <c r="L210" s="147"/>
      <c r="M210" s="153"/>
      <c r="T210" s="154"/>
      <c r="AT210" s="149" t="s">
        <v>144</v>
      </c>
      <c r="AU210" s="149" t="s">
        <v>88</v>
      </c>
      <c r="AV210" s="12" t="s">
        <v>88</v>
      </c>
      <c r="AW210" s="12" t="s">
        <v>34</v>
      </c>
      <c r="AX210" s="12" t="s">
        <v>78</v>
      </c>
      <c r="AY210" s="149" t="s">
        <v>136</v>
      </c>
    </row>
    <row r="211" spans="2:65" s="12" customFormat="1" ht="10.15">
      <c r="B211" s="147"/>
      <c r="D211" s="148" t="s">
        <v>144</v>
      </c>
      <c r="E211" s="149" t="s">
        <v>1</v>
      </c>
      <c r="F211" s="150" t="s">
        <v>636</v>
      </c>
      <c r="H211" s="151">
        <v>406.04599999999999</v>
      </c>
      <c r="I211" s="152"/>
      <c r="L211" s="147"/>
      <c r="M211" s="153"/>
      <c r="T211" s="154"/>
      <c r="AT211" s="149" t="s">
        <v>144</v>
      </c>
      <c r="AU211" s="149" t="s">
        <v>88</v>
      </c>
      <c r="AV211" s="12" t="s">
        <v>88</v>
      </c>
      <c r="AW211" s="12" t="s">
        <v>34</v>
      </c>
      <c r="AX211" s="12" t="s">
        <v>78</v>
      </c>
      <c r="AY211" s="149" t="s">
        <v>136</v>
      </c>
    </row>
    <row r="212" spans="2:65" s="13" customFormat="1" ht="10.15">
      <c r="B212" s="155"/>
      <c r="D212" s="148" t="s">
        <v>144</v>
      </c>
      <c r="E212" s="156" t="s">
        <v>1</v>
      </c>
      <c r="F212" s="157" t="s">
        <v>607</v>
      </c>
      <c r="H212" s="156" t="s">
        <v>1</v>
      </c>
      <c r="I212" s="158"/>
      <c r="L212" s="155"/>
      <c r="M212" s="159"/>
      <c r="T212" s="160"/>
      <c r="AT212" s="156" t="s">
        <v>144</v>
      </c>
      <c r="AU212" s="156" t="s">
        <v>88</v>
      </c>
      <c r="AV212" s="13" t="s">
        <v>86</v>
      </c>
      <c r="AW212" s="13" t="s">
        <v>34</v>
      </c>
      <c r="AX212" s="13" t="s">
        <v>78</v>
      </c>
      <c r="AY212" s="156" t="s">
        <v>136</v>
      </c>
    </row>
    <row r="213" spans="2:65" s="12" customFormat="1" ht="10.15">
      <c r="B213" s="147"/>
      <c r="D213" s="148" t="s">
        <v>144</v>
      </c>
      <c r="E213" s="149" t="s">
        <v>1</v>
      </c>
      <c r="F213" s="150" t="s">
        <v>637</v>
      </c>
      <c r="H213" s="151">
        <v>116.82899999999999</v>
      </c>
      <c r="I213" s="152"/>
      <c r="L213" s="147"/>
      <c r="M213" s="153"/>
      <c r="T213" s="154"/>
      <c r="AT213" s="149" t="s">
        <v>144</v>
      </c>
      <c r="AU213" s="149" t="s">
        <v>88</v>
      </c>
      <c r="AV213" s="12" t="s">
        <v>88</v>
      </c>
      <c r="AW213" s="12" t="s">
        <v>34</v>
      </c>
      <c r="AX213" s="12" t="s">
        <v>78</v>
      </c>
      <c r="AY213" s="149" t="s">
        <v>136</v>
      </c>
    </row>
    <row r="214" spans="2:65" s="12" customFormat="1" ht="10.15">
      <c r="B214" s="147"/>
      <c r="D214" s="148" t="s">
        <v>144</v>
      </c>
      <c r="E214" s="149" t="s">
        <v>1</v>
      </c>
      <c r="F214" s="150" t="s">
        <v>638</v>
      </c>
      <c r="H214" s="151">
        <v>250.81800000000001</v>
      </c>
      <c r="I214" s="152"/>
      <c r="L214" s="147"/>
      <c r="M214" s="153"/>
      <c r="T214" s="154"/>
      <c r="AT214" s="149" t="s">
        <v>144</v>
      </c>
      <c r="AU214" s="149" t="s">
        <v>88</v>
      </c>
      <c r="AV214" s="12" t="s">
        <v>88</v>
      </c>
      <c r="AW214" s="12" t="s">
        <v>34</v>
      </c>
      <c r="AX214" s="12" t="s">
        <v>78</v>
      </c>
      <c r="AY214" s="149" t="s">
        <v>136</v>
      </c>
    </row>
    <row r="215" spans="2:65" s="13" customFormat="1" ht="10.15">
      <c r="B215" s="155"/>
      <c r="D215" s="148" t="s">
        <v>144</v>
      </c>
      <c r="E215" s="156" t="s">
        <v>1</v>
      </c>
      <c r="F215" s="157" t="s">
        <v>482</v>
      </c>
      <c r="H215" s="156" t="s">
        <v>1</v>
      </c>
      <c r="I215" s="158"/>
      <c r="L215" s="155"/>
      <c r="M215" s="159"/>
      <c r="T215" s="160"/>
      <c r="AT215" s="156" t="s">
        <v>144</v>
      </c>
      <c r="AU215" s="156" t="s">
        <v>88</v>
      </c>
      <c r="AV215" s="13" t="s">
        <v>86</v>
      </c>
      <c r="AW215" s="13" t="s">
        <v>34</v>
      </c>
      <c r="AX215" s="13" t="s">
        <v>78</v>
      </c>
      <c r="AY215" s="156" t="s">
        <v>136</v>
      </c>
    </row>
    <row r="216" spans="2:65" s="12" customFormat="1" ht="10.15">
      <c r="B216" s="147"/>
      <c r="D216" s="148" t="s">
        <v>144</v>
      </c>
      <c r="E216" s="149" t="s">
        <v>1</v>
      </c>
      <c r="F216" s="150" t="s">
        <v>639</v>
      </c>
      <c r="H216" s="151">
        <v>149.86799999999999</v>
      </c>
      <c r="I216" s="152"/>
      <c r="L216" s="147"/>
      <c r="M216" s="153"/>
      <c r="T216" s="154"/>
      <c r="AT216" s="149" t="s">
        <v>144</v>
      </c>
      <c r="AU216" s="149" t="s">
        <v>88</v>
      </c>
      <c r="AV216" s="12" t="s">
        <v>88</v>
      </c>
      <c r="AW216" s="12" t="s">
        <v>34</v>
      </c>
      <c r="AX216" s="12" t="s">
        <v>78</v>
      </c>
      <c r="AY216" s="149" t="s">
        <v>136</v>
      </c>
    </row>
    <row r="217" spans="2:65" s="13" customFormat="1" ht="10.15">
      <c r="B217" s="155"/>
      <c r="D217" s="148" t="s">
        <v>144</v>
      </c>
      <c r="E217" s="156" t="s">
        <v>1</v>
      </c>
      <c r="F217" s="157" t="s">
        <v>612</v>
      </c>
      <c r="H217" s="156" t="s">
        <v>1</v>
      </c>
      <c r="I217" s="158"/>
      <c r="L217" s="155"/>
      <c r="M217" s="159"/>
      <c r="T217" s="160"/>
      <c r="AT217" s="156" t="s">
        <v>144</v>
      </c>
      <c r="AU217" s="156" t="s">
        <v>88</v>
      </c>
      <c r="AV217" s="13" t="s">
        <v>86</v>
      </c>
      <c r="AW217" s="13" t="s">
        <v>34</v>
      </c>
      <c r="AX217" s="13" t="s">
        <v>78</v>
      </c>
      <c r="AY217" s="156" t="s">
        <v>136</v>
      </c>
    </row>
    <row r="218" spans="2:65" s="12" customFormat="1" ht="10.15">
      <c r="B218" s="147"/>
      <c r="D218" s="148" t="s">
        <v>144</v>
      </c>
      <c r="E218" s="149" t="s">
        <v>1</v>
      </c>
      <c r="F218" s="150" t="s">
        <v>640</v>
      </c>
      <c r="H218" s="151">
        <v>253.71199999999999</v>
      </c>
      <c r="I218" s="152"/>
      <c r="L218" s="147"/>
      <c r="M218" s="153"/>
      <c r="T218" s="154"/>
      <c r="AT218" s="149" t="s">
        <v>144</v>
      </c>
      <c r="AU218" s="149" t="s">
        <v>88</v>
      </c>
      <c r="AV218" s="12" t="s">
        <v>88</v>
      </c>
      <c r="AW218" s="12" t="s">
        <v>34</v>
      </c>
      <c r="AX218" s="12" t="s">
        <v>78</v>
      </c>
      <c r="AY218" s="149" t="s">
        <v>136</v>
      </c>
    </row>
    <row r="219" spans="2:65" s="14" customFormat="1" ht="10.15">
      <c r="B219" s="161"/>
      <c r="D219" s="148" t="s">
        <v>144</v>
      </c>
      <c r="E219" s="162" t="s">
        <v>1</v>
      </c>
      <c r="F219" s="163" t="s">
        <v>157</v>
      </c>
      <c r="H219" s="164">
        <v>3140.9910000000004</v>
      </c>
      <c r="I219" s="165"/>
      <c r="L219" s="161"/>
      <c r="M219" s="166"/>
      <c r="T219" s="167"/>
      <c r="AT219" s="162" t="s">
        <v>144</v>
      </c>
      <c r="AU219" s="162" t="s">
        <v>88</v>
      </c>
      <c r="AV219" s="14" t="s">
        <v>142</v>
      </c>
      <c r="AW219" s="14" t="s">
        <v>34</v>
      </c>
      <c r="AX219" s="14" t="s">
        <v>86</v>
      </c>
      <c r="AY219" s="162" t="s">
        <v>136</v>
      </c>
    </row>
    <row r="220" spans="2:65" s="1" customFormat="1" ht="16.5" customHeight="1">
      <c r="B220" s="32"/>
      <c r="C220" s="133" t="s">
        <v>205</v>
      </c>
      <c r="D220" s="133" t="s">
        <v>138</v>
      </c>
      <c r="E220" s="134" t="s">
        <v>164</v>
      </c>
      <c r="F220" s="135" t="s">
        <v>165</v>
      </c>
      <c r="G220" s="136" t="s">
        <v>160</v>
      </c>
      <c r="H220" s="137">
        <v>3140.991</v>
      </c>
      <c r="I220" s="138"/>
      <c r="J220" s="139">
        <f>ROUND(I220*H220,2)</f>
        <v>0</v>
      </c>
      <c r="K220" s="140"/>
      <c r="L220" s="32"/>
      <c r="M220" s="141" t="s">
        <v>1</v>
      </c>
      <c r="N220" s="142" t="s">
        <v>43</v>
      </c>
      <c r="P220" s="143">
        <f>O220*H220</f>
        <v>0</v>
      </c>
      <c r="Q220" s="143">
        <v>0</v>
      </c>
      <c r="R220" s="143">
        <f>Q220*H220</f>
        <v>0</v>
      </c>
      <c r="S220" s="143">
        <v>0</v>
      </c>
      <c r="T220" s="144">
        <f>S220*H220</f>
        <v>0</v>
      </c>
      <c r="AR220" s="145" t="s">
        <v>142</v>
      </c>
      <c r="AT220" s="145" t="s">
        <v>138</v>
      </c>
      <c r="AU220" s="145" t="s">
        <v>88</v>
      </c>
      <c r="AY220" s="17" t="s">
        <v>136</v>
      </c>
      <c r="BE220" s="146">
        <f>IF(N220="základní",J220,0)</f>
        <v>0</v>
      </c>
      <c r="BF220" s="146">
        <f>IF(N220="snížená",J220,0)</f>
        <v>0</v>
      </c>
      <c r="BG220" s="146">
        <f>IF(N220="zákl. přenesená",J220,0)</f>
        <v>0</v>
      </c>
      <c r="BH220" s="146">
        <f>IF(N220="sníž. přenesená",J220,0)</f>
        <v>0</v>
      </c>
      <c r="BI220" s="146">
        <f>IF(N220="nulová",J220,0)</f>
        <v>0</v>
      </c>
      <c r="BJ220" s="17" t="s">
        <v>86</v>
      </c>
      <c r="BK220" s="146">
        <f>ROUND(I220*H220,2)</f>
        <v>0</v>
      </c>
      <c r="BL220" s="17" t="s">
        <v>142</v>
      </c>
      <c r="BM220" s="145" t="s">
        <v>641</v>
      </c>
    </row>
    <row r="221" spans="2:65" s="12" customFormat="1" ht="10.15">
      <c r="B221" s="147"/>
      <c r="D221" s="148" t="s">
        <v>144</v>
      </c>
      <c r="E221" s="149" t="s">
        <v>1</v>
      </c>
      <c r="F221" s="150" t="s">
        <v>642</v>
      </c>
      <c r="H221" s="151">
        <v>3140.991</v>
      </c>
      <c r="I221" s="152"/>
      <c r="L221" s="147"/>
      <c r="M221" s="153"/>
      <c r="T221" s="154"/>
      <c r="AT221" s="149" t="s">
        <v>144</v>
      </c>
      <c r="AU221" s="149" t="s">
        <v>88</v>
      </c>
      <c r="AV221" s="12" t="s">
        <v>88</v>
      </c>
      <c r="AW221" s="12" t="s">
        <v>34</v>
      </c>
      <c r="AX221" s="12" t="s">
        <v>86</v>
      </c>
      <c r="AY221" s="149" t="s">
        <v>136</v>
      </c>
    </row>
    <row r="222" spans="2:65" s="1" customFormat="1" ht="33" customHeight="1">
      <c r="B222" s="32"/>
      <c r="C222" s="133" t="s">
        <v>211</v>
      </c>
      <c r="D222" s="133" t="s">
        <v>138</v>
      </c>
      <c r="E222" s="134" t="s">
        <v>168</v>
      </c>
      <c r="F222" s="135" t="s">
        <v>169</v>
      </c>
      <c r="G222" s="136" t="s">
        <v>152</v>
      </c>
      <c r="H222" s="137">
        <v>499.16</v>
      </c>
      <c r="I222" s="138"/>
      <c r="J222" s="139">
        <f>ROUND(I222*H222,2)</f>
        <v>0</v>
      </c>
      <c r="K222" s="140"/>
      <c r="L222" s="32"/>
      <c r="M222" s="141" t="s">
        <v>1</v>
      </c>
      <c r="N222" s="142" t="s">
        <v>43</v>
      </c>
      <c r="P222" s="143">
        <f>O222*H222</f>
        <v>0</v>
      </c>
      <c r="Q222" s="143">
        <v>0</v>
      </c>
      <c r="R222" s="143">
        <f>Q222*H222</f>
        <v>0</v>
      </c>
      <c r="S222" s="143">
        <v>0</v>
      </c>
      <c r="T222" s="144">
        <f>S222*H222</f>
        <v>0</v>
      </c>
      <c r="AR222" s="145" t="s">
        <v>142</v>
      </c>
      <c r="AT222" s="145" t="s">
        <v>138</v>
      </c>
      <c r="AU222" s="145" t="s">
        <v>88</v>
      </c>
      <c r="AY222" s="17" t="s">
        <v>136</v>
      </c>
      <c r="BE222" s="146">
        <f>IF(N222="základní",J222,0)</f>
        <v>0</v>
      </c>
      <c r="BF222" s="146">
        <f>IF(N222="snížená",J222,0)</f>
        <v>0</v>
      </c>
      <c r="BG222" s="146">
        <f>IF(N222="zákl. přenesená",J222,0)</f>
        <v>0</v>
      </c>
      <c r="BH222" s="146">
        <f>IF(N222="sníž. přenesená",J222,0)</f>
        <v>0</v>
      </c>
      <c r="BI222" s="146">
        <f>IF(N222="nulová",J222,0)</f>
        <v>0</v>
      </c>
      <c r="BJ222" s="17" t="s">
        <v>86</v>
      </c>
      <c r="BK222" s="146">
        <f>ROUND(I222*H222,2)</f>
        <v>0</v>
      </c>
      <c r="BL222" s="17" t="s">
        <v>142</v>
      </c>
      <c r="BM222" s="145" t="s">
        <v>643</v>
      </c>
    </row>
    <row r="223" spans="2:65" s="13" customFormat="1" ht="10.15">
      <c r="B223" s="155"/>
      <c r="D223" s="148" t="s">
        <v>144</v>
      </c>
      <c r="E223" s="156" t="s">
        <v>1</v>
      </c>
      <c r="F223" s="157" t="s">
        <v>370</v>
      </c>
      <c r="H223" s="156" t="s">
        <v>1</v>
      </c>
      <c r="I223" s="158"/>
      <c r="L223" s="155"/>
      <c r="M223" s="159"/>
      <c r="T223" s="160"/>
      <c r="AT223" s="156" t="s">
        <v>144</v>
      </c>
      <c r="AU223" s="156" t="s">
        <v>88</v>
      </c>
      <c r="AV223" s="13" t="s">
        <v>86</v>
      </c>
      <c r="AW223" s="13" t="s">
        <v>34</v>
      </c>
      <c r="AX223" s="13" t="s">
        <v>78</v>
      </c>
      <c r="AY223" s="156" t="s">
        <v>136</v>
      </c>
    </row>
    <row r="224" spans="2:65" s="12" customFormat="1" ht="10.15">
      <c r="B224" s="147"/>
      <c r="D224" s="148" t="s">
        <v>144</v>
      </c>
      <c r="E224" s="149" t="s">
        <v>1</v>
      </c>
      <c r="F224" s="150" t="s">
        <v>644</v>
      </c>
      <c r="H224" s="151">
        <v>1570.627</v>
      </c>
      <c r="I224" s="152"/>
      <c r="L224" s="147"/>
      <c r="M224" s="153"/>
      <c r="T224" s="154"/>
      <c r="AT224" s="149" t="s">
        <v>144</v>
      </c>
      <c r="AU224" s="149" t="s">
        <v>88</v>
      </c>
      <c r="AV224" s="12" t="s">
        <v>88</v>
      </c>
      <c r="AW224" s="12" t="s">
        <v>34</v>
      </c>
      <c r="AX224" s="12" t="s">
        <v>78</v>
      </c>
      <c r="AY224" s="149" t="s">
        <v>136</v>
      </c>
    </row>
    <row r="225" spans="2:65" s="12" customFormat="1" ht="10.15">
      <c r="B225" s="147"/>
      <c r="D225" s="148" t="s">
        <v>144</v>
      </c>
      <c r="E225" s="149" t="s">
        <v>1</v>
      </c>
      <c r="F225" s="150" t="s">
        <v>645</v>
      </c>
      <c r="H225" s="151">
        <v>-1071.4670000000001</v>
      </c>
      <c r="I225" s="152"/>
      <c r="L225" s="147"/>
      <c r="M225" s="153"/>
      <c r="T225" s="154"/>
      <c r="AT225" s="149" t="s">
        <v>144</v>
      </c>
      <c r="AU225" s="149" t="s">
        <v>88</v>
      </c>
      <c r="AV225" s="12" t="s">
        <v>88</v>
      </c>
      <c r="AW225" s="12" t="s">
        <v>34</v>
      </c>
      <c r="AX225" s="12" t="s">
        <v>78</v>
      </c>
      <c r="AY225" s="149" t="s">
        <v>136</v>
      </c>
    </row>
    <row r="226" spans="2:65" s="14" customFormat="1" ht="10.15">
      <c r="B226" s="161"/>
      <c r="D226" s="148" t="s">
        <v>144</v>
      </c>
      <c r="E226" s="162" t="s">
        <v>1</v>
      </c>
      <c r="F226" s="163" t="s">
        <v>157</v>
      </c>
      <c r="H226" s="164">
        <v>499.15999999999985</v>
      </c>
      <c r="I226" s="165"/>
      <c r="L226" s="161"/>
      <c r="M226" s="166"/>
      <c r="T226" s="167"/>
      <c r="AT226" s="162" t="s">
        <v>144</v>
      </c>
      <c r="AU226" s="162" t="s">
        <v>88</v>
      </c>
      <c r="AV226" s="14" t="s">
        <v>142</v>
      </c>
      <c r="AW226" s="14" t="s">
        <v>34</v>
      </c>
      <c r="AX226" s="14" t="s">
        <v>86</v>
      </c>
      <c r="AY226" s="162" t="s">
        <v>136</v>
      </c>
    </row>
    <row r="227" spans="2:65" s="1" customFormat="1" ht="37.799999999999997" customHeight="1">
      <c r="B227" s="32"/>
      <c r="C227" s="133" t="s">
        <v>217</v>
      </c>
      <c r="D227" s="133" t="s">
        <v>138</v>
      </c>
      <c r="E227" s="134" t="s">
        <v>174</v>
      </c>
      <c r="F227" s="135" t="s">
        <v>175</v>
      </c>
      <c r="G227" s="136" t="s">
        <v>152</v>
      </c>
      <c r="H227" s="137">
        <v>4991.6000000000004</v>
      </c>
      <c r="I227" s="138"/>
      <c r="J227" s="139">
        <f>ROUND(I227*H227,2)</f>
        <v>0</v>
      </c>
      <c r="K227" s="140"/>
      <c r="L227" s="32"/>
      <c r="M227" s="141" t="s">
        <v>1</v>
      </c>
      <c r="N227" s="142" t="s">
        <v>43</v>
      </c>
      <c r="P227" s="143">
        <f>O227*H227</f>
        <v>0</v>
      </c>
      <c r="Q227" s="143">
        <v>0</v>
      </c>
      <c r="R227" s="143">
        <f>Q227*H227</f>
        <v>0</v>
      </c>
      <c r="S227" s="143">
        <v>0</v>
      </c>
      <c r="T227" s="144">
        <f>S227*H227</f>
        <v>0</v>
      </c>
      <c r="AR227" s="145" t="s">
        <v>142</v>
      </c>
      <c r="AT227" s="145" t="s">
        <v>138</v>
      </c>
      <c r="AU227" s="145" t="s">
        <v>88</v>
      </c>
      <c r="AY227" s="17" t="s">
        <v>136</v>
      </c>
      <c r="BE227" s="146">
        <f>IF(N227="základní",J227,0)</f>
        <v>0</v>
      </c>
      <c r="BF227" s="146">
        <f>IF(N227="snížená",J227,0)</f>
        <v>0</v>
      </c>
      <c r="BG227" s="146">
        <f>IF(N227="zákl. přenesená",J227,0)</f>
        <v>0</v>
      </c>
      <c r="BH227" s="146">
        <f>IF(N227="sníž. přenesená",J227,0)</f>
        <v>0</v>
      </c>
      <c r="BI227" s="146">
        <f>IF(N227="nulová",J227,0)</f>
        <v>0</v>
      </c>
      <c r="BJ227" s="17" t="s">
        <v>86</v>
      </c>
      <c r="BK227" s="146">
        <f>ROUND(I227*H227,2)</f>
        <v>0</v>
      </c>
      <c r="BL227" s="17" t="s">
        <v>142</v>
      </c>
      <c r="BM227" s="145" t="s">
        <v>646</v>
      </c>
    </row>
    <row r="228" spans="2:65" s="12" customFormat="1" ht="10.15">
      <c r="B228" s="147"/>
      <c r="D228" s="148" t="s">
        <v>144</v>
      </c>
      <c r="E228" s="149" t="s">
        <v>1</v>
      </c>
      <c r="F228" s="150" t="s">
        <v>647</v>
      </c>
      <c r="H228" s="151">
        <v>499.16</v>
      </c>
      <c r="I228" s="152"/>
      <c r="L228" s="147"/>
      <c r="M228" s="153"/>
      <c r="T228" s="154"/>
      <c r="AT228" s="149" t="s">
        <v>144</v>
      </c>
      <c r="AU228" s="149" t="s">
        <v>88</v>
      </c>
      <c r="AV228" s="12" t="s">
        <v>88</v>
      </c>
      <c r="AW228" s="12" t="s">
        <v>34</v>
      </c>
      <c r="AX228" s="12" t="s">
        <v>86</v>
      </c>
      <c r="AY228" s="149" t="s">
        <v>136</v>
      </c>
    </row>
    <row r="229" spans="2:65" s="12" customFormat="1" ht="10.15">
      <c r="B229" s="147"/>
      <c r="D229" s="148" t="s">
        <v>144</v>
      </c>
      <c r="F229" s="150" t="s">
        <v>648</v>
      </c>
      <c r="H229" s="151">
        <v>4991.6000000000004</v>
      </c>
      <c r="I229" s="152"/>
      <c r="L229" s="147"/>
      <c r="M229" s="153"/>
      <c r="T229" s="154"/>
      <c r="AT229" s="149" t="s">
        <v>144</v>
      </c>
      <c r="AU229" s="149" t="s">
        <v>88</v>
      </c>
      <c r="AV229" s="12" t="s">
        <v>88</v>
      </c>
      <c r="AW229" s="12" t="s">
        <v>4</v>
      </c>
      <c r="AX229" s="12" t="s">
        <v>86</v>
      </c>
      <c r="AY229" s="149" t="s">
        <v>136</v>
      </c>
    </row>
    <row r="230" spans="2:65" s="1" customFormat="1" ht="33" customHeight="1">
      <c r="B230" s="32"/>
      <c r="C230" s="133" t="s">
        <v>8</v>
      </c>
      <c r="D230" s="133" t="s">
        <v>138</v>
      </c>
      <c r="E230" s="134" t="s">
        <v>180</v>
      </c>
      <c r="F230" s="135" t="s">
        <v>181</v>
      </c>
      <c r="G230" s="136" t="s">
        <v>182</v>
      </c>
      <c r="H230" s="137">
        <v>848.572</v>
      </c>
      <c r="I230" s="138"/>
      <c r="J230" s="139">
        <f>ROUND(I230*H230,2)</f>
        <v>0</v>
      </c>
      <c r="K230" s="140"/>
      <c r="L230" s="32"/>
      <c r="M230" s="141" t="s">
        <v>1</v>
      </c>
      <c r="N230" s="142" t="s">
        <v>43</v>
      </c>
      <c r="P230" s="143">
        <f>O230*H230</f>
        <v>0</v>
      </c>
      <c r="Q230" s="143">
        <v>0</v>
      </c>
      <c r="R230" s="143">
        <f>Q230*H230</f>
        <v>0</v>
      </c>
      <c r="S230" s="143">
        <v>0</v>
      </c>
      <c r="T230" s="144">
        <f>S230*H230</f>
        <v>0</v>
      </c>
      <c r="AR230" s="145" t="s">
        <v>142</v>
      </c>
      <c r="AT230" s="145" t="s">
        <v>138</v>
      </c>
      <c r="AU230" s="145" t="s">
        <v>88</v>
      </c>
      <c r="AY230" s="17" t="s">
        <v>136</v>
      </c>
      <c r="BE230" s="146">
        <f>IF(N230="základní",J230,0)</f>
        <v>0</v>
      </c>
      <c r="BF230" s="146">
        <f>IF(N230="snížená",J230,0)</f>
        <v>0</v>
      </c>
      <c r="BG230" s="146">
        <f>IF(N230="zákl. přenesená",J230,0)</f>
        <v>0</v>
      </c>
      <c r="BH230" s="146">
        <f>IF(N230="sníž. přenesená",J230,0)</f>
        <v>0</v>
      </c>
      <c r="BI230" s="146">
        <f>IF(N230="nulová",J230,0)</f>
        <v>0</v>
      </c>
      <c r="BJ230" s="17" t="s">
        <v>86</v>
      </c>
      <c r="BK230" s="146">
        <f>ROUND(I230*H230,2)</f>
        <v>0</v>
      </c>
      <c r="BL230" s="17" t="s">
        <v>142</v>
      </c>
      <c r="BM230" s="145" t="s">
        <v>649</v>
      </c>
    </row>
    <row r="231" spans="2:65" s="12" customFormat="1" ht="10.15">
      <c r="B231" s="147"/>
      <c r="D231" s="148" t="s">
        <v>144</v>
      </c>
      <c r="E231" s="149" t="s">
        <v>1</v>
      </c>
      <c r="F231" s="150" t="s">
        <v>647</v>
      </c>
      <c r="H231" s="151">
        <v>499.16</v>
      </c>
      <c r="I231" s="152"/>
      <c r="L231" s="147"/>
      <c r="M231" s="153"/>
      <c r="T231" s="154"/>
      <c r="AT231" s="149" t="s">
        <v>144</v>
      </c>
      <c r="AU231" s="149" t="s">
        <v>88</v>
      </c>
      <c r="AV231" s="12" t="s">
        <v>88</v>
      </c>
      <c r="AW231" s="12" t="s">
        <v>34</v>
      </c>
      <c r="AX231" s="12" t="s">
        <v>86</v>
      </c>
      <c r="AY231" s="149" t="s">
        <v>136</v>
      </c>
    </row>
    <row r="232" spans="2:65" s="12" customFormat="1" ht="10.15">
      <c r="B232" s="147"/>
      <c r="D232" s="148" t="s">
        <v>144</v>
      </c>
      <c r="F232" s="150" t="s">
        <v>650</v>
      </c>
      <c r="H232" s="151">
        <v>848.572</v>
      </c>
      <c r="I232" s="152"/>
      <c r="L232" s="147"/>
      <c r="M232" s="153"/>
      <c r="T232" s="154"/>
      <c r="AT232" s="149" t="s">
        <v>144</v>
      </c>
      <c r="AU232" s="149" t="s">
        <v>88</v>
      </c>
      <c r="AV232" s="12" t="s">
        <v>88</v>
      </c>
      <c r="AW232" s="12" t="s">
        <v>4</v>
      </c>
      <c r="AX232" s="12" t="s">
        <v>86</v>
      </c>
      <c r="AY232" s="149" t="s">
        <v>136</v>
      </c>
    </row>
    <row r="233" spans="2:65" s="1" customFormat="1" ht="24.2" customHeight="1">
      <c r="B233" s="32"/>
      <c r="C233" s="133" t="s">
        <v>227</v>
      </c>
      <c r="D233" s="133" t="s">
        <v>138</v>
      </c>
      <c r="E233" s="134" t="s">
        <v>187</v>
      </c>
      <c r="F233" s="135" t="s">
        <v>188</v>
      </c>
      <c r="G233" s="136" t="s">
        <v>152</v>
      </c>
      <c r="H233" s="137">
        <v>1071.4670000000001</v>
      </c>
      <c r="I233" s="138"/>
      <c r="J233" s="139">
        <f>ROUND(I233*H233,2)</f>
        <v>0</v>
      </c>
      <c r="K233" s="140"/>
      <c r="L233" s="32"/>
      <c r="M233" s="141" t="s">
        <v>1</v>
      </c>
      <c r="N233" s="142" t="s">
        <v>43</v>
      </c>
      <c r="P233" s="143">
        <f>O233*H233</f>
        <v>0</v>
      </c>
      <c r="Q233" s="143">
        <v>0</v>
      </c>
      <c r="R233" s="143">
        <f>Q233*H233</f>
        <v>0</v>
      </c>
      <c r="S233" s="143">
        <v>0</v>
      </c>
      <c r="T233" s="144">
        <f>S233*H233</f>
        <v>0</v>
      </c>
      <c r="AR233" s="145" t="s">
        <v>142</v>
      </c>
      <c r="AT233" s="145" t="s">
        <v>138</v>
      </c>
      <c r="AU233" s="145" t="s">
        <v>88</v>
      </c>
      <c r="AY233" s="17" t="s">
        <v>136</v>
      </c>
      <c r="BE233" s="146">
        <f>IF(N233="základní",J233,0)</f>
        <v>0</v>
      </c>
      <c r="BF233" s="146">
        <f>IF(N233="snížená",J233,0)</f>
        <v>0</v>
      </c>
      <c r="BG233" s="146">
        <f>IF(N233="zákl. přenesená",J233,0)</f>
        <v>0</v>
      </c>
      <c r="BH233" s="146">
        <f>IF(N233="sníž. přenesená",J233,0)</f>
        <v>0</v>
      </c>
      <c r="BI233" s="146">
        <f>IF(N233="nulová",J233,0)</f>
        <v>0</v>
      </c>
      <c r="BJ233" s="17" t="s">
        <v>86</v>
      </c>
      <c r="BK233" s="146">
        <f>ROUND(I233*H233,2)</f>
        <v>0</v>
      </c>
      <c r="BL233" s="17" t="s">
        <v>142</v>
      </c>
      <c r="BM233" s="145" t="s">
        <v>651</v>
      </c>
    </row>
    <row r="234" spans="2:65" s="13" customFormat="1" ht="10.15">
      <c r="B234" s="155"/>
      <c r="D234" s="148" t="s">
        <v>144</v>
      </c>
      <c r="E234" s="156" t="s">
        <v>1</v>
      </c>
      <c r="F234" s="157" t="s">
        <v>370</v>
      </c>
      <c r="H234" s="156" t="s">
        <v>1</v>
      </c>
      <c r="I234" s="158"/>
      <c r="L234" s="155"/>
      <c r="M234" s="159"/>
      <c r="T234" s="160"/>
      <c r="AT234" s="156" t="s">
        <v>144</v>
      </c>
      <c r="AU234" s="156" t="s">
        <v>88</v>
      </c>
      <c r="AV234" s="13" t="s">
        <v>86</v>
      </c>
      <c r="AW234" s="13" t="s">
        <v>34</v>
      </c>
      <c r="AX234" s="13" t="s">
        <v>78</v>
      </c>
      <c r="AY234" s="156" t="s">
        <v>136</v>
      </c>
    </row>
    <row r="235" spans="2:65" s="12" customFormat="1" ht="10.15">
      <c r="B235" s="147"/>
      <c r="D235" s="148" t="s">
        <v>144</v>
      </c>
      <c r="E235" s="149" t="s">
        <v>1</v>
      </c>
      <c r="F235" s="150" t="s">
        <v>644</v>
      </c>
      <c r="H235" s="151">
        <v>1570.627</v>
      </c>
      <c r="I235" s="152"/>
      <c r="L235" s="147"/>
      <c r="M235" s="153"/>
      <c r="T235" s="154"/>
      <c r="AT235" s="149" t="s">
        <v>144</v>
      </c>
      <c r="AU235" s="149" t="s">
        <v>88</v>
      </c>
      <c r="AV235" s="12" t="s">
        <v>88</v>
      </c>
      <c r="AW235" s="12" t="s">
        <v>34</v>
      </c>
      <c r="AX235" s="12" t="s">
        <v>78</v>
      </c>
      <c r="AY235" s="149" t="s">
        <v>136</v>
      </c>
    </row>
    <row r="236" spans="2:65" s="12" customFormat="1" ht="10.15">
      <c r="B236" s="147"/>
      <c r="D236" s="148" t="s">
        <v>144</v>
      </c>
      <c r="E236" s="149" t="s">
        <v>1</v>
      </c>
      <c r="F236" s="150" t="s">
        <v>652</v>
      </c>
      <c r="H236" s="151">
        <v>-486.22399999999999</v>
      </c>
      <c r="I236" s="152"/>
      <c r="L236" s="147"/>
      <c r="M236" s="153"/>
      <c r="T236" s="154"/>
      <c r="AT236" s="149" t="s">
        <v>144</v>
      </c>
      <c r="AU236" s="149" t="s">
        <v>88</v>
      </c>
      <c r="AV236" s="12" t="s">
        <v>88</v>
      </c>
      <c r="AW236" s="12" t="s">
        <v>34</v>
      </c>
      <c r="AX236" s="12" t="s">
        <v>78</v>
      </c>
      <c r="AY236" s="149" t="s">
        <v>136</v>
      </c>
    </row>
    <row r="237" spans="2:65" s="12" customFormat="1" ht="10.15">
      <c r="B237" s="147"/>
      <c r="D237" s="148" t="s">
        <v>144</v>
      </c>
      <c r="E237" s="149" t="s">
        <v>1</v>
      </c>
      <c r="F237" s="150" t="s">
        <v>653</v>
      </c>
      <c r="H237" s="151">
        <v>-12.936</v>
      </c>
      <c r="I237" s="152"/>
      <c r="L237" s="147"/>
      <c r="M237" s="153"/>
      <c r="T237" s="154"/>
      <c r="AT237" s="149" t="s">
        <v>144</v>
      </c>
      <c r="AU237" s="149" t="s">
        <v>88</v>
      </c>
      <c r="AV237" s="12" t="s">
        <v>88</v>
      </c>
      <c r="AW237" s="12" t="s">
        <v>34</v>
      </c>
      <c r="AX237" s="12" t="s">
        <v>78</v>
      </c>
      <c r="AY237" s="149" t="s">
        <v>136</v>
      </c>
    </row>
    <row r="238" spans="2:65" s="14" customFormat="1" ht="10.15">
      <c r="B238" s="161"/>
      <c r="D238" s="148" t="s">
        <v>144</v>
      </c>
      <c r="E238" s="162" t="s">
        <v>1</v>
      </c>
      <c r="F238" s="163" t="s">
        <v>157</v>
      </c>
      <c r="H238" s="164">
        <v>1071.4670000000001</v>
      </c>
      <c r="I238" s="165"/>
      <c r="L238" s="161"/>
      <c r="M238" s="166"/>
      <c r="T238" s="167"/>
      <c r="AT238" s="162" t="s">
        <v>144</v>
      </c>
      <c r="AU238" s="162" t="s">
        <v>88</v>
      </c>
      <c r="AV238" s="14" t="s">
        <v>142</v>
      </c>
      <c r="AW238" s="14" t="s">
        <v>34</v>
      </c>
      <c r="AX238" s="14" t="s">
        <v>86</v>
      </c>
      <c r="AY238" s="162" t="s">
        <v>136</v>
      </c>
    </row>
    <row r="239" spans="2:65" s="1" customFormat="1" ht="24.2" customHeight="1">
      <c r="B239" s="32"/>
      <c r="C239" s="133" t="s">
        <v>232</v>
      </c>
      <c r="D239" s="133" t="s">
        <v>138</v>
      </c>
      <c r="E239" s="134" t="s">
        <v>193</v>
      </c>
      <c r="F239" s="135" t="s">
        <v>194</v>
      </c>
      <c r="G239" s="136" t="s">
        <v>152</v>
      </c>
      <c r="H239" s="137">
        <v>388.97899999999998</v>
      </c>
      <c r="I239" s="138"/>
      <c r="J239" s="139">
        <f>ROUND(I239*H239,2)</f>
        <v>0</v>
      </c>
      <c r="K239" s="140"/>
      <c r="L239" s="32"/>
      <c r="M239" s="141" t="s">
        <v>1</v>
      </c>
      <c r="N239" s="142" t="s">
        <v>43</v>
      </c>
      <c r="P239" s="143">
        <f>O239*H239</f>
        <v>0</v>
      </c>
      <c r="Q239" s="143">
        <v>0</v>
      </c>
      <c r="R239" s="143">
        <f>Q239*H239</f>
        <v>0</v>
      </c>
      <c r="S239" s="143">
        <v>0</v>
      </c>
      <c r="T239" s="144">
        <f>S239*H239</f>
        <v>0</v>
      </c>
      <c r="AR239" s="145" t="s">
        <v>142</v>
      </c>
      <c r="AT239" s="145" t="s">
        <v>138</v>
      </c>
      <c r="AU239" s="145" t="s">
        <v>88</v>
      </c>
      <c r="AY239" s="17" t="s">
        <v>136</v>
      </c>
      <c r="BE239" s="146">
        <f>IF(N239="základní",J239,0)</f>
        <v>0</v>
      </c>
      <c r="BF239" s="146">
        <f>IF(N239="snížená",J239,0)</f>
        <v>0</v>
      </c>
      <c r="BG239" s="146">
        <f>IF(N239="zákl. přenesená",J239,0)</f>
        <v>0</v>
      </c>
      <c r="BH239" s="146">
        <f>IF(N239="sníž. přenesená",J239,0)</f>
        <v>0</v>
      </c>
      <c r="BI239" s="146">
        <f>IF(N239="nulová",J239,0)</f>
        <v>0</v>
      </c>
      <c r="BJ239" s="17" t="s">
        <v>86</v>
      </c>
      <c r="BK239" s="146">
        <f>ROUND(I239*H239,2)</f>
        <v>0</v>
      </c>
      <c r="BL239" s="17" t="s">
        <v>142</v>
      </c>
      <c r="BM239" s="145" t="s">
        <v>654</v>
      </c>
    </row>
    <row r="240" spans="2:65" s="13" customFormat="1" ht="10.15">
      <c r="B240" s="155"/>
      <c r="D240" s="148" t="s">
        <v>144</v>
      </c>
      <c r="E240" s="156" t="s">
        <v>1</v>
      </c>
      <c r="F240" s="157" t="s">
        <v>370</v>
      </c>
      <c r="H240" s="156" t="s">
        <v>1</v>
      </c>
      <c r="I240" s="158"/>
      <c r="L240" s="155"/>
      <c r="M240" s="159"/>
      <c r="T240" s="160"/>
      <c r="AT240" s="156" t="s">
        <v>144</v>
      </c>
      <c r="AU240" s="156" t="s">
        <v>88</v>
      </c>
      <c r="AV240" s="13" t="s">
        <v>86</v>
      </c>
      <c r="AW240" s="13" t="s">
        <v>34</v>
      </c>
      <c r="AX240" s="13" t="s">
        <v>78</v>
      </c>
      <c r="AY240" s="156" t="s">
        <v>136</v>
      </c>
    </row>
    <row r="241" spans="2:65" s="13" customFormat="1" ht="10.15">
      <c r="B241" s="155"/>
      <c r="D241" s="148" t="s">
        <v>144</v>
      </c>
      <c r="E241" s="156" t="s">
        <v>1</v>
      </c>
      <c r="F241" s="157" t="s">
        <v>470</v>
      </c>
      <c r="H241" s="156" t="s">
        <v>1</v>
      </c>
      <c r="I241" s="158"/>
      <c r="L241" s="155"/>
      <c r="M241" s="159"/>
      <c r="T241" s="160"/>
      <c r="AT241" s="156" t="s">
        <v>144</v>
      </c>
      <c r="AU241" s="156" t="s">
        <v>88</v>
      </c>
      <c r="AV241" s="13" t="s">
        <v>86</v>
      </c>
      <c r="AW241" s="13" t="s">
        <v>34</v>
      </c>
      <c r="AX241" s="13" t="s">
        <v>78</v>
      </c>
      <c r="AY241" s="156" t="s">
        <v>136</v>
      </c>
    </row>
    <row r="242" spans="2:65" s="12" customFormat="1" ht="10.15">
      <c r="B242" s="147"/>
      <c r="D242" s="148" t="s">
        <v>144</v>
      </c>
      <c r="E242" s="149" t="s">
        <v>1</v>
      </c>
      <c r="F242" s="150" t="s">
        <v>655</v>
      </c>
      <c r="H242" s="151">
        <v>300.875</v>
      </c>
      <c r="I242" s="152"/>
      <c r="L242" s="147"/>
      <c r="M242" s="153"/>
      <c r="T242" s="154"/>
      <c r="AT242" s="149" t="s">
        <v>144</v>
      </c>
      <c r="AU242" s="149" t="s">
        <v>88</v>
      </c>
      <c r="AV242" s="12" t="s">
        <v>88</v>
      </c>
      <c r="AW242" s="12" t="s">
        <v>34</v>
      </c>
      <c r="AX242" s="12" t="s">
        <v>78</v>
      </c>
      <c r="AY242" s="149" t="s">
        <v>136</v>
      </c>
    </row>
    <row r="243" spans="2:65" s="12" customFormat="1" ht="10.15">
      <c r="B243" s="147"/>
      <c r="D243" s="148" t="s">
        <v>144</v>
      </c>
      <c r="E243" s="149" t="s">
        <v>1</v>
      </c>
      <c r="F243" s="150" t="s">
        <v>656</v>
      </c>
      <c r="H243" s="151">
        <v>42.783999999999999</v>
      </c>
      <c r="I243" s="152"/>
      <c r="L243" s="147"/>
      <c r="M243" s="153"/>
      <c r="T243" s="154"/>
      <c r="AT243" s="149" t="s">
        <v>144</v>
      </c>
      <c r="AU243" s="149" t="s">
        <v>88</v>
      </c>
      <c r="AV243" s="12" t="s">
        <v>88</v>
      </c>
      <c r="AW243" s="12" t="s">
        <v>34</v>
      </c>
      <c r="AX243" s="12" t="s">
        <v>78</v>
      </c>
      <c r="AY243" s="149" t="s">
        <v>136</v>
      </c>
    </row>
    <row r="244" spans="2:65" s="12" customFormat="1" ht="10.15">
      <c r="B244" s="147"/>
      <c r="D244" s="148" t="s">
        <v>144</v>
      </c>
      <c r="E244" s="149" t="s">
        <v>1</v>
      </c>
      <c r="F244" s="150" t="s">
        <v>657</v>
      </c>
      <c r="H244" s="151">
        <v>16.652000000000001</v>
      </c>
      <c r="I244" s="152"/>
      <c r="L244" s="147"/>
      <c r="M244" s="153"/>
      <c r="T244" s="154"/>
      <c r="AT244" s="149" t="s">
        <v>144</v>
      </c>
      <c r="AU244" s="149" t="s">
        <v>88</v>
      </c>
      <c r="AV244" s="12" t="s">
        <v>88</v>
      </c>
      <c r="AW244" s="12" t="s">
        <v>34</v>
      </c>
      <c r="AX244" s="12" t="s">
        <v>78</v>
      </c>
      <c r="AY244" s="149" t="s">
        <v>136</v>
      </c>
    </row>
    <row r="245" spans="2:65" s="12" customFormat="1" ht="10.15">
      <c r="B245" s="147"/>
      <c r="D245" s="148" t="s">
        <v>144</v>
      </c>
      <c r="E245" s="149" t="s">
        <v>1</v>
      </c>
      <c r="F245" s="150" t="s">
        <v>658</v>
      </c>
      <c r="H245" s="151">
        <v>28.667999999999999</v>
      </c>
      <c r="I245" s="152"/>
      <c r="L245" s="147"/>
      <c r="M245" s="153"/>
      <c r="T245" s="154"/>
      <c r="AT245" s="149" t="s">
        <v>144</v>
      </c>
      <c r="AU245" s="149" t="s">
        <v>88</v>
      </c>
      <c r="AV245" s="12" t="s">
        <v>88</v>
      </c>
      <c r="AW245" s="12" t="s">
        <v>34</v>
      </c>
      <c r="AX245" s="12" t="s">
        <v>78</v>
      </c>
      <c r="AY245" s="149" t="s">
        <v>136</v>
      </c>
    </row>
    <row r="246" spans="2:65" s="14" customFormat="1" ht="10.15">
      <c r="B246" s="161"/>
      <c r="D246" s="148" t="s">
        <v>144</v>
      </c>
      <c r="E246" s="162" t="s">
        <v>1</v>
      </c>
      <c r="F246" s="163" t="s">
        <v>157</v>
      </c>
      <c r="H246" s="164">
        <v>388.97899999999998</v>
      </c>
      <c r="I246" s="165"/>
      <c r="L246" s="161"/>
      <c r="M246" s="166"/>
      <c r="T246" s="167"/>
      <c r="AT246" s="162" t="s">
        <v>144</v>
      </c>
      <c r="AU246" s="162" t="s">
        <v>88</v>
      </c>
      <c r="AV246" s="14" t="s">
        <v>142</v>
      </c>
      <c r="AW246" s="14" t="s">
        <v>34</v>
      </c>
      <c r="AX246" s="14" t="s">
        <v>86</v>
      </c>
      <c r="AY246" s="162" t="s">
        <v>136</v>
      </c>
    </row>
    <row r="247" spans="2:65" s="1" customFormat="1" ht="16.5" customHeight="1">
      <c r="B247" s="32"/>
      <c r="C247" s="168" t="s">
        <v>237</v>
      </c>
      <c r="D247" s="168" t="s">
        <v>199</v>
      </c>
      <c r="E247" s="169" t="s">
        <v>200</v>
      </c>
      <c r="F247" s="170" t="s">
        <v>201</v>
      </c>
      <c r="G247" s="171" t="s">
        <v>182</v>
      </c>
      <c r="H247" s="172">
        <v>661.26400000000001</v>
      </c>
      <c r="I247" s="173"/>
      <c r="J247" s="174">
        <f>ROUND(I247*H247,2)</f>
        <v>0</v>
      </c>
      <c r="K247" s="175"/>
      <c r="L247" s="176"/>
      <c r="M247" s="177" t="s">
        <v>1</v>
      </c>
      <c r="N247" s="178" t="s">
        <v>43</v>
      </c>
      <c r="P247" s="143">
        <f>O247*H247</f>
        <v>0</v>
      </c>
      <c r="Q247" s="143">
        <v>0</v>
      </c>
      <c r="R247" s="143">
        <f>Q247*H247</f>
        <v>0</v>
      </c>
      <c r="S247" s="143">
        <v>0</v>
      </c>
      <c r="T247" s="144">
        <f>S247*H247</f>
        <v>0</v>
      </c>
      <c r="AR247" s="145" t="s">
        <v>179</v>
      </c>
      <c r="AT247" s="145" t="s">
        <v>199</v>
      </c>
      <c r="AU247" s="145" t="s">
        <v>88</v>
      </c>
      <c r="AY247" s="17" t="s">
        <v>136</v>
      </c>
      <c r="BE247" s="146">
        <f>IF(N247="základní",J247,0)</f>
        <v>0</v>
      </c>
      <c r="BF247" s="146">
        <f>IF(N247="snížená",J247,0)</f>
        <v>0</v>
      </c>
      <c r="BG247" s="146">
        <f>IF(N247="zákl. přenesená",J247,0)</f>
        <v>0</v>
      </c>
      <c r="BH247" s="146">
        <f>IF(N247="sníž. přenesená",J247,0)</f>
        <v>0</v>
      </c>
      <c r="BI247" s="146">
        <f>IF(N247="nulová",J247,0)</f>
        <v>0</v>
      </c>
      <c r="BJ247" s="17" t="s">
        <v>86</v>
      </c>
      <c r="BK247" s="146">
        <f>ROUND(I247*H247,2)</f>
        <v>0</v>
      </c>
      <c r="BL247" s="17" t="s">
        <v>142</v>
      </c>
      <c r="BM247" s="145" t="s">
        <v>659</v>
      </c>
    </row>
    <row r="248" spans="2:65" s="12" customFormat="1" ht="10.15">
      <c r="B248" s="147"/>
      <c r="D248" s="148" t="s">
        <v>144</v>
      </c>
      <c r="E248" s="149" t="s">
        <v>1</v>
      </c>
      <c r="F248" s="150" t="s">
        <v>660</v>
      </c>
      <c r="H248" s="151">
        <v>388.97899999999998</v>
      </c>
      <c r="I248" s="152"/>
      <c r="L248" s="147"/>
      <c r="M248" s="153"/>
      <c r="T248" s="154"/>
      <c r="AT248" s="149" t="s">
        <v>144</v>
      </c>
      <c r="AU248" s="149" t="s">
        <v>88</v>
      </c>
      <c r="AV248" s="12" t="s">
        <v>88</v>
      </c>
      <c r="AW248" s="12" t="s">
        <v>34</v>
      </c>
      <c r="AX248" s="12" t="s">
        <v>86</v>
      </c>
      <c r="AY248" s="149" t="s">
        <v>136</v>
      </c>
    </row>
    <row r="249" spans="2:65" s="12" customFormat="1" ht="10.15">
      <c r="B249" s="147"/>
      <c r="D249" s="148" t="s">
        <v>144</v>
      </c>
      <c r="F249" s="150" t="s">
        <v>661</v>
      </c>
      <c r="H249" s="151">
        <v>661.26400000000001</v>
      </c>
      <c r="I249" s="152"/>
      <c r="L249" s="147"/>
      <c r="M249" s="153"/>
      <c r="T249" s="154"/>
      <c r="AT249" s="149" t="s">
        <v>144</v>
      </c>
      <c r="AU249" s="149" t="s">
        <v>88</v>
      </c>
      <c r="AV249" s="12" t="s">
        <v>88</v>
      </c>
      <c r="AW249" s="12" t="s">
        <v>4</v>
      </c>
      <c r="AX249" s="12" t="s">
        <v>86</v>
      </c>
      <c r="AY249" s="149" t="s">
        <v>136</v>
      </c>
    </row>
    <row r="250" spans="2:65" s="1" customFormat="1" ht="16.5" customHeight="1">
      <c r="B250" s="32"/>
      <c r="C250" s="133" t="s">
        <v>243</v>
      </c>
      <c r="D250" s="133" t="s">
        <v>138</v>
      </c>
      <c r="E250" s="134" t="s">
        <v>662</v>
      </c>
      <c r="F250" s="135" t="s">
        <v>663</v>
      </c>
      <c r="G250" s="136" t="s">
        <v>664</v>
      </c>
      <c r="H250" s="137">
        <v>3</v>
      </c>
      <c r="I250" s="138"/>
      <c r="J250" s="139">
        <f>ROUND(I250*H250,2)</f>
        <v>0</v>
      </c>
      <c r="K250" s="140"/>
      <c r="L250" s="32"/>
      <c r="M250" s="141" t="s">
        <v>1</v>
      </c>
      <c r="N250" s="142" t="s">
        <v>43</v>
      </c>
      <c r="P250" s="143">
        <f>O250*H250</f>
        <v>0</v>
      </c>
      <c r="Q250" s="143">
        <v>0</v>
      </c>
      <c r="R250" s="143">
        <f>Q250*H250</f>
        <v>0</v>
      </c>
      <c r="S250" s="143">
        <v>0</v>
      </c>
      <c r="T250" s="144">
        <f>S250*H250</f>
        <v>0</v>
      </c>
      <c r="AR250" s="145" t="s">
        <v>142</v>
      </c>
      <c r="AT250" s="145" t="s">
        <v>138</v>
      </c>
      <c r="AU250" s="145" t="s">
        <v>88</v>
      </c>
      <c r="AY250" s="17" t="s">
        <v>136</v>
      </c>
      <c r="BE250" s="146">
        <f>IF(N250="základní",J250,0)</f>
        <v>0</v>
      </c>
      <c r="BF250" s="146">
        <f>IF(N250="snížená",J250,0)</f>
        <v>0</v>
      </c>
      <c r="BG250" s="146">
        <f>IF(N250="zákl. přenesená",J250,0)</f>
        <v>0</v>
      </c>
      <c r="BH250" s="146">
        <f>IF(N250="sníž. přenesená",J250,0)</f>
        <v>0</v>
      </c>
      <c r="BI250" s="146">
        <f>IF(N250="nulová",J250,0)</f>
        <v>0</v>
      </c>
      <c r="BJ250" s="17" t="s">
        <v>86</v>
      </c>
      <c r="BK250" s="146">
        <f>ROUND(I250*H250,2)</f>
        <v>0</v>
      </c>
      <c r="BL250" s="17" t="s">
        <v>142</v>
      </c>
      <c r="BM250" s="145" t="s">
        <v>665</v>
      </c>
    </row>
    <row r="251" spans="2:65" s="1" customFormat="1" ht="16.5" customHeight="1">
      <c r="B251" s="32"/>
      <c r="C251" s="133" t="s">
        <v>248</v>
      </c>
      <c r="D251" s="133" t="s">
        <v>138</v>
      </c>
      <c r="E251" s="134" t="s">
        <v>666</v>
      </c>
      <c r="F251" s="135" t="s">
        <v>667</v>
      </c>
      <c r="G251" s="136" t="s">
        <v>141</v>
      </c>
      <c r="H251" s="137">
        <v>8</v>
      </c>
      <c r="I251" s="138"/>
      <c r="J251" s="139">
        <f>ROUND(I251*H251,2)</f>
        <v>0</v>
      </c>
      <c r="K251" s="140"/>
      <c r="L251" s="32"/>
      <c r="M251" s="141" t="s">
        <v>1</v>
      </c>
      <c r="N251" s="142" t="s">
        <v>43</v>
      </c>
      <c r="P251" s="143">
        <f>O251*H251</f>
        <v>0</v>
      </c>
      <c r="Q251" s="143">
        <v>0</v>
      </c>
      <c r="R251" s="143">
        <f>Q251*H251</f>
        <v>0</v>
      </c>
      <c r="S251" s="143">
        <v>0</v>
      </c>
      <c r="T251" s="144">
        <f>S251*H251</f>
        <v>0</v>
      </c>
      <c r="AR251" s="145" t="s">
        <v>142</v>
      </c>
      <c r="AT251" s="145" t="s">
        <v>138</v>
      </c>
      <c r="AU251" s="145" t="s">
        <v>88</v>
      </c>
      <c r="AY251" s="17" t="s">
        <v>136</v>
      </c>
      <c r="BE251" s="146">
        <f>IF(N251="základní",J251,0)</f>
        <v>0</v>
      </c>
      <c r="BF251" s="146">
        <f>IF(N251="snížená",J251,0)</f>
        <v>0</v>
      </c>
      <c r="BG251" s="146">
        <f>IF(N251="zákl. přenesená",J251,0)</f>
        <v>0</v>
      </c>
      <c r="BH251" s="146">
        <f>IF(N251="sníž. přenesená",J251,0)</f>
        <v>0</v>
      </c>
      <c r="BI251" s="146">
        <f>IF(N251="nulová",J251,0)</f>
        <v>0</v>
      </c>
      <c r="BJ251" s="17" t="s">
        <v>86</v>
      </c>
      <c r="BK251" s="146">
        <f>ROUND(I251*H251,2)</f>
        <v>0</v>
      </c>
      <c r="BL251" s="17" t="s">
        <v>142</v>
      </c>
      <c r="BM251" s="145" t="s">
        <v>668</v>
      </c>
    </row>
    <row r="252" spans="2:65" s="12" customFormat="1" ht="10.15">
      <c r="B252" s="147"/>
      <c r="D252" s="148" t="s">
        <v>144</v>
      </c>
      <c r="E252" s="149" t="s">
        <v>1</v>
      </c>
      <c r="F252" s="150" t="s">
        <v>669</v>
      </c>
      <c r="H252" s="151">
        <v>8</v>
      </c>
      <c r="I252" s="152"/>
      <c r="L252" s="147"/>
      <c r="M252" s="153"/>
      <c r="T252" s="154"/>
      <c r="AT252" s="149" t="s">
        <v>144</v>
      </c>
      <c r="AU252" s="149" t="s">
        <v>88</v>
      </c>
      <c r="AV252" s="12" t="s">
        <v>88</v>
      </c>
      <c r="AW252" s="12" t="s">
        <v>34</v>
      </c>
      <c r="AX252" s="12" t="s">
        <v>86</v>
      </c>
      <c r="AY252" s="149" t="s">
        <v>136</v>
      </c>
    </row>
    <row r="253" spans="2:65" s="11" customFormat="1" ht="22.8" customHeight="1">
      <c r="B253" s="121"/>
      <c r="D253" s="122" t="s">
        <v>77</v>
      </c>
      <c r="E253" s="131" t="s">
        <v>88</v>
      </c>
      <c r="F253" s="131" t="s">
        <v>204</v>
      </c>
      <c r="I253" s="124"/>
      <c r="J253" s="132">
        <f>BK253</f>
        <v>0</v>
      </c>
      <c r="L253" s="121"/>
      <c r="M253" s="126"/>
      <c r="P253" s="127">
        <f>SUM(P254:P261)</f>
        <v>0</v>
      </c>
      <c r="R253" s="127">
        <f>SUM(R254:R261)</f>
        <v>3.4313433</v>
      </c>
      <c r="T253" s="128">
        <f>SUM(T254:T261)</f>
        <v>0</v>
      </c>
      <c r="AR253" s="122" t="s">
        <v>86</v>
      </c>
      <c r="AT253" s="129" t="s">
        <v>77</v>
      </c>
      <c r="AU253" s="129" t="s">
        <v>86</v>
      </c>
      <c r="AY253" s="122" t="s">
        <v>136</v>
      </c>
      <c r="BK253" s="130">
        <f>SUM(BK254:BK261)</f>
        <v>0</v>
      </c>
    </row>
    <row r="254" spans="2:65" s="1" customFormat="1" ht="24.2" customHeight="1">
      <c r="B254" s="32"/>
      <c r="C254" s="133" t="s">
        <v>7</v>
      </c>
      <c r="D254" s="133" t="s">
        <v>138</v>
      </c>
      <c r="E254" s="134" t="s">
        <v>206</v>
      </c>
      <c r="F254" s="135" t="s">
        <v>207</v>
      </c>
      <c r="G254" s="136" t="s">
        <v>141</v>
      </c>
      <c r="H254" s="137">
        <v>822.01</v>
      </c>
      <c r="I254" s="138"/>
      <c r="J254" s="139">
        <f>ROUND(I254*H254,2)</f>
        <v>0</v>
      </c>
      <c r="K254" s="140"/>
      <c r="L254" s="32"/>
      <c r="M254" s="141" t="s">
        <v>1</v>
      </c>
      <c r="N254" s="142" t="s">
        <v>43</v>
      </c>
      <c r="P254" s="143">
        <f>O254*H254</f>
        <v>0</v>
      </c>
      <c r="Q254" s="143">
        <v>3.3E-4</v>
      </c>
      <c r="R254" s="143">
        <f>Q254*H254</f>
        <v>0.27126329999999998</v>
      </c>
      <c r="S254" s="143">
        <v>0</v>
      </c>
      <c r="T254" s="144">
        <f>S254*H254</f>
        <v>0</v>
      </c>
      <c r="AR254" s="145" t="s">
        <v>142</v>
      </c>
      <c r="AT254" s="145" t="s">
        <v>138</v>
      </c>
      <c r="AU254" s="145" t="s">
        <v>88</v>
      </c>
      <c r="AY254" s="17" t="s">
        <v>136</v>
      </c>
      <c r="BE254" s="146">
        <f>IF(N254="základní",J254,0)</f>
        <v>0</v>
      </c>
      <c r="BF254" s="146">
        <f>IF(N254="snížená",J254,0)</f>
        <v>0</v>
      </c>
      <c r="BG254" s="146">
        <f>IF(N254="zákl. přenesená",J254,0)</f>
        <v>0</v>
      </c>
      <c r="BH254" s="146">
        <f>IF(N254="sníž. přenesená",J254,0)</f>
        <v>0</v>
      </c>
      <c r="BI254" s="146">
        <f>IF(N254="nulová",J254,0)</f>
        <v>0</v>
      </c>
      <c r="BJ254" s="17" t="s">
        <v>86</v>
      </c>
      <c r="BK254" s="146">
        <f>ROUND(I254*H254,2)</f>
        <v>0</v>
      </c>
      <c r="BL254" s="17" t="s">
        <v>142</v>
      </c>
      <c r="BM254" s="145" t="s">
        <v>670</v>
      </c>
    </row>
    <row r="255" spans="2:65" s="13" customFormat="1" ht="10.15">
      <c r="B255" s="155"/>
      <c r="D255" s="148" t="s">
        <v>144</v>
      </c>
      <c r="E255" s="156" t="s">
        <v>1</v>
      </c>
      <c r="F255" s="157" t="s">
        <v>370</v>
      </c>
      <c r="H255" s="156" t="s">
        <v>1</v>
      </c>
      <c r="I255" s="158"/>
      <c r="L255" s="155"/>
      <c r="M255" s="159"/>
      <c r="T255" s="160"/>
      <c r="AT255" s="156" t="s">
        <v>144</v>
      </c>
      <c r="AU255" s="156" t="s">
        <v>88</v>
      </c>
      <c r="AV255" s="13" t="s">
        <v>86</v>
      </c>
      <c r="AW255" s="13" t="s">
        <v>34</v>
      </c>
      <c r="AX255" s="13" t="s">
        <v>78</v>
      </c>
      <c r="AY255" s="156" t="s">
        <v>136</v>
      </c>
    </row>
    <row r="256" spans="2:65" s="13" customFormat="1" ht="10.15">
      <c r="B256" s="155"/>
      <c r="D256" s="148" t="s">
        <v>144</v>
      </c>
      <c r="E256" s="156" t="s">
        <v>1</v>
      </c>
      <c r="F256" s="157" t="s">
        <v>470</v>
      </c>
      <c r="H256" s="156" t="s">
        <v>1</v>
      </c>
      <c r="I256" s="158"/>
      <c r="L256" s="155"/>
      <c r="M256" s="159"/>
      <c r="T256" s="160"/>
      <c r="AT256" s="156" t="s">
        <v>144</v>
      </c>
      <c r="AU256" s="156" t="s">
        <v>88</v>
      </c>
      <c r="AV256" s="13" t="s">
        <v>86</v>
      </c>
      <c r="AW256" s="13" t="s">
        <v>34</v>
      </c>
      <c r="AX256" s="13" t="s">
        <v>78</v>
      </c>
      <c r="AY256" s="156" t="s">
        <v>136</v>
      </c>
    </row>
    <row r="257" spans="2:65" s="12" customFormat="1" ht="10.15">
      <c r="B257" s="147"/>
      <c r="D257" s="148" t="s">
        <v>144</v>
      </c>
      <c r="E257" s="149" t="s">
        <v>1</v>
      </c>
      <c r="F257" s="150" t="s">
        <v>671</v>
      </c>
      <c r="H257" s="151">
        <v>822.01</v>
      </c>
      <c r="I257" s="152"/>
      <c r="L257" s="147"/>
      <c r="M257" s="153"/>
      <c r="T257" s="154"/>
      <c r="AT257" s="149" t="s">
        <v>144</v>
      </c>
      <c r="AU257" s="149" t="s">
        <v>88</v>
      </c>
      <c r="AV257" s="12" t="s">
        <v>88</v>
      </c>
      <c r="AW257" s="12" t="s">
        <v>34</v>
      </c>
      <c r="AX257" s="12" t="s">
        <v>78</v>
      </c>
      <c r="AY257" s="149" t="s">
        <v>136</v>
      </c>
    </row>
    <row r="258" spans="2:65" s="14" customFormat="1" ht="10.15">
      <c r="B258" s="161"/>
      <c r="D258" s="148" t="s">
        <v>144</v>
      </c>
      <c r="E258" s="162" t="s">
        <v>1</v>
      </c>
      <c r="F258" s="163" t="s">
        <v>157</v>
      </c>
      <c r="H258" s="164">
        <v>822.01</v>
      </c>
      <c r="I258" s="165"/>
      <c r="L258" s="161"/>
      <c r="M258" s="166"/>
      <c r="T258" s="167"/>
      <c r="AT258" s="162" t="s">
        <v>144</v>
      </c>
      <c r="AU258" s="162" t="s">
        <v>88</v>
      </c>
      <c r="AV258" s="14" t="s">
        <v>142</v>
      </c>
      <c r="AW258" s="14" t="s">
        <v>34</v>
      </c>
      <c r="AX258" s="14" t="s">
        <v>86</v>
      </c>
      <c r="AY258" s="162" t="s">
        <v>136</v>
      </c>
    </row>
    <row r="259" spans="2:65" s="1" customFormat="1" ht="24.2" customHeight="1">
      <c r="B259" s="32"/>
      <c r="C259" s="133" t="s">
        <v>257</v>
      </c>
      <c r="D259" s="133" t="s">
        <v>138</v>
      </c>
      <c r="E259" s="134" t="s">
        <v>672</v>
      </c>
      <c r="F259" s="135" t="s">
        <v>673</v>
      </c>
      <c r="G259" s="136" t="s">
        <v>152</v>
      </c>
      <c r="H259" s="137">
        <v>1.4630000000000001</v>
      </c>
      <c r="I259" s="138"/>
      <c r="J259" s="139">
        <f>ROUND(I259*H259,2)</f>
        <v>0</v>
      </c>
      <c r="K259" s="140"/>
      <c r="L259" s="32"/>
      <c r="M259" s="141" t="s">
        <v>1</v>
      </c>
      <c r="N259" s="142" t="s">
        <v>43</v>
      </c>
      <c r="P259" s="143">
        <f>O259*H259</f>
        <v>0</v>
      </c>
      <c r="Q259" s="143">
        <v>2.16</v>
      </c>
      <c r="R259" s="143">
        <f>Q259*H259</f>
        <v>3.1600800000000002</v>
      </c>
      <c r="S259" s="143">
        <v>0</v>
      </c>
      <c r="T259" s="144">
        <f>S259*H259</f>
        <v>0</v>
      </c>
      <c r="AR259" s="145" t="s">
        <v>142</v>
      </c>
      <c r="AT259" s="145" t="s">
        <v>138</v>
      </c>
      <c r="AU259" s="145" t="s">
        <v>88</v>
      </c>
      <c r="AY259" s="17" t="s">
        <v>136</v>
      </c>
      <c r="BE259" s="146">
        <f>IF(N259="základní",J259,0)</f>
        <v>0</v>
      </c>
      <c r="BF259" s="146">
        <f>IF(N259="snížená",J259,0)</f>
        <v>0</v>
      </c>
      <c r="BG259" s="146">
        <f>IF(N259="zákl. přenesená",J259,0)</f>
        <v>0</v>
      </c>
      <c r="BH259" s="146">
        <f>IF(N259="sníž. přenesená",J259,0)</f>
        <v>0</v>
      </c>
      <c r="BI259" s="146">
        <f>IF(N259="nulová",J259,0)</f>
        <v>0</v>
      </c>
      <c r="BJ259" s="17" t="s">
        <v>86</v>
      </c>
      <c r="BK259" s="146">
        <f>ROUND(I259*H259,2)</f>
        <v>0</v>
      </c>
      <c r="BL259" s="17" t="s">
        <v>142</v>
      </c>
      <c r="BM259" s="145" t="s">
        <v>674</v>
      </c>
    </row>
    <row r="260" spans="2:65" s="12" customFormat="1" ht="10.15">
      <c r="B260" s="147"/>
      <c r="D260" s="148" t="s">
        <v>144</v>
      </c>
      <c r="E260" s="149" t="s">
        <v>1</v>
      </c>
      <c r="F260" s="150" t="s">
        <v>675</v>
      </c>
      <c r="H260" s="151">
        <v>1.4630000000000001</v>
      </c>
      <c r="I260" s="152"/>
      <c r="L260" s="147"/>
      <c r="M260" s="153"/>
      <c r="T260" s="154"/>
      <c r="AT260" s="149" t="s">
        <v>144</v>
      </c>
      <c r="AU260" s="149" t="s">
        <v>88</v>
      </c>
      <c r="AV260" s="12" t="s">
        <v>88</v>
      </c>
      <c r="AW260" s="12" t="s">
        <v>34</v>
      </c>
      <c r="AX260" s="12" t="s">
        <v>86</v>
      </c>
      <c r="AY260" s="149" t="s">
        <v>136</v>
      </c>
    </row>
    <row r="261" spans="2:65" s="1" customFormat="1" ht="33" customHeight="1">
      <c r="B261" s="32"/>
      <c r="C261" s="133" t="s">
        <v>262</v>
      </c>
      <c r="D261" s="133" t="s">
        <v>138</v>
      </c>
      <c r="E261" s="134" t="s">
        <v>676</v>
      </c>
      <c r="F261" s="135" t="s">
        <v>677</v>
      </c>
      <c r="G261" s="136" t="s">
        <v>274</v>
      </c>
      <c r="H261" s="137">
        <v>1</v>
      </c>
      <c r="I261" s="138"/>
      <c r="J261" s="139">
        <f>ROUND(I261*H261,2)</f>
        <v>0</v>
      </c>
      <c r="K261" s="140"/>
      <c r="L261" s="32"/>
      <c r="M261" s="141" t="s">
        <v>1</v>
      </c>
      <c r="N261" s="142" t="s">
        <v>43</v>
      </c>
      <c r="P261" s="143">
        <f>O261*H261</f>
        <v>0</v>
      </c>
      <c r="Q261" s="143">
        <v>0</v>
      </c>
      <c r="R261" s="143">
        <f>Q261*H261</f>
        <v>0</v>
      </c>
      <c r="S261" s="143">
        <v>0</v>
      </c>
      <c r="T261" s="144">
        <f>S261*H261</f>
        <v>0</v>
      </c>
      <c r="AR261" s="145" t="s">
        <v>142</v>
      </c>
      <c r="AT261" s="145" t="s">
        <v>138</v>
      </c>
      <c r="AU261" s="145" t="s">
        <v>88</v>
      </c>
      <c r="AY261" s="17" t="s">
        <v>136</v>
      </c>
      <c r="BE261" s="146">
        <f>IF(N261="základní",J261,0)</f>
        <v>0</v>
      </c>
      <c r="BF261" s="146">
        <f>IF(N261="snížená",J261,0)</f>
        <v>0</v>
      </c>
      <c r="BG261" s="146">
        <f>IF(N261="zákl. přenesená",J261,0)</f>
        <v>0</v>
      </c>
      <c r="BH261" s="146">
        <f>IF(N261="sníž. přenesená",J261,0)</f>
        <v>0</v>
      </c>
      <c r="BI261" s="146">
        <f>IF(N261="nulová",J261,0)</f>
        <v>0</v>
      </c>
      <c r="BJ261" s="17" t="s">
        <v>86</v>
      </c>
      <c r="BK261" s="146">
        <f>ROUND(I261*H261,2)</f>
        <v>0</v>
      </c>
      <c r="BL261" s="17" t="s">
        <v>142</v>
      </c>
      <c r="BM261" s="145" t="s">
        <v>678</v>
      </c>
    </row>
    <row r="262" spans="2:65" s="11" customFormat="1" ht="22.8" customHeight="1">
      <c r="B262" s="121"/>
      <c r="D262" s="122" t="s">
        <v>77</v>
      </c>
      <c r="E262" s="131" t="s">
        <v>142</v>
      </c>
      <c r="F262" s="131" t="s">
        <v>210</v>
      </c>
      <c r="I262" s="124"/>
      <c r="J262" s="132">
        <f>BK262</f>
        <v>0</v>
      </c>
      <c r="L262" s="121"/>
      <c r="M262" s="126"/>
      <c r="P262" s="127">
        <f>SUM(P263:P274)</f>
        <v>0</v>
      </c>
      <c r="R262" s="127">
        <f>SUM(R263:R274)</f>
        <v>23.466996000000002</v>
      </c>
      <c r="T262" s="128">
        <f>SUM(T263:T274)</f>
        <v>0</v>
      </c>
      <c r="AR262" s="122" t="s">
        <v>86</v>
      </c>
      <c r="AT262" s="129" t="s">
        <v>77</v>
      </c>
      <c r="AU262" s="129" t="s">
        <v>86</v>
      </c>
      <c r="AY262" s="122" t="s">
        <v>136</v>
      </c>
      <c r="BK262" s="130">
        <f>SUM(BK263:BK274)</f>
        <v>0</v>
      </c>
    </row>
    <row r="263" spans="2:65" s="1" customFormat="1" ht="16.5" customHeight="1">
      <c r="B263" s="32"/>
      <c r="C263" s="133" t="s">
        <v>266</v>
      </c>
      <c r="D263" s="133" t="s">
        <v>138</v>
      </c>
      <c r="E263" s="134" t="s">
        <v>212</v>
      </c>
      <c r="F263" s="135" t="s">
        <v>213</v>
      </c>
      <c r="G263" s="136" t="s">
        <v>152</v>
      </c>
      <c r="H263" s="137">
        <v>97.245000000000005</v>
      </c>
      <c r="I263" s="138"/>
      <c r="J263" s="139">
        <f>ROUND(I263*H263,2)</f>
        <v>0</v>
      </c>
      <c r="K263" s="140"/>
      <c r="L263" s="32"/>
      <c r="M263" s="141" t="s">
        <v>1</v>
      </c>
      <c r="N263" s="142" t="s">
        <v>43</v>
      </c>
      <c r="P263" s="143">
        <f>O263*H263</f>
        <v>0</v>
      </c>
      <c r="Q263" s="143">
        <v>0</v>
      </c>
      <c r="R263" s="143">
        <f>Q263*H263</f>
        <v>0</v>
      </c>
      <c r="S263" s="143">
        <v>0</v>
      </c>
      <c r="T263" s="144">
        <f>S263*H263</f>
        <v>0</v>
      </c>
      <c r="AR263" s="145" t="s">
        <v>142</v>
      </c>
      <c r="AT263" s="145" t="s">
        <v>138</v>
      </c>
      <c r="AU263" s="145" t="s">
        <v>88</v>
      </c>
      <c r="AY263" s="17" t="s">
        <v>136</v>
      </c>
      <c r="BE263" s="146">
        <f>IF(N263="základní",J263,0)</f>
        <v>0</v>
      </c>
      <c r="BF263" s="146">
        <f>IF(N263="snížená",J263,0)</f>
        <v>0</v>
      </c>
      <c r="BG263" s="146">
        <f>IF(N263="zákl. přenesená",J263,0)</f>
        <v>0</v>
      </c>
      <c r="BH263" s="146">
        <f>IF(N263="sníž. přenesená",J263,0)</f>
        <v>0</v>
      </c>
      <c r="BI263" s="146">
        <f>IF(N263="nulová",J263,0)</f>
        <v>0</v>
      </c>
      <c r="BJ263" s="17" t="s">
        <v>86</v>
      </c>
      <c r="BK263" s="146">
        <f>ROUND(I263*H263,2)</f>
        <v>0</v>
      </c>
      <c r="BL263" s="17" t="s">
        <v>142</v>
      </c>
      <c r="BM263" s="145" t="s">
        <v>679</v>
      </c>
    </row>
    <row r="264" spans="2:65" s="13" customFormat="1" ht="10.15">
      <c r="B264" s="155"/>
      <c r="D264" s="148" t="s">
        <v>144</v>
      </c>
      <c r="E264" s="156" t="s">
        <v>1</v>
      </c>
      <c r="F264" s="157" t="s">
        <v>370</v>
      </c>
      <c r="H264" s="156" t="s">
        <v>1</v>
      </c>
      <c r="I264" s="158"/>
      <c r="L264" s="155"/>
      <c r="M264" s="159"/>
      <c r="T264" s="160"/>
      <c r="AT264" s="156" t="s">
        <v>144</v>
      </c>
      <c r="AU264" s="156" t="s">
        <v>88</v>
      </c>
      <c r="AV264" s="13" t="s">
        <v>86</v>
      </c>
      <c r="AW264" s="13" t="s">
        <v>34</v>
      </c>
      <c r="AX264" s="13" t="s">
        <v>78</v>
      </c>
      <c r="AY264" s="156" t="s">
        <v>136</v>
      </c>
    </row>
    <row r="265" spans="2:65" s="13" customFormat="1" ht="10.15">
      <c r="B265" s="155"/>
      <c r="D265" s="148" t="s">
        <v>144</v>
      </c>
      <c r="E265" s="156" t="s">
        <v>1</v>
      </c>
      <c r="F265" s="157" t="s">
        <v>470</v>
      </c>
      <c r="H265" s="156" t="s">
        <v>1</v>
      </c>
      <c r="I265" s="158"/>
      <c r="L265" s="155"/>
      <c r="M265" s="159"/>
      <c r="T265" s="160"/>
      <c r="AT265" s="156" t="s">
        <v>144</v>
      </c>
      <c r="AU265" s="156" t="s">
        <v>88</v>
      </c>
      <c r="AV265" s="13" t="s">
        <v>86</v>
      </c>
      <c r="AW265" s="13" t="s">
        <v>34</v>
      </c>
      <c r="AX265" s="13" t="s">
        <v>78</v>
      </c>
      <c r="AY265" s="156" t="s">
        <v>136</v>
      </c>
    </row>
    <row r="266" spans="2:65" s="12" customFormat="1" ht="10.15">
      <c r="B266" s="147"/>
      <c r="D266" s="148" t="s">
        <v>144</v>
      </c>
      <c r="E266" s="149" t="s">
        <v>1</v>
      </c>
      <c r="F266" s="150" t="s">
        <v>680</v>
      </c>
      <c r="H266" s="151">
        <v>75.218999999999994</v>
      </c>
      <c r="I266" s="152"/>
      <c r="L266" s="147"/>
      <c r="M266" s="153"/>
      <c r="T266" s="154"/>
      <c r="AT266" s="149" t="s">
        <v>144</v>
      </c>
      <c r="AU266" s="149" t="s">
        <v>88</v>
      </c>
      <c r="AV266" s="12" t="s">
        <v>88</v>
      </c>
      <c r="AW266" s="12" t="s">
        <v>34</v>
      </c>
      <c r="AX266" s="12" t="s">
        <v>78</v>
      </c>
      <c r="AY266" s="149" t="s">
        <v>136</v>
      </c>
    </row>
    <row r="267" spans="2:65" s="12" customFormat="1" ht="10.15">
      <c r="B267" s="147"/>
      <c r="D267" s="148" t="s">
        <v>144</v>
      </c>
      <c r="E267" s="149" t="s">
        <v>1</v>
      </c>
      <c r="F267" s="150" t="s">
        <v>681</v>
      </c>
      <c r="H267" s="151">
        <v>10.696</v>
      </c>
      <c r="I267" s="152"/>
      <c r="L267" s="147"/>
      <c r="M267" s="153"/>
      <c r="T267" s="154"/>
      <c r="AT267" s="149" t="s">
        <v>144</v>
      </c>
      <c r="AU267" s="149" t="s">
        <v>88</v>
      </c>
      <c r="AV267" s="12" t="s">
        <v>88</v>
      </c>
      <c r="AW267" s="12" t="s">
        <v>34</v>
      </c>
      <c r="AX267" s="12" t="s">
        <v>78</v>
      </c>
      <c r="AY267" s="149" t="s">
        <v>136</v>
      </c>
    </row>
    <row r="268" spans="2:65" s="12" customFormat="1" ht="10.15">
      <c r="B268" s="147"/>
      <c r="D268" s="148" t="s">
        <v>144</v>
      </c>
      <c r="E268" s="149" t="s">
        <v>1</v>
      </c>
      <c r="F268" s="150" t="s">
        <v>682</v>
      </c>
      <c r="H268" s="151">
        <v>4.1630000000000003</v>
      </c>
      <c r="I268" s="152"/>
      <c r="L268" s="147"/>
      <c r="M268" s="153"/>
      <c r="T268" s="154"/>
      <c r="AT268" s="149" t="s">
        <v>144</v>
      </c>
      <c r="AU268" s="149" t="s">
        <v>88</v>
      </c>
      <c r="AV268" s="12" t="s">
        <v>88</v>
      </c>
      <c r="AW268" s="12" t="s">
        <v>34</v>
      </c>
      <c r="AX268" s="12" t="s">
        <v>78</v>
      </c>
      <c r="AY268" s="149" t="s">
        <v>136</v>
      </c>
    </row>
    <row r="269" spans="2:65" s="12" customFormat="1" ht="10.15">
      <c r="B269" s="147"/>
      <c r="D269" s="148" t="s">
        <v>144</v>
      </c>
      <c r="E269" s="149" t="s">
        <v>1</v>
      </c>
      <c r="F269" s="150" t="s">
        <v>683</v>
      </c>
      <c r="H269" s="151">
        <v>7.1669999999999998</v>
      </c>
      <c r="I269" s="152"/>
      <c r="L269" s="147"/>
      <c r="M269" s="153"/>
      <c r="T269" s="154"/>
      <c r="AT269" s="149" t="s">
        <v>144</v>
      </c>
      <c r="AU269" s="149" t="s">
        <v>88</v>
      </c>
      <c r="AV269" s="12" t="s">
        <v>88</v>
      </c>
      <c r="AW269" s="12" t="s">
        <v>34</v>
      </c>
      <c r="AX269" s="12" t="s">
        <v>78</v>
      </c>
      <c r="AY269" s="149" t="s">
        <v>136</v>
      </c>
    </row>
    <row r="270" spans="2:65" s="14" customFormat="1" ht="10.15">
      <c r="B270" s="161"/>
      <c r="D270" s="148" t="s">
        <v>144</v>
      </c>
      <c r="E270" s="162" t="s">
        <v>1</v>
      </c>
      <c r="F270" s="163" t="s">
        <v>157</v>
      </c>
      <c r="H270" s="164">
        <v>97.24499999999999</v>
      </c>
      <c r="I270" s="165"/>
      <c r="L270" s="161"/>
      <c r="M270" s="166"/>
      <c r="T270" s="167"/>
      <c r="AT270" s="162" t="s">
        <v>144</v>
      </c>
      <c r="AU270" s="162" t="s">
        <v>88</v>
      </c>
      <c r="AV270" s="14" t="s">
        <v>142</v>
      </c>
      <c r="AW270" s="14" t="s">
        <v>34</v>
      </c>
      <c r="AX270" s="14" t="s">
        <v>86</v>
      </c>
      <c r="AY270" s="162" t="s">
        <v>136</v>
      </c>
    </row>
    <row r="271" spans="2:65" s="1" customFormat="1" ht="24.2" customHeight="1">
      <c r="B271" s="32"/>
      <c r="C271" s="133" t="s">
        <v>271</v>
      </c>
      <c r="D271" s="133" t="s">
        <v>138</v>
      </c>
      <c r="E271" s="134" t="s">
        <v>684</v>
      </c>
      <c r="F271" s="135" t="s">
        <v>685</v>
      </c>
      <c r="G271" s="136" t="s">
        <v>152</v>
      </c>
      <c r="H271" s="137">
        <v>9.7200000000000006</v>
      </c>
      <c r="I271" s="138"/>
      <c r="J271" s="139">
        <f>ROUND(I271*H271,2)</f>
        <v>0</v>
      </c>
      <c r="K271" s="140"/>
      <c r="L271" s="32"/>
      <c r="M271" s="141" t="s">
        <v>1</v>
      </c>
      <c r="N271" s="142" t="s">
        <v>43</v>
      </c>
      <c r="P271" s="143">
        <f>O271*H271</f>
        <v>0</v>
      </c>
      <c r="Q271" s="143">
        <v>2.4142999999999999</v>
      </c>
      <c r="R271" s="143">
        <f>Q271*H271</f>
        <v>23.466996000000002</v>
      </c>
      <c r="S271" s="143">
        <v>0</v>
      </c>
      <c r="T271" s="144">
        <f>S271*H271</f>
        <v>0</v>
      </c>
      <c r="AR271" s="145" t="s">
        <v>142</v>
      </c>
      <c r="AT271" s="145" t="s">
        <v>138</v>
      </c>
      <c r="AU271" s="145" t="s">
        <v>88</v>
      </c>
      <c r="AY271" s="17" t="s">
        <v>136</v>
      </c>
      <c r="BE271" s="146">
        <f>IF(N271="základní",J271,0)</f>
        <v>0</v>
      </c>
      <c r="BF271" s="146">
        <f>IF(N271="snížená",J271,0)</f>
        <v>0</v>
      </c>
      <c r="BG271" s="146">
        <f>IF(N271="zákl. přenesená",J271,0)</f>
        <v>0</v>
      </c>
      <c r="BH271" s="146">
        <f>IF(N271="sníž. přenesená",J271,0)</f>
        <v>0</v>
      </c>
      <c r="BI271" s="146">
        <f>IF(N271="nulová",J271,0)</f>
        <v>0</v>
      </c>
      <c r="BJ271" s="17" t="s">
        <v>86</v>
      </c>
      <c r="BK271" s="146">
        <f>ROUND(I271*H271,2)</f>
        <v>0</v>
      </c>
      <c r="BL271" s="17" t="s">
        <v>142</v>
      </c>
      <c r="BM271" s="145" t="s">
        <v>686</v>
      </c>
    </row>
    <row r="272" spans="2:65" s="12" customFormat="1" ht="10.15">
      <c r="B272" s="147"/>
      <c r="D272" s="148" t="s">
        <v>144</v>
      </c>
      <c r="E272" s="149" t="s">
        <v>1</v>
      </c>
      <c r="F272" s="150" t="s">
        <v>687</v>
      </c>
      <c r="H272" s="151">
        <v>5.22</v>
      </c>
      <c r="I272" s="152"/>
      <c r="L272" s="147"/>
      <c r="M272" s="153"/>
      <c r="T272" s="154"/>
      <c r="AT272" s="149" t="s">
        <v>144</v>
      </c>
      <c r="AU272" s="149" t="s">
        <v>88</v>
      </c>
      <c r="AV272" s="12" t="s">
        <v>88</v>
      </c>
      <c r="AW272" s="12" t="s">
        <v>34</v>
      </c>
      <c r="AX272" s="12" t="s">
        <v>78</v>
      </c>
      <c r="AY272" s="149" t="s">
        <v>136</v>
      </c>
    </row>
    <row r="273" spans="2:65" s="12" customFormat="1" ht="10.15">
      <c r="B273" s="147"/>
      <c r="D273" s="148" t="s">
        <v>144</v>
      </c>
      <c r="E273" s="149" t="s">
        <v>1</v>
      </c>
      <c r="F273" s="150" t="s">
        <v>688</v>
      </c>
      <c r="H273" s="151">
        <v>4.5</v>
      </c>
      <c r="I273" s="152"/>
      <c r="L273" s="147"/>
      <c r="M273" s="153"/>
      <c r="T273" s="154"/>
      <c r="AT273" s="149" t="s">
        <v>144</v>
      </c>
      <c r="AU273" s="149" t="s">
        <v>88</v>
      </c>
      <c r="AV273" s="12" t="s">
        <v>88</v>
      </c>
      <c r="AW273" s="12" t="s">
        <v>34</v>
      </c>
      <c r="AX273" s="12" t="s">
        <v>78</v>
      </c>
      <c r="AY273" s="149" t="s">
        <v>136</v>
      </c>
    </row>
    <row r="274" spans="2:65" s="14" customFormat="1" ht="10.15">
      <c r="B274" s="161"/>
      <c r="D274" s="148" t="s">
        <v>144</v>
      </c>
      <c r="E274" s="162" t="s">
        <v>1</v>
      </c>
      <c r="F274" s="163" t="s">
        <v>157</v>
      </c>
      <c r="H274" s="164">
        <v>9.7199999999999989</v>
      </c>
      <c r="I274" s="165"/>
      <c r="L274" s="161"/>
      <c r="M274" s="166"/>
      <c r="T274" s="167"/>
      <c r="AT274" s="162" t="s">
        <v>144</v>
      </c>
      <c r="AU274" s="162" t="s">
        <v>88</v>
      </c>
      <c r="AV274" s="14" t="s">
        <v>142</v>
      </c>
      <c r="AW274" s="14" t="s">
        <v>34</v>
      </c>
      <c r="AX274" s="14" t="s">
        <v>86</v>
      </c>
      <c r="AY274" s="162" t="s">
        <v>136</v>
      </c>
    </row>
    <row r="275" spans="2:65" s="11" customFormat="1" ht="22.8" customHeight="1">
      <c r="B275" s="121"/>
      <c r="D275" s="122" t="s">
        <v>77</v>
      </c>
      <c r="E275" s="131" t="s">
        <v>179</v>
      </c>
      <c r="F275" s="131" t="s">
        <v>216</v>
      </c>
      <c r="I275" s="124"/>
      <c r="J275" s="132">
        <f>BK275</f>
        <v>0</v>
      </c>
      <c r="L275" s="121"/>
      <c r="M275" s="126"/>
      <c r="P275" s="127">
        <f>SUM(P276:P398)</f>
        <v>0</v>
      </c>
      <c r="R275" s="127">
        <f>SUM(R276:R398)</f>
        <v>6.5700778500000006</v>
      </c>
      <c r="T275" s="128">
        <f>SUM(T276:T398)</f>
        <v>1.68371</v>
      </c>
      <c r="AR275" s="122" t="s">
        <v>86</v>
      </c>
      <c r="AT275" s="129" t="s">
        <v>77</v>
      </c>
      <c r="AU275" s="129" t="s">
        <v>86</v>
      </c>
      <c r="AY275" s="122" t="s">
        <v>136</v>
      </c>
      <c r="BK275" s="130">
        <f>SUM(BK276:BK398)</f>
        <v>0</v>
      </c>
    </row>
    <row r="276" spans="2:65" s="1" customFormat="1" ht="24.2" customHeight="1">
      <c r="B276" s="32"/>
      <c r="C276" s="133" t="s">
        <v>276</v>
      </c>
      <c r="D276" s="133" t="s">
        <v>138</v>
      </c>
      <c r="E276" s="134" t="s">
        <v>689</v>
      </c>
      <c r="F276" s="135" t="s">
        <v>690</v>
      </c>
      <c r="G276" s="136" t="s">
        <v>251</v>
      </c>
      <c r="H276" s="137">
        <v>21</v>
      </c>
      <c r="I276" s="138"/>
      <c r="J276" s="139">
        <f t="shared" ref="J276:J301" si="0">ROUND(I276*H276,2)</f>
        <v>0</v>
      </c>
      <c r="K276" s="140"/>
      <c r="L276" s="32"/>
      <c r="M276" s="141" t="s">
        <v>1</v>
      </c>
      <c r="N276" s="142" t="s">
        <v>43</v>
      </c>
      <c r="P276" s="143">
        <f t="shared" ref="P276:P301" si="1">O276*H276</f>
        <v>0</v>
      </c>
      <c r="Q276" s="143">
        <v>1.67E-3</v>
      </c>
      <c r="R276" s="143">
        <f t="shared" ref="R276:R301" si="2">Q276*H276</f>
        <v>3.5070000000000004E-2</v>
      </c>
      <c r="S276" s="143">
        <v>1.0670000000000001E-2</v>
      </c>
      <c r="T276" s="144">
        <f t="shared" ref="T276:T301" si="3">S276*H276</f>
        <v>0.22407000000000002</v>
      </c>
      <c r="AR276" s="145" t="s">
        <v>142</v>
      </c>
      <c r="AT276" s="145" t="s">
        <v>138</v>
      </c>
      <c r="AU276" s="145" t="s">
        <v>88</v>
      </c>
      <c r="AY276" s="17" t="s">
        <v>136</v>
      </c>
      <c r="BE276" s="146">
        <f t="shared" ref="BE276:BE301" si="4">IF(N276="základní",J276,0)</f>
        <v>0</v>
      </c>
      <c r="BF276" s="146">
        <f t="shared" ref="BF276:BF301" si="5">IF(N276="snížená",J276,0)</f>
        <v>0</v>
      </c>
      <c r="BG276" s="146">
        <f t="shared" ref="BG276:BG301" si="6">IF(N276="zákl. přenesená",J276,0)</f>
        <v>0</v>
      </c>
      <c r="BH276" s="146">
        <f t="shared" ref="BH276:BH301" si="7">IF(N276="sníž. přenesená",J276,0)</f>
        <v>0</v>
      </c>
      <c r="BI276" s="146">
        <f t="shared" ref="BI276:BI301" si="8">IF(N276="nulová",J276,0)</f>
        <v>0</v>
      </c>
      <c r="BJ276" s="17" t="s">
        <v>86</v>
      </c>
      <c r="BK276" s="146">
        <f t="shared" ref="BK276:BK301" si="9">ROUND(I276*H276,2)</f>
        <v>0</v>
      </c>
      <c r="BL276" s="17" t="s">
        <v>142</v>
      </c>
      <c r="BM276" s="145" t="s">
        <v>691</v>
      </c>
    </row>
    <row r="277" spans="2:65" s="1" customFormat="1" ht="16.5" customHeight="1">
      <c r="B277" s="32"/>
      <c r="C277" s="168" t="s">
        <v>280</v>
      </c>
      <c r="D277" s="168" t="s">
        <v>199</v>
      </c>
      <c r="E277" s="169" t="s">
        <v>692</v>
      </c>
      <c r="F277" s="170" t="s">
        <v>693</v>
      </c>
      <c r="G277" s="171" t="s">
        <v>274</v>
      </c>
      <c r="H277" s="172">
        <v>7</v>
      </c>
      <c r="I277" s="173"/>
      <c r="J277" s="174">
        <f t="shared" si="0"/>
        <v>0</v>
      </c>
      <c r="K277" s="175"/>
      <c r="L277" s="176"/>
      <c r="M277" s="177" t="s">
        <v>1</v>
      </c>
      <c r="N277" s="178" t="s">
        <v>43</v>
      </c>
      <c r="P277" s="143">
        <f t="shared" si="1"/>
        <v>0</v>
      </c>
      <c r="Q277" s="143">
        <v>0</v>
      </c>
      <c r="R277" s="143">
        <f t="shared" si="2"/>
        <v>0</v>
      </c>
      <c r="S277" s="143">
        <v>0</v>
      </c>
      <c r="T277" s="144">
        <f t="shared" si="3"/>
        <v>0</v>
      </c>
      <c r="AR277" s="145" t="s">
        <v>179</v>
      </c>
      <c r="AT277" s="145" t="s">
        <v>199</v>
      </c>
      <c r="AU277" s="145" t="s">
        <v>88</v>
      </c>
      <c r="AY277" s="17" t="s">
        <v>136</v>
      </c>
      <c r="BE277" s="146">
        <f t="shared" si="4"/>
        <v>0</v>
      </c>
      <c r="BF277" s="146">
        <f t="shared" si="5"/>
        <v>0</v>
      </c>
      <c r="BG277" s="146">
        <f t="shared" si="6"/>
        <v>0</v>
      </c>
      <c r="BH277" s="146">
        <f t="shared" si="7"/>
        <v>0</v>
      </c>
      <c r="BI277" s="146">
        <f t="shared" si="8"/>
        <v>0</v>
      </c>
      <c r="BJ277" s="17" t="s">
        <v>86</v>
      </c>
      <c r="BK277" s="146">
        <f t="shared" si="9"/>
        <v>0</v>
      </c>
      <c r="BL277" s="17" t="s">
        <v>142</v>
      </c>
      <c r="BM277" s="145" t="s">
        <v>694</v>
      </c>
    </row>
    <row r="278" spans="2:65" s="1" customFormat="1" ht="16.5" customHeight="1">
      <c r="B278" s="32"/>
      <c r="C278" s="168" t="s">
        <v>284</v>
      </c>
      <c r="D278" s="168" t="s">
        <v>199</v>
      </c>
      <c r="E278" s="169" t="s">
        <v>695</v>
      </c>
      <c r="F278" s="170" t="s">
        <v>696</v>
      </c>
      <c r="G278" s="171" t="s">
        <v>274</v>
      </c>
      <c r="H278" s="172">
        <v>1</v>
      </c>
      <c r="I278" s="173"/>
      <c r="J278" s="174">
        <f t="shared" si="0"/>
        <v>0</v>
      </c>
      <c r="K278" s="175"/>
      <c r="L278" s="176"/>
      <c r="M278" s="177" t="s">
        <v>1</v>
      </c>
      <c r="N278" s="178" t="s">
        <v>43</v>
      </c>
      <c r="P278" s="143">
        <f t="shared" si="1"/>
        <v>0</v>
      </c>
      <c r="Q278" s="143">
        <v>0</v>
      </c>
      <c r="R278" s="143">
        <f t="shared" si="2"/>
        <v>0</v>
      </c>
      <c r="S278" s="143">
        <v>0</v>
      </c>
      <c r="T278" s="144">
        <f t="shared" si="3"/>
        <v>0</v>
      </c>
      <c r="AR278" s="145" t="s">
        <v>179</v>
      </c>
      <c r="AT278" s="145" t="s">
        <v>199</v>
      </c>
      <c r="AU278" s="145" t="s">
        <v>88</v>
      </c>
      <c r="AY278" s="17" t="s">
        <v>136</v>
      </c>
      <c r="BE278" s="146">
        <f t="shared" si="4"/>
        <v>0</v>
      </c>
      <c r="BF278" s="146">
        <f t="shared" si="5"/>
        <v>0</v>
      </c>
      <c r="BG278" s="146">
        <f t="shared" si="6"/>
        <v>0</v>
      </c>
      <c r="BH278" s="146">
        <f t="shared" si="7"/>
        <v>0</v>
      </c>
      <c r="BI278" s="146">
        <f t="shared" si="8"/>
        <v>0</v>
      </c>
      <c r="BJ278" s="17" t="s">
        <v>86</v>
      </c>
      <c r="BK278" s="146">
        <f t="shared" si="9"/>
        <v>0</v>
      </c>
      <c r="BL278" s="17" t="s">
        <v>142</v>
      </c>
      <c r="BM278" s="145" t="s">
        <v>697</v>
      </c>
    </row>
    <row r="279" spans="2:65" s="1" customFormat="1" ht="16.5" customHeight="1">
      <c r="B279" s="32"/>
      <c r="C279" s="168" t="s">
        <v>290</v>
      </c>
      <c r="D279" s="168" t="s">
        <v>199</v>
      </c>
      <c r="E279" s="169" t="s">
        <v>698</v>
      </c>
      <c r="F279" s="170" t="s">
        <v>699</v>
      </c>
      <c r="G279" s="171" t="s">
        <v>274</v>
      </c>
      <c r="H279" s="172">
        <v>1</v>
      </c>
      <c r="I279" s="173"/>
      <c r="J279" s="174">
        <f t="shared" si="0"/>
        <v>0</v>
      </c>
      <c r="K279" s="175"/>
      <c r="L279" s="176"/>
      <c r="M279" s="177" t="s">
        <v>1</v>
      </c>
      <c r="N279" s="178" t="s">
        <v>43</v>
      </c>
      <c r="P279" s="143">
        <f t="shared" si="1"/>
        <v>0</v>
      </c>
      <c r="Q279" s="143">
        <v>0</v>
      </c>
      <c r="R279" s="143">
        <f t="shared" si="2"/>
        <v>0</v>
      </c>
      <c r="S279" s="143">
        <v>0</v>
      </c>
      <c r="T279" s="144">
        <f t="shared" si="3"/>
        <v>0</v>
      </c>
      <c r="AR279" s="145" t="s">
        <v>179</v>
      </c>
      <c r="AT279" s="145" t="s">
        <v>199</v>
      </c>
      <c r="AU279" s="145" t="s">
        <v>88</v>
      </c>
      <c r="AY279" s="17" t="s">
        <v>136</v>
      </c>
      <c r="BE279" s="146">
        <f t="shared" si="4"/>
        <v>0</v>
      </c>
      <c r="BF279" s="146">
        <f t="shared" si="5"/>
        <v>0</v>
      </c>
      <c r="BG279" s="146">
        <f t="shared" si="6"/>
        <v>0</v>
      </c>
      <c r="BH279" s="146">
        <f t="shared" si="7"/>
        <v>0</v>
      </c>
      <c r="BI279" s="146">
        <f t="shared" si="8"/>
        <v>0</v>
      </c>
      <c r="BJ279" s="17" t="s">
        <v>86</v>
      </c>
      <c r="BK279" s="146">
        <f t="shared" si="9"/>
        <v>0</v>
      </c>
      <c r="BL279" s="17" t="s">
        <v>142</v>
      </c>
      <c r="BM279" s="145" t="s">
        <v>700</v>
      </c>
    </row>
    <row r="280" spans="2:65" s="1" customFormat="1" ht="16.5" customHeight="1">
      <c r="B280" s="32"/>
      <c r="C280" s="168" t="s">
        <v>295</v>
      </c>
      <c r="D280" s="168" t="s">
        <v>199</v>
      </c>
      <c r="E280" s="169" t="s">
        <v>701</v>
      </c>
      <c r="F280" s="170" t="s">
        <v>702</v>
      </c>
      <c r="G280" s="171" t="s">
        <v>274</v>
      </c>
      <c r="H280" s="172">
        <v>1</v>
      </c>
      <c r="I280" s="173"/>
      <c r="J280" s="174">
        <f t="shared" si="0"/>
        <v>0</v>
      </c>
      <c r="K280" s="175"/>
      <c r="L280" s="176"/>
      <c r="M280" s="177" t="s">
        <v>1</v>
      </c>
      <c r="N280" s="178" t="s">
        <v>43</v>
      </c>
      <c r="P280" s="143">
        <f t="shared" si="1"/>
        <v>0</v>
      </c>
      <c r="Q280" s="143">
        <v>0</v>
      </c>
      <c r="R280" s="143">
        <f t="shared" si="2"/>
        <v>0</v>
      </c>
      <c r="S280" s="143">
        <v>0</v>
      </c>
      <c r="T280" s="144">
        <f t="shared" si="3"/>
        <v>0</v>
      </c>
      <c r="AR280" s="145" t="s">
        <v>179</v>
      </c>
      <c r="AT280" s="145" t="s">
        <v>199</v>
      </c>
      <c r="AU280" s="145" t="s">
        <v>88</v>
      </c>
      <c r="AY280" s="17" t="s">
        <v>136</v>
      </c>
      <c r="BE280" s="146">
        <f t="shared" si="4"/>
        <v>0</v>
      </c>
      <c r="BF280" s="146">
        <f t="shared" si="5"/>
        <v>0</v>
      </c>
      <c r="BG280" s="146">
        <f t="shared" si="6"/>
        <v>0</v>
      </c>
      <c r="BH280" s="146">
        <f t="shared" si="7"/>
        <v>0</v>
      </c>
      <c r="BI280" s="146">
        <f t="shared" si="8"/>
        <v>0</v>
      </c>
      <c r="BJ280" s="17" t="s">
        <v>86</v>
      </c>
      <c r="BK280" s="146">
        <f t="shared" si="9"/>
        <v>0</v>
      </c>
      <c r="BL280" s="17" t="s">
        <v>142</v>
      </c>
      <c r="BM280" s="145" t="s">
        <v>703</v>
      </c>
    </row>
    <row r="281" spans="2:65" s="1" customFormat="1" ht="16.5" customHeight="1">
      <c r="B281" s="32"/>
      <c r="C281" s="168" t="s">
        <v>300</v>
      </c>
      <c r="D281" s="168" t="s">
        <v>199</v>
      </c>
      <c r="E281" s="169" t="s">
        <v>704</v>
      </c>
      <c r="F281" s="170" t="s">
        <v>705</v>
      </c>
      <c r="G281" s="171" t="s">
        <v>274</v>
      </c>
      <c r="H281" s="172">
        <v>1</v>
      </c>
      <c r="I281" s="173"/>
      <c r="J281" s="174">
        <f t="shared" si="0"/>
        <v>0</v>
      </c>
      <c r="K281" s="175"/>
      <c r="L281" s="176"/>
      <c r="M281" s="177" t="s">
        <v>1</v>
      </c>
      <c r="N281" s="178" t="s">
        <v>43</v>
      </c>
      <c r="P281" s="143">
        <f t="shared" si="1"/>
        <v>0</v>
      </c>
      <c r="Q281" s="143">
        <v>0</v>
      </c>
      <c r="R281" s="143">
        <f t="shared" si="2"/>
        <v>0</v>
      </c>
      <c r="S281" s="143">
        <v>0</v>
      </c>
      <c r="T281" s="144">
        <f t="shared" si="3"/>
        <v>0</v>
      </c>
      <c r="AR281" s="145" t="s">
        <v>179</v>
      </c>
      <c r="AT281" s="145" t="s">
        <v>199</v>
      </c>
      <c r="AU281" s="145" t="s">
        <v>88</v>
      </c>
      <c r="AY281" s="17" t="s">
        <v>136</v>
      </c>
      <c r="BE281" s="146">
        <f t="shared" si="4"/>
        <v>0</v>
      </c>
      <c r="BF281" s="146">
        <f t="shared" si="5"/>
        <v>0</v>
      </c>
      <c r="BG281" s="146">
        <f t="shared" si="6"/>
        <v>0</v>
      </c>
      <c r="BH281" s="146">
        <f t="shared" si="7"/>
        <v>0</v>
      </c>
      <c r="BI281" s="146">
        <f t="shared" si="8"/>
        <v>0</v>
      </c>
      <c r="BJ281" s="17" t="s">
        <v>86</v>
      </c>
      <c r="BK281" s="146">
        <f t="shared" si="9"/>
        <v>0</v>
      </c>
      <c r="BL281" s="17" t="s">
        <v>142</v>
      </c>
      <c r="BM281" s="145" t="s">
        <v>706</v>
      </c>
    </row>
    <row r="282" spans="2:65" s="1" customFormat="1" ht="16.5" customHeight="1">
      <c r="B282" s="32"/>
      <c r="C282" s="168" t="s">
        <v>306</v>
      </c>
      <c r="D282" s="168" t="s">
        <v>199</v>
      </c>
      <c r="E282" s="169" t="s">
        <v>707</v>
      </c>
      <c r="F282" s="170" t="s">
        <v>708</v>
      </c>
      <c r="G282" s="171" t="s">
        <v>274</v>
      </c>
      <c r="H282" s="172">
        <v>1</v>
      </c>
      <c r="I282" s="173"/>
      <c r="J282" s="174">
        <f t="shared" si="0"/>
        <v>0</v>
      </c>
      <c r="K282" s="175"/>
      <c r="L282" s="176"/>
      <c r="M282" s="177" t="s">
        <v>1</v>
      </c>
      <c r="N282" s="178" t="s">
        <v>43</v>
      </c>
      <c r="P282" s="143">
        <f t="shared" si="1"/>
        <v>0</v>
      </c>
      <c r="Q282" s="143">
        <v>0</v>
      </c>
      <c r="R282" s="143">
        <f t="shared" si="2"/>
        <v>0</v>
      </c>
      <c r="S282" s="143">
        <v>0</v>
      </c>
      <c r="T282" s="144">
        <f t="shared" si="3"/>
        <v>0</v>
      </c>
      <c r="AR282" s="145" t="s">
        <v>179</v>
      </c>
      <c r="AT282" s="145" t="s">
        <v>199</v>
      </c>
      <c r="AU282" s="145" t="s">
        <v>88</v>
      </c>
      <c r="AY282" s="17" t="s">
        <v>136</v>
      </c>
      <c r="BE282" s="146">
        <f t="shared" si="4"/>
        <v>0</v>
      </c>
      <c r="BF282" s="146">
        <f t="shared" si="5"/>
        <v>0</v>
      </c>
      <c r="BG282" s="146">
        <f t="shared" si="6"/>
        <v>0</v>
      </c>
      <c r="BH282" s="146">
        <f t="shared" si="7"/>
        <v>0</v>
      </c>
      <c r="BI282" s="146">
        <f t="shared" si="8"/>
        <v>0</v>
      </c>
      <c r="BJ282" s="17" t="s">
        <v>86</v>
      </c>
      <c r="BK282" s="146">
        <f t="shared" si="9"/>
        <v>0</v>
      </c>
      <c r="BL282" s="17" t="s">
        <v>142</v>
      </c>
      <c r="BM282" s="145" t="s">
        <v>709</v>
      </c>
    </row>
    <row r="283" spans="2:65" s="1" customFormat="1" ht="16.5" customHeight="1">
      <c r="B283" s="32"/>
      <c r="C283" s="168" t="s">
        <v>311</v>
      </c>
      <c r="D283" s="168" t="s">
        <v>199</v>
      </c>
      <c r="E283" s="169" t="s">
        <v>710</v>
      </c>
      <c r="F283" s="170" t="s">
        <v>711</v>
      </c>
      <c r="G283" s="171" t="s">
        <v>274</v>
      </c>
      <c r="H283" s="172">
        <v>1</v>
      </c>
      <c r="I283" s="173"/>
      <c r="J283" s="174">
        <f t="shared" si="0"/>
        <v>0</v>
      </c>
      <c r="K283" s="175"/>
      <c r="L283" s="176"/>
      <c r="M283" s="177" t="s">
        <v>1</v>
      </c>
      <c r="N283" s="178" t="s">
        <v>43</v>
      </c>
      <c r="P283" s="143">
        <f t="shared" si="1"/>
        <v>0</v>
      </c>
      <c r="Q283" s="143">
        <v>0</v>
      </c>
      <c r="R283" s="143">
        <f t="shared" si="2"/>
        <v>0</v>
      </c>
      <c r="S283" s="143">
        <v>0</v>
      </c>
      <c r="T283" s="144">
        <f t="shared" si="3"/>
        <v>0</v>
      </c>
      <c r="AR283" s="145" t="s">
        <v>179</v>
      </c>
      <c r="AT283" s="145" t="s">
        <v>199</v>
      </c>
      <c r="AU283" s="145" t="s">
        <v>88</v>
      </c>
      <c r="AY283" s="17" t="s">
        <v>136</v>
      </c>
      <c r="BE283" s="146">
        <f t="shared" si="4"/>
        <v>0</v>
      </c>
      <c r="BF283" s="146">
        <f t="shared" si="5"/>
        <v>0</v>
      </c>
      <c r="BG283" s="146">
        <f t="shared" si="6"/>
        <v>0</v>
      </c>
      <c r="BH283" s="146">
        <f t="shared" si="7"/>
        <v>0</v>
      </c>
      <c r="BI283" s="146">
        <f t="shared" si="8"/>
        <v>0</v>
      </c>
      <c r="BJ283" s="17" t="s">
        <v>86</v>
      </c>
      <c r="BK283" s="146">
        <f t="shared" si="9"/>
        <v>0</v>
      </c>
      <c r="BL283" s="17" t="s">
        <v>142</v>
      </c>
      <c r="BM283" s="145" t="s">
        <v>712</v>
      </c>
    </row>
    <row r="284" spans="2:65" s="1" customFormat="1" ht="16.5" customHeight="1">
      <c r="B284" s="32"/>
      <c r="C284" s="168" t="s">
        <v>315</v>
      </c>
      <c r="D284" s="168" t="s">
        <v>199</v>
      </c>
      <c r="E284" s="169" t="s">
        <v>713</v>
      </c>
      <c r="F284" s="170" t="s">
        <v>714</v>
      </c>
      <c r="G284" s="171" t="s">
        <v>274</v>
      </c>
      <c r="H284" s="172">
        <v>6</v>
      </c>
      <c r="I284" s="173"/>
      <c r="J284" s="174">
        <f t="shared" si="0"/>
        <v>0</v>
      </c>
      <c r="K284" s="175"/>
      <c r="L284" s="176"/>
      <c r="M284" s="177" t="s">
        <v>1</v>
      </c>
      <c r="N284" s="178" t="s">
        <v>43</v>
      </c>
      <c r="P284" s="143">
        <f t="shared" si="1"/>
        <v>0</v>
      </c>
      <c r="Q284" s="143">
        <v>0</v>
      </c>
      <c r="R284" s="143">
        <f t="shared" si="2"/>
        <v>0</v>
      </c>
      <c r="S284" s="143">
        <v>0</v>
      </c>
      <c r="T284" s="144">
        <f t="shared" si="3"/>
        <v>0</v>
      </c>
      <c r="AR284" s="145" t="s">
        <v>179</v>
      </c>
      <c r="AT284" s="145" t="s">
        <v>199</v>
      </c>
      <c r="AU284" s="145" t="s">
        <v>88</v>
      </c>
      <c r="AY284" s="17" t="s">
        <v>136</v>
      </c>
      <c r="BE284" s="146">
        <f t="shared" si="4"/>
        <v>0</v>
      </c>
      <c r="BF284" s="146">
        <f t="shared" si="5"/>
        <v>0</v>
      </c>
      <c r="BG284" s="146">
        <f t="shared" si="6"/>
        <v>0</v>
      </c>
      <c r="BH284" s="146">
        <f t="shared" si="7"/>
        <v>0</v>
      </c>
      <c r="BI284" s="146">
        <f t="shared" si="8"/>
        <v>0</v>
      </c>
      <c r="BJ284" s="17" t="s">
        <v>86</v>
      </c>
      <c r="BK284" s="146">
        <f t="shared" si="9"/>
        <v>0</v>
      </c>
      <c r="BL284" s="17" t="s">
        <v>142</v>
      </c>
      <c r="BM284" s="145" t="s">
        <v>715</v>
      </c>
    </row>
    <row r="285" spans="2:65" s="1" customFormat="1" ht="16.5" customHeight="1">
      <c r="B285" s="32"/>
      <c r="C285" s="168" t="s">
        <v>320</v>
      </c>
      <c r="D285" s="168" t="s">
        <v>199</v>
      </c>
      <c r="E285" s="169" t="s">
        <v>716</v>
      </c>
      <c r="F285" s="170" t="s">
        <v>717</v>
      </c>
      <c r="G285" s="171" t="s">
        <v>274</v>
      </c>
      <c r="H285" s="172">
        <v>1</v>
      </c>
      <c r="I285" s="173"/>
      <c r="J285" s="174">
        <f t="shared" si="0"/>
        <v>0</v>
      </c>
      <c r="K285" s="175"/>
      <c r="L285" s="176"/>
      <c r="M285" s="177" t="s">
        <v>1</v>
      </c>
      <c r="N285" s="178" t="s">
        <v>43</v>
      </c>
      <c r="P285" s="143">
        <f t="shared" si="1"/>
        <v>0</v>
      </c>
      <c r="Q285" s="143">
        <v>0</v>
      </c>
      <c r="R285" s="143">
        <f t="shared" si="2"/>
        <v>0</v>
      </c>
      <c r="S285" s="143">
        <v>0</v>
      </c>
      <c r="T285" s="144">
        <f t="shared" si="3"/>
        <v>0</v>
      </c>
      <c r="AR285" s="145" t="s">
        <v>179</v>
      </c>
      <c r="AT285" s="145" t="s">
        <v>199</v>
      </c>
      <c r="AU285" s="145" t="s">
        <v>88</v>
      </c>
      <c r="AY285" s="17" t="s">
        <v>136</v>
      </c>
      <c r="BE285" s="146">
        <f t="shared" si="4"/>
        <v>0</v>
      </c>
      <c r="BF285" s="146">
        <f t="shared" si="5"/>
        <v>0</v>
      </c>
      <c r="BG285" s="146">
        <f t="shared" si="6"/>
        <v>0</v>
      </c>
      <c r="BH285" s="146">
        <f t="shared" si="7"/>
        <v>0</v>
      </c>
      <c r="BI285" s="146">
        <f t="shared" si="8"/>
        <v>0</v>
      </c>
      <c r="BJ285" s="17" t="s">
        <v>86</v>
      </c>
      <c r="BK285" s="146">
        <f t="shared" si="9"/>
        <v>0</v>
      </c>
      <c r="BL285" s="17" t="s">
        <v>142</v>
      </c>
      <c r="BM285" s="145" t="s">
        <v>718</v>
      </c>
    </row>
    <row r="286" spans="2:65" s="1" customFormat="1" ht="16.5" customHeight="1">
      <c r="B286" s="32"/>
      <c r="C286" s="168" t="s">
        <v>326</v>
      </c>
      <c r="D286" s="168" t="s">
        <v>199</v>
      </c>
      <c r="E286" s="169" t="s">
        <v>719</v>
      </c>
      <c r="F286" s="170" t="s">
        <v>720</v>
      </c>
      <c r="G286" s="171" t="s">
        <v>274</v>
      </c>
      <c r="H286" s="172">
        <v>1</v>
      </c>
      <c r="I286" s="173"/>
      <c r="J286" s="174">
        <f t="shared" si="0"/>
        <v>0</v>
      </c>
      <c r="K286" s="175"/>
      <c r="L286" s="176"/>
      <c r="M286" s="177" t="s">
        <v>1</v>
      </c>
      <c r="N286" s="178" t="s">
        <v>43</v>
      </c>
      <c r="P286" s="143">
        <f t="shared" si="1"/>
        <v>0</v>
      </c>
      <c r="Q286" s="143">
        <v>0</v>
      </c>
      <c r="R286" s="143">
        <f t="shared" si="2"/>
        <v>0</v>
      </c>
      <c r="S286" s="143">
        <v>0</v>
      </c>
      <c r="T286" s="144">
        <f t="shared" si="3"/>
        <v>0</v>
      </c>
      <c r="AR286" s="145" t="s">
        <v>179</v>
      </c>
      <c r="AT286" s="145" t="s">
        <v>199</v>
      </c>
      <c r="AU286" s="145" t="s">
        <v>88</v>
      </c>
      <c r="AY286" s="17" t="s">
        <v>136</v>
      </c>
      <c r="BE286" s="146">
        <f t="shared" si="4"/>
        <v>0</v>
      </c>
      <c r="BF286" s="146">
        <f t="shared" si="5"/>
        <v>0</v>
      </c>
      <c r="BG286" s="146">
        <f t="shared" si="6"/>
        <v>0</v>
      </c>
      <c r="BH286" s="146">
        <f t="shared" si="7"/>
        <v>0</v>
      </c>
      <c r="BI286" s="146">
        <f t="shared" si="8"/>
        <v>0</v>
      </c>
      <c r="BJ286" s="17" t="s">
        <v>86</v>
      </c>
      <c r="BK286" s="146">
        <f t="shared" si="9"/>
        <v>0</v>
      </c>
      <c r="BL286" s="17" t="s">
        <v>142</v>
      </c>
      <c r="BM286" s="145" t="s">
        <v>721</v>
      </c>
    </row>
    <row r="287" spans="2:65" s="1" customFormat="1" ht="24.2" customHeight="1">
      <c r="B287" s="32"/>
      <c r="C287" s="133" t="s">
        <v>332</v>
      </c>
      <c r="D287" s="133" t="s">
        <v>138</v>
      </c>
      <c r="E287" s="134" t="s">
        <v>722</v>
      </c>
      <c r="F287" s="135" t="s">
        <v>723</v>
      </c>
      <c r="G287" s="136" t="s">
        <v>251</v>
      </c>
      <c r="H287" s="137">
        <v>3</v>
      </c>
      <c r="I287" s="138"/>
      <c r="J287" s="139">
        <f t="shared" si="0"/>
        <v>0</v>
      </c>
      <c r="K287" s="140"/>
      <c r="L287" s="32"/>
      <c r="M287" s="141" t="s">
        <v>1</v>
      </c>
      <c r="N287" s="142" t="s">
        <v>43</v>
      </c>
      <c r="P287" s="143">
        <f t="shared" si="1"/>
        <v>0</v>
      </c>
      <c r="Q287" s="143">
        <v>1.7099999999999999E-3</v>
      </c>
      <c r="R287" s="143">
        <f t="shared" si="2"/>
        <v>5.13E-3</v>
      </c>
      <c r="S287" s="143">
        <v>1.661E-2</v>
      </c>
      <c r="T287" s="144">
        <f t="shared" si="3"/>
        <v>4.9829999999999999E-2</v>
      </c>
      <c r="AR287" s="145" t="s">
        <v>142</v>
      </c>
      <c r="AT287" s="145" t="s">
        <v>138</v>
      </c>
      <c r="AU287" s="145" t="s">
        <v>88</v>
      </c>
      <c r="AY287" s="17" t="s">
        <v>136</v>
      </c>
      <c r="BE287" s="146">
        <f t="shared" si="4"/>
        <v>0</v>
      </c>
      <c r="BF287" s="146">
        <f t="shared" si="5"/>
        <v>0</v>
      </c>
      <c r="BG287" s="146">
        <f t="shared" si="6"/>
        <v>0</v>
      </c>
      <c r="BH287" s="146">
        <f t="shared" si="7"/>
        <v>0</v>
      </c>
      <c r="BI287" s="146">
        <f t="shared" si="8"/>
        <v>0</v>
      </c>
      <c r="BJ287" s="17" t="s">
        <v>86</v>
      </c>
      <c r="BK287" s="146">
        <f t="shared" si="9"/>
        <v>0</v>
      </c>
      <c r="BL287" s="17" t="s">
        <v>142</v>
      </c>
      <c r="BM287" s="145" t="s">
        <v>724</v>
      </c>
    </row>
    <row r="288" spans="2:65" s="1" customFormat="1" ht="16.5" customHeight="1">
      <c r="B288" s="32"/>
      <c r="C288" s="168" t="s">
        <v>338</v>
      </c>
      <c r="D288" s="168" t="s">
        <v>199</v>
      </c>
      <c r="E288" s="169" t="s">
        <v>725</v>
      </c>
      <c r="F288" s="170" t="s">
        <v>726</v>
      </c>
      <c r="G288" s="171" t="s">
        <v>274</v>
      </c>
      <c r="H288" s="172">
        <v>1</v>
      </c>
      <c r="I288" s="173"/>
      <c r="J288" s="174">
        <f t="shared" si="0"/>
        <v>0</v>
      </c>
      <c r="K288" s="175"/>
      <c r="L288" s="176"/>
      <c r="M288" s="177" t="s">
        <v>1</v>
      </c>
      <c r="N288" s="178" t="s">
        <v>43</v>
      </c>
      <c r="P288" s="143">
        <f t="shared" si="1"/>
        <v>0</v>
      </c>
      <c r="Q288" s="143">
        <v>0</v>
      </c>
      <c r="R288" s="143">
        <f t="shared" si="2"/>
        <v>0</v>
      </c>
      <c r="S288" s="143">
        <v>0</v>
      </c>
      <c r="T288" s="144">
        <f t="shared" si="3"/>
        <v>0</v>
      </c>
      <c r="AR288" s="145" t="s">
        <v>179</v>
      </c>
      <c r="AT288" s="145" t="s">
        <v>199</v>
      </c>
      <c r="AU288" s="145" t="s">
        <v>88</v>
      </c>
      <c r="AY288" s="17" t="s">
        <v>136</v>
      </c>
      <c r="BE288" s="146">
        <f t="shared" si="4"/>
        <v>0</v>
      </c>
      <c r="BF288" s="146">
        <f t="shared" si="5"/>
        <v>0</v>
      </c>
      <c r="BG288" s="146">
        <f t="shared" si="6"/>
        <v>0</v>
      </c>
      <c r="BH288" s="146">
        <f t="shared" si="7"/>
        <v>0</v>
      </c>
      <c r="BI288" s="146">
        <f t="shared" si="8"/>
        <v>0</v>
      </c>
      <c r="BJ288" s="17" t="s">
        <v>86</v>
      </c>
      <c r="BK288" s="146">
        <f t="shared" si="9"/>
        <v>0</v>
      </c>
      <c r="BL288" s="17" t="s">
        <v>142</v>
      </c>
      <c r="BM288" s="145" t="s">
        <v>727</v>
      </c>
    </row>
    <row r="289" spans="2:65" s="1" customFormat="1" ht="16.5" customHeight="1">
      <c r="B289" s="32"/>
      <c r="C289" s="168" t="s">
        <v>342</v>
      </c>
      <c r="D289" s="168" t="s">
        <v>199</v>
      </c>
      <c r="E289" s="169" t="s">
        <v>728</v>
      </c>
      <c r="F289" s="170" t="s">
        <v>729</v>
      </c>
      <c r="G289" s="171" t="s">
        <v>274</v>
      </c>
      <c r="H289" s="172">
        <v>2</v>
      </c>
      <c r="I289" s="173"/>
      <c r="J289" s="174">
        <f t="shared" si="0"/>
        <v>0</v>
      </c>
      <c r="K289" s="175"/>
      <c r="L289" s="176"/>
      <c r="M289" s="177" t="s">
        <v>1</v>
      </c>
      <c r="N289" s="178" t="s">
        <v>43</v>
      </c>
      <c r="P289" s="143">
        <f t="shared" si="1"/>
        <v>0</v>
      </c>
      <c r="Q289" s="143">
        <v>0</v>
      </c>
      <c r="R289" s="143">
        <f t="shared" si="2"/>
        <v>0</v>
      </c>
      <c r="S289" s="143">
        <v>0</v>
      </c>
      <c r="T289" s="144">
        <f t="shared" si="3"/>
        <v>0</v>
      </c>
      <c r="AR289" s="145" t="s">
        <v>179</v>
      </c>
      <c r="AT289" s="145" t="s">
        <v>199</v>
      </c>
      <c r="AU289" s="145" t="s">
        <v>88</v>
      </c>
      <c r="AY289" s="17" t="s">
        <v>136</v>
      </c>
      <c r="BE289" s="146">
        <f t="shared" si="4"/>
        <v>0</v>
      </c>
      <c r="BF289" s="146">
        <f t="shared" si="5"/>
        <v>0</v>
      </c>
      <c r="BG289" s="146">
        <f t="shared" si="6"/>
        <v>0</v>
      </c>
      <c r="BH289" s="146">
        <f t="shared" si="7"/>
        <v>0</v>
      </c>
      <c r="BI289" s="146">
        <f t="shared" si="8"/>
        <v>0</v>
      </c>
      <c r="BJ289" s="17" t="s">
        <v>86</v>
      </c>
      <c r="BK289" s="146">
        <f t="shared" si="9"/>
        <v>0</v>
      </c>
      <c r="BL289" s="17" t="s">
        <v>142</v>
      </c>
      <c r="BM289" s="145" t="s">
        <v>730</v>
      </c>
    </row>
    <row r="290" spans="2:65" s="1" customFormat="1" ht="24.2" customHeight="1">
      <c r="B290" s="32"/>
      <c r="C290" s="133" t="s">
        <v>346</v>
      </c>
      <c r="D290" s="133" t="s">
        <v>138</v>
      </c>
      <c r="E290" s="134" t="s">
        <v>731</v>
      </c>
      <c r="F290" s="135" t="s">
        <v>732</v>
      </c>
      <c r="G290" s="136" t="s">
        <v>251</v>
      </c>
      <c r="H290" s="137">
        <v>15</v>
      </c>
      <c r="I290" s="138"/>
      <c r="J290" s="139">
        <f t="shared" si="0"/>
        <v>0</v>
      </c>
      <c r="K290" s="140"/>
      <c r="L290" s="32"/>
      <c r="M290" s="141" t="s">
        <v>1</v>
      </c>
      <c r="N290" s="142" t="s">
        <v>43</v>
      </c>
      <c r="P290" s="143">
        <f t="shared" si="1"/>
        <v>0</v>
      </c>
      <c r="Q290" s="143">
        <v>1.67E-3</v>
      </c>
      <c r="R290" s="143">
        <f t="shared" si="2"/>
        <v>2.5049999999999999E-2</v>
      </c>
      <c r="S290" s="143">
        <v>1.3769999999999999E-2</v>
      </c>
      <c r="T290" s="144">
        <f t="shared" si="3"/>
        <v>0.20654999999999998</v>
      </c>
      <c r="AR290" s="145" t="s">
        <v>142</v>
      </c>
      <c r="AT290" s="145" t="s">
        <v>138</v>
      </c>
      <c r="AU290" s="145" t="s">
        <v>88</v>
      </c>
      <c r="AY290" s="17" t="s">
        <v>136</v>
      </c>
      <c r="BE290" s="146">
        <f t="shared" si="4"/>
        <v>0</v>
      </c>
      <c r="BF290" s="146">
        <f t="shared" si="5"/>
        <v>0</v>
      </c>
      <c r="BG290" s="146">
        <f t="shared" si="6"/>
        <v>0</v>
      </c>
      <c r="BH290" s="146">
        <f t="shared" si="7"/>
        <v>0</v>
      </c>
      <c r="BI290" s="146">
        <f t="shared" si="8"/>
        <v>0</v>
      </c>
      <c r="BJ290" s="17" t="s">
        <v>86</v>
      </c>
      <c r="BK290" s="146">
        <f t="shared" si="9"/>
        <v>0</v>
      </c>
      <c r="BL290" s="17" t="s">
        <v>142</v>
      </c>
      <c r="BM290" s="145" t="s">
        <v>733</v>
      </c>
    </row>
    <row r="291" spans="2:65" s="1" customFormat="1" ht="16.5" customHeight="1">
      <c r="B291" s="32"/>
      <c r="C291" s="168" t="s">
        <v>350</v>
      </c>
      <c r="D291" s="168" t="s">
        <v>199</v>
      </c>
      <c r="E291" s="169" t="s">
        <v>734</v>
      </c>
      <c r="F291" s="170" t="s">
        <v>735</v>
      </c>
      <c r="G291" s="171" t="s">
        <v>274</v>
      </c>
      <c r="H291" s="172">
        <v>2</v>
      </c>
      <c r="I291" s="173"/>
      <c r="J291" s="174">
        <f t="shared" si="0"/>
        <v>0</v>
      </c>
      <c r="K291" s="175"/>
      <c r="L291" s="176"/>
      <c r="M291" s="177" t="s">
        <v>1</v>
      </c>
      <c r="N291" s="178" t="s">
        <v>43</v>
      </c>
      <c r="P291" s="143">
        <f t="shared" si="1"/>
        <v>0</v>
      </c>
      <c r="Q291" s="143">
        <v>0</v>
      </c>
      <c r="R291" s="143">
        <f t="shared" si="2"/>
        <v>0</v>
      </c>
      <c r="S291" s="143">
        <v>0</v>
      </c>
      <c r="T291" s="144">
        <f t="shared" si="3"/>
        <v>0</v>
      </c>
      <c r="AR291" s="145" t="s">
        <v>179</v>
      </c>
      <c r="AT291" s="145" t="s">
        <v>199</v>
      </c>
      <c r="AU291" s="145" t="s">
        <v>88</v>
      </c>
      <c r="AY291" s="17" t="s">
        <v>136</v>
      </c>
      <c r="BE291" s="146">
        <f t="shared" si="4"/>
        <v>0</v>
      </c>
      <c r="BF291" s="146">
        <f t="shared" si="5"/>
        <v>0</v>
      </c>
      <c r="BG291" s="146">
        <f t="shared" si="6"/>
        <v>0</v>
      </c>
      <c r="BH291" s="146">
        <f t="shared" si="7"/>
        <v>0</v>
      </c>
      <c r="BI291" s="146">
        <f t="shared" si="8"/>
        <v>0</v>
      </c>
      <c r="BJ291" s="17" t="s">
        <v>86</v>
      </c>
      <c r="BK291" s="146">
        <f t="shared" si="9"/>
        <v>0</v>
      </c>
      <c r="BL291" s="17" t="s">
        <v>142</v>
      </c>
      <c r="BM291" s="145" t="s">
        <v>736</v>
      </c>
    </row>
    <row r="292" spans="2:65" s="1" customFormat="1" ht="16.5" customHeight="1">
      <c r="B292" s="32"/>
      <c r="C292" s="168" t="s">
        <v>355</v>
      </c>
      <c r="D292" s="168" t="s">
        <v>199</v>
      </c>
      <c r="E292" s="169" t="s">
        <v>737</v>
      </c>
      <c r="F292" s="170" t="s">
        <v>738</v>
      </c>
      <c r="G292" s="171" t="s">
        <v>274</v>
      </c>
      <c r="H292" s="172">
        <v>2</v>
      </c>
      <c r="I292" s="173"/>
      <c r="J292" s="174">
        <f t="shared" si="0"/>
        <v>0</v>
      </c>
      <c r="K292" s="175"/>
      <c r="L292" s="176"/>
      <c r="M292" s="177" t="s">
        <v>1</v>
      </c>
      <c r="N292" s="178" t="s">
        <v>43</v>
      </c>
      <c r="P292" s="143">
        <f t="shared" si="1"/>
        <v>0</v>
      </c>
      <c r="Q292" s="143">
        <v>0</v>
      </c>
      <c r="R292" s="143">
        <f t="shared" si="2"/>
        <v>0</v>
      </c>
      <c r="S292" s="143">
        <v>0</v>
      </c>
      <c r="T292" s="144">
        <f t="shared" si="3"/>
        <v>0</v>
      </c>
      <c r="AR292" s="145" t="s">
        <v>179</v>
      </c>
      <c r="AT292" s="145" t="s">
        <v>199</v>
      </c>
      <c r="AU292" s="145" t="s">
        <v>88</v>
      </c>
      <c r="AY292" s="17" t="s">
        <v>136</v>
      </c>
      <c r="BE292" s="146">
        <f t="shared" si="4"/>
        <v>0</v>
      </c>
      <c r="BF292" s="146">
        <f t="shared" si="5"/>
        <v>0</v>
      </c>
      <c r="BG292" s="146">
        <f t="shared" si="6"/>
        <v>0</v>
      </c>
      <c r="BH292" s="146">
        <f t="shared" si="7"/>
        <v>0</v>
      </c>
      <c r="BI292" s="146">
        <f t="shared" si="8"/>
        <v>0</v>
      </c>
      <c r="BJ292" s="17" t="s">
        <v>86</v>
      </c>
      <c r="BK292" s="146">
        <f t="shared" si="9"/>
        <v>0</v>
      </c>
      <c r="BL292" s="17" t="s">
        <v>142</v>
      </c>
      <c r="BM292" s="145" t="s">
        <v>739</v>
      </c>
    </row>
    <row r="293" spans="2:65" s="1" customFormat="1" ht="16.5" customHeight="1">
      <c r="B293" s="32"/>
      <c r="C293" s="168" t="s">
        <v>361</v>
      </c>
      <c r="D293" s="168" t="s">
        <v>199</v>
      </c>
      <c r="E293" s="169" t="s">
        <v>740</v>
      </c>
      <c r="F293" s="170" t="s">
        <v>741</v>
      </c>
      <c r="G293" s="171" t="s">
        <v>274</v>
      </c>
      <c r="H293" s="172">
        <v>6</v>
      </c>
      <c r="I293" s="173"/>
      <c r="J293" s="174">
        <f t="shared" si="0"/>
        <v>0</v>
      </c>
      <c r="K293" s="175"/>
      <c r="L293" s="176"/>
      <c r="M293" s="177" t="s">
        <v>1</v>
      </c>
      <c r="N293" s="178" t="s">
        <v>43</v>
      </c>
      <c r="P293" s="143">
        <f t="shared" si="1"/>
        <v>0</v>
      </c>
      <c r="Q293" s="143">
        <v>0</v>
      </c>
      <c r="R293" s="143">
        <f t="shared" si="2"/>
        <v>0</v>
      </c>
      <c r="S293" s="143">
        <v>0</v>
      </c>
      <c r="T293" s="144">
        <f t="shared" si="3"/>
        <v>0</v>
      </c>
      <c r="AR293" s="145" t="s">
        <v>179</v>
      </c>
      <c r="AT293" s="145" t="s">
        <v>199</v>
      </c>
      <c r="AU293" s="145" t="s">
        <v>88</v>
      </c>
      <c r="AY293" s="17" t="s">
        <v>136</v>
      </c>
      <c r="BE293" s="146">
        <f t="shared" si="4"/>
        <v>0</v>
      </c>
      <c r="BF293" s="146">
        <f t="shared" si="5"/>
        <v>0</v>
      </c>
      <c r="BG293" s="146">
        <f t="shared" si="6"/>
        <v>0</v>
      </c>
      <c r="BH293" s="146">
        <f t="shared" si="7"/>
        <v>0</v>
      </c>
      <c r="BI293" s="146">
        <f t="shared" si="8"/>
        <v>0</v>
      </c>
      <c r="BJ293" s="17" t="s">
        <v>86</v>
      </c>
      <c r="BK293" s="146">
        <f t="shared" si="9"/>
        <v>0</v>
      </c>
      <c r="BL293" s="17" t="s">
        <v>142</v>
      </c>
      <c r="BM293" s="145" t="s">
        <v>742</v>
      </c>
    </row>
    <row r="294" spans="2:65" s="1" customFormat="1" ht="16.5" customHeight="1">
      <c r="B294" s="32"/>
      <c r="C294" s="168" t="s">
        <v>743</v>
      </c>
      <c r="D294" s="168" t="s">
        <v>199</v>
      </c>
      <c r="E294" s="169" t="s">
        <v>744</v>
      </c>
      <c r="F294" s="170" t="s">
        <v>745</v>
      </c>
      <c r="G294" s="171" t="s">
        <v>274</v>
      </c>
      <c r="H294" s="172">
        <v>3</v>
      </c>
      <c r="I294" s="173"/>
      <c r="J294" s="174">
        <f t="shared" si="0"/>
        <v>0</v>
      </c>
      <c r="K294" s="175"/>
      <c r="L294" s="176"/>
      <c r="M294" s="177" t="s">
        <v>1</v>
      </c>
      <c r="N294" s="178" t="s">
        <v>43</v>
      </c>
      <c r="P294" s="143">
        <f t="shared" si="1"/>
        <v>0</v>
      </c>
      <c r="Q294" s="143">
        <v>0</v>
      </c>
      <c r="R294" s="143">
        <f t="shared" si="2"/>
        <v>0</v>
      </c>
      <c r="S294" s="143">
        <v>0</v>
      </c>
      <c r="T294" s="144">
        <f t="shared" si="3"/>
        <v>0</v>
      </c>
      <c r="AR294" s="145" t="s">
        <v>179</v>
      </c>
      <c r="AT294" s="145" t="s">
        <v>199</v>
      </c>
      <c r="AU294" s="145" t="s">
        <v>88</v>
      </c>
      <c r="AY294" s="17" t="s">
        <v>136</v>
      </c>
      <c r="BE294" s="146">
        <f t="shared" si="4"/>
        <v>0</v>
      </c>
      <c r="BF294" s="146">
        <f t="shared" si="5"/>
        <v>0</v>
      </c>
      <c r="BG294" s="146">
        <f t="shared" si="6"/>
        <v>0</v>
      </c>
      <c r="BH294" s="146">
        <f t="shared" si="7"/>
        <v>0</v>
      </c>
      <c r="BI294" s="146">
        <f t="shared" si="8"/>
        <v>0</v>
      </c>
      <c r="BJ294" s="17" t="s">
        <v>86</v>
      </c>
      <c r="BK294" s="146">
        <f t="shared" si="9"/>
        <v>0</v>
      </c>
      <c r="BL294" s="17" t="s">
        <v>142</v>
      </c>
      <c r="BM294" s="145" t="s">
        <v>746</v>
      </c>
    </row>
    <row r="295" spans="2:65" s="1" customFormat="1" ht="16.5" customHeight="1">
      <c r="B295" s="32"/>
      <c r="C295" s="168" t="s">
        <v>747</v>
      </c>
      <c r="D295" s="168" t="s">
        <v>199</v>
      </c>
      <c r="E295" s="169" t="s">
        <v>748</v>
      </c>
      <c r="F295" s="170" t="s">
        <v>708</v>
      </c>
      <c r="G295" s="171" t="s">
        <v>274</v>
      </c>
      <c r="H295" s="172">
        <v>1</v>
      </c>
      <c r="I295" s="173"/>
      <c r="J295" s="174">
        <f t="shared" si="0"/>
        <v>0</v>
      </c>
      <c r="K295" s="175"/>
      <c r="L295" s="176"/>
      <c r="M295" s="177" t="s">
        <v>1</v>
      </c>
      <c r="N295" s="178" t="s">
        <v>43</v>
      </c>
      <c r="P295" s="143">
        <f t="shared" si="1"/>
        <v>0</v>
      </c>
      <c r="Q295" s="143">
        <v>0</v>
      </c>
      <c r="R295" s="143">
        <f t="shared" si="2"/>
        <v>0</v>
      </c>
      <c r="S295" s="143">
        <v>0</v>
      </c>
      <c r="T295" s="144">
        <f t="shared" si="3"/>
        <v>0</v>
      </c>
      <c r="AR295" s="145" t="s">
        <v>179</v>
      </c>
      <c r="AT295" s="145" t="s">
        <v>199</v>
      </c>
      <c r="AU295" s="145" t="s">
        <v>88</v>
      </c>
      <c r="AY295" s="17" t="s">
        <v>136</v>
      </c>
      <c r="BE295" s="146">
        <f t="shared" si="4"/>
        <v>0</v>
      </c>
      <c r="BF295" s="146">
        <f t="shared" si="5"/>
        <v>0</v>
      </c>
      <c r="BG295" s="146">
        <f t="shared" si="6"/>
        <v>0</v>
      </c>
      <c r="BH295" s="146">
        <f t="shared" si="7"/>
        <v>0</v>
      </c>
      <c r="BI295" s="146">
        <f t="shared" si="8"/>
        <v>0</v>
      </c>
      <c r="BJ295" s="17" t="s">
        <v>86</v>
      </c>
      <c r="BK295" s="146">
        <f t="shared" si="9"/>
        <v>0</v>
      </c>
      <c r="BL295" s="17" t="s">
        <v>142</v>
      </c>
      <c r="BM295" s="145" t="s">
        <v>749</v>
      </c>
    </row>
    <row r="296" spans="2:65" s="1" customFormat="1" ht="16.5" customHeight="1">
      <c r="B296" s="32"/>
      <c r="C296" s="168" t="s">
        <v>750</v>
      </c>
      <c r="D296" s="168" t="s">
        <v>199</v>
      </c>
      <c r="E296" s="169" t="s">
        <v>710</v>
      </c>
      <c r="F296" s="170" t="s">
        <v>711</v>
      </c>
      <c r="G296" s="171" t="s">
        <v>274</v>
      </c>
      <c r="H296" s="172">
        <v>1</v>
      </c>
      <c r="I296" s="173"/>
      <c r="J296" s="174">
        <f t="shared" si="0"/>
        <v>0</v>
      </c>
      <c r="K296" s="175"/>
      <c r="L296" s="176"/>
      <c r="M296" s="177" t="s">
        <v>1</v>
      </c>
      <c r="N296" s="178" t="s">
        <v>43</v>
      </c>
      <c r="P296" s="143">
        <f t="shared" si="1"/>
        <v>0</v>
      </c>
      <c r="Q296" s="143">
        <v>0</v>
      </c>
      <c r="R296" s="143">
        <f t="shared" si="2"/>
        <v>0</v>
      </c>
      <c r="S296" s="143">
        <v>0</v>
      </c>
      <c r="T296" s="144">
        <f t="shared" si="3"/>
        <v>0</v>
      </c>
      <c r="AR296" s="145" t="s">
        <v>179</v>
      </c>
      <c r="AT296" s="145" t="s">
        <v>199</v>
      </c>
      <c r="AU296" s="145" t="s">
        <v>88</v>
      </c>
      <c r="AY296" s="17" t="s">
        <v>136</v>
      </c>
      <c r="BE296" s="146">
        <f t="shared" si="4"/>
        <v>0</v>
      </c>
      <c r="BF296" s="146">
        <f t="shared" si="5"/>
        <v>0</v>
      </c>
      <c r="BG296" s="146">
        <f t="shared" si="6"/>
        <v>0</v>
      </c>
      <c r="BH296" s="146">
        <f t="shared" si="7"/>
        <v>0</v>
      </c>
      <c r="BI296" s="146">
        <f t="shared" si="8"/>
        <v>0</v>
      </c>
      <c r="BJ296" s="17" t="s">
        <v>86</v>
      </c>
      <c r="BK296" s="146">
        <f t="shared" si="9"/>
        <v>0</v>
      </c>
      <c r="BL296" s="17" t="s">
        <v>142</v>
      </c>
      <c r="BM296" s="145" t="s">
        <v>751</v>
      </c>
    </row>
    <row r="297" spans="2:65" s="1" customFormat="1" ht="24.2" customHeight="1">
      <c r="B297" s="32"/>
      <c r="C297" s="133" t="s">
        <v>752</v>
      </c>
      <c r="D297" s="133" t="s">
        <v>138</v>
      </c>
      <c r="E297" s="134" t="s">
        <v>753</v>
      </c>
      <c r="F297" s="135" t="s">
        <v>754</v>
      </c>
      <c r="G297" s="136" t="s">
        <v>251</v>
      </c>
      <c r="H297" s="137">
        <v>6</v>
      </c>
      <c r="I297" s="138"/>
      <c r="J297" s="139">
        <f t="shared" si="0"/>
        <v>0</v>
      </c>
      <c r="K297" s="140"/>
      <c r="L297" s="32"/>
      <c r="M297" s="141" t="s">
        <v>1</v>
      </c>
      <c r="N297" s="142" t="s">
        <v>43</v>
      </c>
      <c r="P297" s="143">
        <f t="shared" si="1"/>
        <v>0</v>
      </c>
      <c r="Q297" s="143">
        <v>1.7099999999999999E-3</v>
      </c>
      <c r="R297" s="143">
        <f t="shared" si="2"/>
        <v>1.026E-2</v>
      </c>
      <c r="S297" s="143">
        <v>0.19871</v>
      </c>
      <c r="T297" s="144">
        <f t="shared" si="3"/>
        <v>1.1922600000000001</v>
      </c>
      <c r="AR297" s="145" t="s">
        <v>142</v>
      </c>
      <c r="AT297" s="145" t="s">
        <v>138</v>
      </c>
      <c r="AU297" s="145" t="s">
        <v>88</v>
      </c>
      <c r="AY297" s="17" t="s">
        <v>136</v>
      </c>
      <c r="BE297" s="146">
        <f t="shared" si="4"/>
        <v>0</v>
      </c>
      <c r="BF297" s="146">
        <f t="shared" si="5"/>
        <v>0</v>
      </c>
      <c r="BG297" s="146">
        <f t="shared" si="6"/>
        <v>0</v>
      </c>
      <c r="BH297" s="146">
        <f t="shared" si="7"/>
        <v>0</v>
      </c>
      <c r="BI297" s="146">
        <f t="shared" si="8"/>
        <v>0</v>
      </c>
      <c r="BJ297" s="17" t="s">
        <v>86</v>
      </c>
      <c r="BK297" s="146">
        <f t="shared" si="9"/>
        <v>0</v>
      </c>
      <c r="BL297" s="17" t="s">
        <v>142</v>
      </c>
      <c r="BM297" s="145" t="s">
        <v>755</v>
      </c>
    </row>
    <row r="298" spans="2:65" s="1" customFormat="1" ht="16.5" customHeight="1">
      <c r="B298" s="32"/>
      <c r="C298" s="168" t="s">
        <v>756</v>
      </c>
      <c r="D298" s="168" t="s">
        <v>199</v>
      </c>
      <c r="E298" s="169" t="s">
        <v>757</v>
      </c>
      <c r="F298" s="170" t="s">
        <v>758</v>
      </c>
      <c r="G298" s="171" t="s">
        <v>274</v>
      </c>
      <c r="H298" s="172">
        <v>1</v>
      </c>
      <c r="I298" s="173"/>
      <c r="J298" s="174">
        <f t="shared" si="0"/>
        <v>0</v>
      </c>
      <c r="K298" s="175"/>
      <c r="L298" s="176"/>
      <c r="M298" s="177" t="s">
        <v>1</v>
      </c>
      <c r="N298" s="178" t="s">
        <v>43</v>
      </c>
      <c r="P298" s="143">
        <f t="shared" si="1"/>
        <v>0</v>
      </c>
      <c r="Q298" s="143">
        <v>0</v>
      </c>
      <c r="R298" s="143">
        <f t="shared" si="2"/>
        <v>0</v>
      </c>
      <c r="S298" s="143">
        <v>0</v>
      </c>
      <c r="T298" s="144">
        <f t="shared" si="3"/>
        <v>0</v>
      </c>
      <c r="AR298" s="145" t="s">
        <v>179</v>
      </c>
      <c r="AT298" s="145" t="s">
        <v>199</v>
      </c>
      <c r="AU298" s="145" t="s">
        <v>88</v>
      </c>
      <c r="AY298" s="17" t="s">
        <v>136</v>
      </c>
      <c r="BE298" s="146">
        <f t="shared" si="4"/>
        <v>0</v>
      </c>
      <c r="BF298" s="146">
        <f t="shared" si="5"/>
        <v>0</v>
      </c>
      <c r="BG298" s="146">
        <f t="shared" si="6"/>
        <v>0</v>
      </c>
      <c r="BH298" s="146">
        <f t="shared" si="7"/>
        <v>0</v>
      </c>
      <c r="BI298" s="146">
        <f t="shared" si="8"/>
        <v>0</v>
      </c>
      <c r="BJ298" s="17" t="s">
        <v>86</v>
      </c>
      <c r="BK298" s="146">
        <f t="shared" si="9"/>
        <v>0</v>
      </c>
      <c r="BL298" s="17" t="s">
        <v>142</v>
      </c>
      <c r="BM298" s="145" t="s">
        <v>759</v>
      </c>
    </row>
    <row r="299" spans="2:65" s="1" customFormat="1" ht="16.5" customHeight="1">
      <c r="B299" s="32"/>
      <c r="C299" s="168" t="s">
        <v>760</v>
      </c>
      <c r="D299" s="168" t="s">
        <v>199</v>
      </c>
      <c r="E299" s="169" t="s">
        <v>761</v>
      </c>
      <c r="F299" s="170" t="s">
        <v>762</v>
      </c>
      <c r="G299" s="171" t="s">
        <v>274</v>
      </c>
      <c r="H299" s="172">
        <v>2</v>
      </c>
      <c r="I299" s="173"/>
      <c r="J299" s="174">
        <f t="shared" si="0"/>
        <v>0</v>
      </c>
      <c r="K299" s="175"/>
      <c r="L299" s="176"/>
      <c r="M299" s="177" t="s">
        <v>1</v>
      </c>
      <c r="N299" s="178" t="s">
        <v>43</v>
      </c>
      <c r="P299" s="143">
        <f t="shared" si="1"/>
        <v>0</v>
      </c>
      <c r="Q299" s="143">
        <v>0</v>
      </c>
      <c r="R299" s="143">
        <f t="shared" si="2"/>
        <v>0</v>
      </c>
      <c r="S299" s="143">
        <v>0</v>
      </c>
      <c r="T299" s="144">
        <f t="shared" si="3"/>
        <v>0</v>
      </c>
      <c r="AR299" s="145" t="s">
        <v>179</v>
      </c>
      <c r="AT299" s="145" t="s">
        <v>199</v>
      </c>
      <c r="AU299" s="145" t="s">
        <v>88</v>
      </c>
      <c r="AY299" s="17" t="s">
        <v>136</v>
      </c>
      <c r="BE299" s="146">
        <f t="shared" si="4"/>
        <v>0</v>
      </c>
      <c r="BF299" s="146">
        <f t="shared" si="5"/>
        <v>0</v>
      </c>
      <c r="BG299" s="146">
        <f t="shared" si="6"/>
        <v>0</v>
      </c>
      <c r="BH299" s="146">
        <f t="shared" si="7"/>
        <v>0</v>
      </c>
      <c r="BI299" s="146">
        <f t="shared" si="8"/>
        <v>0</v>
      </c>
      <c r="BJ299" s="17" t="s">
        <v>86</v>
      </c>
      <c r="BK299" s="146">
        <f t="shared" si="9"/>
        <v>0</v>
      </c>
      <c r="BL299" s="17" t="s">
        <v>142</v>
      </c>
      <c r="BM299" s="145" t="s">
        <v>763</v>
      </c>
    </row>
    <row r="300" spans="2:65" s="1" customFormat="1" ht="16.5" customHeight="1">
      <c r="B300" s="32"/>
      <c r="C300" s="168" t="s">
        <v>764</v>
      </c>
      <c r="D300" s="168" t="s">
        <v>199</v>
      </c>
      <c r="E300" s="169" t="s">
        <v>765</v>
      </c>
      <c r="F300" s="170" t="s">
        <v>766</v>
      </c>
      <c r="G300" s="171" t="s">
        <v>274</v>
      </c>
      <c r="H300" s="172">
        <v>3</v>
      </c>
      <c r="I300" s="173"/>
      <c r="J300" s="174">
        <f t="shared" si="0"/>
        <v>0</v>
      </c>
      <c r="K300" s="175"/>
      <c r="L300" s="176"/>
      <c r="M300" s="177" t="s">
        <v>1</v>
      </c>
      <c r="N300" s="178" t="s">
        <v>43</v>
      </c>
      <c r="P300" s="143">
        <f t="shared" si="1"/>
        <v>0</v>
      </c>
      <c r="Q300" s="143">
        <v>0</v>
      </c>
      <c r="R300" s="143">
        <f t="shared" si="2"/>
        <v>0</v>
      </c>
      <c r="S300" s="143">
        <v>0</v>
      </c>
      <c r="T300" s="144">
        <f t="shared" si="3"/>
        <v>0</v>
      </c>
      <c r="AR300" s="145" t="s">
        <v>179</v>
      </c>
      <c r="AT300" s="145" t="s">
        <v>199</v>
      </c>
      <c r="AU300" s="145" t="s">
        <v>88</v>
      </c>
      <c r="AY300" s="17" t="s">
        <v>136</v>
      </c>
      <c r="BE300" s="146">
        <f t="shared" si="4"/>
        <v>0</v>
      </c>
      <c r="BF300" s="146">
        <f t="shared" si="5"/>
        <v>0</v>
      </c>
      <c r="BG300" s="146">
        <f t="shared" si="6"/>
        <v>0</v>
      </c>
      <c r="BH300" s="146">
        <f t="shared" si="7"/>
        <v>0</v>
      </c>
      <c r="BI300" s="146">
        <f t="shared" si="8"/>
        <v>0</v>
      </c>
      <c r="BJ300" s="17" t="s">
        <v>86</v>
      </c>
      <c r="BK300" s="146">
        <f t="shared" si="9"/>
        <v>0</v>
      </c>
      <c r="BL300" s="17" t="s">
        <v>142</v>
      </c>
      <c r="BM300" s="145" t="s">
        <v>767</v>
      </c>
    </row>
    <row r="301" spans="2:65" s="1" customFormat="1" ht="24.2" customHeight="1">
      <c r="B301" s="32"/>
      <c r="C301" s="133" t="s">
        <v>768</v>
      </c>
      <c r="D301" s="133" t="s">
        <v>138</v>
      </c>
      <c r="E301" s="134" t="s">
        <v>516</v>
      </c>
      <c r="F301" s="135" t="s">
        <v>517</v>
      </c>
      <c r="G301" s="136" t="s">
        <v>141</v>
      </c>
      <c r="H301" s="137">
        <v>220.26</v>
      </c>
      <c r="I301" s="138"/>
      <c r="J301" s="139">
        <f t="shared" si="0"/>
        <v>0</v>
      </c>
      <c r="K301" s="140"/>
      <c r="L301" s="32"/>
      <c r="M301" s="141" t="s">
        <v>1</v>
      </c>
      <c r="N301" s="142" t="s">
        <v>43</v>
      </c>
      <c r="P301" s="143">
        <f t="shared" si="1"/>
        <v>0</v>
      </c>
      <c r="Q301" s="143">
        <v>0</v>
      </c>
      <c r="R301" s="143">
        <f t="shared" si="2"/>
        <v>0</v>
      </c>
      <c r="S301" s="143">
        <v>0</v>
      </c>
      <c r="T301" s="144">
        <f t="shared" si="3"/>
        <v>0</v>
      </c>
      <c r="AR301" s="145" t="s">
        <v>142</v>
      </c>
      <c r="AT301" s="145" t="s">
        <v>138</v>
      </c>
      <c r="AU301" s="145" t="s">
        <v>88</v>
      </c>
      <c r="AY301" s="17" t="s">
        <v>136</v>
      </c>
      <c r="BE301" s="146">
        <f t="shared" si="4"/>
        <v>0</v>
      </c>
      <c r="BF301" s="146">
        <f t="shared" si="5"/>
        <v>0</v>
      </c>
      <c r="BG301" s="146">
        <f t="shared" si="6"/>
        <v>0</v>
      </c>
      <c r="BH301" s="146">
        <f t="shared" si="7"/>
        <v>0</v>
      </c>
      <c r="BI301" s="146">
        <f t="shared" si="8"/>
        <v>0</v>
      </c>
      <c r="BJ301" s="17" t="s">
        <v>86</v>
      </c>
      <c r="BK301" s="146">
        <f t="shared" si="9"/>
        <v>0</v>
      </c>
      <c r="BL301" s="17" t="s">
        <v>142</v>
      </c>
      <c r="BM301" s="145" t="s">
        <v>769</v>
      </c>
    </row>
    <row r="302" spans="2:65" s="13" customFormat="1" ht="10.15">
      <c r="B302" s="155"/>
      <c r="D302" s="148" t="s">
        <v>144</v>
      </c>
      <c r="E302" s="156" t="s">
        <v>1</v>
      </c>
      <c r="F302" s="157" t="s">
        <v>370</v>
      </c>
      <c r="H302" s="156" t="s">
        <v>1</v>
      </c>
      <c r="I302" s="158"/>
      <c r="L302" s="155"/>
      <c r="M302" s="159"/>
      <c r="T302" s="160"/>
      <c r="AT302" s="156" t="s">
        <v>144</v>
      </c>
      <c r="AU302" s="156" t="s">
        <v>88</v>
      </c>
      <c r="AV302" s="13" t="s">
        <v>86</v>
      </c>
      <c r="AW302" s="13" t="s">
        <v>34</v>
      </c>
      <c r="AX302" s="13" t="s">
        <v>78</v>
      </c>
      <c r="AY302" s="156" t="s">
        <v>136</v>
      </c>
    </row>
    <row r="303" spans="2:65" s="13" customFormat="1" ht="10.15">
      <c r="B303" s="155"/>
      <c r="D303" s="148" t="s">
        <v>144</v>
      </c>
      <c r="E303" s="156" t="s">
        <v>1</v>
      </c>
      <c r="F303" s="157" t="s">
        <v>470</v>
      </c>
      <c r="H303" s="156" t="s">
        <v>1</v>
      </c>
      <c r="I303" s="158"/>
      <c r="L303" s="155"/>
      <c r="M303" s="159"/>
      <c r="T303" s="160"/>
      <c r="AT303" s="156" t="s">
        <v>144</v>
      </c>
      <c r="AU303" s="156" t="s">
        <v>88</v>
      </c>
      <c r="AV303" s="13" t="s">
        <v>86</v>
      </c>
      <c r="AW303" s="13" t="s">
        <v>34</v>
      </c>
      <c r="AX303" s="13" t="s">
        <v>78</v>
      </c>
      <c r="AY303" s="156" t="s">
        <v>136</v>
      </c>
    </row>
    <row r="304" spans="2:65" s="12" customFormat="1" ht="10.15">
      <c r="B304" s="147"/>
      <c r="D304" s="148" t="s">
        <v>144</v>
      </c>
      <c r="E304" s="149" t="s">
        <v>1</v>
      </c>
      <c r="F304" s="150" t="s">
        <v>770</v>
      </c>
      <c r="H304" s="151">
        <v>106.96</v>
      </c>
      <c r="I304" s="152"/>
      <c r="L304" s="147"/>
      <c r="M304" s="153"/>
      <c r="T304" s="154"/>
      <c r="AT304" s="149" t="s">
        <v>144</v>
      </c>
      <c r="AU304" s="149" t="s">
        <v>88</v>
      </c>
      <c r="AV304" s="12" t="s">
        <v>88</v>
      </c>
      <c r="AW304" s="12" t="s">
        <v>34</v>
      </c>
      <c r="AX304" s="12" t="s">
        <v>78</v>
      </c>
      <c r="AY304" s="149" t="s">
        <v>136</v>
      </c>
    </row>
    <row r="305" spans="2:65" s="12" customFormat="1" ht="10.15">
      <c r="B305" s="147"/>
      <c r="D305" s="148" t="s">
        <v>144</v>
      </c>
      <c r="E305" s="149" t="s">
        <v>1</v>
      </c>
      <c r="F305" s="150" t="s">
        <v>771</v>
      </c>
      <c r="H305" s="151">
        <v>41.63</v>
      </c>
      <c r="I305" s="152"/>
      <c r="L305" s="147"/>
      <c r="M305" s="153"/>
      <c r="T305" s="154"/>
      <c r="AT305" s="149" t="s">
        <v>144</v>
      </c>
      <c r="AU305" s="149" t="s">
        <v>88</v>
      </c>
      <c r="AV305" s="12" t="s">
        <v>88</v>
      </c>
      <c r="AW305" s="12" t="s">
        <v>34</v>
      </c>
      <c r="AX305" s="12" t="s">
        <v>78</v>
      </c>
      <c r="AY305" s="149" t="s">
        <v>136</v>
      </c>
    </row>
    <row r="306" spans="2:65" s="12" customFormat="1" ht="10.15">
      <c r="B306" s="147"/>
      <c r="D306" s="148" t="s">
        <v>144</v>
      </c>
      <c r="E306" s="149" t="s">
        <v>1</v>
      </c>
      <c r="F306" s="150" t="s">
        <v>772</v>
      </c>
      <c r="H306" s="151">
        <v>71.67</v>
      </c>
      <c r="I306" s="152"/>
      <c r="L306" s="147"/>
      <c r="M306" s="153"/>
      <c r="T306" s="154"/>
      <c r="AT306" s="149" t="s">
        <v>144</v>
      </c>
      <c r="AU306" s="149" t="s">
        <v>88</v>
      </c>
      <c r="AV306" s="12" t="s">
        <v>88</v>
      </c>
      <c r="AW306" s="12" t="s">
        <v>34</v>
      </c>
      <c r="AX306" s="12" t="s">
        <v>78</v>
      </c>
      <c r="AY306" s="149" t="s">
        <v>136</v>
      </c>
    </row>
    <row r="307" spans="2:65" s="14" customFormat="1" ht="10.15">
      <c r="B307" s="161"/>
      <c r="D307" s="148" t="s">
        <v>144</v>
      </c>
      <c r="E307" s="162" t="s">
        <v>1</v>
      </c>
      <c r="F307" s="163" t="s">
        <v>157</v>
      </c>
      <c r="H307" s="164">
        <v>220.26</v>
      </c>
      <c r="I307" s="165"/>
      <c r="L307" s="161"/>
      <c r="M307" s="166"/>
      <c r="T307" s="167"/>
      <c r="AT307" s="162" t="s">
        <v>144</v>
      </c>
      <c r="AU307" s="162" t="s">
        <v>88</v>
      </c>
      <c r="AV307" s="14" t="s">
        <v>142</v>
      </c>
      <c r="AW307" s="14" t="s">
        <v>34</v>
      </c>
      <c r="AX307" s="14" t="s">
        <v>86</v>
      </c>
      <c r="AY307" s="162" t="s">
        <v>136</v>
      </c>
    </row>
    <row r="308" spans="2:65" s="1" customFormat="1" ht="21.75" customHeight="1">
      <c r="B308" s="32"/>
      <c r="C308" s="168" t="s">
        <v>773</v>
      </c>
      <c r="D308" s="168" t="s">
        <v>199</v>
      </c>
      <c r="E308" s="169" t="s">
        <v>520</v>
      </c>
      <c r="F308" s="170" t="s">
        <v>521</v>
      </c>
      <c r="G308" s="171" t="s">
        <v>141</v>
      </c>
      <c r="H308" s="172">
        <v>226.86799999999999</v>
      </c>
      <c r="I308" s="173"/>
      <c r="J308" s="174">
        <f>ROUND(I308*H308,2)</f>
        <v>0</v>
      </c>
      <c r="K308" s="175"/>
      <c r="L308" s="176"/>
      <c r="M308" s="177" t="s">
        <v>1</v>
      </c>
      <c r="N308" s="178" t="s">
        <v>43</v>
      </c>
      <c r="P308" s="143">
        <f>O308*H308</f>
        <v>0</v>
      </c>
      <c r="Q308" s="143">
        <v>2.14E-3</v>
      </c>
      <c r="R308" s="143">
        <f>Q308*H308</f>
        <v>0.48549751999999996</v>
      </c>
      <c r="S308" s="143">
        <v>0</v>
      </c>
      <c r="T308" s="144">
        <f>S308*H308</f>
        <v>0</v>
      </c>
      <c r="AR308" s="145" t="s">
        <v>179</v>
      </c>
      <c r="AT308" s="145" t="s">
        <v>199</v>
      </c>
      <c r="AU308" s="145" t="s">
        <v>88</v>
      </c>
      <c r="AY308" s="17" t="s">
        <v>136</v>
      </c>
      <c r="BE308" s="146">
        <f>IF(N308="základní",J308,0)</f>
        <v>0</v>
      </c>
      <c r="BF308" s="146">
        <f>IF(N308="snížená",J308,0)</f>
        <v>0</v>
      </c>
      <c r="BG308" s="146">
        <f>IF(N308="zákl. přenesená",J308,0)</f>
        <v>0</v>
      </c>
      <c r="BH308" s="146">
        <f>IF(N308="sníž. přenesená",J308,0)</f>
        <v>0</v>
      </c>
      <c r="BI308" s="146">
        <f>IF(N308="nulová",J308,0)</f>
        <v>0</v>
      </c>
      <c r="BJ308" s="17" t="s">
        <v>86</v>
      </c>
      <c r="BK308" s="146">
        <f>ROUND(I308*H308,2)</f>
        <v>0</v>
      </c>
      <c r="BL308" s="17" t="s">
        <v>142</v>
      </c>
      <c r="BM308" s="145" t="s">
        <v>774</v>
      </c>
    </row>
    <row r="309" spans="2:65" s="12" customFormat="1" ht="10.15">
      <c r="B309" s="147"/>
      <c r="D309" s="148" t="s">
        <v>144</v>
      </c>
      <c r="E309" s="149" t="s">
        <v>1</v>
      </c>
      <c r="F309" s="150" t="s">
        <v>775</v>
      </c>
      <c r="H309" s="151">
        <v>220.26</v>
      </c>
      <c r="I309" s="152"/>
      <c r="L309" s="147"/>
      <c r="M309" s="153"/>
      <c r="T309" s="154"/>
      <c r="AT309" s="149" t="s">
        <v>144</v>
      </c>
      <c r="AU309" s="149" t="s">
        <v>88</v>
      </c>
      <c r="AV309" s="12" t="s">
        <v>88</v>
      </c>
      <c r="AW309" s="12" t="s">
        <v>34</v>
      </c>
      <c r="AX309" s="12" t="s">
        <v>86</v>
      </c>
      <c r="AY309" s="149" t="s">
        <v>136</v>
      </c>
    </row>
    <row r="310" spans="2:65" s="12" customFormat="1" ht="10.15">
      <c r="B310" s="147"/>
      <c r="D310" s="148" t="s">
        <v>144</v>
      </c>
      <c r="F310" s="150" t="s">
        <v>776</v>
      </c>
      <c r="H310" s="151">
        <v>226.86799999999999</v>
      </c>
      <c r="I310" s="152"/>
      <c r="L310" s="147"/>
      <c r="M310" s="153"/>
      <c r="T310" s="154"/>
      <c r="AT310" s="149" t="s">
        <v>144</v>
      </c>
      <c r="AU310" s="149" t="s">
        <v>88</v>
      </c>
      <c r="AV310" s="12" t="s">
        <v>88</v>
      </c>
      <c r="AW310" s="12" t="s">
        <v>4</v>
      </c>
      <c r="AX310" s="12" t="s">
        <v>86</v>
      </c>
      <c r="AY310" s="149" t="s">
        <v>136</v>
      </c>
    </row>
    <row r="311" spans="2:65" s="1" customFormat="1" ht="24.2" customHeight="1">
      <c r="B311" s="32"/>
      <c r="C311" s="133" t="s">
        <v>777</v>
      </c>
      <c r="D311" s="133" t="s">
        <v>138</v>
      </c>
      <c r="E311" s="134" t="s">
        <v>524</v>
      </c>
      <c r="F311" s="135" t="s">
        <v>525</v>
      </c>
      <c r="G311" s="136" t="s">
        <v>141</v>
      </c>
      <c r="H311" s="137">
        <v>872.45</v>
      </c>
      <c r="I311" s="138"/>
      <c r="J311" s="139">
        <f>ROUND(I311*H311,2)</f>
        <v>0</v>
      </c>
      <c r="K311" s="140"/>
      <c r="L311" s="32"/>
      <c r="M311" s="141" t="s">
        <v>1</v>
      </c>
      <c r="N311" s="142" t="s">
        <v>43</v>
      </c>
      <c r="P311" s="143">
        <f>O311*H311</f>
        <v>0</v>
      </c>
      <c r="Q311" s="143">
        <v>0</v>
      </c>
      <c r="R311" s="143">
        <f>Q311*H311</f>
        <v>0</v>
      </c>
      <c r="S311" s="143">
        <v>0</v>
      </c>
      <c r="T311" s="144">
        <f>S311*H311</f>
        <v>0</v>
      </c>
      <c r="AR311" s="145" t="s">
        <v>142</v>
      </c>
      <c r="AT311" s="145" t="s">
        <v>138</v>
      </c>
      <c r="AU311" s="145" t="s">
        <v>88</v>
      </c>
      <c r="AY311" s="17" t="s">
        <v>136</v>
      </c>
      <c r="BE311" s="146">
        <f>IF(N311="základní",J311,0)</f>
        <v>0</v>
      </c>
      <c r="BF311" s="146">
        <f>IF(N311="snížená",J311,0)</f>
        <v>0</v>
      </c>
      <c r="BG311" s="146">
        <f>IF(N311="zákl. přenesená",J311,0)</f>
        <v>0</v>
      </c>
      <c r="BH311" s="146">
        <f>IF(N311="sníž. přenesená",J311,0)</f>
        <v>0</v>
      </c>
      <c r="BI311" s="146">
        <f>IF(N311="nulová",J311,0)</f>
        <v>0</v>
      </c>
      <c r="BJ311" s="17" t="s">
        <v>86</v>
      </c>
      <c r="BK311" s="146">
        <f>ROUND(I311*H311,2)</f>
        <v>0</v>
      </c>
      <c r="BL311" s="17" t="s">
        <v>142</v>
      </c>
      <c r="BM311" s="145" t="s">
        <v>778</v>
      </c>
    </row>
    <row r="312" spans="2:65" s="13" customFormat="1" ht="10.15">
      <c r="B312" s="155"/>
      <c r="D312" s="148" t="s">
        <v>144</v>
      </c>
      <c r="E312" s="156" t="s">
        <v>1</v>
      </c>
      <c r="F312" s="157" t="s">
        <v>370</v>
      </c>
      <c r="H312" s="156" t="s">
        <v>1</v>
      </c>
      <c r="I312" s="158"/>
      <c r="L312" s="155"/>
      <c r="M312" s="159"/>
      <c r="T312" s="160"/>
      <c r="AT312" s="156" t="s">
        <v>144</v>
      </c>
      <c r="AU312" s="156" t="s">
        <v>88</v>
      </c>
      <c r="AV312" s="13" t="s">
        <v>86</v>
      </c>
      <c r="AW312" s="13" t="s">
        <v>34</v>
      </c>
      <c r="AX312" s="13" t="s">
        <v>78</v>
      </c>
      <c r="AY312" s="156" t="s">
        <v>136</v>
      </c>
    </row>
    <row r="313" spans="2:65" s="13" customFormat="1" ht="10.15">
      <c r="B313" s="155"/>
      <c r="D313" s="148" t="s">
        <v>144</v>
      </c>
      <c r="E313" s="156" t="s">
        <v>1</v>
      </c>
      <c r="F313" s="157" t="s">
        <v>470</v>
      </c>
      <c r="H313" s="156" t="s">
        <v>1</v>
      </c>
      <c r="I313" s="158"/>
      <c r="L313" s="155"/>
      <c r="M313" s="159"/>
      <c r="T313" s="160"/>
      <c r="AT313" s="156" t="s">
        <v>144</v>
      </c>
      <c r="AU313" s="156" t="s">
        <v>88</v>
      </c>
      <c r="AV313" s="13" t="s">
        <v>86</v>
      </c>
      <c r="AW313" s="13" t="s">
        <v>34</v>
      </c>
      <c r="AX313" s="13" t="s">
        <v>78</v>
      </c>
      <c r="AY313" s="156" t="s">
        <v>136</v>
      </c>
    </row>
    <row r="314" spans="2:65" s="12" customFormat="1" ht="10.15">
      <c r="B314" s="147"/>
      <c r="D314" s="148" t="s">
        <v>144</v>
      </c>
      <c r="E314" s="149" t="s">
        <v>1</v>
      </c>
      <c r="F314" s="150" t="s">
        <v>779</v>
      </c>
      <c r="H314" s="151">
        <v>872.45</v>
      </c>
      <c r="I314" s="152"/>
      <c r="L314" s="147"/>
      <c r="M314" s="153"/>
      <c r="T314" s="154"/>
      <c r="AT314" s="149" t="s">
        <v>144</v>
      </c>
      <c r="AU314" s="149" t="s">
        <v>88</v>
      </c>
      <c r="AV314" s="12" t="s">
        <v>88</v>
      </c>
      <c r="AW314" s="12" t="s">
        <v>34</v>
      </c>
      <c r="AX314" s="12" t="s">
        <v>78</v>
      </c>
      <c r="AY314" s="149" t="s">
        <v>136</v>
      </c>
    </row>
    <row r="315" spans="2:65" s="14" customFormat="1" ht="10.15">
      <c r="B315" s="161"/>
      <c r="D315" s="148" t="s">
        <v>144</v>
      </c>
      <c r="E315" s="162" t="s">
        <v>1</v>
      </c>
      <c r="F315" s="163" t="s">
        <v>157</v>
      </c>
      <c r="H315" s="164">
        <v>872.45</v>
      </c>
      <c r="I315" s="165"/>
      <c r="L315" s="161"/>
      <c r="M315" s="166"/>
      <c r="T315" s="167"/>
      <c r="AT315" s="162" t="s">
        <v>144</v>
      </c>
      <c r="AU315" s="162" t="s">
        <v>88</v>
      </c>
      <c r="AV315" s="14" t="s">
        <v>142</v>
      </c>
      <c r="AW315" s="14" t="s">
        <v>34</v>
      </c>
      <c r="AX315" s="14" t="s">
        <v>86</v>
      </c>
      <c r="AY315" s="162" t="s">
        <v>136</v>
      </c>
    </row>
    <row r="316" spans="2:65" s="1" customFormat="1" ht="21.75" customHeight="1">
      <c r="B316" s="32"/>
      <c r="C316" s="168" t="s">
        <v>780</v>
      </c>
      <c r="D316" s="168" t="s">
        <v>199</v>
      </c>
      <c r="E316" s="169" t="s">
        <v>528</v>
      </c>
      <c r="F316" s="170" t="s">
        <v>529</v>
      </c>
      <c r="G316" s="171" t="s">
        <v>141</v>
      </c>
      <c r="H316" s="172">
        <v>885.53700000000003</v>
      </c>
      <c r="I316" s="173"/>
      <c r="J316" s="174">
        <f>ROUND(I316*H316,2)</f>
        <v>0</v>
      </c>
      <c r="K316" s="175"/>
      <c r="L316" s="176"/>
      <c r="M316" s="177" t="s">
        <v>1</v>
      </c>
      <c r="N316" s="178" t="s">
        <v>43</v>
      </c>
      <c r="P316" s="143">
        <f>O316*H316</f>
        <v>0</v>
      </c>
      <c r="Q316" s="143">
        <v>3.1800000000000001E-3</v>
      </c>
      <c r="R316" s="143">
        <f>Q316*H316</f>
        <v>2.8160076600000004</v>
      </c>
      <c r="S316" s="143">
        <v>0</v>
      </c>
      <c r="T316" s="144">
        <f>S316*H316</f>
        <v>0</v>
      </c>
      <c r="AR316" s="145" t="s">
        <v>179</v>
      </c>
      <c r="AT316" s="145" t="s">
        <v>199</v>
      </c>
      <c r="AU316" s="145" t="s">
        <v>88</v>
      </c>
      <c r="AY316" s="17" t="s">
        <v>136</v>
      </c>
      <c r="BE316" s="146">
        <f>IF(N316="základní",J316,0)</f>
        <v>0</v>
      </c>
      <c r="BF316" s="146">
        <f>IF(N316="snížená",J316,0)</f>
        <v>0</v>
      </c>
      <c r="BG316" s="146">
        <f>IF(N316="zákl. přenesená",J316,0)</f>
        <v>0</v>
      </c>
      <c r="BH316" s="146">
        <f>IF(N316="sníž. přenesená",J316,0)</f>
        <v>0</v>
      </c>
      <c r="BI316" s="146">
        <f>IF(N316="nulová",J316,0)</f>
        <v>0</v>
      </c>
      <c r="BJ316" s="17" t="s">
        <v>86</v>
      </c>
      <c r="BK316" s="146">
        <f>ROUND(I316*H316,2)</f>
        <v>0</v>
      </c>
      <c r="BL316" s="17" t="s">
        <v>142</v>
      </c>
      <c r="BM316" s="145" t="s">
        <v>781</v>
      </c>
    </row>
    <row r="317" spans="2:65" s="12" customFormat="1" ht="10.15">
      <c r="B317" s="147"/>
      <c r="D317" s="148" t="s">
        <v>144</v>
      </c>
      <c r="F317" s="150" t="s">
        <v>782</v>
      </c>
      <c r="H317" s="151">
        <v>885.53700000000003</v>
      </c>
      <c r="I317" s="152"/>
      <c r="L317" s="147"/>
      <c r="M317" s="153"/>
      <c r="T317" s="154"/>
      <c r="AT317" s="149" t="s">
        <v>144</v>
      </c>
      <c r="AU317" s="149" t="s">
        <v>88</v>
      </c>
      <c r="AV317" s="12" t="s">
        <v>88</v>
      </c>
      <c r="AW317" s="12" t="s">
        <v>4</v>
      </c>
      <c r="AX317" s="12" t="s">
        <v>86</v>
      </c>
      <c r="AY317" s="149" t="s">
        <v>136</v>
      </c>
    </row>
    <row r="318" spans="2:65" s="1" customFormat="1" ht="24.2" customHeight="1">
      <c r="B318" s="32"/>
      <c r="C318" s="133" t="s">
        <v>783</v>
      </c>
      <c r="D318" s="133" t="s">
        <v>138</v>
      </c>
      <c r="E318" s="134" t="s">
        <v>784</v>
      </c>
      <c r="F318" s="135" t="s">
        <v>785</v>
      </c>
      <c r="G318" s="136" t="s">
        <v>141</v>
      </c>
      <c r="H318" s="137">
        <v>2</v>
      </c>
      <c r="I318" s="138"/>
      <c r="J318" s="139">
        <f>ROUND(I318*H318,2)</f>
        <v>0</v>
      </c>
      <c r="K318" s="140"/>
      <c r="L318" s="32"/>
      <c r="M318" s="141" t="s">
        <v>1</v>
      </c>
      <c r="N318" s="142" t="s">
        <v>43</v>
      </c>
      <c r="P318" s="143">
        <f>O318*H318</f>
        <v>0</v>
      </c>
      <c r="Q318" s="143">
        <v>0</v>
      </c>
      <c r="R318" s="143">
        <f>Q318*H318</f>
        <v>0</v>
      </c>
      <c r="S318" s="143">
        <v>5.4999999999999997E-3</v>
      </c>
      <c r="T318" s="144">
        <f>S318*H318</f>
        <v>1.0999999999999999E-2</v>
      </c>
      <c r="AR318" s="145" t="s">
        <v>142</v>
      </c>
      <c r="AT318" s="145" t="s">
        <v>138</v>
      </c>
      <c r="AU318" s="145" t="s">
        <v>88</v>
      </c>
      <c r="AY318" s="17" t="s">
        <v>136</v>
      </c>
      <c r="BE318" s="146">
        <f>IF(N318="základní",J318,0)</f>
        <v>0</v>
      </c>
      <c r="BF318" s="146">
        <f>IF(N318="snížená",J318,0)</f>
        <v>0</v>
      </c>
      <c r="BG318" s="146">
        <f>IF(N318="zákl. přenesená",J318,0)</f>
        <v>0</v>
      </c>
      <c r="BH318" s="146">
        <f>IF(N318="sníž. přenesená",J318,0)</f>
        <v>0</v>
      </c>
      <c r="BI318" s="146">
        <f>IF(N318="nulová",J318,0)</f>
        <v>0</v>
      </c>
      <c r="BJ318" s="17" t="s">
        <v>86</v>
      </c>
      <c r="BK318" s="146">
        <f>ROUND(I318*H318,2)</f>
        <v>0</v>
      </c>
      <c r="BL318" s="17" t="s">
        <v>142</v>
      </c>
      <c r="BM318" s="145" t="s">
        <v>786</v>
      </c>
    </row>
    <row r="319" spans="2:65" s="1" customFormat="1" ht="24.2" customHeight="1">
      <c r="B319" s="32"/>
      <c r="C319" s="133" t="s">
        <v>787</v>
      </c>
      <c r="D319" s="133" t="s">
        <v>138</v>
      </c>
      <c r="E319" s="134" t="s">
        <v>788</v>
      </c>
      <c r="F319" s="135" t="s">
        <v>789</v>
      </c>
      <c r="G319" s="136" t="s">
        <v>141</v>
      </c>
      <c r="H319" s="137">
        <v>10</v>
      </c>
      <c r="I319" s="138"/>
      <c r="J319" s="139">
        <f>ROUND(I319*H319,2)</f>
        <v>0</v>
      </c>
      <c r="K319" s="140"/>
      <c r="L319" s="32"/>
      <c r="M319" s="141" t="s">
        <v>1</v>
      </c>
      <c r="N319" s="142" t="s">
        <v>43</v>
      </c>
      <c r="P319" s="143">
        <f>O319*H319</f>
        <v>0</v>
      </c>
      <c r="Q319" s="143">
        <v>0</v>
      </c>
      <c r="R319" s="143">
        <f>Q319*H319</f>
        <v>0</v>
      </c>
      <c r="S319" s="143">
        <v>0</v>
      </c>
      <c r="T319" s="144">
        <f>S319*H319</f>
        <v>0</v>
      </c>
      <c r="AR319" s="145" t="s">
        <v>142</v>
      </c>
      <c r="AT319" s="145" t="s">
        <v>138</v>
      </c>
      <c r="AU319" s="145" t="s">
        <v>88</v>
      </c>
      <c r="AY319" s="17" t="s">
        <v>136</v>
      </c>
      <c r="BE319" s="146">
        <f>IF(N319="základní",J319,0)</f>
        <v>0</v>
      </c>
      <c r="BF319" s="146">
        <f>IF(N319="snížená",J319,0)</f>
        <v>0</v>
      </c>
      <c r="BG319" s="146">
        <f>IF(N319="zákl. přenesená",J319,0)</f>
        <v>0</v>
      </c>
      <c r="BH319" s="146">
        <f>IF(N319="sníž. přenesená",J319,0)</f>
        <v>0</v>
      </c>
      <c r="BI319" s="146">
        <f>IF(N319="nulová",J319,0)</f>
        <v>0</v>
      </c>
      <c r="BJ319" s="17" t="s">
        <v>86</v>
      </c>
      <c r="BK319" s="146">
        <f>ROUND(I319*H319,2)</f>
        <v>0</v>
      </c>
      <c r="BL319" s="17" t="s">
        <v>142</v>
      </c>
      <c r="BM319" s="145" t="s">
        <v>790</v>
      </c>
    </row>
    <row r="320" spans="2:65" s="1" customFormat="1" ht="16.5" customHeight="1">
      <c r="B320" s="32"/>
      <c r="C320" s="168" t="s">
        <v>791</v>
      </c>
      <c r="D320" s="168" t="s">
        <v>199</v>
      </c>
      <c r="E320" s="169" t="s">
        <v>792</v>
      </c>
      <c r="F320" s="170" t="s">
        <v>793</v>
      </c>
      <c r="G320" s="171" t="s">
        <v>141</v>
      </c>
      <c r="H320" s="172">
        <v>10.15</v>
      </c>
      <c r="I320" s="173"/>
      <c r="J320" s="174">
        <f>ROUND(I320*H320,2)</f>
        <v>0</v>
      </c>
      <c r="K320" s="175"/>
      <c r="L320" s="176"/>
      <c r="M320" s="177" t="s">
        <v>1</v>
      </c>
      <c r="N320" s="178" t="s">
        <v>43</v>
      </c>
      <c r="P320" s="143">
        <f>O320*H320</f>
        <v>0</v>
      </c>
      <c r="Q320" s="143">
        <v>6.7400000000000003E-3</v>
      </c>
      <c r="R320" s="143">
        <f>Q320*H320</f>
        <v>6.8411E-2</v>
      </c>
      <c r="S320" s="143">
        <v>0</v>
      </c>
      <c r="T320" s="144">
        <f>S320*H320</f>
        <v>0</v>
      </c>
      <c r="AR320" s="145" t="s">
        <v>179</v>
      </c>
      <c r="AT320" s="145" t="s">
        <v>199</v>
      </c>
      <c r="AU320" s="145" t="s">
        <v>88</v>
      </c>
      <c r="AY320" s="17" t="s">
        <v>136</v>
      </c>
      <c r="BE320" s="146">
        <f>IF(N320="základní",J320,0)</f>
        <v>0</v>
      </c>
      <c r="BF320" s="146">
        <f>IF(N320="snížená",J320,0)</f>
        <v>0</v>
      </c>
      <c r="BG320" s="146">
        <f>IF(N320="zákl. přenesená",J320,0)</f>
        <v>0</v>
      </c>
      <c r="BH320" s="146">
        <f>IF(N320="sníž. přenesená",J320,0)</f>
        <v>0</v>
      </c>
      <c r="BI320" s="146">
        <f>IF(N320="nulová",J320,0)</f>
        <v>0</v>
      </c>
      <c r="BJ320" s="17" t="s">
        <v>86</v>
      </c>
      <c r="BK320" s="146">
        <f>ROUND(I320*H320,2)</f>
        <v>0</v>
      </c>
      <c r="BL320" s="17" t="s">
        <v>142</v>
      </c>
      <c r="BM320" s="145" t="s">
        <v>794</v>
      </c>
    </row>
    <row r="321" spans="2:65" s="12" customFormat="1" ht="10.15">
      <c r="B321" s="147"/>
      <c r="D321" s="148" t="s">
        <v>144</v>
      </c>
      <c r="F321" s="150" t="s">
        <v>795</v>
      </c>
      <c r="H321" s="151">
        <v>10.15</v>
      </c>
      <c r="I321" s="152"/>
      <c r="L321" s="147"/>
      <c r="M321" s="153"/>
      <c r="T321" s="154"/>
      <c r="AT321" s="149" t="s">
        <v>144</v>
      </c>
      <c r="AU321" s="149" t="s">
        <v>88</v>
      </c>
      <c r="AV321" s="12" t="s">
        <v>88</v>
      </c>
      <c r="AW321" s="12" t="s">
        <v>4</v>
      </c>
      <c r="AX321" s="12" t="s">
        <v>86</v>
      </c>
      <c r="AY321" s="149" t="s">
        <v>136</v>
      </c>
    </row>
    <row r="322" spans="2:65" s="1" customFormat="1" ht="24.2" customHeight="1">
      <c r="B322" s="32"/>
      <c r="C322" s="133" t="s">
        <v>796</v>
      </c>
      <c r="D322" s="133" t="s">
        <v>138</v>
      </c>
      <c r="E322" s="134" t="s">
        <v>797</v>
      </c>
      <c r="F322" s="135" t="s">
        <v>798</v>
      </c>
      <c r="G322" s="136" t="s">
        <v>141</v>
      </c>
      <c r="H322" s="137">
        <v>106.53</v>
      </c>
      <c r="I322" s="138"/>
      <c r="J322" s="139">
        <f>ROUND(I322*H322,2)</f>
        <v>0</v>
      </c>
      <c r="K322" s="140"/>
      <c r="L322" s="32"/>
      <c r="M322" s="141" t="s">
        <v>1</v>
      </c>
      <c r="N322" s="142" t="s">
        <v>43</v>
      </c>
      <c r="P322" s="143">
        <f>O322*H322</f>
        <v>0</v>
      </c>
      <c r="Q322" s="143">
        <v>0</v>
      </c>
      <c r="R322" s="143">
        <f>Q322*H322</f>
        <v>0</v>
      </c>
      <c r="S322" s="143">
        <v>0</v>
      </c>
      <c r="T322" s="144">
        <f>S322*H322</f>
        <v>0</v>
      </c>
      <c r="AR322" s="145" t="s">
        <v>142</v>
      </c>
      <c r="AT322" s="145" t="s">
        <v>138</v>
      </c>
      <c r="AU322" s="145" t="s">
        <v>88</v>
      </c>
      <c r="AY322" s="17" t="s">
        <v>136</v>
      </c>
      <c r="BE322" s="146">
        <f>IF(N322="základní",J322,0)</f>
        <v>0</v>
      </c>
      <c r="BF322" s="146">
        <f>IF(N322="snížená",J322,0)</f>
        <v>0</v>
      </c>
      <c r="BG322" s="146">
        <f>IF(N322="zákl. přenesená",J322,0)</f>
        <v>0</v>
      </c>
      <c r="BH322" s="146">
        <f>IF(N322="sníž. přenesená",J322,0)</f>
        <v>0</v>
      </c>
      <c r="BI322" s="146">
        <f>IF(N322="nulová",J322,0)</f>
        <v>0</v>
      </c>
      <c r="BJ322" s="17" t="s">
        <v>86</v>
      </c>
      <c r="BK322" s="146">
        <f>ROUND(I322*H322,2)</f>
        <v>0</v>
      </c>
      <c r="BL322" s="17" t="s">
        <v>142</v>
      </c>
      <c r="BM322" s="145" t="s">
        <v>799</v>
      </c>
    </row>
    <row r="323" spans="2:65" s="12" customFormat="1" ht="10.15">
      <c r="B323" s="147"/>
      <c r="D323" s="148" t="s">
        <v>144</v>
      </c>
      <c r="E323" s="149" t="s">
        <v>1</v>
      </c>
      <c r="F323" s="150" t="s">
        <v>800</v>
      </c>
      <c r="H323" s="151">
        <v>29.5</v>
      </c>
      <c r="I323" s="152"/>
      <c r="L323" s="147"/>
      <c r="M323" s="153"/>
      <c r="T323" s="154"/>
      <c r="AT323" s="149" t="s">
        <v>144</v>
      </c>
      <c r="AU323" s="149" t="s">
        <v>88</v>
      </c>
      <c r="AV323" s="12" t="s">
        <v>88</v>
      </c>
      <c r="AW323" s="12" t="s">
        <v>34</v>
      </c>
      <c r="AX323" s="12" t="s">
        <v>78</v>
      </c>
      <c r="AY323" s="149" t="s">
        <v>136</v>
      </c>
    </row>
    <row r="324" spans="2:65" s="12" customFormat="1" ht="10.15">
      <c r="B324" s="147"/>
      <c r="D324" s="148" t="s">
        <v>144</v>
      </c>
      <c r="E324" s="149" t="s">
        <v>1</v>
      </c>
      <c r="F324" s="150" t="s">
        <v>801</v>
      </c>
      <c r="H324" s="151">
        <v>57.6</v>
      </c>
      <c r="I324" s="152"/>
      <c r="L324" s="147"/>
      <c r="M324" s="153"/>
      <c r="T324" s="154"/>
      <c r="AT324" s="149" t="s">
        <v>144</v>
      </c>
      <c r="AU324" s="149" t="s">
        <v>88</v>
      </c>
      <c r="AV324" s="12" t="s">
        <v>88</v>
      </c>
      <c r="AW324" s="12" t="s">
        <v>34</v>
      </c>
      <c r="AX324" s="12" t="s">
        <v>78</v>
      </c>
      <c r="AY324" s="149" t="s">
        <v>136</v>
      </c>
    </row>
    <row r="325" spans="2:65" s="12" customFormat="1" ht="10.15">
      <c r="B325" s="147"/>
      <c r="D325" s="148" t="s">
        <v>144</v>
      </c>
      <c r="E325" s="149" t="s">
        <v>1</v>
      </c>
      <c r="F325" s="150" t="s">
        <v>802</v>
      </c>
      <c r="H325" s="151">
        <v>9.43</v>
      </c>
      <c r="I325" s="152"/>
      <c r="L325" s="147"/>
      <c r="M325" s="153"/>
      <c r="T325" s="154"/>
      <c r="AT325" s="149" t="s">
        <v>144</v>
      </c>
      <c r="AU325" s="149" t="s">
        <v>88</v>
      </c>
      <c r="AV325" s="12" t="s">
        <v>88</v>
      </c>
      <c r="AW325" s="12" t="s">
        <v>34</v>
      </c>
      <c r="AX325" s="12" t="s">
        <v>78</v>
      </c>
      <c r="AY325" s="149" t="s">
        <v>136</v>
      </c>
    </row>
    <row r="326" spans="2:65" s="12" customFormat="1" ht="10.15">
      <c r="B326" s="147"/>
      <c r="D326" s="148" t="s">
        <v>144</v>
      </c>
      <c r="E326" s="149" t="s">
        <v>1</v>
      </c>
      <c r="F326" s="150" t="s">
        <v>803</v>
      </c>
      <c r="H326" s="151">
        <v>10</v>
      </c>
      <c r="I326" s="152"/>
      <c r="L326" s="147"/>
      <c r="M326" s="153"/>
      <c r="T326" s="154"/>
      <c r="AT326" s="149" t="s">
        <v>144</v>
      </c>
      <c r="AU326" s="149" t="s">
        <v>88</v>
      </c>
      <c r="AV326" s="12" t="s">
        <v>88</v>
      </c>
      <c r="AW326" s="12" t="s">
        <v>34</v>
      </c>
      <c r="AX326" s="12" t="s">
        <v>78</v>
      </c>
      <c r="AY326" s="149" t="s">
        <v>136</v>
      </c>
    </row>
    <row r="327" spans="2:65" s="14" customFormat="1" ht="10.15">
      <c r="B327" s="161"/>
      <c r="D327" s="148" t="s">
        <v>144</v>
      </c>
      <c r="E327" s="162" t="s">
        <v>1</v>
      </c>
      <c r="F327" s="163" t="s">
        <v>157</v>
      </c>
      <c r="H327" s="164">
        <v>106.53</v>
      </c>
      <c r="I327" s="165"/>
      <c r="L327" s="161"/>
      <c r="M327" s="166"/>
      <c r="T327" s="167"/>
      <c r="AT327" s="162" t="s">
        <v>144</v>
      </c>
      <c r="AU327" s="162" t="s">
        <v>88</v>
      </c>
      <c r="AV327" s="14" t="s">
        <v>142</v>
      </c>
      <c r="AW327" s="14" t="s">
        <v>34</v>
      </c>
      <c r="AX327" s="14" t="s">
        <v>86</v>
      </c>
      <c r="AY327" s="162" t="s">
        <v>136</v>
      </c>
    </row>
    <row r="328" spans="2:65" s="1" customFormat="1" ht="21.75" customHeight="1">
      <c r="B328" s="32"/>
      <c r="C328" s="168" t="s">
        <v>804</v>
      </c>
      <c r="D328" s="168" t="s">
        <v>199</v>
      </c>
      <c r="E328" s="169" t="s">
        <v>805</v>
      </c>
      <c r="F328" s="170" t="s">
        <v>806</v>
      </c>
      <c r="G328" s="171" t="s">
        <v>141</v>
      </c>
      <c r="H328" s="172">
        <v>78.257000000000005</v>
      </c>
      <c r="I328" s="173"/>
      <c r="J328" s="174">
        <f>ROUND(I328*H328,2)</f>
        <v>0</v>
      </c>
      <c r="K328" s="175"/>
      <c r="L328" s="176"/>
      <c r="M328" s="177" t="s">
        <v>1</v>
      </c>
      <c r="N328" s="178" t="s">
        <v>43</v>
      </c>
      <c r="P328" s="143">
        <f>O328*H328</f>
        <v>0</v>
      </c>
      <c r="Q328" s="143">
        <v>8.5100000000000002E-3</v>
      </c>
      <c r="R328" s="143">
        <f>Q328*H328</f>
        <v>0.66596707000000011</v>
      </c>
      <c r="S328" s="143">
        <v>0</v>
      </c>
      <c r="T328" s="144">
        <f>S328*H328</f>
        <v>0</v>
      </c>
      <c r="AR328" s="145" t="s">
        <v>179</v>
      </c>
      <c r="AT328" s="145" t="s">
        <v>199</v>
      </c>
      <c r="AU328" s="145" t="s">
        <v>88</v>
      </c>
      <c r="AY328" s="17" t="s">
        <v>136</v>
      </c>
      <c r="BE328" s="146">
        <f>IF(N328="základní",J328,0)</f>
        <v>0</v>
      </c>
      <c r="BF328" s="146">
        <f>IF(N328="snížená",J328,0)</f>
        <v>0</v>
      </c>
      <c r="BG328" s="146">
        <f>IF(N328="zákl. přenesená",J328,0)</f>
        <v>0</v>
      </c>
      <c r="BH328" s="146">
        <f>IF(N328="sníž. přenesená",J328,0)</f>
        <v>0</v>
      </c>
      <c r="BI328" s="146">
        <f>IF(N328="nulová",J328,0)</f>
        <v>0</v>
      </c>
      <c r="BJ328" s="17" t="s">
        <v>86</v>
      </c>
      <c r="BK328" s="146">
        <f>ROUND(I328*H328,2)</f>
        <v>0</v>
      </c>
      <c r="BL328" s="17" t="s">
        <v>142</v>
      </c>
      <c r="BM328" s="145" t="s">
        <v>807</v>
      </c>
    </row>
    <row r="329" spans="2:65" s="12" customFormat="1" ht="10.15">
      <c r="B329" s="147"/>
      <c r="D329" s="148" t="s">
        <v>144</v>
      </c>
      <c r="F329" s="150" t="s">
        <v>808</v>
      </c>
      <c r="H329" s="151">
        <v>78.257000000000005</v>
      </c>
      <c r="I329" s="152"/>
      <c r="L329" s="147"/>
      <c r="M329" s="153"/>
      <c r="T329" s="154"/>
      <c r="AT329" s="149" t="s">
        <v>144</v>
      </c>
      <c r="AU329" s="149" t="s">
        <v>88</v>
      </c>
      <c r="AV329" s="12" t="s">
        <v>88</v>
      </c>
      <c r="AW329" s="12" t="s">
        <v>4</v>
      </c>
      <c r="AX329" s="12" t="s">
        <v>86</v>
      </c>
      <c r="AY329" s="149" t="s">
        <v>136</v>
      </c>
    </row>
    <row r="330" spans="2:65" s="1" customFormat="1" ht="16.5" customHeight="1">
      <c r="B330" s="32"/>
      <c r="C330" s="168" t="s">
        <v>809</v>
      </c>
      <c r="D330" s="168" t="s">
        <v>199</v>
      </c>
      <c r="E330" s="169" t="s">
        <v>810</v>
      </c>
      <c r="F330" s="170" t="s">
        <v>811</v>
      </c>
      <c r="G330" s="171" t="s">
        <v>141</v>
      </c>
      <c r="H330" s="172">
        <v>29.870999999999999</v>
      </c>
      <c r="I330" s="173"/>
      <c r="J330" s="174">
        <f>ROUND(I330*H330,2)</f>
        <v>0</v>
      </c>
      <c r="K330" s="175"/>
      <c r="L330" s="176"/>
      <c r="M330" s="177" t="s">
        <v>1</v>
      </c>
      <c r="N330" s="178" t="s">
        <v>43</v>
      </c>
      <c r="P330" s="143">
        <f>O330*H330</f>
        <v>0</v>
      </c>
      <c r="Q330" s="143">
        <v>0</v>
      </c>
      <c r="R330" s="143">
        <f>Q330*H330</f>
        <v>0</v>
      </c>
      <c r="S330" s="143">
        <v>0</v>
      </c>
      <c r="T330" s="144">
        <f>S330*H330</f>
        <v>0</v>
      </c>
      <c r="AR330" s="145" t="s">
        <v>179</v>
      </c>
      <c r="AT330" s="145" t="s">
        <v>199</v>
      </c>
      <c r="AU330" s="145" t="s">
        <v>88</v>
      </c>
      <c r="AY330" s="17" t="s">
        <v>136</v>
      </c>
      <c r="BE330" s="146">
        <f>IF(N330="základní",J330,0)</f>
        <v>0</v>
      </c>
      <c r="BF330" s="146">
        <f>IF(N330="snížená",J330,0)</f>
        <v>0</v>
      </c>
      <c r="BG330" s="146">
        <f>IF(N330="zákl. přenesená",J330,0)</f>
        <v>0</v>
      </c>
      <c r="BH330" s="146">
        <f>IF(N330="sníž. přenesená",J330,0)</f>
        <v>0</v>
      </c>
      <c r="BI330" s="146">
        <f>IF(N330="nulová",J330,0)</f>
        <v>0</v>
      </c>
      <c r="BJ330" s="17" t="s">
        <v>86</v>
      </c>
      <c r="BK330" s="146">
        <f>ROUND(I330*H330,2)</f>
        <v>0</v>
      </c>
      <c r="BL330" s="17" t="s">
        <v>142</v>
      </c>
      <c r="BM330" s="145" t="s">
        <v>812</v>
      </c>
    </row>
    <row r="331" spans="2:65" s="12" customFormat="1" ht="10.15">
      <c r="B331" s="147"/>
      <c r="D331" s="148" t="s">
        <v>144</v>
      </c>
      <c r="F331" s="150" t="s">
        <v>813</v>
      </c>
      <c r="H331" s="151">
        <v>29.870999999999999</v>
      </c>
      <c r="I331" s="152"/>
      <c r="L331" s="147"/>
      <c r="M331" s="153"/>
      <c r="T331" s="154"/>
      <c r="AT331" s="149" t="s">
        <v>144</v>
      </c>
      <c r="AU331" s="149" t="s">
        <v>88</v>
      </c>
      <c r="AV331" s="12" t="s">
        <v>88</v>
      </c>
      <c r="AW331" s="12" t="s">
        <v>4</v>
      </c>
      <c r="AX331" s="12" t="s">
        <v>86</v>
      </c>
      <c r="AY331" s="149" t="s">
        <v>136</v>
      </c>
    </row>
    <row r="332" spans="2:65" s="1" customFormat="1" ht="24.2" customHeight="1">
      <c r="B332" s="32"/>
      <c r="C332" s="133" t="s">
        <v>814</v>
      </c>
      <c r="D332" s="133" t="s">
        <v>138</v>
      </c>
      <c r="E332" s="134" t="s">
        <v>815</v>
      </c>
      <c r="F332" s="135" t="s">
        <v>816</v>
      </c>
      <c r="G332" s="136" t="s">
        <v>141</v>
      </c>
      <c r="H332" s="137">
        <v>14.8</v>
      </c>
      <c r="I332" s="138"/>
      <c r="J332" s="139">
        <f>ROUND(I332*H332,2)</f>
        <v>0</v>
      </c>
      <c r="K332" s="140"/>
      <c r="L332" s="32"/>
      <c r="M332" s="141" t="s">
        <v>1</v>
      </c>
      <c r="N332" s="142" t="s">
        <v>43</v>
      </c>
      <c r="P332" s="143">
        <f>O332*H332</f>
        <v>0</v>
      </c>
      <c r="Q332" s="143">
        <v>0</v>
      </c>
      <c r="R332" s="143">
        <f>Q332*H332</f>
        <v>0</v>
      </c>
      <c r="S332" s="143">
        <v>0</v>
      </c>
      <c r="T332" s="144">
        <f>S332*H332</f>
        <v>0</v>
      </c>
      <c r="AR332" s="145" t="s">
        <v>142</v>
      </c>
      <c r="AT332" s="145" t="s">
        <v>138</v>
      </c>
      <c r="AU332" s="145" t="s">
        <v>88</v>
      </c>
      <c r="AY332" s="17" t="s">
        <v>136</v>
      </c>
      <c r="BE332" s="146">
        <f>IF(N332="základní",J332,0)</f>
        <v>0</v>
      </c>
      <c r="BF332" s="146">
        <f>IF(N332="snížená",J332,0)</f>
        <v>0</v>
      </c>
      <c r="BG332" s="146">
        <f>IF(N332="zákl. přenesená",J332,0)</f>
        <v>0</v>
      </c>
      <c r="BH332" s="146">
        <f>IF(N332="sníž. přenesená",J332,0)</f>
        <v>0</v>
      </c>
      <c r="BI332" s="146">
        <f>IF(N332="nulová",J332,0)</f>
        <v>0</v>
      </c>
      <c r="BJ332" s="17" t="s">
        <v>86</v>
      </c>
      <c r="BK332" s="146">
        <f>ROUND(I332*H332,2)</f>
        <v>0</v>
      </c>
      <c r="BL332" s="17" t="s">
        <v>142</v>
      </c>
      <c r="BM332" s="145" t="s">
        <v>817</v>
      </c>
    </row>
    <row r="333" spans="2:65" s="12" customFormat="1" ht="10.15">
      <c r="B333" s="147"/>
      <c r="D333" s="148" t="s">
        <v>144</v>
      </c>
      <c r="E333" s="149" t="s">
        <v>1</v>
      </c>
      <c r="F333" s="150" t="s">
        <v>818</v>
      </c>
      <c r="H333" s="151">
        <v>7.8</v>
      </c>
      <c r="I333" s="152"/>
      <c r="L333" s="147"/>
      <c r="M333" s="153"/>
      <c r="T333" s="154"/>
      <c r="AT333" s="149" t="s">
        <v>144</v>
      </c>
      <c r="AU333" s="149" t="s">
        <v>88</v>
      </c>
      <c r="AV333" s="12" t="s">
        <v>88</v>
      </c>
      <c r="AW333" s="12" t="s">
        <v>34</v>
      </c>
      <c r="AX333" s="12" t="s">
        <v>78</v>
      </c>
      <c r="AY333" s="149" t="s">
        <v>136</v>
      </c>
    </row>
    <row r="334" spans="2:65" s="12" customFormat="1" ht="10.15">
      <c r="B334" s="147"/>
      <c r="D334" s="148" t="s">
        <v>144</v>
      </c>
      <c r="E334" s="149" t="s">
        <v>1</v>
      </c>
      <c r="F334" s="150" t="s">
        <v>819</v>
      </c>
      <c r="H334" s="151">
        <v>7</v>
      </c>
      <c r="I334" s="152"/>
      <c r="L334" s="147"/>
      <c r="M334" s="153"/>
      <c r="T334" s="154"/>
      <c r="AT334" s="149" t="s">
        <v>144</v>
      </c>
      <c r="AU334" s="149" t="s">
        <v>88</v>
      </c>
      <c r="AV334" s="12" t="s">
        <v>88</v>
      </c>
      <c r="AW334" s="12" t="s">
        <v>34</v>
      </c>
      <c r="AX334" s="12" t="s">
        <v>78</v>
      </c>
      <c r="AY334" s="149" t="s">
        <v>136</v>
      </c>
    </row>
    <row r="335" spans="2:65" s="14" customFormat="1" ht="10.15">
      <c r="B335" s="161"/>
      <c r="D335" s="148" t="s">
        <v>144</v>
      </c>
      <c r="E335" s="162" t="s">
        <v>1</v>
      </c>
      <c r="F335" s="163" t="s">
        <v>157</v>
      </c>
      <c r="H335" s="164">
        <v>14.8</v>
      </c>
      <c r="I335" s="165"/>
      <c r="L335" s="161"/>
      <c r="M335" s="166"/>
      <c r="T335" s="167"/>
      <c r="AT335" s="162" t="s">
        <v>144</v>
      </c>
      <c r="AU335" s="162" t="s">
        <v>88</v>
      </c>
      <c r="AV335" s="14" t="s">
        <v>142</v>
      </c>
      <c r="AW335" s="14" t="s">
        <v>34</v>
      </c>
      <c r="AX335" s="14" t="s">
        <v>86</v>
      </c>
      <c r="AY335" s="162" t="s">
        <v>136</v>
      </c>
    </row>
    <row r="336" spans="2:65" s="1" customFormat="1" ht="16.5" customHeight="1">
      <c r="B336" s="32"/>
      <c r="C336" s="168" t="s">
        <v>820</v>
      </c>
      <c r="D336" s="168" t="s">
        <v>199</v>
      </c>
      <c r="E336" s="169" t="s">
        <v>821</v>
      </c>
      <c r="F336" s="170" t="s">
        <v>822</v>
      </c>
      <c r="G336" s="171" t="s">
        <v>141</v>
      </c>
      <c r="H336" s="172">
        <v>15.022</v>
      </c>
      <c r="I336" s="173"/>
      <c r="J336" s="174">
        <f>ROUND(I336*H336,2)</f>
        <v>0</v>
      </c>
      <c r="K336" s="175"/>
      <c r="L336" s="176"/>
      <c r="M336" s="177" t="s">
        <v>1</v>
      </c>
      <c r="N336" s="178" t="s">
        <v>43</v>
      </c>
      <c r="P336" s="143">
        <f>O336*H336</f>
        <v>0</v>
      </c>
      <c r="Q336" s="143">
        <v>1.3100000000000001E-2</v>
      </c>
      <c r="R336" s="143">
        <f>Q336*H336</f>
        <v>0.19678820000000002</v>
      </c>
      <c r="S336" s="143">
        <v>0</v>
      </c>
      <c r="T336" s="144">
        <f>S336*H336</f>
        <v>0</v>
      </c>
      <c r="AR336" s="145" t="s">
        <v>179</v>
      </c>
      <c r="AT336" s="145" t="s">
        <v>199</v>
      </c>
      <c r="AU336" s="145" t="s">
        <v>88</v>
      </c>
      <c r="AY336" s="17" t="s">
        <v>136</v>
      </c>
      <c r="BE336" s="146">
        <f>IF(N336="základní",J336,0)</f>
        <v>0</v>
      </c>
      <c r="BF336" s="146">
        <f>IF(N336="snížená",J336,0)</f>
        <v>0</v>
      </c>
      <c r="BG336" s="146">
        <f>IF(N336="zákl. přenesená",J336,0)</f>
        <v>0</v>
      </c>
      <c r="BH336" s="146">
        <f>IF(N336="sníž. přenesená",J336,0)</f>
        <v>0</v>
      </c>
      <c r="BI336" s="146">
        <f>IF(N336="nulová",J336,0)</f>
        <v>0</v>
      </c>
      <c r="BJ336" s="17" t="s">
        <v>86</v>
      </c>
      <c r="BK336" s="146">
        <f>ROUND(I336*H336,2)</f>
        <v>0</v>
      </c>
      <c r="BL336" s="17" t="s">
        <v>142</v>
      </c>
      <c r="BM336" s="145" t="s">
        <v>823</v>
      </c>
    </row>
    <row r="337" spans="2:65" s="12" customFormat="1" ht="10.15">
      <c r="B337" s="147"/>
      <c r="D337" s="148" t="s">
        <v>144</v>
      </c>
      <c r="F337" s="150" t="s">
        <v>824</v>
      </c>
      <c r="H337" s="151">
        <v>15.022</v>
      </c>
      <c r="I337" s="152"/>
      <c r="L337" s="147"/>
      <c r="M337" s="153"/>
      <c r="T337" s="154"/>
      <c r="AT337" s="149" t="s">
        <v>144</v>
      </c>
      <c r="AU337" s="149" t="s">
        <v>88</v>
      </c>
      <c r="AV337" s="12" t="s">
        <v>88</v>
      </c>
      <c r="AW337" s="12" t="s">
        <v>4</v>
      </c>
      <c r="AX337" s="12" t="s">
        <v>86</v>
      </c>
      <c r="AY337" s="149" t="s">
        <v>136</v>
      </c>
    </row>
    <row r="338" spans="2:65" s="1" customFormat="1" ht="24.2" customHeight="1">
      <c r="B338" s="32"/>
      <c r="C338" s="133" t="s">
        <v>825</v>
      </c>
      <c r="D338" s="133" t="s">
        <v>138</v>
      </c>
      <c r="E338" s="134" t="s">
        <v>826</v>
      </c>
      <c r="F338" s="135" t="s">
        <v>827</v>
      </c>
      <c r="G338" s="136" t="s">
        <v>251</v>
      </c>
      <c r="H338" s="137">
        <v>9</v>
      </c>
      <c r="I338" s="138"/>
      <c r="J338" s="139">
        <f>ROUND(I338*H338,2)</f>
        <v>0</v>
      </c>
      <c r="K338" s="140"/>
      <c r="L338" s="32"/>
      <c r="M338" s="141" t="s">
        <v>1</v>
      </c>
      <c r="N338" s="142" t="s">
        <v>43</v>
      </c>
      <c r="P338" s="143">
        <f>O338*H338</f>
        <v>0</v>
      </c>
      <c r="Q338" s="143">
        <v>0</v>
      </c>
      <c r="R338" s="143">
        <f>Q338*H338</f>
        <v>0</v>
      </c>
      <c r="S338" s="143">
        <v>0</v>
      </c>
      <c r="T338" s="144">
        <f>S338*H338</f>
        <v>0</v>
      </c>
      <c r="AR338" s="145" t="s">
        <v>142</v>
      </c>
      <c r="AT338" s="145" t="s">
        <v>138</v>
      </c>
      <c r="AU338" s="145" t="s">
        <v>88</v>
      </c>
      <c r="AY338" s="17" t="s">
        <v>136</v>
      </c>
      <c r="BE338" s="146">
        <f>IF(N338="základní",J338,0)</f>
        <v>0</v>
      </c>
      <c r="BF338" s="146">
        <f>IF(N338="snížená",J338,0)</f>
        <v>0</v>
      </c>
      <c r="BG338" s="146">
        <f>IF(N338="zákl. přenesená",J338,0)</f>
        <v>0</v>
      </c>
      <c r="BH338" s="146">
        <f>IF(N338="sníž. přenesená",J338,0)</f>
        <v>0</v>
      </c>
      <c r="BI338" s="146">
        <f>IF(N338="nulová",J338,0)</f>
        <v>0</v>
      </c>
      <c r="BJ338" s="17" t="s">
        <v>86</v>
      </c>
      <c r="BK338" s="146">
        <f>ROUND(I338*H338,2)</f>
        <v>0</v>
      </c>
      <c r="BL338" s="17" t="s">
        <v>142</v>
      </c>
      <c r="BM338" s="145" t="s">
        <v>828</v>
      </c>
    </row>
    <row r="339" spans="2:65" s="1" customFormat="1" ht="16.5" customHeight="1">
      <c r="B339" s="32"/>
      <c r="C339" s="168" t="s">
        <v>829</v>
      </c>
      <c r="D339" s="168" t="s">
        <v>199</v>
      </c>
      <c r="E339" s="169" t="s">
        <v>830</v>
      </c>
      <c r="F339" s="170" t="s">
        <v>831</v>
      </c>
      <c r="G339" s="171" t="s">
        <v>274</v>
      </c>
      <c r="H339" s="172">
        <v>3</v>
      </c>
      <c r="I339" s="173"/>
      <c r="J339" s="174">
        <f>ROUND(I339*H339,2)</f>
        <v>0</v>
      </c>
      <c r="K339" s="175"/>
      <c r="L339" s="176"/>
      <c r="M339" s="177" t="s">
        <v>1</v>
      </c>
      <c r="N339" s="178" t="s">
        <v>43</v>
      </c>
      <c r="P339" s="143">
        <f>O339*H339</f>
        <v>0</v>
      </c>
      <c r="Q339" s="143">
        <v>0</v>
      </c>
      <c r="R339" s="143">
        <f>Q339*H339</f>
        <v>0</v>
      </c>
      <c r="S339" s="143">
        <v>0</v>
      </c>
      <c r="T339" s="144">
        <f>S339*H339</f>
        <v>0</v>
      </c>
      <c r="AR339" s="145" t="s">
        <v>179</v>
      </c>
      <c r="AT339" s="145" t="s">
        <v>199</v>
      </c>
      <c r="AU339" s="145" t="s">
        <v>88</v>
      </c>
      <c r="AY339" s="17" t="s">
        <v>136</v>
      </c>
      <c r="BE339" s="146">
        <f>IF(N339="základní",J339,0)</f>
        <v>0</v>
      </c>
      <c r="BF339" s="146">
        <f>IF(N339="snížená",J339,0)</f>
        <v>0</v>
      </c>
      <c r="BG339" s="146">
        <f>IF(N339="zákl. přenesená",J339,0)</f>
        <v>0</v>
      </c>
      <c r="BH339" s="146">
        <f>IF(N339="sníž. přenesená",J339,0)</f>
        <v>0</v>
      </c>
      <c r="BI339" s="146">
        <f>IF(N339="nulová",J339,0)</f>
        <v>0</v>
      </c>
      <c r="BJ339" s="17" t="s">
        <v>86</v>
      </c>
      <c r="BK339" s="146">
        <f>ROUND(I339*H339,2)</f>
        <v>0</v>
      </c>
      <c r="BL339" s="17" t="s">
        <v>142</v>
      </c>
      <c r="BM339" s="145" t="s">
        <v>832</v>
      </c>
    </row>
    <row r="340" spans="2:65" s="1" customFormat="1" ht="16.5" customHeight="1">
      <c r="B340" s="32"/>
      <c r="C340" s="168" t="s">
        <v>833</v>
      </c>
      <c r="D340" s="168" t="s">
        <v>199</v>
      </c>
      <c r="E340" s="169" t="s">
        <v>834</v>
      </c>
      <c r="F340" s="170" t="s">
        <v>835</v>
      </c>
      <c r="G340" s="171" t="s">
        <v>274</v>
      </c>
      <c r="H340" s="172">
        <v>3</v>
      </c>
      <c r="I340" s="173"/>
      <c r="J340" s="174">
        <f>ROUND(I340*H340,2)</f>
        <v>0</v>
      </c>
      <c r="K340" s="175"/>
      <c r="L340" s="176"/>
      <c r="M340" s="177" t="s">
        <v>1</v>
      </c>
      <c r="N340" s="178" t="s">
        <v>43</v>
      </c>
      <c r="P340" s="143">
        <f>O340*H340</f>
        <v>0</v>
      </c>
      <c r="Q340" s="143">
        <v>0</v>
      </c>
      <c r="R340" s="143">
        <f>Q340*H340</f>
        <v>0</v>
      </c>
      <c r="S340" s="143">
        <v>0</v>
      </c>
      <c r="T340" s="144">
        <f>S340*H340</f>
        <v>0</v>
      </c>
      <c r="AR340" s="145" t="s">
        <v>179</v>
      </c>
      <c r="AT340" s="145" t="s">
        <v>199</v>
      </c>
      <c r="AU340" s="145" t="s">
        <v>88</v>
      </c>
      <c r="AY340" s="17" t="s">
        <v>136</v>
      </c>
      <c r="BE340" s="146">
        <f>IF(N340="základní",J340,0)</f>
        <v>0</v>
      </c>
      <c r="BF340" s="146">
        <f>IF(N340="snížená",J340,0)</f>
        <v>0</v>
      </c>
      <c r="BG340" s="146">
        <f>IF(N340="zákl. přenesená",J340,0)</f>
        <v>0</v>
      </c>
      <c r="BH340" s="146">
        <f>IF(N340="sníž. přenesená",J340,0)</f>
        <v>0</v>
      </c>
      <c r="BI340" s="146">
        <f>IF(N340="nulová",J340,0)</f>
        <v>0</v>
      </c>
      <c r="BJ340" s="17" t="s">
        <v>86</v>
      </c>
      <c r="BK340" s="146">
        <f>ROUND(I340*H340,2)</f>
        <v>0</v>
      </c>
      <c r="BL340" s="17" t="s">
        <v>142</v>
      </c>
      <c r="BM340" s="145" t="s">
        <v>836</v>
      </c>
    </row>
    <row r="341" spans="2:65" s="1" customFormat="1" ht="16.5" customHeight="1">
      <c r="B341" s="32"/>
      <c r="C341" s="168" t="s">
        <v>837</v>
      </c>
      <c r="D341" s="168" t="s">
        <v>199</v>
      </c>
      <c r="E341" s="169" t="s">
        <v>838</v>
      </c>
      <c r="F341" s="170" t="s">
        <v>839</v>
      </c>
      <c r="G341" s="171" t="s">
        <v>274</v>
      </c>
      <c r="H341" s="172">
        <v>3</v>
      </c>
      <c r="I341" s="173"/>
      <c r="J341" s="174">
        <f>ROUND(I341*H341,2)</f>
        <v>0</v>
      </c>
      <c r="K341" s="175"/>
      <c r="L341" s="176"/>
      <c r="M341" s="177" t="s">
        <v>1</v>
      </c>
      <c r="N341" s="178" t="s">
        <v>43</v>
      </c>
      <c r="P341" s="143">
        <f>O341*H341</f>
        <v>0</v>
      </c>
      <c r="Q341" s="143">
        <v>0</v>
      </c>
      <c r="R341" s="143">
        <f>Q341*H341</f>
        <v>0</v>
      </c>
      <c r="S341" s="143">
        <v>0</v>
      </c>
      <c r="T341" s="144">
        <f>S341*H341</f>
        <v>0</v>
      </c>
      <c r="AR341" s="145" t="s">
        <v>179</v>
      </c>
      <c r="AT341" s="145" t="s">
        <v>199</v>
      </c>
      <c r="AU341" s="145" t="s">
        <v>88</v>
      </c>
      <c r="AY341" s="17" t="s">
        <v>136</v>
      </c>
      <c r="BE341" s="146">
        <f>IF(N341="základní",J341,0)</f>
        <v>0</v>
      </c>
      <c r="BF341" s="146">
        <f>IF(N341="snížená",J341,0)</f>
        <v>0</v>
      </c>
      <c r="BG341" s="146">
        <f>IF(N341="zákl. přenesená",J341,0)</f>
        <v>0</v>
      </c>
      <c r="BH341" s="146">
        <f>IF(N341="sníž. přenesená",J341,0)</f>
        <v>0</v>
      </c>
      <c r="BI341" s="146">
        <f>IF(N341="nulová",J341,0)</f>
        <v>0</v>
      </c>
      <c r="BJ341" s="17" t="s">
        <v>86</v>
      </c>
      <c r="BK341" s="146">
        <f>ROUND(I341*H341,2)</f>
        <v>0</v>
      </c>
      <c r="BL341" s="17" t="s">
        <v>142</v>
      </c>
      <c r="BM341" s="145" t="s">
        <v>840</v>
      </c>
    </row>
    <row r="342" spans="2:65" s="1" customFormat="1" ht="24.2" customHeight="1">
      <c r="B342" s="32"/>
      <c r="C342" s="133" t="s">
        <v>841</v>
      </c>
      <c r="D342" s="133" t="s">
        <v>138</v>
      </c>
      <c r="E342" s="134" t="s">
        <v>842</v>
      </c>
      <c r="F342" s="135" t="s">
        <v>843</v>
      </c>
      <c r="G342" s="136" t="s">
        <v>251</v>
      </c>
      <c r="H342" s="137">
        <v>98</v>
      </c>
      <c r="I342" s="138"/>
      <c r="J342" s="139">
        <f>ROUND(I342*H342,2)</f>
        <v>0</v>
      </c>
      <c r="K342" s="140"/>
      <c r="L342" s="32"/>
      <c r="M342" s="141" t="s">
        <v>1</v>
      </c>
      <c r="N342" s="142" t="s">
        <v>43</v>
      </c>
      <c r="P342" s="143">
        <f>O342*H342</f>
        <v>0</v>
      </c>
      <c r="Q342" s="143">
        <v>0</v>
      </c>
      <c r="R342" s="143">
        <f>Q342*H342</f>
        <v>0</v>
      </c>
      <c r="S342" s="143">
        <v>0</v>
      </c>
      <c r="T342" s="144">
        <f>S342*H342</f>
        <v>0</v>
      </c>
      <c r="AR342" s="145" t="s">
        <v>142</v>
      </c>
      <c r="AT342" s="145" t="s">
        <v>138</v>
      </c>
      <c r="AU342" s="145" t="s">
        <v>88</v>
      </c>
      <c r="AY342" s="17" t="s">
        <v>136</v>
      </c>
      <c r="BE342" s="146">
        <f>IF(N342="základní",J342,0)</f>
        <v>0</v>
      </c>
      <c r="BF342" s="146">
        <f>IF(N342="snížená",J342,0)</f>
        <v>0</v>
      </c>
      <c r="BG342" s="146">
        <f>IF(N342="zákl. přenesená",J342,0)</f>
        <v>0</v>
      </c>
      <c r="BH342" s="146">
        <f>IF(N342="sníž. přenesená",J342,0)</f>
        <v>0</v>
      </c>
      <c r="BI342" s="146">
        <f>IF(N342="nulová",J342,0)</f>
        <v>0</v>
      </c>
      <c r="BJ342" s="17" t="s">
        <v>86</v>
      </c>
      <c r="BK342" s="146">
        <f>ROUND(I342*H342,2)</f>
        <v>0</v>
      </c>
      <c r="BL342" s="17" t="s">
        <v>142</v>
      </c>
      <c r="BM342" s="145" t="s">
        <v>844</v>
      </c>
    </row>
    <row r="343" spans="2:65" s="12" customFormat="1" ht="10.15">
      <c r="B343" s="147"/>
      <c r="D343" s="148" t="s">
        <v>144</v>
      </c>
      <c r="E343" s="149" t="s">
        <v>1</v>
      </c>
      <c r="F343" s="150" t="s">
        <v>845</v>
      </c>
      <c r="H343" s="151">
        <v>98</v>
      </c>
      <c r="I343" s="152"/>
      <c r="L343" s="147"/>
      <c r="M343" s="153"/>
      <c r="T343" s="154"/>
      <c r="AT343" s="149" t="s">
        <v>144</v>
      </c>
      <c r="AU343" s="149" t="s">
        <v>88</v>
      </c>
      <c r="AV343" s="12" t="s">
        <v>88</v>
      </c>
      <c r="AW343" s="12" t="s">
        <v>34</v>
      </c>
      <c r="AX343" s="12" t="s">
        <v>86</v>
      </c>
      <c r="AY343" s="149" t="s">
        <v>136</v>
      </c>
    </row>
    <row r="344" spans="2:65" s="1" customFormat="1" ht="16.5" customHeight="1">
      <c r="B344" s="32"/>
      <c r="C344" s="168" t="s">
        <v>846</v>
      </c>
      <c r="D344" s="168" t="s">
        <v>199</v>
      </c>
      <c r="E344" s="169" t="s">
        <v>847</v>
      </c>
      <c r="F344" s="170" t="s">
        <v>848</v>
      </c>
      <c r="G344" s="171" t="s">
        <v>274</v>
      </c>
      <c r="H344" s="172">
        <v>47</v>
      </c>
      <c r="I344" s="173"/>
      <c r="J344" s="174">
        <f t="shared" ref="J344:J360" si="10">ROUND(I344*H344,2)</f>
        <v>0</v>
      </c>
      <c r="K344" s="175"/>
      <c r="L344" s="176"/>
      <c r="M344" s="177" t="s">
        <v>1</v>
      </c>
      <c r="N344" s="178" t="s">
        <v>43</v>
      </c>
      <c r="P344" s="143">
        <f t="shared" ref="P344:P360" si="11">O344*H344</f>
        <v>0</v>
      </c>
      <c r="Q344" s="143">
        <v>0</v>
      </c>
      <c r="R344" s="143">
        <f t="shared" ref="R344:R360" si="12">Q344*H344</f>
        <v>0</v>
      </c>
      <c r="S344" s="143">
        <v>0</v>
      </c>
      <c r="T344" s="144">
        <f t="shared" ref="T344:T360" si="13">S344*H344</f>
        <v>0</v>
      </c>
      <c r="AR344" s="145" t="s">
        <v>179</v>
      </c>
      <c r="AT344" s="145" t="s">
        <v>199</v>
      </c>
      <c r="AU344" s="145" t="s">
        <v>88</v>
      </c>
      <c r="AY344" s="17" t="s">
        <v>136</v>
      </c>
      <c r="BE344" s="146">
        <f t="shared" ref="BE344:BE360" si="14">IF(N344="základní",J344,0)</f>
        <v>0</v>
      </c>
      <c r="BF344" s="146">
        <f t="shared" ref="BF344:BF360" si="15">IF(N344="snížená",J344,0)</f>
        <v>0</v>
      </c>
      <c r="BG344" s="146">
        <f t="shared" ref="BG344:BG360" si="16">IF(N344="zákl. přenesená",J344,0)</f>
        <v>0</v>
      </c>
      <c r="BH344" s="146">
        <f t="shared" ref="BH344:BH360" si="17">IF(N344="sníž. přenesená",J344,0)</f>
        <v>0</v>
      </c>
      <c r="BI344" s="146">
        <f t="shared" ref="BI344:BI360" si="18">IF(N344="nulová",J344,0)</f>
        <v>0</v>
      </c>
      <c r="BJ344" s="17" t="s">
        <v>86</v>
      </c>
      <c r="BK344" s="146">
        <f t="shared" ref="BK344:BK360" si="19">ROUND(I344*H344,2)</f>
        <v>0</v>
      </c>
      <c r="BL344" s="17" t="s">
        <v>142</v>
      </c>
      <c r="BM344" s="145" t="s">
        <v>849</v>
      </c>
    </row>
    <row r="345" spans="2:65" s="1" customFormat="1" ht="16.5" customHeight="1">
      <c r="B345" s="32"/>
      <c r="C345" s="168" t="s">
        <v>850</v>
      </c>
      <c r="D345" s="168" t="s">
        <v>199</v>
      </c>
      <c r="E345" s="169" t="s">
        <v>851</v>
      </c>
      <c r="F345" s="170" t="s">
        <v>852</v>
      </c>
      <c r="G345" s="171" t="s">
        <v>274</v>
      </c>
      <c r="H345" s="172">
        <v>11</v>
      </c>
      <c r="I345" s="173"/>
      <c r="J345" s="174">
        <f t="shared" si="10"/>
        <v>0</v>
      </c>
      <c r="K345" s="175"/>
      <c r="L345" s="176"/>
      <c r="M345" s="177" t="s">
        <v>1</v>
      </c>
      <c r="N345" s="178" t="s">
        <v>43</v>
      </c>
      <c r="P345" s="143">
        <f t="shared" si="11"/>
        <v>0</v>
      </c>
      <c r="Q345" s="143">
        <v>0</v>
      </c>
      <c r="R345" s="143">
        <f t="shared" si="12"/>
        <v>0</v>
      </c>
      <c r="S345" s="143">
        <v>0</v>
      </c>
      <c r="T345" s="144">
        <f t="shared" si="13"/>
        <v>0</v>
      </c>
      <c r="AR345" s="145" t="s">
        <v>179</v>
      </c>
      <c r="AT345" s="145" t="s">
        <v>199</v>
      </c>
      <c r="AU345" s="145" t="s">
        <v>88</v>
      </c>
      <c r="AY345" s="17" t="s">
        <v>136</v>
      </c>
      <c r="BE345" s="146">
        <f t="shared" si="14"/>
        <v>0</v>
      </c>
      <c r="BF345" s="146">
        <f t="shared" si="15"/>
        <v>0</v>
      </c>
      <c r="BG345" s="146">
        <f t="shared" si="16"/>
        <v>0</v>
      </c>
      <c r="BH345" s="146">
        <f t="shared" si="17"/>
        <v>0</v>
      </c>
      <c r="BI345" s="146">
        <f t="shared" si="18"/>
        <v>0</v>
      </c>
      <c r="BJ345" s="17" t="s">
        <v>86</v>
      </c>
      <c r="BK345" s="146">
        <f t="shared" si="19"/>
        <v>0</v>
      </c>
      <c r="BL345" s="17" t="s">
        <v>142</v>
      </c>
      <c r="BM345" s="145" t="s">
        <v>853</v>
      </c>
    </row>
    <row r="346" spans="2:65" s="1" customFormat="1" ht="16.5" customHeight="1">
      <c r="B346" s="32"/>
      <c r="C346" s="168" t="s">
        <v>854</v>
      </c>
      <c r="D346" s="168" t="s">
        <v>199</v>
      </c>
      <c r="E346" s="169" t="s">
        <v>855</v>
      </c>
      <c r="F346" s="170" t="s">
        <v>856</v>
      </c>
      <c r="G346" s="171" t="s">
        <v>274</v>
      </c>
      <c r="H346" s="172">
        <v>2</v>
      </c>
      <c r="I346" s="173"/>
      <c r="J346" s="174">
        <f t="shared" si="10"/>
        <v>0</v>
      </c>
      <c r="K346" s="175"/>
      <c r="L346" s="176"/>
      <c r="M346" s="177" t="s">
        <v>1</v>
      </c>
      <c r="N346" s="178" t="s">
        <v>43</v>
      </c>
      <c r="P346" s="143">
        <f t="shared" si="11"/>
        <v>0</v>
      </c>
      <c r="Q346" s="143">
        <v>0</v>
      </c>
      <c r="R346" s="143">
        <f t="shared" si="12"/>
        <v>0</v>
      </c>
      <c r="S346" s="143">
        <v>0</v>
      </c>
      <c r="T346" s="144">
        <f t="shared" si="13"/>
        <v>0</v>
      </c>
      <c r="AR346" s="145" t="s">
        <v>179</v>
      </c>
      <c r="AT346" s="145" t="s">
        <v>199</v>
      </c>
      <c r="AU346" s="145" t="s">
        <v>88</v>
      </c>
      <c r="AY346" s="17" t="s">
        <v>136</v>
      </c>
      <c r="BE346" s="146">
        <f t="shared" si="14"/>
        <v>0</v>
      </c>
      <c r="BF346" s="146">
        <f t="shared" si="15"/>
        <v>0</v>
      </c>
      <c r="BG346" s="146">
        <f t="shared" si="16"/>
        <v>0</v>
      </c>
      <c r="BH346" s="146">
        <f t="shared" si="17"/>
        <v>0</v>
      </c>
      <c r="BI346" s="146">
        <f t="shared" si="18"/>
        <v>0</v>
      </c>
      <c r="BJ346" s="17" t="s">
        <v>86</v>
      </c>
      <c r="BK346" s="146">
        <f t="shared" si="19"/>
        <v>0</v>
      </c>
      <c r="BL346" s="17" t="s">
        <v>142</v>
      </c>
      <c r="BM346" s="145" t="s">
        <v>857</v>
      </c>
    </row>
    <row r="347" spans="2:65" s="1" customFormat="1" ht="16.5" customHeight="1">
      <c r="B347" s="32"/>
      <c r="C347" s="168" t="s">
        <v>858</v>
      </c>
      <c r="D347" s="168" t="s">
        <v>199</v>
      </c>
      <c r="E347" s="169" t="s">
        <v>859</v>
      </c>
      <c r="F347" s="170" t="s">
        <v>860</v>
      </c>
      <c r="G347" s="171" t="s">
        <v>274</v>
      </c>
      <c r="H347" s="172">
        <v>5</v>
      </c>
      <c r="I347" s="173"/>
      <c r="J347" s="174">
        <f t="shared" si="10"/>
        <v>0</v>
      </c>
      <c r="K347" s="175"/>
      <c r="L347" s="176"/>
      <c r="M347" s="177" t="s">
        <v>1</v>
      </c>
      <c r="N347" s="178" t="s">
        <v>43</v>
      </c>
      <c r="P347" s="143">
        <f t="shared" si="11"/>
        <v>0</v>
      </c>
      <c r="Q347" s="143">
        <v>0</v>
      </c>
      <c r="R347" s="143">
        <f t="shared" si="12"/>
        <v>0</v>
      </c>
      <c r="S347" s="143">
        <v>0</v>
      </c>
      <c r="T347" s="144">
        <f t="shared" si="13"/>
        <v>0</v>
      </c>
      <c r="AR347" s="145" t="s">
        <v>179</v>
      </c>
      <c r="AT347" s="145" t="s">
        <v>199</v>
      </c>
      <c r="AU347" s="145" t="s">
        <v>88</v>
      </c>
      <c r="AY347" s="17" t="s">
        <v>136</v>
      </c>
      <c r="BE347" s="146">
        <f t="shared" si="14"/>
        <v>0</v>
      </c>
      <c r="BF347" s="146">
        <f t="shared" si="15"/>
        <v>0</v>
      </c>
      <c r="BG347" s="146">
        <f t="shared" si="16"/>
        <v>0</v>
      </c>
      <c r="BH347" s="146">
        <f t="shared" si="17"/>
        <v>0</v>
      </c>
      <c r="BI347" s="146">
        <f t="shared" si="18"/>
        <v>0</v>
      </c>
      <c r="BJ347" s="17" t="s">
        <v>86</v>
      </c>
      <c r="BK347" s="146">
        <f t="shared" si="19"/>
        <v>0</v>
      </c>
      <c r="BL347" s="17" t="s">
        <v>142</v>
      </c>
      <c r="BM347" s="145" t="s">
        <v>861</v>
      </c>
    </row>
    <row r="348" spans="2:65" s="1" customFormat="1" ht="16.5" customHeight="1">
      <c r="B348" s="32"/>
      <c r="C348" s="168" t="s">
        <v>862</v>
      </c>
      <c r="D348" s="168" t="s">
        <v>199</v>
      </c>
      <c r="E348" s="169" t="s">
        <v>863</v>
      </c>
      <c r="F348" s="170" t="s">
        <v>864</v>
      </c>
      <c r="G348" s="171" t="s">
        <v>274</v>
      </c>
      <c r="H348" s="172">
        <v>6</v>
      </c>
      <c r="I348" s="173"/>
      <c r="J348" s="174">
        <f t="shared" si="10"/>
        <v>0</v>
      </c>
      <c r="K348" s="175"/>
      <c r="L348" s="176"/>
      <c r="M348" s="177" t="s">
        <v>1</v>
      </c>
      <c r="N348" s="178" t="s">
        <v>43</v>
      </c>
      <c r="P348" s="143">
        <f t="shared" si="11"/>
        <v>0</v>
      </c>
      <c r="Q348" s="143">
        <v>0</v>
      </c>
      <c r="R348" s="143">
        <f t="shared" si="12"/>
        <v>0</v>
      </c>
      <c r="S348" s="143">
        <v>0</v>
      </c>
      <c r="T348" s="144">
        <f t="shared" si="13"/>
        <v>0</v>
      </c>
      <c r="AR348" s="145" t="s">
        <v>179</v>
      </c>
      <c r="AT348" s="145" t="s">
        <v>199</v>
      </c>
      <c r="AU348" s="145" t="s">
        <v>88</v>
      </c>
      <c r="AY348" s="17" t="s">
        <v>136</v>
      </c>
      <c r="BE348" s="146">
        <f t="shared" si="14"/>
        <v>0</v>
      </c>
      <c r="BF348" s="146">
        <f t="shared" si="15"/>
        <v>0</v>
      </c>
      <c r="BG348" s="146">
        <f t="shared" si="16"/>
        <v>0</v>
      </c>
      <c r="BH348" s="146">
        <f t="shared" si="17"/>
        <v>0</v>
      </c>
      <c r="BI348" s="146">
        <f t="shared" si="18"/>
        <v>0</v>
      </c>
      <c r="BJ348" s="17" t="s">
        <v>86</v>
      </c>
      <c r="BK348" s="146">
        <f t="shared" si="19"/>
        <v>0</v>
      </c>
      <c r="BL348" s="17" t="s">
        <v>142</v>
      </c>
      <c r="BM348" s="145" t="s">
        <v>865</v>
      </c>
    </row>
    <row r="349" spans="2:65" s="1" customFormat="1" ht="16.5" customHeight="1">
      <c r="B349" s="32"/>
      <c r="C349" s="168" t="s">
        <v>866</v>
      </c>
      <c r="D349" s="168" t="s">
        <v>199</v>
      </c>
      <c r="E349" s="169" t="s">
        <v>867</v>
      </c>
      <c r="F349" s="170" t="s">
        <v>868</v>
      </c>
      <c r="G349" s="171" t="s">
        <v>274</v>
      </c>
      <c r="H349" s="172">
        <v>5</v>
      </c>
      <c r="I349" s="173"/>
      <c r="J349" s="174">
        <f t="shared" si="10"/>
        <v>0</v>
      </c>
      <c r="K349" s="175"/>
      <c r="L349" s="176"/>
      <c r="M349" s="177" t="s">
        <v>1</v>
      </c>
      <c r="N349" s="178" t="s">
        <v>43</v>
      </c>
      <c r="P349" s="143">
        <f t="shared" si="11"/>
        <v>0</v>
      </c>
      <c r="Q349" s="143">
        <v>0</v>
      </c>
      <c r="R349" s="143">
        <f t="shared" si="12"/>
        <v>0</v>
      </c>
      <c r="S349" s="143">
        <v>0</v>
      </c>
      <c r="T349" s="144">
        <f t="shared" si="13"/>
        <v>0</v>
      </c>
      <c r="AR349" s="145" t="s">
        <v>179</v>
      </c>
      <c r="AT349" s="145" t="s">
        <v>199</v>
      </c>
      <c r="AU349" s="145" t="s">
        <v>88</v>
      </c>
      <c r="AY349" s="17" t="s">
        <v>136</v>
      </c>
      <c r="BE349" s="146">
        <f t="shared" si="14"/>
        <v>0</v>
      </c>
      <c r="BF349" s="146">
        <f t="shared" si="15"/>
        <v>0</v>
      </c>
      <c r="BG349" s="146">
        <f t="shared" si="16"/>
        <v>0</v>
      </c>
      <c r="BH349" s="146">
        <f t="shared" si="17"/>
        <v>0</v>
      </c>
      <c r="BI349" s="146">
        <f t="shared" si="18"/>
        <v>0</v>
      </c>
      <c r="BJ349" s="17" t="s">
        <v>86</v>
      </c>
      <c r="BK349" s="146">
        <f t="shared" si="19"/>
        <v>0</v>
      </c>
      <c r="BL349" s="17" t="s">
        <v>142</v>
      </c>
      <c r="BM349" s="145" t="s">
        <v>869</v>
      </c>
    </row>
    <row r="350" spans="2:65" s="1" customFormat="1" ht="16.5" customHeight="1">
      <c r="B350" s="32"/>
      <c r="C350" s="168" t="s">
        <v>870</v>
      </c>
      <c r="D350" s="168" t="s">
        <v>199</v>
      </c>
      <c r="E350" s="169" t="s">
        <v>871</v>
      </c>
      <c r="F350" s="170" t="s">
        <v>872</v>
      </c>
      <c r="G350" s="171" t="s">
        <v>274</v>
      </c>
      <c r="H350" s="172">
        <v>11</v>
      </c>
      <c r="I350" s="173"/>
      <c r="J350" s="174">
        <f t="shared" si="10"/>
        <v>0</v>
      </c>
      <c r="K350" s="175"/>
      <c r="L350" s="176"/>
      <c r="M350" s="177" t="s">
        <v>1</v>
      </c>
      <c r="N350" s="178" t="s">
        <v>43</v>
      </c>
      <c r="P350" s="143">
        <f t="shared" si="11"/>
        <v>0</v>
      </c>
      <c r="Q350" s="143">
        <v>0</v>
      </c>
      <c r="R350" s="143">
        <f t="shared" si="12"/>
        <v>0</v>
      </c>
      <c r="S350" s="143">
        <v>0</v>
      </c>
      <c r="T350" s="144">
        <f t="shared" si="13"/>
        <v>0</v>
      </c>
      <c r="AR350" s="145" t="s">
        <v>179</v>
      </c>
      <c r="AT350" s="145" t="s">
        <v>199</v>
      </c>
      <c r="AU350" s="145" t="s">
        <v>88</v>
      </c>
      <c r="AY350" s="17" t="s">
        <v>136</v>
      </c>
      <c r="BE350" s="146">
        <f t="shared" si="14"/>
        <v>0</v>
      </c>
      <c r="BF350" s="146">
        <f t="shared" si="15"/>
        <v>0</v>
      </c>
      <c r="BG350" s="146">
        <f t="shared" si="16"/>
        <v>0</v>
      </c>
      <c r="BH350" s="146">
        <f t="shared" si="17"/>
        <v>0</v>
      </c>
      <c r="BI350" s="146">
        <f t="shared" si="18"/>
        <v>0</v>
      </c>
      <c r="BJ350" s="17" t="s">
        <v>86</v>
      </c>
      <c r="BK350" s="146">
        <f t="shared" si="19"/>
        <v>0</v>
      </c>
      <c r="BL350" s="17" t="s">
        <v>142</v>
      </c>
      <c r="BM350" s="145" t="s">
        <v>873</v>
      </c>
    </row>
    <row r="351" spans="2:65" s="1" customFormat="1" ht="16.5" customHeight="1">
      <c r="B351" s="32"/>
      <c r="C351" s="168" t="s">
        <v>874</v>
      </c>
      <c r="D351" s="168" t="s">
        <v>199</v>
      </c>
      <c r="E351" s="169" t="s">
        <v>875</v>
      </c>
      <c r="F351" s="170" t="s">
        <v>876</v>
      </c>
      <c r="G351" s="171" t="s">
        <v>274</v>
      </c>
      <c r="H351" s="172">
        <v>11</v>
      </c>
      <c r="I351" s="173"/>
      <c r="J351" s="174">
        <f t="shared" si="10"/>
        <v>0</v>
      </c>
      <c r="K351" s="175"/>
      <c r="L351" s="176"/>
      <c r="M351" s="177" t="s">
        <v>1</v>
      </c>
      <c r="N351" s="178" t="s">
        <v>43</v>
      </c>
      <c r="P351" s="143">
        <f t="shared" si="11"/>
        <v>0</v>
      </c>
      <c r="Q351" s="143">
        <v>0</v>
      </c>
      <c r="R351" s="143">
        <f t="shared" si="12"/>
        <v>0</v>
      </c>
      <c r="S351" s="143">
        <v>0</v>
      </c>
      <c r="T351" s="144">
        <f t="shared" si="13"/>
        <v>0</v>
      </c>
      <c r="AR351" s="145" t="s">
        <v>179</v>
      </c>
      <c r="AT351" s="145" t="s">
        <v>199</v>
      </c>
      <c r="AU351" s="145" t="s">
        <v>88</v>
      </c>
      <c r="AY351" s="17" t="s">
        <v>136</v>
      </c>
      <c r="BE351" s="146">
        <f t="shared" si="14"/>
        <v>0</v>
      </c>
      <c r="BF351" s="146">
        <f t="shared" si="15"/>
        <v>0</v>
      </c>
      <c r="BG351" s="146">
        <f t="shared" si="16"/>
        <v>0</v>
      </c>
      <c r="BH351" s="146">
        <f t="shared" si="17"/>
        <v>0</v>
      </c>
      <c r="BI351" s="146">
        <f t="shared" si="18"/>
        <v>0</v>
      </c>
      <c r="BJ351" s="17" t="s">
        <v>86</v>
      </c>
      <c r="BK351" s="146">
        <f t="shared" si="19"/>
        <v>0</v>
      </c>
      <c r="BL351" s="17" t="s">
        <v>142</v>
      </c>
      <c r="BM351" s="145" t="s">
        <v>877</v>
      </c>
    </row>
    <row r="352" spans="2:65" s="1" customFormat="1" ht="24.2" customHeight="1">
      <c r="B352" s="32"/>
      <c r="C352" s="133" t="s">
        <v>878</v>
      </c>
      <c r="D352" s="133" t="s">
        <v>138</v>
      </c>
      <c r="E352" s="134" t="s">
        <v>879</v>
      </c>
      <c r="F352" s="135" t="s">
        <v>880</v>
      </c>
      <c r="G352" s="136" t="s">
        <v>251</v>
      </c>
      <c r="H352" s="137">
        <v>7</v>
      </c>
      <c r="I352" s="138"/>
      <c r="J352" s="139">
        <f t="shared" si="10"/>
        <v>0</v>
      </c>
      <c r="K352" s="140"/>
      <c r="L352" s="32"/>
      <c r="M352" s="141" t="s">
        <v>1</v>
      </c>
      <c r="N352" s="142" t="s">
        <v>43</v>
      </c>
      <c r="P352" s="143">
        <f t="shared" si="11"/>
        <v>0</v>
      </c>
      <c r="Q352" s="143">
        <v>0</v>
      </c>
      <c r="R352" s="143">
        <f t="shared" si="12"/>
        <v>0</v>
      </c>
      <c r="S352" s="143">
        <v>0</v>
      </c>
      <c r="T352" s="144">
        <f t="shared" si="13"/>
        <v>0</v>
      </c>
      <c r="AR352" s="145" t="s">
        <v>142</v>
      </c>
      <c r="AT352" s="145" t="s">
        <v>138</v>
      </c>
      <c r="AU352" s="145" t="s">
        <v>88</v>
      </c>
      <c r="AY352" s="17" t="s">
        <v>136</v>
      </c>
      <c r="BE352" s="146">
        <f t="shared" si="14"/>
        <v>0</v>
      </c>
      <c r="BF352" s="146">
        <f t="shared" si="15"/>
        <v>0</v>
      </c>
      <c r="BG352" s="146">
        <f t="shared" si="16"/>
        <v>0</v>
      </c>
      <c r="BH352" s="146">
        <f t="shared" si="17"/>
        <v>0</v>
      </c>
      <c r="BI352" s="146">
        <f t="shared" si="18"/>
        <v>0</v>
      </c>
      <c r="BJ352" s="17" t="s">
        <v>86</v>
      </c>
      <c r="BK352" s="146">
        <f t="shared" si="19"/>
        <v>0</v>
      </c>
      <c r="BL352" s="17" t="s">
        <v>142</v>
      </c>
      <c r="BM352" s="145" t="s">
        <v>881</v>
      </c>
    </row>
    <row r="353" spans="2:65" s="1" customFormat="1" ht="16.5" customHeight="1">
      <c r="B353" s="32"/>
      <c r="C353" s="168" t="s">
        <v>882</v>
      </c>
      <c r="D353" s="168" t="s">
        <v>199</v>
      </c>
      <c r="E353" s="169" t="s">
        <v>883</v>
      </c>
      <c r="F353" s="170" t="s">
        <v>884</v>
      </c>
      <c r="G353" s="171" t="s">
        <v>274</v>
      </c>
      <c r="H353" s="172">
        <v>7</v>
      </c>
      <c r="I353" s="173"/>
      <c r="J353" s="174">
        <f t="shared" si="10"/>
        <v>0</v>
      </c>
      <c r="K353" s="175"/>
      <c r="L353" s="176"/>
      <c r="M353" s="177" t="s">
        <v>1</v>
      </c>
      <c r="N353" s="178" t="s">
        <v>43</v>
      </c>
      <c r="P353" s="143">
        <f t="shared" si="11"/>
        <v>0</v>
      </c>
      <c r="Q353" s="143">
        <v>0</v>
      </c>
      <c r="R353" s="143">
        <f t="shared" si="12"/>
        <v>0</v>
      </c>
      <c r="S353" s="143">
        <v>0</v>
      </c>
      <c r="T353" s="144">
        <f t="shared" si="13"/>
        <v>0</v>
      </c>
      <c r="AR353" s="145" t="s">
        <v>179</v>
      </c>
      <c r="AT353" s="145" t="s">
        <v>199</v>
      </c>
      <c r="AU353" s="145" t="s">
        <v>88</v>
      </c>
      <c r="AY353" s="17" t="s">
        <v>136</v>
      </c>
      <c r="BE353" s="146">
        <f t="shared" si="14"/>
        <v>0</v>
      </c>
      <c r="BF353" s="146">
        <f t="shared" si="15"/>
        <v>0</v>
      </c>
      <c r="BG353" s="146">
        <f t="shared" si="16"/>
        <v>0</v>
      </c>
      <c r="BH353" s="146">
        <f t="shared" si="17"/>
        <v>0</v>
      </c>
      <c r="BI353" s="146">
        <f t="shared" si="18"/>
        <v>0</v>
      </c>
      <c r="BJ353" s="17" t="s">
        <v>86</v>
      </c>
      <c r="BK353" s="146">
        <f t="shared" si="19"/>
        <v>0</v>
      </c>
      <c r="BL353" s="17" t="s">
        <v>142</v>
      </c>
      <c r="BM353" s="145" t="s">
        <v>885</v>
      </c>
    </row>
    <row r="354" spans="2:65" s="1" customFormat="1" ht="24.2" customHeight="1">
      <c r="B354" s="32"/>
      <c r="C354" s="133" t="s">
        <v>886</v>
      </c>
      <c r="D354" s="133" t="s">
        <v>138</v>
      </c>
      <c r="E354" s="134" t="s">
        <v>887</v>
      </c>
      <c r="F354" s="135" t="s">
        <v>888</v>
      </c>
      <c r="G354" s="136" t="s">
        <v>251</v>
      </c>
      <c r="H354" s="137">
        <v>2</v>
      </c>
      <c r="I354" s="138"/>
      <c r="J354" s="139">
        <f t="shared" si="10"/>
        <v>0</v>
      </c>
      <c r="K354" s="140"/>
      <c r="L354" s="32"/>
      <c r="M354" s="141" t="s">
        <v>1</v>
      </c>
      <c r="N354" s="142" t="s">
        <v>43</v>
      </c>
      <c r="P354" s="143">
        <f t="shared" si="11"/>
        <v>0</v>
      </c>
      <c r="Q354" s="143">
        <v>0</v>
      </c>
      <c r="R354" s="143">
        <f t="shared" si="12"/>
        <v>0</v>
      </c>
      <c r="S354" s="143">
        <v>0</v>
      </c>
      <c r="T354" s="144">
        <f t="shared" si="13"/>
        <v>0</v>
      </c>
      <c r="AR354" s="145" t="s">
        <v>142</v>
      </c>
      <c r="AT354" s="145" t="s">
        <v>138</v>
      </c>
      <c r="AU354" s="145" t="s">
        <v>88</v>
      </c>
      <c r="AY354" s="17" t="s">
        <v>136</v>
      </c>
      <c r="BE354" s="146">
        <f t="shared" si="14"/>
        <v>0</v>
      </c>
      <c r="BF354" s="146">
        <f t="shared" si="15"/>
        <v>0</v>
      </c>
      <c r="BG354" s="146">
        <f t="shared" si="16"/>
        <v>0</v>
      </c>
      <c r="BH354" s="146">
        <f t="shared" si="17"/>
        <v>0</v>
      </c>
      <c r="BI354" s="146">
        <f t="shared" si="18"/>
        <v>0</v>
      </c>
      <c r="BJ354" s="17" t="s">
        <v>86</v>
      </c>
      <c r="BK354" s="146">
        <f t="shared" si="19"/>
        <v>0</v>
      </c>
      <c r="BL354" s="17" t="s">
        <v>142</v>
      </c>
      <c r="BM354" s="145" t="s">
        <v>889</v>
      </c>
    </row>
    <row r="355" spans="2:65" s="1" customFormat="1" ht="16.5" customHeight="1">
      <c r="B355" s="32"/>
      <c r="C355" s="168" t="s">
        <v>890</v>
      </c>
      <c r="D355" s="168" t="s">
        <v>199</v>
      </c>
      <c r="E355" s="169" t="s">
        <v>891</v>
      </c>
      <c r="F355" s="170" t="s">
        <v>892</v>
      </c>
      <c r="G355" s="171" t="s">
        <v>274</v>
      </c>
      <c r="H355" s="172">
        <v>2</v>
      </c>
      <c r="I355" s="173"/>
      <c r="J355" s="174">
        <f t="shared" si="10"/>
        <v>0</v>
      </c>
      <c r="K355" s="175"/>
      <c r="L355" s="176"/>
      <c r="M355" s="177" t="s">
        <v>1</v>
      </c>
      <c r="N355" s="178" t="s">
        <v>43</v>
      </c>
      <c r="P355" s="143">
        <f t="shared" si="11"/>
        <v>0</v>
      </c>
      <c r="Q355" s="143">
        <v>0</v>
      </c>
      <c r="R355" s="143">
        <f t="shared" si="12"/>
        <v>0</v>
      </c>
      <c r="S355" s="143">
        <v>0</v>
      </c>
      <c r="T355" s="144">
        <f t="shared" si="13"/>
        <v>0</v>
      </c>
      <c r="AR355" s="145" t="s">
        <v>179</v>
      </c>
      <c r="AT355" s="145" t="s">
        <v>199</v>
      </c>
      <c r="AU355" s="145" t="s">
        <v>88</v>
      </c>
      <c r="AY355" s="17" t="s">
        <v>136</v>
      </c>
      <c r="BE355" s="146">
        <f t="shared" si="14"/>
        <v>0</v>
      </c>
      <c r="BF355" s="146">
        <f t="shared" si="15"/>
        <v>0</v>
      </c>
      <c r="BG355" s="146">
        <f t="shared" si="16"/>
        <v>0</v>
      </c>
      <c r="BH355" s="146">
        <f t="shared" si="17"/>
        <v>0</v>
      </c>
      <c r="BI355" s="146">
        <f t="shared" si="18"/>
        <v>0</v>
      </c>
      <c r="BJ355" s="17" t="s">
        <v>86</v>
      </c>
      <c r="BK355" s="146">
        <f t="shared" si="19"/>
        <v>0</v>
      </c>
      <c r="BL355" s="17" t="s">
        <v>142</v>
      </c>
      <c r="BM355" s="145" t="s">
        <v>893</v>
      </c>
    </row>
    <row r="356" spans="2:65" s="1" customFormat="1" ht="33" customHeight="1">
      <c r="B356" s="32"/>
      <c r="C356" s="133" t="s">
        <v>894</v>
      </c>
      <c r="D356" s="133" t="s">
        <v>138</v>
      </c>
      <c r="E356" s="134" t="s">
        <v>895</v>
      </c>
      <c r="F356" s="135" t="s">
        <v>896</v>
      </c>
      <c r="G356" s="136" t="s">
        <v>251</v>
      </c>
      <c r="H356" s="137">
        <v>13</v>
      </c>
      <c r="I356" s="138"/>
      <c r="J356" s="139">
        <f t="shared" si="10"/>
        <v>0</v>
      </c>
      <c r="K356" s="140"/>
      <c r="L356" s="32"/>
      <c r="M356" s="141" t="s">
        <v>1</v>
      </c>
      <c r="N356" s="142" t="s">
        <v>43</v>
      </c>
      <c r="P356" s="143">
        <f t="shared" si="11"/>
        <v>0</v>
      </c>
      <c r="Q356" s="143">
        <v>0</v>
      </c>
      <c r="R356" s="143">
        <f t="shared" si="12"/>
        <v>0</v>
      </c>
      <c r="S356" s="143">
        <v>0</v>
      </c>
      <c r="T356" s="144">
        <f t="shared" si="13"/>
        <v>0</v>
      </c>
      <c r="AR356" s="145" t="s">
        <v>142</v>
      </c>
      <c r="AT356" s="145" t="s">
        <v>138</v>
      </c>
      <c r="AU356" s="145" t="s">
        <v>88</v>
      </c>
      <c r="AY356" s="17" t="s">
        <v>136</v>
      </c>
      <c r="BE356" s="146">
        <f t="shared" si="14"/>
        <v>0</v>
      </c>
      <c r="BF356" s="146">
        <f t="shared" si="15"/>
        <v>0</v>
      </c>
      <c r="BG356" s="146">
        <f t="shared" si="16"/>
        <v>0</v>
      </c>
      <c r="BH356" s="146">
        <f t="shared" si="17"/>
        <v>0</v>
      </c>
      <c r="BI356" s="146">
        <f t="shared" si="18"/>
        <v>0</v>
      </c>
      <c r="BJ356" s="17" t="s">
        <v>86</v>
      </c>
      <c r="BK356" s="146">
        <f t="shared" si="19"/>
        <v>0</v>
      </c>
      <c r="BL356" s="17" t="s">
        <v>142</v>
      </c>
      <c r="BM356" s="145" t="s">
        <v>897</v>
      </c>
    </row>
    <row r="357" spans="2:65" s="1" customFormat="1" ht="24.2" customHeight="1">
      <c r="B357" s="32"/>
      <c r="C357" s="168" t="s">
        <v>898</v>
      </c>
      <c r="D357" s="168" t="s">
        <v>199</v>
      </c>
      <c r="E357" s="169" t="s">
        <v>899</v>
      </c>
      <c r="F357" s="170" t="s">
        <v>900</v>
      </c>
      <c r="G357" s="171" t="s">
        <v>251</v>
      </c>
      <c r="H357" s="172">
        <v>13</v>
      </c>
      <c r="I357" s="173"/>
      <c r="J357" s="174">
        <f t="shared" si="10"/>
        <v>0</v>
      </c>
      <c r="K357" s="175"/>
      <c r="L357" s="176"/>
      <c r="M357" s="177" t="s">
        <v>1</v>
      </c>
      <c r="N357" s="178" t="s">
        <v>43</v>
      </c>
      <c r="P357" s="143">
        <f t="shared" si="11"/>
        <v>0</v>
      </c>
      <c r="Q357" s="143">
        <v>7.2000000000000005E-4</v>
      </c>
      <c r="R357" s="143">
        <f t="shared" si="12"/>
        <v>9.3600000000000003E-3</v>
      </c>
      <c r="S357" s="143">
        <v>0</v>
      </c>
      <c r="T357" s="144">
        <f t="shared" si="13"/>
        <v>0</v>
      </c>
      <c r="AR357" s="145" t="s">
        <v>179</v>
      </c>
      <c r="AT357" s="145" t="s">
        <v>199</v>
      </c>
      <c r="AU357" s="145" t="s">
        <v>88</v>
      </c>
      <c r="AY357" s="17" t="s">
        <v>136</v>
      </c>
      <c r="BE357" s="146">
        <f t="shared" si="14"/>
        <v>0</v>
      </c>
      <c r="BF357" s="146">
        <f t="shared" si="15"/>
        <v>0</v>
      </c>
      <c r="BG357" s="146">
        <f t="shared" si="16"/>
        <v>0</v>
      </c>
      <c r="BH357" s="146">
        <f t="shared" si="17"/>
        <v>0</v>
      </c>
      <c r="BI357" s="146">
        <f t="shared" si="18"/>
        <v>0</v>
      </c>
      <c r="BJ357" s="17" t="s">
        <v>86</v>
      </c>
      <c r="BK357" s="146">
        <f t="shared" si="19"/>
        <v>0</v>
      </c>
      <c r="BL357" s="17" t="s">
        <v>142</v>
      </c>
      <c r="BM357" s="145" t="s">
        <v>901</v>
      </c>
    </row>
    <row r="358" spans="2:65" s="1" customFormat="1" ht="33" customHeight="1">
      <c r="B358" s="32"/>
      <c r="C358" s="133" t="s">
        <v>902</v>
      </c>
      <c r="D358" s="133" t="s">
        <v>138</v>
      </c>
      <c r="E358" s="134" t="s">
        <v>903</v>
      </c>
      <c r="F358" s="135" t="s">
        <v>904</v>
      </c>
      <c r="G358" s="136" t="s">
        <v>251</v>
      </c>
      <c r="H358" s="137">
        <v>2</v>
      </c>
      <c r="I358" s="138"/>
      <c r="J358" s="139">
        <f t="shared" si="10"/>
        <v>0</v>
      </c>
      <c r="K358" s="140"/>
      <c r="L358" s="32"/>
      <c r="M358" s="141" t="s">
        <v>1</v>
      </c>
      <c r="N358" s="142" t="s">
        <v>43</v>
      </c>
      <c r="P358" s="143">
        <f t="shared" si="11"/>
        <v>0</v>
      </c>
      <c r="Q358" s="143">
        <v>0</v>
      </c>
      <c r="R358" s="143">
        <f t="shared" si="12"/>
        <v>0</v>
      </c>
      <c r="S358" s="143">
        <v>0</v>
      </c>
      <c r="T358" s="144">
        <f t="shared" si="13"/>
        <v>0</v>
      </c>
      <c r="AR358" s="145" t="s">
        <v>142</v>
      </c>
      <c r="AT358" s="145" t="s">
        <v>138</v>
      </c>
      <c r="AU358" s="145" t="s">
        <v>88</v>
      </c>
      <c r="AY358" s="17" t="s">
        <v>136</v>
      </c>
      <c r="BE358" s="146">
        <f t="shared" si="14"/>
        <v>0</v>
      </c>
      <c r="BF358" s="146">
        <f t="shared" si="15"/>
        <v>0</v>
      </c>
      <c r="BG358" s="146">
        <f t="shared" si="16"/>
        <v>0</v>
      </c>
      <c r="BH358" s="146">
        <f t="shared" si="17"/>
        <v>0</v>
      </c>
      <c r="BI358" s="146">
        <f t="shared" si="18"/>
        <v>0</v>
      </c>
      <c r="BJ358" s="17" t="s">
        <v>86</v>
      </c>
      <c r="BK358" s="146">
        <f t="shared" si="19"/>
        <v>0</v>
      </c>
      <c r="BL358" s="17" t="s">
        <v>142</v>
      </c>
      <c r="BM358" s="145" t="s">
        <v>905</v>
      </c>
    </row>
    <row r="359" spans="2:65" s="1" customFormat="1" ht="24.2" customHeight="1">
      <c r="B359" s="32"/>
      <c r="C359" s="168" t="s">
        <v>906</v>
      </c>
      <c r="D359" s="168" t="s">
        <v>199</v>
      </c>
      <c r="E359" s="169" t="s">
        <v>907</v>
      </c>
      <c r="F359" s="170" t="s">
        <v>908</v>
      </c>
      <c r="G359" s="171" t="s">
        <v>251</v>
      </c>
      <c r="H359" s="172">
        <v>2</v>
      </c>
      <c r="I359" s="173"/>
      <c r="J359" s="174">
        <f t="shared" si="10"/>
        <v>0</v>
      </c>
      <c r="K359" s="175"/>
      <c r="L359" s="176"/>
      <c r="M359" s="177" t="s">
        <v>1</v>
      </c>
      <c r="N359" s="178" t="s">
        <v>43</v>
      </c>
      <c r="P359" s="143">
        <f t="shared" si="11"/>
        <v>0</v>
      </c>
      <c r="Q359" s="143">
        <v>7.6000000000000004E-4</v>
      </c>
      <c r="R359" s="143">
        <f t="shared" si="12"/>
        <v>1.5200000000000001E-3</v>
      </c>
      <c r="S359" s="143">
        <v>0</v>
      </c>
      <c r="T359" s="144">
        <f t="shared" si="13"/>
        <v>0</v>
      </c>
      <c r="AR359" s="145" t="s">
        <v>179</v>
      </c>
      <c r="AT359" s="145" t="s">
        <v>199</v>
      </c>
      <c r="AU359" s="145" t="s">
        <v>88</v>
      </c>
      <c r="AY359" s="17" t="s">
        <v>136</v>
      </c>
      <c r="BE359" s="146">
        <f t="shared" si="14"/>
        <v>0</v>
      </c>
      <c r="BF359" s="146">
        <f t="shared" si="15"/>
        <v>0</v>
      </c>
      <c r="BG359" s="146">
        <f t="shared" si="16"/>
        <v>0</v>
      </c>
      <c r="BH359" s="146">
        <f t="shared" si="17"/>
        <v>0</v>
      </c>
      <c r="BI359" s="146">
        <f t="shared" si="18"/>
        <v>0</v>
      </c>
      <c r="BJ359" s="17" t="s">
        <v>86</v>
      </c>
      <c r="BK359" s="146">
        <f t="shared" si="19"/>
        <v>0</v>
      </c>
      <c r="BL359" s="17" t="s">
        <v>142</v>
      </c>
      <c r="BM359" s="145" t="s">
        <v>909</v>
      </c>
    </row>
    <row r="360" spans="2:65" s="1" customFormat="1" ht="21.75" customHeight="1">
      <c r="B360" s="32"/>
      <c r="C360" s="133" t="s">
        <v>910</v>
      </c>
      <c r="D360" s="133" t="s">
        <v>138</v>
      </c>
      <c r="E360" s="134" t="s">
        <v>539</v>
      </c>
      <c r="F360" s="135" t="s">
        <v>540</v>
      </c>
      <c r="G360" s="136" t="s">
        <v>274</v>
      </c>
      <c r="H360" s="137">
        <v>4</v>
      </c>
      <c r="I360" s="138"/>
      <c r="J360" s="139">
        <f t="shared" si="10"/>
        <v>0</v>
      </c>
      <c r="K360" s="140"/>
      <c r="L360" s="32"/>
      <c r="M360" s="141" t="s">
        <v>1</v>
      </c>
      <c r="N360" s="142" t="s">
        <v>43</v>
      </c>
      <c r="P360" s="143">
        <f t="shared" si="11"/>
        <v>0</v>
      </c>
      <c r="Q360" s="143">
        <v>0</v>
      </c>
      <c r="R360" s="143">
        <f t="shared" si="12"/>
        <v>0</v>
      </c>
      <c r="S360" s="143">
        <v>0</v>
      </c>
      <c r="T360" s="144">
        <f t="shared" si="13"/>
        <v>0</v>
      </c>
      <c r="AR360" s="145" t="s">
        <v>142</v>
      </c>
      <c r="AT360" s="145" t="s">
        <v>138</v>
      </c>
      <c r="AU360" s="145" t="s">
        <v>88</v>
      </c>
      <c r="AY360" s="17" t="s">
        <v>136</v>
      </c>
      <c r="BE360" s="146">
        <f t="shared" si="14"/>
        <v>0</v>
      </c>
      <c r="BF360" s="146">
        <f t="shared" si="15"/>
        <v>0</v>
      </c>
      <c r="BG360" s="146">
        <f t="shared" si="16"/>
        <v>0</v>
      </c>
      <c r="BH360" s="146">
        <f t="shared" si="17"/>
        <v>0</v>
      </c>
      <c r="BI360" s="146">
        <f t="shared" si="18"/>
        <v>0</v>
      </c>
      <c r="BJ360" s="17" t="s">
        <v>86</v>
      </c>
      <c r="BK360" s="146">
        <f t="shared" si="19"/>
        <v>0</v>
      </c>
      <c r="BL360" s="17" t="s">
        <v>142</v>
      </c>
      <c r="BM360" s="145" t="s">
        <v>911</v>
      </c>
    </row>
    <row r="361" spans="2:65" s="12" customFormat="1" ht="10.15">
      <c r="B361" s="147"/>
      <c r="D361" s="148" t="s">
        <v>144</v>
      </c>
      <c r="E361" s="149" t="s">
        <v>1</v>
      </c>
      <c r="F361" s="150" t="s">
        <v>912</v>
      </c>
      <c r="H361" s="151">
        <v>4</v>
      </c>
      <c r="I361" s="152"/>
      <c r="L361" s="147"/>
      <c r="M361" s="153"/>
      <c r="T361" s="154"/>
      <c r="AT361" s="149" t="s">
        <v>144</v>
      </c>
      <c r="AU361" s="149" t="s">
        <v>88</v>
      </c>
      <c r="AV361" s="12" t="s">
        <v>88</v>
      </c>
      <c r="AW361" s="12" t="s">
        <v>34</v>
      </c>
      <c r="AX361" s="12" t="s">
        <v>86</v>
      </c>
      <c r="AY361" s="149" t="s">
        <v>136</v>
      </c>
    </row>
    <row r="362" spans="2:65" s="1" customFormat="1" ht="21.75" customHeight="1">
      <c r="B362" s="32"/>
      <c r="C362" s="133" t="s">
        <v>913</v>
      </c>
      <c r="D362" s="133" t="s">
        <v>138</v>
      </c>
      <c r="E362" s="134" t="s">
        <v>542</v>
      </c>
      <c r="F362" s="135" t="s">
        <v>543</v>
      </c>
      <c r="G362" s="136" t="s">
        <v>141</v>
      </c>
      <c r="H362" s="137">
        <v>964.2</v>
      </c>
      <c r="I362" s="138"/>
      <c r="J362" s="139">
        <f>ROUND(I362*H362,2)</f>
        <v>0</v>
      </c>
      <c r="K362" s="140"/>
      <c r="L362" s="32"/>
      <c r="M362" s="141" t="s">
        <v>1</v>
      </c>
      <c r="N362" s="142" t="s">
        <v>43</v>
      </c>
      <c r="P362" s="143">
        <f>O362*H362</f>
        <v>0</v>
      </c>
      <c r="Q362" s="143">
        <v>0</v>
      </c>
      <c r="R362" s="143">
        <f>Q362*H362</f>
        <v>0</v>
      </c>
      <c r="S362" s="143">
        <v>0</v>
      </c>
      <c r="T362" s="144">
        <f>S362*H362</f>
        <v>0</v>
      </c>
      <c r="AR362" s="145" t="s">
        <v>142</v>
      </c>
      <c r="AT362" s="145" t="s">
        <v>138</v>
      </c>
      <c r="AU362" s="145" t="s">
        <v>88</v>
      </c>
      <c r="AY362" s="17" t="s">
        <v>136</v>
      </c>
      <c r="BE362" s="146">
        <f>IF(N362="základní",J362,0)</f>
        <v>0</v>
      </c>
      <c r="BF362" s="146">
        <f>IF(N362="snížená",J362,0)</f>
        <v>0</v>
      </c>
      <c r="BG362" s="146">
        <f>IF(N362="zákl. přenesená",J362,0)</f>
        <v>0</v>
      </c>
      <c r="BH362" s="146">
        <f>IF(N362="sníž. přenesená",J362,0)</f>
        <v>0</v>
      </c>
      <c r="BI362" s="146">
        <f>IF(N362="nulová",J362,0)</f>
        <v>0</v>
      </c>
      <c r="BJ362" s="17" t="s">
        <v>86</v>
      </c>
      <c r="BK362" s="146">
        <f>ROUND(I362*H362,2)</f>
        <v>0</v>
      </c>
      <c r="BL362" s="17" t="s">
        <v>142</v>
      </c>
      <c r="BM362" s="145" t="s">
        <v>914</v>
      </c>
    </row>
    <row r="363" spans="2:65" s="12" customFormat="1" ht="10.15">
      <c r="B363" s="147"/>
      <c r="D363" s="148" t="s">
        <v>144</v>
      </c>
      <c r="E363" s="149" t="s">
        <v>1</v>
      </c>
      <c r="F363" s="150" t="s">
        <v>915</v>
      </c>
      <c r="H363" s="151">
        <v>964.2</v>
      </c>
      <c r="I363" s="152"/>
      <c r="L363" s="147"/>
      <c r="M363" s="153"/>
      <c r="T363" s="154"/>
      <c r="AT363" s="149" t="s">
        <v>144</v>
      </c>
      <c r="AU363" s="149" t="s">
        <v>88</v>
      </c>
      <c r="AV363" s="12" t="s">
        <v>88</v>
      </c>
      <c r="AW363" s="12" t="s">
        <v>34</v>
      </c>
      <c r="AX363" s="12" t="s">
        <v>86</v>
      </c>
      <c r="AY363" s="149" t="s">
        <v>136</v>
      </c>
    </row>
    <row r="364" spans="2:65" s="1" customFormat="1" ht="24.2" customHeight="1">
      <c r="B364" s="32"/>
      <c r="C364" s="133" t="s">
        <v>916</v>
      </c>
      <c r="D364" s="133" t="s">
        <v>138</v>
      </c>
      <c r="E364" s="134" t="s">
        <v>546</v>
      </c>
      <c r="F364" s="135" t="s">
        <v>547</v>
      </c>
      <c r="G364" s="136" t="s">
        <v>141</v>
      </c>
      <c r="H364" s="137">
        <v>964.2</v>
      </c>
      <c r="I364" s="138"/>
      <c r="J364" s="139">
        <f>ROUND(I364*H364,2)</f>
        <v>0</v>
      </c>
      <c r="K364" s="140"/>
      <c r="L364" s="32"/>
      <c r="M364" s="141" t="s">
        <v>1</v>
      </c>
      <c r="N364" s="142" t="s">
        <v>43</v>
      </c>
      <c r="P364" s="143">
        <f>O364*H364</f>
        <v>0</v>
      </c>
      <c r="Q364" s="143">
        <v>0</v>
      </c>
      <c r="R364" s="143">
        <f>Q364*H364</f>
        <v>0</v>
      </c>
      <c r="S364" s="143">
        <v>0</v>
      </c>
      <c r="T364" s="144">
        <f>S364*H364</f>
        <v>0</v>
      </c>
      <c r="AR364" s="145" t="s">
        <v>142</v>
      </c>
      <c r="AT364" s="145" t="s">
        <v>138</v>
      </c>
      <c r="AU364" s="145" t="s">
        <v>88</v>
      </c>
      <c r="AY364" s="17" t="s">
        <v>136</v>
      </c>
      <c r="BE364" s="146">
        <f>IF(N364="základní",J364,0)</f>
        <v>0</v>
      </c>
      <c r="BF364" s="146">
        <f>IF(N364="snížená",J364,0)</f>
        <v>0</v>
      </c>
      <c r="BG364" s="146">
        <f>IF(N364="zákl. přenesená",J364,0)</f>
        <v>0</v>
      </c>
      <c r="BH364" s="146">
        <f>IF(N364="sníž. přenesená",J364,0)</f>
        <v>0</v>
      </c>
      <c r="BI364" s="146">
        <f>IF(N364="nulová",J364,0)</f>
        <v>0</v>
      </c>
      <c r="BJ364" s="17" t="s">
        <v>86</v>
      </c>
      <c r="BK364" s="146">
        <f>ROUND(I364*H364,2)</f>
        <v>0</v>
      </c>
      <c r="BL364" s="17" t="s">
        <v>142</v>
      </c>
      <c r="BM364" s="145" t="s">
        <v>917</v>
      </c>
    </row>
    <row r="365" spans="2:65" s="12" customFormat="1" ht="10.15">
      <c r="B365" s="147"/>
      <c r="D365" s="148" t="s">
        <v>144</v>
      </c>
      <c r="E365" s="149" t="s">
        <v>1</v>
      </c>
      <c r="F365" s="150" t="s">
        <v>915</v>
      </c>
      <c r="H365" s="151">
        <v>964.2</v>
      </c>
      <c r="I365" s="152"/>
      <c r="L365" s="147"/>
      <c r="M365" s="153"/>
      <c r="T365" s="154"/>
      <c r="AT365" s="149" t="s">
        <v>144</v>
      </c>
      <c r="AU365" s="149" t="s">
        <v>88</v>
      </c>
      <c r="AV365" s="12" t="s">
        <v>88</v>
      </c>
      <c r="AW365" s="12" t="s">
        <v>34</v>
      </c>
      <c r="AX365" s="12" t="s">
        <v>86</v>
      </c>
      <c r="AY365" s="149" t="s">
        <v>136</v>
      </c>
    </row>
    <row r="366" spans="2:65" s="1" customFormat="1" ht="16.5" customHeight="1">
      <c r="B366" s="32"/>
      <c r="C366" s="133" t="s">
        <v>918</v>
      </c>
      <c r="D366" s="133" t="s">
        <v>138</v>
      </c>
      <c r="E366" s="134" t="s">
        <v>339</v>
      </c>
      <c r="F366" s="135" t="s">
        <v>340</v>
      </c>
      <c r="G366" s="136" t="s">
        <v>251</v>
      </c>
      <c r="H366" s="137">
        <v>4</v>
      </c>
      <c r="I366" s="138"/>
      <c r="J366" s="139">
        <f>ROUND(I366*H366,2)</f>
        <v>0</v>
      </c>
      <c r="K366" s="140"/>
      <c r="L366" s="32"/>
      <c r="M366" s="141" t="s">
        <v>1</v>
      </c>
      <c r="N366" s="142" t="s">
        <v>43</v>
      </c>
      <c r="P366" s="143">
        <f>O366*H366</f>
        <v>0</v>
      </c>
      <c r="Q366" s="143">
        <v>0.12303</v>
      </c>
      <c r="R366" s="143">
        <f>Q366*H366</f>
        <v>0.49212</v>
      </c>
      <c r="S366" s="143">
        <v>0</v>
      </c>
      <c r="T366" s="144">
        <f>S366*H366</f>
        <v>0</v>
      </c>
      <c r="AR366" s="145" t="s">
        <v>142</v>
      </c>
      <c r="AT366" s="145" t="s">
        <v>138</v>
      </c>
      <c r="AU366" s="145" t="s">
        <v>88</v>
      </c>
      <c r="AY366" s="17" t="s">
        <v>136</v>
      </c>
      <c r="BE366" s="146">
        <f>IF(N366="základní",J366,0)</f>
        <v>0</v>
      </c>
      <c r="BF366" s="146">
        <f>IF(N366="snížená",J366,0)</f>
        <v>0</v>
      </c>
      <c r="BG366" s="146">
        <f>IF(N366="zákl. přenesená",J366,0)</f>
        <v>0</v>
      </c>
      <c r="BH366" s="146">
        <f>IF(N366="sníž. přenesená",J366,0)</f>
        <v>0</v>
      </c>
      <c r="BI366" s="146">
        <f>IF(N366="nulová",J366,0)</f>
        <v>0</v>
      </c>
      <c r="BJ366" s="17" t="s">
        <v>86</v>
      </c>
      <c r="BK366" s="146">
        <f>ROUND(I366*H366,2)</f>
        <v>0</v>
      </c>
      <c r="BL366" s="17" t="s">
        <v>142</v>
      </c>
      <c r="BM366" s="145" t="s">
        <v>919</v>
      </c>
    </row>
    <row r="367" spans="2:65" s="1" customFormat="1" ht="24.2" customHeight="1">
      <c r="B367" s="32"/>
      <c r="C367" s="168" t="s">
        <v>920</v>
      </c>
      <c r="D367" s="168" t="s">
        <v>199</v>
      </c>
      <c r="E367" s="169" t="s">
        <v>343</v>
      </c>
      <c r="F367" s="170" t="s">
        <v>344</v>
      </c>
      <c r="G367" s="171" t="s">
        <v>251</v>
      </c>
      <c r="H367" s="172">
        <v>4</v>
      </c>
      <c r="I367" s="173"/>
      <c r="J367" s="174">
        <f>ROUND(I367*H367,2)</f>
        <v>0</v>
      </c>
      <c r="K367" s="175"/>
      <c r="L367" s="176"/>
      <c r="M367" s="177" t="s">
        <v>1</v>
      </c>
      <c r="N367" s="178" t="s">
        <v>43</v>
      </c>
      <c r="P367" s="143">
        <f>O367*H367</f>
        <v>0</v>
      </c>
      <c r="Q367" s="143">
        <v>1.3299999999999999E-2</v>
      </c>
      <c r="R367" s="143">
        <f>Q367*H367</f>
        <v>5.3199999999999997E-2</v>
      </c>
      <c r="S367" s="143">
        <v>0</v>
      </c>
      <c r="T367" s="144">
        <f>S367*H367</f>
        <v>0</v>
      </c>
      <c r="AR367" s="145" t="s">
        <v>179</v>
      </c>
      <c r="AT367" s="145" t="s">
        <v>199</v>
      </c>
      <c r="AU367" s="145" t="s">
        <v>88</v>
      </c>
      <c r="AY367" s="17" t="s">
        <v>136</v>
      </c>
      <c r="BE367" s="146">
        <f>IF(N367="základní",J367,0)</f>
        <v>0</v>
      </c>
      <c r="BF367" s="146">
        <f>IF(N367="snížená",J367,0)</f>
        <v>0</v>
      </c>
      <c r="BG367" s="146">
        <f>IF(N367="zákl. přenesená",J367,0)</f>
        <v>0</v>
      </c>
      <c r="BH367" s="146">
        <f>IF(N367="sníž. přenesená",J367,0)</f>
        <v>0</v>
      </c>
      <c r="BI367" s="146">
        <f>IF(N367="nulová",J367,0)</f>
        <v>0</v>
      </c>
      <c r="BJ367" s="17" t="s">
        <v>86</v>
      </c>
      <c r="BK367" s="146">
        <f>ROUND(I367*H367,2)</f>
        <v>0</v>
      </c>
      <c r="BL367" s="17" t="s">
        <v>142</v>
      </c>
      <c r="BM367" s="145" t="s">
        <v>921</v>
      </c>
    </row>
    <row r="368" spans="2:65" s="1" customFormat="1" ht="16.5" customHeight="1">
      <c r="B368" s="32"/>
      <c r="C368" s="168" t="s">
        <v>922</v>
      </c>
      <c r="D368" s="168" t="s">
        <v>199</v>
      </c>
      <c r="E368" s="169" t="s">
        <v>347</v>
      </c>
      <c r="F368" s="170" t="s">
        <v>348</v>
      </c>
      <c r="G368" s="171" t="s">
        <v>274</v>
      </c>
      <c r="H368" s="172">
        <v>4</v>
      </c>
      <c r="I368" s="173"/>
      <c r="J368" s="174">
        <f>ROUND(I368*H368,2)</f>
        <v>0</v>
      </c>
      <c r="K368" s="175"/>
      <c r="L368" s="176"/>
      <c r="M368" s="177" t="s">
        <v>1</v>
      </c>
      <c r="N368" s="178" t="s">
        <v>43</v>
      </c>
      <c r="P368" s="143">
        <f>O368*H368</f>
        <v>0</v>
      </c>
      <c r="Q368" s="143">
        <v>0</v>
      </c>
      <c r="R368" s="143">
        <f>Q368*H368</f>
        <v>0</v>
      </c>
      <c r="S368" s="143">
        <v>0</v>
      </c>
      <c r="T368" s="144">
        <f>S368*H368</f>
        <v>0</v>
      </c>
      <c r="AR368" s="145" t="s">
        <v>179</v>
      </c>
      <c r="AT368" s="145" t="s">
        <v>199</v>
      </c>
      <c r="AU368" s="145" t="s">
        <v>88</v>
      </c>
      <c r="AY368" s="17" t="s">
        <v>136</v>
      </c>
      <c r="BE368" s="146">
        <f>IF(N368="základní",J368,0)</f>
        <v>0</v>
      </c>
      <c r="BF368" s="146">
        <f>IF(N368="snížená",J368,0)</f>
        <v>0</v>
      </c>
      <c r="BG368" s="146">
        <f>IF(N368="zákl. přenesená",J368,0)</f>
        <v>0</v>
      </c>
      <c r="BH368" s="146">
        <f>IF(N368="sníž. přenesená",J368,0)</f>
        <v>0</v>
      </c>
      <c r="BI368" s="146">
        <f>IF(N368="nulová",J368,0)</f>
        <v>0</v>
      </c>
      <c r="BJ368" s="17" t="s">
        <v>86</v>
      </c>
      <c r="BK368" s="146">
        <f>ROUND(I368*H368,2)</f>
        <v>0</v>
      </c>
      <c r="BL368" s="17" t="s">
        <v>142</v>
      </c>
      <c r="BM368" s="145" t="s">
        <v>923</v>
      </c>
    </row>
    <row r="369" spans="2:65" s="1" customFormat="1" ht="16.5" customHeight="1">
      <c r="B369" s="32"/>
      <c r="C369" s="133" t="s">
        <v>924</v>
      </c>
      <c r="D369" s="133" t="s">
        <v>138</v>
      </c>
      <c r="E369" s="134" t="s">
        <v>549</v>
      </c>
      <c r="F369" s="135" t="s">
        <v>550</v>
      </c>
      <c r="G369" s="136" t="s">
        <v>251</v>
      </c>
      <c r="H369" s="137">
        <v>4</v>
      </c>
      <c r="I369" s="138"/>
      <c r="J369" s="139">
        <f>ROUND(I369*H369,2)</f>
        <v>0</v>
      </c>
      <c r="K369" s="140"/>
      <c r="L369" s="32"/>
      <c r="M369" s="141" t="s">
        <v>1</v>
      </c>
      <c r="N369" s="142" t="s">
        <v>43</v>
      </c>
      <c r="P369" s="143">
        <f>O369*H369</f>
        <v>0</v>
      </c>
      <c r="Q369" s="143">
        <v>0.32906000000000002</v>
      </c>
      <c r="R369" s="143">
        <f>Q369*H369</f>
        <v>1.3162400000000001</v>
      </c>
      <c r="S369" s="143">
        <v>0</v>
      </c>
      <c r="T369" s="144">
        <f>S369*H369</f>
        <v>0</v>
      </c>
      <c r="AR369" s="145" t="s">
        <v>142</v>
      </c>
      <c r="AT369" s="145" t="s">
        <v>138</v>
      </c>
      <c r="AU369" s="145" t="s">
        <v>88</v>
      </c>
      <c r="AY369" s="17" t="s">
        <v>136</v>
      </c>
      <c r="BE369" s="146">
        <f>IF(N369="základní",J369,0)</f>
        <v>0</v>
      </c>
      <c r="BF369" s="146">
        <f>IF(N369="snížená",J369,0)</f>
        <v>0</v>
      </c>
      <c r="BG369" s="146">
        <f>IF(N369="zákl. přenesená",J369,0)</f>
        <v>0</v>
      </c>
      <c r="BH369" s="146">
        <f>IF(N369="sníž. přenesená",J369,0)</f>
        <v>0</v>
      </c>
      <c r="BI369" s="146">
        <f>IF(N369="nulová",J369,0)</f>
        <v>0</v>
      </c>
      <c r="BJ369" s="17" t="s">
        <v>86</v>
      </c>
      <c r="BK369" s="146">
        <f>ROUND(I369*H369,2)</f>
        <v>0</v>
      </c>
      <c r="BL369" s="17" t="s">
        <v>142</v>
      </c>
      <c r="BM369" s="145" t="s">
        <v>925</v>
      </c>
    </row>
    <row r="370" spans="2:65" s="12" customFormat="1" ht="10.15">
      <c r="B370" s="147"/>
      <c r="D370" s="148" t="s">
        <v>144</v>
      </c>
      <c r="E370" s="149" t="s">
        <v>1</v>
      </c>
      <c r="F370" s="150" t="s">
        <v>912</v>
      </c>
      <c r="H370" s="151">
        <v>4</v>
      </c>
      <c r="I370" s="152"/>
      <c r="L370" s="147"/>
      <c r="M370" s="153"/>
      <c r="T370" s="154"/>
      <c r="AT370" s="149" t="s">
        <v>144</v>
      </c>
      <c r="AU370" s="149" t="s">
        <v>88</v>
      </c>
      <c r="AV370" s="12" t="s">
        <v>88</v>
      </c>
      <c r="AW370" s="12" t="s">
        <v>34</v>
      </c>
      <c r="AX370" s="12" t="s">
        <v>86</v>
      </c>
      <c r="AY370" s="149" t="s">
        <v>136</v>
      </c>
    </row>
    <row r="371" spans="2:65" s="1" customFormat="1" ht="16.5" customHeight="1">
      <c r="B371" s="32"/>
      <c r="C371" s="168" t="s">
        <v>926</v>
      </c>
      <c r="D371" s="168" t="s">
        <v>199</v>
      </c>
      <c r="E371" s="169" t="s">
        <v>552</v>
      </c>
      <c r="F371" s="170" t="s">
        <v>553</v>
      </c>
      <c r="G371" s="171" t="s">
        <v>251</v>
      </c>
      <c r="H371" s="172">
        <v>4</v>
      </c>
      <c r="I371" s="173"/>
      <c r="J371" s="174">
        <f>ROUND(I371*H371,2)</f>
        <v>0</v>
      </c>
      <c r="K371" s="175"/>
      <c r="L371" s="176"/>
      <c r="M371" s="177" t="s">
        <v>1</v>
      </c>
      <c r="N371" s="178" t="s">
        <v>43</v>
      </c>
      <c r="P371" s="143">
        <f>O371*H371</f>
        <v>0</v>
      </c>
      <c r="Q371" s="143">
        <v>2.9499999999999998E-2</v>
      </c>
      <c r="R371" s="143">
        <f>Q371*H371</f>
        <v>0.11799999999999999</v>
      </c>
      <c r="S371" s="143">
        <v>0</v>
      </c>
      <c r="T371" s="144">
        <f>S371*H371</f>
        <v>0</v>
      </c>
      <c r="AR371" s="145" t="s">
        <v>179</v>
      </c>
      <c r="AT371" s="145" t="s">
        <v>199</v>
      </c>
      <c r="AU371" s="145" t="s">
        <v>88</v>
      </c>
      <c r="AY371" s="17" t="s">
        <v>136</v>
      </c>
      <c r="BE371" s="146">
        <f>IF(N371="základní",J371,0)</f>
        <v>0</v>
      </c>
      <c r="BF371" s="146">
        <f>IF(N371="snížená",J371,0)</f>
        <v>0</v>
      </c>
      <c r="BG371" s="146">
        <f>IF(N371="zákl. přenesená",J371,0)</f>
        <v>0</v>
      </c>
      <c r="BH371" s="146">
        <f>IF(N371="sníž. přenesená",J371,0)</f>
        <v>0</v>
      </c>
      <c r="BI371" s="146">
        <f>IF(N371="nulová",J371,0)</f>
        <v>0</v>
      </c>
      <c r="BJ371" s="17" t="s">
        <v>86</v>
      </c>
      <c r="BK371" s="146">
        <f>ROUND(I371*H371,2)</f>
        <v>0</v>
      </c>
      <c r="BL371" s="17" t="s">
        <v>142</v>
      </c>
      <c r="BM371" s="145" t="s">
        <v>927</v>
      </c>
    </row>
    <row r="372" spans="2:65" s="1" customFormat="1" ht="16.5" customHeight="1">
      <c r="B372" s="32"/>
      <c r="C372" s="168" t="s">
        <v>928</v>
      </c>
      <c r="D372" s="168" t="s">
        <v>199</v>
      </c>
      <c r="E372" s="169" t="s">
        <v>347</v>
      </c>
      <c r="F372" s="170" t="s">
        <v>348</v>
      </c>
      <c r="G372" s="171" t="s">
        <v>274</v>
      </c>
      <c r="H372" s="172">
        <v>4</v>
      </c>
      <c r="I372" s="173"/>
      <c r="J372" s="174">
        <f>ROUND(I372*H372,2)</f>
        <v>0</v>
      </c>
      <c r="K372" s="175"/>
      <c r="L372" s="176"/>
      <c r="M372" s="177" t="s">
        <v>1</v>
      </c>
      <c r="N372" s="178" t="s">
        <v>43</v>
      </c>
      <c r="P372" s="143">
        <f>O372*H372</f>
        <v>0</v>
      </c>
      <c r="Q372" s="143">
        <v>0</v>
      </c>
      <c r="R372" s="143">
        <f>Q372*H372</f>
        <v>0</v>
      </c>
      <c r="S372" s="143">
        <v>0</v>
      </c>
      <c r="T372" s="144">
        <f>S372*H372</f>
        <v>0</v>
      </c>
      <c r="AR372" s="145" t="s">
        <v>179</v>
      </c>
      <c r="AT372" s="145" t="s">
        <v>199</v>
      </c>
      <c r="AU372" s="145" t="s">
        <v>88</v>
      </c>
      <c r="AY372" s="17" t="s">
        <v>136</v>
      </c>
      <c r="BE372" s="146">
        <f>IF(N372="základní",J372,0)</f>
        <v>0</v>
      </c>
      <c r="BF372" s="146">
        <f>IF(N372="snížená",J372,0)</f>
        <v>0</v>
      </c>
      <c r="BG372" s="146">
        <f>IF(N372="zákl. přenesená",J372,0)</f>
        <v>0</v>
      </c>
      <c r="BH372" s="146">
        <f>IF(N372="sníž. přenesená",J372,0)</f>
        <v>0</v>
      </c>
      <c r="BI372" s="146">
        <f>IF(N372="nulová",J372,0)</f>
        <v>0</v>
      </c>
      <c r="BJ372" s="17" t="s">
        <v>86</v>
      </c>
      <c r="BK372" s="146">
        <f>ROUND(I372*H372,2)</f>
        <v>0</v>
      </c>
      <c r="BL372" s="17" t="s">
        <v>142</v>
      </c>
      <c r="BM372" s="145" t="s">
        <v>929</v>
      </c>
    </row>
    <row r="373" spans="2:65" s="1" customFormat="1" ht="16.5" customHeight="1">
      <c r="B373" s="32"/>
      <c r="C373" s="133" t="s">
        <v>930</v>
      </c>
      <c r="D373" s="133" t="s">
        <v>138</v>
      </c>
      <c r="E373" s="134" t="s">
        <v>931</v>
      </c>
      <c r="F373" s="135" t="s">
        <v>932</v>
      </c>
      <c r="G373" s="136" t="s">
        <v>251</v>
      </c>
      <c r="H373" s="137">
        <v>19</v>
      </c>
      <c r="I373" s="138"/>
      <c r="J373" s="139">
        <f>ROUND(I373*H373,2)</f>
        <v>0</v>
      </c>
      <c r="K373" s="140"/>
      <c r="L373" s="32"/>
      <c r="M373" s="141" t="s">
        <v>1</v>
      </c>
      <c r="N373" s="142" t="s">
        <v>43</v>
      </c>
      <c r="P373" s="143">
        <f>O373*H373</f>
        <v>0</v>
      </c>
      <c r="Q373" s="143">
        <v>3.1E-4</v>
      </c>
      <c r="R373" s="143">
        <f>Q373*H373</f>
        <v>5.8900000000000003E-3</v>
      </c>
      <c r="S373" s="143">
        <v>0</v>
      </c>
      <c r="T373" s="144">
        <f>S373*H373</f>
        <v>0</v>
      </c>
      <c r="AR373" s="145" t="s">
        <v>142</v>
      </c>
      <c r="AT373" s="145" t="s">
        <v>138</v>
      </c>
      <c r="AU373" s="145" t="s">
        <v>88</v>
      </c>
      <c r="AY373" s="17" t="s">
        <v>136</v>
      </c>
      <c r="BE373" s="146">
        <f>IF(N373="základní",J373,0)</f>
        <v>0</v>
      </c>
      <c r="BF373" s="146">
        <f>IF(N373="snížená",J373,0)</f>
        <v>0</v>
      </c>
      <c r="BG373" s="146">
        <f>IF(N373="zákl. přenesená",J373,0)</f>
        <v>0</v>
      </c>
      <c r="BH373" s="146">
        <f>IF(N373="sníž. přenesená",J373,0)</f>
        <v>0</v>
      </c>
      <c r="BI373" s="146">
        <f>IF(N373="nulová",J373,0)</f>
        <v>0</v>
      </c>
      <c r="BJ373" s="17" t="s">
        <v>86</v>
      </c>
      <c r="BK373" s="146">
        <f>ROUND(I373*H373,2)</f>
        <v>0</v>
      </c>
      <c r="BL373" s="17" t="s">
        <v>142</v>
      </c>
      <c r="BM373" s="145" t="s">
        <v>933</v>
      </c>
    </row>
    <row r="374" spans="2:65" s="1" customFormat="1" ht="16.5" customHeight="1">
      <c r="B374" s="32"/>
      <c r="C374" s="133" t="s">
        <v>934</v>
      </c>
      <c r="D374" s="133" t="s">
        <v>138</v>
      </c>
      <c r="E374" s="134" t="s">
        <v>351</v>
      </c>
      <c r="F374" s="135" t="s">
        <v>352</v>
      </c>
      <c r="G374" s="136" t="s">
        <v>141</v>
      </c>
      <c r="H374" s="137">
        <v>823.59</v>
      </c>
      <c r="I374" s="138"/>
      <c r="J374" s="139">
        <f>ROUND(I374*H374,2)</f>
        <v>0</v>
      </c>
      <c r="K374" s="140"/>
      <c r="L374" s="32"/>
      <c r="M374" s="141" t="s">
        <v>1</v>
      </c>
      <c r="N374" s="142" t="s">
        <v>43</v>
      </c>
      <c r="P374" s="143">
        <f>O374*H374</f>
        <v>0</v>
      </c>
      <c r="Q374" s="143">
        <v>1.9000000000000001E-4</v>
      </c>
      <c r="R374" s="143">
        <f>Q374*H374</f>
        <v>0.15648210000000001</v>
      </c>
      <c r="S374" s="143">
        <v>0</v>
      </c>
      <c r="T374" s="144">
        <f>S374*H374</f>
        <v>0</v>
      </c>
      <c r="AR374" s="145" t="s">
        <v>142</v>
      </c>
      <c r="AT374" s="145" t="s">
        <v>138</v>
      </c>
      <c r="AU374" s="145" t="s">
        <v>88</v>
      </c>
      <c r="AY374" s="17" t="s">
        <v>136</v>
      </c>
      <c r="BE374" s="146">
        <f>IF(N374="základní",J374,0)</f>
        <v>0</v>
      </c>
      <c r="BF374" s="146">
        <f>IF(N374="snížená",J374,0)</f>
        <v>0</v>
      </c>
      <c r="BG374" s="146">
        <f>IF(N374="zákl. přenesená",J374,0)</f>
        <v>0</v>
      </c>
      <c r="BH374" s="146">
        <f>IF(N374="sníž. přenesená",J374,0)</f>
        <v>0</v>
      </c>
      <c r="BI374" s="146">
        <f>IF(N374="nulová",J374,0)</f>
        <v>0</v>
      </c>
      <c r="BJ374" s="17" t="s">
        <v>86</v>
      </c>
      <c r="BK374" s="146">
        <f>ROUND(I374*H374,2)</f>
        <v>0</v>
      </c>
      <c r="BL374" s="17" t="s">
        <v>142</v>
      </c>
      <c r="BM374" s="145" t="s">
        <v>935</v>
      </c>
    </row>
    <row r="375" spans="2:65" s="13" customFormat="1" ht="10.15">
      <c r="B375" s="155"/>
      <c r="D375" s="148" t="s">
        <v>144</v>
      </c>
      <c r="E375" s="156" t="s">
        <v>1</v>
      </c>
      <c r="F375" s="157" t="s">
        <v>370</v>
      </c>
      <c r="H375" s="156" t="s">
        <v>1</v>
      </c>
      <c r="I375" s="158"/>
      <c r="L375" s="155"/>
      <c r="M375" s="159"/>
      <c r="T375" s="160"/>
      <c r="AT375" s="156" t="s">
        <v>144</v>
      </c>
      <c r="AU375" s="156" t="s">
        <v>88</v>
      </c>
      <c r="AV375" s="13" t="s">
        <v>86</v>
      </c>
      <c r="AW375" s="13" t="s">
        <v>34</v>
      </c>
      <c r="AX375" s="13" t="s">
        <v>78</v>
      </c>
      <c r="AY375" s="156" t="s">
        <v>136</v>
      </c>
    </row>
    <row r="376" spans="2:65" s="13" customFormat="1" ht="10.15">
      <c r="B376" s="155"/>
      <c r="D376" s="148" t="s">
        <v>144</v>
      </c>
      <c r="E376" s="156" t="s">
        <v>1</v>
      </c>
      <c r="F376" s="157" t="s">
        <v>470</v>
      </c>
      <c r="H376" s="156" t="s">
        <v>1</v>
      </c>
      <c r="I376" s="158"/>
      <c r="L376" s="155"/>
      <c r="M376" s="159"/>
      <c r="T376" s="160"/>
      <c r="AT376" s="156" t="s">
        <v>144</v>
      </c>
      <c r="AU376" s="156" t="s">
        <v>88</v>
      </c>
      <c r="AV376" s="13" t="s">
        <v>86</v>
      </c>
      <c r="AW376" s="13" t="s">
        <v>34</v>
      </c>
      <c r="AX376" s="13" t="s">
        <v>78</v>
      </c>
      <c r="AY376" s="156" t="s">
        <v>136</v>
      </c>
    </row>
    <row r="377" spans="2:65" s="12" customFormat="1" ht="10.15">
      <c r="B377" s="147"/>
      <c r="D377" s="148" t="s">
        <v>144</v>
      </c>
      <c r="E377" s="149" t="s">
        <v>1</v>
      </c>
      <c r="F377" s="150" t="s">
        <v>936</v>
      </c>
      <c r="H377" s="151">
        <v>602.59</v>
      </c>
      <c r="I377" s="152"/>
      <c r="L377" s="147"/>
      <c r="M377" s="153"/>
      <c r="T377" s="154"/>
      <c r="AT377" s="149" t="s">
        <v>144</v>
      </c>
      <c r="AU377" s="149" t="s">
        <v>88</v>
      </c>
      <c r="AV377" s="12" t="s">
        <v>88</v>
      </c>
      <c r="AW377" s="12" t="s">
        <v>34</v>
      </c>
      <c r="AX377" s="12" t="s">
        <v>78</v>
      </c>
      <c r="AY377" s="149" t="s">
        <v>136</v>
      </c>
    </row>
    <row r="378" spans="2:65" s="12" customFormat="1" ht="10.15">
      <c r="B378" s="147"/>
      <c r="D378" s="148" t="s">
        <v>144</v>
      </c>
      <c r="E378" s="149" t="s">
        <v>1</v>
      </c>
      <c r="F378" s="150" t="s">
        <v>937</v>
      </c>
      <c r="H378" s="151">
        <v>107</v>
      </c>
      <c r="I378" s="152"/>
      <c r="L378" s="147"/>
      <c r="M378" s="153"/>
      <c r="T378" s="154"/>
      <c r="AT378" s="149" t="s">
        <v>144</v>
      </c>
      <c r="AU378" s="149" t="s">
        <v>88</v>
      </c>
      <c r="AV378" s="12" t="s">
        <v>88</v>
      </c>
      <c r="AW378" s="12" t="s">
        <v>34</v>
      </c>
      <c r="AX378" s="12" t="s">
        <v>78</v>
      </c>
      <c r="AY378" s="149" t="s">
        <v>136</v>
      </c>
    </row>
    <row r="379" spans="2:65" s="12" customFormat="1" ht="10.15">
      <c r="B379" s="147"/>
      <c r="D379" s="148" t="s">
        <v>144</v>
      </c>
      <c r="E379" s="149" t="s">
        <v>1</v>
      </c>
      <c r="F379" s="150" t="s">
        <v>938</v>
      </c>
      <c r="H379" s="151">
        <v>42</v>
      </c>
      <c r="I379" s="152"/>
      <c r="L379" s="147"/>
      <c r="M379" s="153"/>
      <c r="T379" s="154"/>
      <c r="AT379" s="149" t="s">
        <v>144</v>
      </c>
      <c r="AU379" s="149" t="s">
        <v>88</v>
      </c>
      <c r="AV379" s="12" t="s">
        <v>88</v>
      </c>
      <c r="AW379" s="12" t="s">
        <v>34</v>
      </c>
      <c r="AX379" s="12" t="s">
        <v>78</v>
      </c>
      <c r="AY379" s="149" t="s">
        <v>136</v>
      </c>
    </row>
    <row r="380" spans="2:65" s="12" customFormat="1" ht="10.15">
      <c r="B380" s="147"/>
      <c r="D380" s="148" t="s">
        <v>144</v>
      </c>
      <c r="E380" s="149" t="s">
        <v>1</v>
      </c>
      <c r="F380" s="150" t="s">
        <v>939</v>
      </c>
      <c r="H380" s="151">
        <v>72</v>
      </c>
      <c r="I380" s="152"/>
      <c r="L380" s="147"/>
      <c r="M380" s="153"/>
      <c r="T380" s="154"/>
      <c r="AT380" s="149" t="s">
        <v>144</v>
      </c>
      <c r="AU380" s="149" t="s">
        <v>88</v>
      </c>
      <c r="AV380" s="12" t="s">
        <v>88</v>
      </c>
      <c r="AW380" s="12" t="s">
        <v>34</v>
      </c>
      <c r="AX380" s="12" t="s">
        <v>78</v>
      </c>
      <c r="AY380" s="149" t="s">
        <v>136</v>
      </c>
    </row>
    <row r="381" spans="2:65" s="14" customFormat="1" ht="10.15">
      <c r="B381" s="161"/>
      <c r="D381" s="148" t="s">
        <v>144</v>
      </c>
      <c r="E381" s="162" t="s">
        <v>1</v>
      </c>
      <c r="F381" s="163" t="s">
        <v>157</v>
      </c>
      <c r="H381" s="164">
        <v>823.59</v>
      </c>
      <c r="I381" s="165"/>
      <c r="L381" s="161"/>
      <c r="M381" s="166"/>
      <c r="T381" s="167"/>
      <c r="AT381" s="162" t="s">
        <v>144</v>
      </c>
      <c r="AU381" s="162" t="s">
        <v>88</v>
      </c>
      <c r="AV381" s="14" t="s">
        <v>142</v>
      </c>
      <c r="AW381" s="14" t="s">
        <v>34</v>
      </c>
      <c r="AX381" s="14" t="s">
        <v>86</v>
      </c>
      <c r="AY381" s="162" t="s">
        <v>136</v>
      </c>
    </row>
    <row r="382" spans="2:65" s="1" customFormat="1" ht="21.75" customHeight="1">
      <c r="B382" s="32"/>
      <c r="C382" s="133" t="s">
        <v>940</v>
      </c>
      <c r="D382" s="133" t="s">
        <v>138</v>
      </c>
      <c r="E382" s="134" t="s">
        <v>941</v>
      </c>
      <c r="F382" s="135" t="s">
        <v>942</v>
      </c>
      <c r="G382" s="136" t="s">
        <v>141</v>
      </c>
      <c r="H382" s="137">
        <v>270.7</v>
      </c>
      <c r="I382" s="138"/>
      <c r="J382" s="139">
        <f>ROUND(I382*H382,2)</f>
        <v>0</v>
      </c>
      <c r="K382" s="140"/>
      <c r="L382" s="32"/>
      <c r="M382" s="141" t="s">
        <v>1</v>
      </c>
      <c r="N382" s="142" t="s">
        <v>43</v>
      </c>
      <c r="P382" s="143">
        <f>O382*H382</f>
        <v>0</v>
      </c>
      <c r="Q382" s="143">
        <v>1.9000000000000001E-4</v>
      </c>
      <c r="R382" s="143">
        <f>Q382*H382</f>
        <v>5.1433E-2</v>
      </c>
      <c r="S382" s="143">
        <v>0</v>
      </c>
      <c r="T382" s="144">
        <f>S382*H382</f>
        <v>0</v>
      </c>
      <c r="AR382" s="145" t="s">
        <v>142</v>
      </c>
      <c r="AT382" s="145" t="s">
        <v>138</v>
      </c>
      <c r="AU382" s="145" t="s">
        <v>88</v>
      </c>
      <c r="AY382" s="17" t="s">
        <v>136</v>
      </c>
      <c r="BE382" s="146">
        <f>IF(N382="základní",J382,0)</f>
        <v>0</v>
      </c>
      <c r="BF382" s="146">
        <f>IF(N382="snížená",J382,0)</f>
        <v>0</v>
      </c>
      <c r="BG382" s="146">
        <f>IF(N382="zákl. přenesená",J382,0)</f>
        <v>0</v>
      </c>
      <c r="BH382" s="146">
        <f>IF(N382="sníž. přenesená",J382,0)</f>
        <v>0</v>
      </c>
      <c r="BI382" s="146">
        <f>IF(N382="nulová",J382,0)</f>
        <v>0</v>
      </c>
      <c r="BJ382" s="17" t="s">
        <v>86</v>
      </c>
      <c r="BK382" s="146">
        <f>ROUND(I382*H382,2)</f>
        <v>0</v>
      </c>
      <c r="BL382" s="17" t="s">
        <v>142</v>
      </c>
      <c r="BM382" s="145" t="s">
        <v>943</v>
      </c>
    </row>
    <row r="383" spans="2:65" s="13" customFormat="1" ht="10.15">
      <c r="B383" s="155"/>
      <c r="D383" s="148" t="s">
        <v>144</v>
      </c>
      <c r="E383" s="156" t="s">
        <v>1</v>
      </c>
      <c r="F383" s="157" t="s">
        <v>370</v>
      </c>
      <c r="H383" s="156" t="s">
        <v>1</v>
      </c>
      <c r="I383" s="158"/>
      <c r="L383" s="155"/>
      <c r="M383" s="159"/>
      <c r="T383" s="160"/>
      <c r="AT383" s="156" t="s">
        <v>144</v>
      </c>
      <c r="AU383" s="156" t="s">
        <v>88</v>
      </c>
      <c r="AV383" s="13" t="s">
        <v>86</v>
      </c>
      <c r="AW383" s="13" t="s">
        <v>34</v>
      </c>
      <c r="AX383" s="13" t="s">
        <v>78</v>
      </c>
      <c r="AY383" s="156" t="s">
        <v>136</v>
      </c>
    </row>
    <row r="384" spans="2:65" s="13" customFormat="1" ht="10.15">
      <c r="B384" s="155"/>
      <c r="D384" s="148" t="s">
        <v>144</v>
      </c>
      <c r="E384" s="156" t="s">
        <v>1</v>
      </c>
      <c r="F384" s="157" t="s">
        <v>470</v>
      </c>
      <c r="H384" s="156" t="s">
        <v>1</v>
      </c>
      <c r="I384" s="158"/>
      <c r="L384" s="155"/>
      <c r="M384" s="159"/>
      <c r="T384" s="160"/>
      <c r="AT384" s="156" t="s">
        <v>144</v>
      </c>
      <c r="AU384" s="156" t="s">
        <v>88</v>
      </c>
      <c r="AV384" s="13" t="s">
        <v>86</v>
      </c>
      <c r="AW384" s="13" t="s">
        <v>34</v>
      </c>
      <c r="AX384" s="13" t="s">
        <v>78</v>
      </c>
      <c r="AY384" s="156" t="s">
        <v>136</v>
      </c>
    </row>
    <row r="385" spans="2:65" s="12" customFormat="1" ht="10.15">
      <c r="B385" s="147"/>
      <c r="D385" s="148" t="s">
        <v>144</v>
      </c>
      <c r="E385" s="149" t="s">
        <v>1</v>
      </c>
      <c r="F385" s="150" t="s">
        <v>944</v>
      </c>
      <c r="H385" s="151">
        <v>270.7</v>
      </c>
      <c r="I385" s="152"/>
      <c r="L385" s="147"/>
      <c r="M385" s="153"/>
      <c r="T385" s="154"/>
      <c r="AT385" s="149" t="s">
        <v>144</v>
      </c>
      <c r="AU385" s="149" t="s">
        <v>88</v>
      </c>
      <c r="AV385" s="12" t="s">
        <v>88</v>
      </c>
      <c r="AW385" s="12" t="s">
        <v>34</v>
      </c>
      <c r="AX385" s="12" t="s">
        <v>78</v>
      </c>
      <c r="AY385" s="149" t="s">
        <v>136</v>
      </c>
    </row>
    <row r="386" spans="2:65" s="14" customFormat="1" ht="10.15">
      <c r="B386" s="161"/>
      <c r="D386" s="148" t="s">
        <v>144</v>
      </c>
      <c r="E386" s="162" t="s">
        <v>1</v>
      </c>
      <c r="F386" s="163" t="s">
        <v>157</v>
      </c>
      <c r="H386" s="164">
        <v>270.7</v>
      </c>
      <c r="I386" s="165"/>
      <c r="L386" s="161"/>
      <c r="M386" s="166"/>
      <c r="T386" s="167"/>
      <c r="AT386" s="162" t="s">
        <v>144</v>
      </c>
      <c r="AU386" s="162" t="s">
        <v>88</v>
      </c>
      <c r="AV386" s="14" t="s">
        <v>142</v>
      </c>
      <c r="AW386" s="14" t="s">
        <v>34</v>
      </c>
      <c r="AX386" s="14" t="s">
        <v>86</v>
      </c>
      <c r="AY386" s="162" t="s">
        <v>136</v>
      </c>
    </row>
    <row r="387" spans="2:65" s="1" customFormat="1" ht="21.75" customHeight="1">
      <c r="B387" s="32"/>
      <c r="C387" s="133" t="s">
        <v>945</v>
      </c>
      <c r="D387" s="133" t="s">
        <v>138</v>
      </c>
      <c r="E387" s="134" t="s">
        <v>356</v>
      </c>
      <c r="F387" s="135" t="s">
        <v>357</v>
      </c>
      <c r="G387" s="136" t="s">
        <v>141</v>
      </c>
      <c r="H387" s="137">
        <v>823.59</v>
      </c>
      <c r="I387" s="138"/>
      <c r="J387" s="139">
        <f>ROUND(I387*H387,2)</f>
        <v>0</v>
      </c>
      <c r="K387" s="140"/>
      <c r="L387" s="32"/>
      <c r="M387" s="141" t="s">
        <v>1</v>
      </c>
      <c r="N387" s="142" t="s">
        <v>43</v>
      </c>
      <c r="P387" s="143">
        <f>O387*H387</f>
        <v>0</v>
      </c>
      <c r="Q387" s="143">
        <v>6.9999999999999994E-5</v>
      </c>
      <c r="R387" s="143">
        <f>Q387*H387</f>
        <v>5.7651299999999996E-2</v>
      </c>
      <c r="S387" s="143">
        <v>0</v>
      </c>
      <c r="T387" s="144">
        <f>S387*H387</f>
        <v>0</v>
      </c>
      <c r="AR387" s="145" t="s">
        <v>142</v>
      </c>
      <c r="AT387" s="145" t="s">
        <v>138</v>
      </c>
      <c r="AU387" s="145" t="s">
        <v>88</v>
      </c>
      <c r="AY387" s="17" t="s">
        <v>136</v>
      </c>
      <c r="BE387" s="146">
        <f>IF(N387="základní",J387,0)</f>
        <v>0</v>
      </c>
      <c r="BF387" s="146">
        <f>IF(N387="snížená",J387,0)</f>
        <v>0</v>
      </c>
      <c r="BG387" s="146">
        <f>IF(N387="zákl. přenesená",J387,0)</f>
        <v>0</v>
      </c>
      <c r="BH387" s="146">
        <f>IF(N387="sníž. přenesená",J387,0)</f>
        <v>0</v>
      </c>
      <c r="BI387" s="146">
        <f>IF(N387="nulová",J387,0)</f>
        <v>0</v>
      </c>
      <c r="BJ387" s="17" t="s">
        <v>86</v>
      </c>
      <c r="BK387" s="146">
        <f>ROUND(I387*H387,2)</f>
        <v>0</v>
      </c>
      <c r="BL387" s="17" t="s">
        <v>142</v>
      </c>
      <c r="BM387" s="145" t="s">
        <v>946</v>
      </c>
    </row>
    <row r="388" spans="2:65" s="13" customFormat="1" ht="10.15">
      <c r="B388" s="155"/>
      <c r="D388" s="148" t="s">
        <v>144</v>
      </c>
      <c r="E388" s="156" t="s">
        <v>1</v>
      </c>
      <c r="F388" s="157" t="s">
        <v>370</v>
      </c>
      <c r="H388" s="156" t="s">
        <v>1</v>
      </c>
      <c r="I388" s="158"/>
      <c r="L388" s="155"/>
      <c r="M388" s="159"/>
      <c r="T388" s="160"/>
      <c r="AT388" s="156" t="s">
        <v>144</v>
      </c>
      <c r="AU388" s="156" t="s">
        <v>88</v>
      </c>
      <c r="AV388" s="13" t="s">
        <v>86</v>
      </c>
      <c r="AW388" s="13" t="s">
        <v>34</v>
      </c>
      <c r="AX388" s="13" t="s">
        <v>78</v>
      </c>
      <c r="AY388" s="156" t="s">
        <v>136</v>
      </c>
    </row>
    <row r="389" spans="2:65" s="13" customFormat="1" ht="10.15">
      <c r="B389" s="155"/>
      <c r="D389" s="148" t="s">
        <v>144</v>
      </c>
      <c r="E389" s="156" t="s">
        <v>1</v>
      </c>
      <c r="F389" s="157" t="s">
        <v>470</v>
      </c>
      <c r="H389" s="156" t="s">
        <v>1</v>
      </c>
      <c r="I389" s="158"/>
      <c r="L389" s="155"/>
      <c r="M389" s="159"/>
      <c r="T389" s="160"/>
      <c r="AT389" s="156" t="s">
        <v>144</v>
      </c>
      <c r="AU389" s="156" t="s">
        <v>88</v>
      </c>
      <c r="AV389" s="13" t="s">
        <v>86</v>
      </c>
      <c r="AW389" s="13" t="s">
        <v>34</v>
      </c>
      <c r="AX389" s="13" t="s">
        <v>78</v>
      </c>
      <c r="AY389" s="156" t="s">
        <v>136</v>
      </c>
    </row>
    <row r="390" spans="2:65" s="12" customFormat="1" ht="10.15">
      <c r="B390" s="147"/>
      <c r="D390" s="148" t="s">
        <v>144</v>
      </c>
      <c r="E390" s="149" t="s">
        <v>1</v>
      </c>
      <c r="F390" s="150" t="s">
        <v>947</v>
      </c>
      <c r="H390" s="151">
        <v>873.29</v>
      </c>
      <c r="I390" s="152"/>
      <c r="L390" s="147"/>
      <c r="M390" s="153"/>
      <c r="T390" s="154"/>
      <c r="AT390" s="149" t="s">
        <v>144</v>
      </c>
      <c r="AU390" s="149" t="s">
        <v>88</v>
      </c>
      <c r="AV390" s="12" t="s">
        <v>88</v>
      </c>
      <c r="AW390" s="12" t="s">
        <v>34</v>
      </c>
      <c r="AX390" s="12" t="s">
        <v>78</v>
      </c>
      <c r="AY390" s="149" t="s">
        <v>136</v>
      </c>
    </row>
    <row r="391" spans="2:65" s="12" customFormat="1" ht="10.15">
      <c r="B391" s="147"/>
      <c r="D391" s="148" t="s">
        <v>144</v>
      </c>
      <c r="E391" s="149" t="s">
        <v>1</v>
      </c>
      <c r="F391" s="150" t="s">
        <v>937</v>
      </c>
      <c r="H391" s="151">
        <v>107</v>
      </c>
      <c r="I391" s="152"/>
      <c r="L391" s="147"/>
      <c r="M391" s="153"/>
      <c r="T391" s="154"/>
      <c r="AT391" s="149" t="s">
        <v>144</v>
      </c>
      <c r="AU391" s="149" t="s">
        <v>88</v>
      </c>
      <c r="AV391" s="12" t="s">
        <v>88</v>
      </c>
      <c r="AW391" s="12" t="s">
        <v>34</v>
      </c>
      <c r="AX391" s="12" t="s">
        <v>78</v>
      </c>
      <c r="AY391" s="149" t="s">
        <v>136</v>
      </c>
    </row>
    <row r="392" spans="2:65" s="12" customFormat="1" ht="10.15">
      <c r="B392" s="147"/>
      <c r="D392" s="148" t="s">
        <v>144</v>
      </c>
      <c r="E392" s="149" t="s">
        <v>1</v>
      </c>
      <c r="F392" s="150" t="s">
        <v>938</v>
      </c>
      <c r="H392" s="151">
        <v>42</v>
      </c>
      <c r="I392" s="152"/>
      <c r="L392" s="147"/>
      <c r="M392" s="153"/>
      <c r="T392" s="154"/>
      <c r="AT392" s="149" t="s">
        <v>144</v>
      </c>
      <c r="AU392" s="149" t="s">
        <v>88</v>
      </c>
      <c r="AV392" s="12" t="s">
        <v>88</v>
      </c>
      <c r="AW392" s="12" t="s">
        <v>34</v>
      </c>
      <c r="AX392" s="12" t="s">
        <v>78</v>
      </c>
      <c r="AY392" s="149" t="s">
        <v>136</v>
      </c>
    </row>
    <row r="393" spans="2:65" s="12" customFormat="1" ht="10.15">
      <c r="B393" s="147"/>
      <c r="D393" s="148" t="s">
        <v>144</v>
      </c>
      <c r="E393" s="149" t="s">
        <v>1</v>
      </c>
      <c r="F393" s="150" t="s">
        <v>939</v>
      </c>
      <c r="H393" s="151">
        <v>72</v>
      </c>
      <c r="I393" s="152"/>
      <c r="L393" s="147"/>
      <c r="M393" s="153"/>
      <c r="T393" s="154"/>
      <c r="AT393" s="149" t="s">
        <v>144</v>
      </c>
      <c r="AU393" s="149" t="s">
        <v>88</v>
      </c>
      <c r="AV393" s="12" t="s">
        <v>88</v>
      </c>
      <c r="AW393" s="12" t="s">
        <v>34</v>
      </c>
      <c r="AX393" s="12" t="s">
        <v>78</v>
      </c>
      <c r="AY393" s="149" t="s">
        <v>136</v>
      </c>
    </row>
    <row r="394" spans="2:65" s="12" customFormat="1" ht="10.15">
      <c r="B394" s="147"/>
      <c r="D394" s="148" t="s">
        <v>144</v>
      </c>
      <c r="E394" s="149" t="s">
        <v>1</v>
      </c>
      <c r="F394" s="150" t="s">
        <v>948</v>
      </c>
      <c r="H394" s="151">
        <v>-270.7</v>
      </c>
      <c r="I394" s="152"/>
      <c r="L394" s="147"/>
      <c r="M394" s="153"/>
      <c r="T394" s="154"/>
      <c r="AT394" s="149" t="s">
        <v>144</v>
      </c>
      <c r="AU394" s="149" t="s">
        <v>88</v>
      </c>
      <c r="AV394" s="12" t="s">
        <v>88</v>
      </c>
      <c r="AW394" s="12" t="s">
        <v>34</v>
      </c>
      <c r="AX394" s="12" t="s">
        <v>78</v>
      </c>
      <c r="AY394" s="149" t="s">
        <v>136</v>
      </c>
    </row>
    <row r="395" spans="2:65" s="14" customFormat="1" ht="10.15">
      <c r="B395" s="161"/>
      <c r="D395" s="148" t="s">
        <v>144</v>
      </c>
      <c r="E395" s="162" t="s">
        <v>1</v>
      </c>
      <c r="F395" s="163" t="s">
        <v>157</v>
      </c>
      <c r="H395" s="164">
        <v>823.58999999999992</v>
      </c>
      <c r="I395" s="165"/>
      <c r="L395" s="161"/>
      <c r="M395" s="166"/>
      <c r="T395" s="167"/>
      <c r="AT395" s="162" t="s">
        <v>144</v>
      </c>
      <c r="AU395" s="162" t="s">
        <v>88</v>
      </c>
      <c r="AV395" s="14" t="s">
        <v>142</v>
      </c>
      <c r="AW395" s="14" t="s">
        <v>34</v>
      </c>
      <c r="AX395" s="14" t="s">
        <v>86</v>
      </c>
      <c r="AY395" s="162" t="s">
        <v>136</v>
      </c>
    </row>
    <row r="396" spans="2:65" s="1" customFormat="1" ht="24.2" customHeight="1">
      <c r="B396" s="32"/>
      <c r="C396" s="133" t="s">
        <v>949</v>
      </c>
      <c r="D396" s="133" t="s">
        <v>138</v>
      </c>
      <c r="E396" s="134" t="s">
        <v>950</v>
      </c>
      <c r="F396" s="135" t="s">
        <v>951</v>
      </c>
      <c r="G396" s="136" t="s">
        <v>274</v>
      </c>
      <c r="H396" s="137">
        <v>3</v>
      </c>
      <c r="I396" s="138"/>
      <c r="J396" s="139">
        <f>ROUND(I396*H396,2)</f>
        <v>0</v>
      </c>
      <c r="K396" s="140"/>
      <c r="L396" s="32"/>
      <c r="M396" s="141" t="s">
        <v>1</v>
      </c>
      <c r="N396" s="142" t="s">
        <v>43</v>
      </c>
      <c r="P396" s="143">
        <f>O396*H396</f>
        <v>0</v>
      </c>
      <c r="Q396" s="143">
        <v>0</v>
      </c>
      <c r="R396" s="143">
        <f>Q396*H396</f>
        <v>0</v>
      </c>
      <c r="S396" s="143">
        <v>0</v>
      </c>
      <c r="T396" s="144">
        <f>S396*H396</f>
        <v>0</v>
      </c>
      <c r="AR396" s="145" t="s">
        <v>142</v>
      </c>
      <c r="AT396" s="145" t="s">
        <v>138</v>
      </c>
      <c r="AU396" s="145" t="s">
        <v>88</v>
      </c>
      <c r="AY396" s="17" t="s">
        <v>136</v>
      </c>
      <c r="BE396" s="146">
        <f>IF(N396="základní",J396,0)</f>
        <v>0</v>
      </c>
      <c r="BF396" s="146">
        <f>IF(N396="snížená",J396,0)</f>
        <v>0</v>
      </c>
      <c r="BG396" s="146">
        <f>IF(N396="zákl. přenesená",J396,0)</f>
        <v>0</v>
      </c>
      <c r="BH396" s="146">
        <f>IF(N396="sníž. přenesená",J396,0)</f>
        <v>0</v>
      </c>
      <c r="BI396" s="146">
        <f>IF(N396="nulová",J396,0)</f>
        <v>0</v>
      </c>
      <c r="BJ396" s="17" t="s">
        <v>86</v>
      </c>
      <c r="BK396" s="146">
        <f>ROUND(I396*H396,2)</f>
        <v>0</v>
      </c>
      <c r="BL396" s="17" t="s">
        <v>142</v>
      </c>
      <c r="BM396" s="145" t="s">
        <v>952</v>
      </c>
    </row>
    <row r="397" spans="2:65" s="1" customFormat="1" ht="16.5" customHeight="1">
      <c r="B397" s="32"/>
      <c r="C397" s="133" t="s">
        <v>953</v>
      </c>
      <c r="D397" s="133" t="s">
        <v>138</v>
      </c>
      <c r="E397" s="134" t="s">
        <v>559</v>
      </c>
      <c r="F397" s="135" t="s">
        <v>560</v>
      </c>
      <c r="G397" s="136" t="s">
        <v>274</v>
      </c>
      <c r="H397" s="137">
        <v>4</v>
      </c>
      <c r="I397" s="138"/>
      <c r="J397" s="139">
        <f>ROUND(I397*H397,2)</f>
        <v>0</v>
      </c>
      <c r="K397" s="140"/>
      <c r="L397" s="32"/>
      <c r="M397" s="141" t="s">
        <v>1</v>
      </c>
      <c r="N397" s="142" t="s">
        <v>43</v>
      </c>
      <c r="P397" s="143">
        <f>O397*H397</f>
        <v>0</v>
      </c>
      <c r="Q397" s="143">
        <v>0</v>
      </c>
      <c r="R397" s="143">
        <f>Q397*H397</f>
        <v>0</v>
      </c>
      <c r="S397" s="143">
        <v>0</v>
      </c>
      <c r="T397" s="144">
        <f>S397*H397</f>
        <v>0</v>
      </c>
      <c r="AR397" s="145" t="s">
        <v>142</v>
      </c>
      <c r="AT397" s="145" t="s">
        <v>138</v>
      </c>
      <c r="AU397" s="145" t="s">
        <v>88</v>
      </c>
      <c r="AY397" s="17" t="s">
        <v>136</v>
      </c>
      <c r="BE397" s="146">
        <f>IF(N397="základní",J397,0)</f>
        <v>0</v>
      </c>
      <c r="BF397" s="146">
        <f>IF(N397="snížená",J397,0)</f>
        <v>0</v>
      </c>
      <c r="BG397" s="146">
        <f>IF(N397="zákl. přenesená",J397,0)</f>
        <v>0</v>
      </c>
      <c r="BH397" s="146">
        <f>IF(N397="sníž. přenesená",J397,0)</f>
        <v>0</v>
      </c>
      <c r="BI397" s="146">
        <f>IF(N397="nulová",J397,0)</f>
        <v>0</v>
      </c>
      <c r="BJ397" s="17" t="s">
        <v>86</v>
      </c>
      <c r="BK397" s="146">
        <f>ROUND(I397*H397,2)</f>
        <v>0</v>
      </c>
      <c r="BL397" s="17" t="s">
        <v>142</v>
      </c>
      <c r="BM397" s="145" t="s">
        <v>954</v>
      </c>
    </row>
    <row r="398" spans="2:65" s="1" customFormat="1" ht="16.5" customHeight="1">
      <c r="B398" s="32"/>
      <c r="C398" s="133" t="s">
        <v>359</v>
      </c>
      <c r="D398" s="133" t="s">
        <v>138</v>
      </c>
      <c r="E398" s="134" t="s">
        <v>955</v>
      </c>
      <c r="F398" s="135" t="s">
        <v>956</v>
      </c>
      <c r="G398" s="136" t="s">
        <v>274</v>
      </c>
      <c r="H398" s="137">
        <v>1</v>
      </c>
      <c r="I398" s="138"/>
      <c r="J398" s="139">
        <f>ROUND(I398*H398,2)</f>
        <v>0</v>
      </c>
      <c r="K398" s="140"/>
      <c r="L398" s="32"/>
      <c r="M398" s="141" t="s">
        <v>1</v>
      </c>
      <c r="N398" s="142" t="s">
        <v>43</v>
      </c>
      <c r="P398" s="143">
        <f>O398*H398</f>
        <v>0</v>
      </c>
      <c r="Q398" s="143">
        <v>0</v>
      </c>
      <c r="R398" s="143">
        <f>Q398*H398</f>
        <v>0</v>
      </c>
      <c r="S398" s="143">
        <v>0</v>
      </c>
      <c r="T398" s="144">
        <f>S398*H398</f>
        <v>0</v>
      </c>
      <c r="AR398" s="145" t="s">
        <v>142</v>
      </c>
      <c r="AT398" s="145" t="s">
        <v>138</v>
      </c>
      <c r="AU398" s="145" t="s">
        <v>88</v>
      </c>
      <c r="AY398" s="17" t="s">
        <v>136</v>
      </c>
      <c r="BE398" s="146">
        <f>IF(N398="základní",J398,0)</f>
        <v>0</v>
      </c>
      <c r="BF398" s="146">
        <f>IF(N398="snížená",J398,0)</f>
        <v>0</v>
      </c>
      <c r="BG398" s="146">
        <f>IF(N398="zákl. přenesená",J398,0)</f>
        <v>0</v>
      </c>
      <c r="BH398" s="146">
        <f>IF(N398="sníž. přenesená",J398,0)</f>
        <v>0</v>
      </c>
      <c r="BI398" s="146">
        <f>IF(N398="nulová",J398,0)</f>
        <v>0</v>
      </c>
      <c r="BJ398" s="17" t="s">
        <v>86</v>
      </c>
      <c r="BK398" s="146">
        <f>ROUND(I398*H398,2)</f>
        <v>0</v>
      </c>
      <c r="BL398" s="17" t="s">
        <v>142</v>
      </c>
      <c r="BM398" s="145" t="s">
        <v>957</v>
      </c>
    </row>
    <row r="399" spans="2:65" s="11" customFormat="1" ht="22.8" customHeight="1">
      <c r="B399" s="121"/>
      <c r="D399" s="122" t="s">
        <v>77</v>
      </c>
      <c r="E399" s="131" t="s">
        <v>359</v>
      </c>
      <c r="F399" s="131" t="s">
        <v>360</v>
      </c>
      <c r="I399" s="124"/>
      <c r="J399" s="132">
        <f>BK399</f>
        <v>0</v>
      </c>
      <c r="L399" s="121"/>
      <c r="M399" s="126"/>
      <c r="P399" s="127">
        <f>P400</f>
        <v>0</v>
      </c>
      <c r="R399" s="127">
        <f>R400</f>
        <v>0</v>
      </c>
      <c r="T399" s="128">
        <f>T400</f>
        <v>0</v>
      </c>
      <c r="AR399" s="122" t="s">
        <v>86</v>
      </c>
      <c r="AT399" s="129" t="s">
        <v>77</v>
      </c>
      <c r="AU399" s="129" t="s">
        <v>86</v>
      </c>
      <c r="AY399" s="122" t="s">
        <v>136</v>
      </c>
      <c r="BK399" s="130">
        <f>BK400</f>
        <v>0</v>
      </c>
    </row>
    <row r="400" spans="2:65" s="1" customFormat="1" ht="24.2" customHeight="1">
      <c r="B400" s="32"/>
      <c r="C400" s="133" t="s">
        <v>958</v>
      </c>
      <c r="D400" s="133" t="s">
        <v>138</v>
      </c>
      <c r="E400" s="134" t="s">
        <v>362</v>
      </c>
      <c r="F400" s="135" t="s">
        <v>363</v>
      </c>
      <c r="G400" s="136" t="s">
        <v>182</v>
      </c>
      <c r="H400" s="137">
        <v>37.451999999999998</v>
      </c>
      <c r="I400" s="138"/>
      <c r="J400" s="139">
        <f>ROUND(I400*H400,2)</f>
        <v>0</v>
      </c>
      <c r="K400" s="140"/>
      <c r="L400" s="32"/>
      <c r="M400" s="141" t="s">
        <v>1</v>
      </c>
      <c r="N400" s="142" t="s">
        <v>43</v>
      </c>
      <c r="P400" s="143">
        <f>O400*H400</f>
        <v>0</v>
      </c>
      <c r="Q400" s="143">
        <v>0</v>
      </c>
      <c r="R400" s="143">
        <f>Q400*H400</f>
        <v>0</v>
      </c>
      <c r="S400" s="143">
        <v>0</v>
      </c>
      <c r="T400" s="144">
        <f>S400*H400</f>
        <v>0</v>
      </c>
      <c r="AR400" s="145" t="s">
        <v>142</v>
      </c>
      <c r="AT400" s="145" t="s">
        <v>138</v>
      </c>
      <c r="AU400" s="145" t="s">
        <v>88</v>
      </c>
      <c r="AY400" s="17" t="s">
        <v>136</v>
      </c>
      <c r="BE400" s="146">
        <f>IF(N400="základní",J400,0)</f>
        <v>0</v>
      </c>
      <c r="BF400" s="146">
        <f>IF(N400="snížená",J400,0)</f>
        <v>0</v>
      </c>
      <c r="BG400" s="146">
        <f>IF(N400="zákl. přenesená",J400,0)</f>
        <v>0</v>
      </c>
      <c r="BH400" s="146">
        <f>IF(N400="sníž. přenesená",J400,0)</f>
        <v>0</v>
      </c>
      <c r="BI400" s="146">
        <f>IF(N400="nulová",J400,0)</f>
        <v>0</v>
      </c>
      <c r="BJ400" s="17" t="s">
        <v>86</v>
      </c>
      <c r="BK400" s="146">
        <f>ROUND(I400*H400,2)</f>
        <v>0</v>
      </c>
      <c r="BL400" s="17" t="s">
        <v>142</v>
      </c>
      <c r="BM400" s="145" t="s">
        <v>562</v>
      </c>
    </row>
    <row r="401" spans="2:65" s="11" customFormat="1" ht="22.8" customHeight="1">
      <c r="B401" s="121"/>
      <c r="D401" s="122" t="s">
        <v>77</v>
      </c>
      <c r="E401" s="131" t="s">
        <v>959</v>
      </c>
      <c r="F401" s="131" t="s">
        <v>960</v>
      </c>
      <c r="I401" s="124"/>
      <c r="J401" s="132">
        <f>BK401</f>
        <v>0</v>
      </c>
      <c r="L401" s="121"/>
      <c r="M401" s="126"/>
      <c r="P401" s="127">
        <f>SUM(P402:P410)</f>
        <v>0</v>
      </c>
      <c r="R401" s="127">
        <f>SUM(R402:R410)</f>
        <v>0.65139680000000011</v>
      </c>
      <c r="T401" s="128">
        <f>SUM(T402:T410)</f>
        <v>0</v>
      </c>
      <c r="AR401" s="122" t="s">
        <v>149</v>
      </c>
      <c r="AT401" s="129" t="s">
        <v>77</v>
      </c>
      <c r="AU401" s="129" t="s">
        <v>86</v>
      </c>
      <c r="AY401" s="122" t="s">
        <v>136</v>
      </c>
      <c r="BK401" s="130">
        <f>SUM(BK402:BK410)</f>
        <v>0</v>
      </c>
    </row>
    <row r="402" spans="2:65" s="1" customFormat="1" ht="21.75" customHeight="1">
      <c r="B402" s="32"/>
      <c r="C402" s="133" t="s">
        <v>961</v>
      </c>
      <c r="D402" s="133" t="s">
        <v>138</v>
      </c>
      <c r="E402" s="134" t="s">
        <v>962</v>
      </c>
      <c r="F402" s="135" t="s">
        <v>963</v>
      </c>
      <c r="G402" s="136" t="s">
        <v>141</v>
      </c>
      <c r="H402" s="137">
        <v>131.33000000000001</v>
      </c>
      <c r="I402" s="138"/>
      <c r="J402" s="139">
        <f>ROUND(I402*H402,2)</f>
        <v>0</v>
      </c>
      <c r="K402" s="140"/>
      <c r="L402" s="32"/>
      <c r="M402" s="141" t="s">
        <v>1</v>
      </c>
      <c r="N402" s="142" t="s">
        <v>43</v>
      </c>
      <c r="P402" s="143">
        <f>O402*H402</f>
        <v>0</v>
      </c>
      <c r="Q402" s="143">
        <v>4.96E-3</v>
      </c>
      <c r="R402" s="143">
        <f>Q402*H402</f>
        <v>0.65139680000000011</v>
      </c>
      <c r="S402" s="143">
        <v>0</v>
      </c>
      <c r="T402" s="144">
        <f>S402*H402</f>
        <v>0</v>
      </c>
      <c r="AR402" s="145" t="s">
        <v>829</v>
      </c>
      <c r="AT402" s="145" t="s">
        <v>138</v>
      </c>
      <c r="AU402" s="145" t="s">
        <v>88</v>
      </c>
      <c r="AY402" s="17" t="s">
        <v>136</v>
      </c>
      <c r="BE402" s="146">
        <f>IF(N402="základní",J402,0)</f>
        <v>0</v>
      </c>
      <c r="BF402" s="146">
        <f>IF(N402="snížená",J402,0)</f>
        <v>0</v>
      </c>
      <c r="BG402" s="146">
        <f>IF(N402="zákl. přenesená",J402,0)</f>
        <v>0</v>
      </c>
      <c r="BH402" s="146">
        <f>IF(N402="sníž. přenesená",J402,0)</f>
        <v>0</v>
      </c>
      <c r="BI402" s="146">
        <f>IF(N402="nulová",J402,0)</f>
        <v>0</v>
      </c>
      <c r="BJ402" s="17" t="s">
        <v>86</v>
      </c>
      <c r="BK402" s="146">
        <f>ROUND(I402*H402,2)</f>
        <v>0</v>
      </c>
      <c r="BL402" s="17" t="s">
        <v>829</v>
      </c>
      <c r="BM402" s="145" t="s">
        <v>964</v>
      </c>
    </row>
    <row r="403" spans="2:65" s="12" customFormat="1" ht="10.15">
      <c r="B403" s="147"/>
      <c r="D403" s="148" t="s">
        <v>144</v>
      </c>
      <c r="E403" s="149" t="s">
        <v>1</v>
      </c>
      <c r="F403" s="150" t="s">
        <v>965</v>
      </c>
      <c r="H403" s="151">
        <v>131.33000000000001</v>
      </c>
      <c r="I403" s="152"/>
      <c r="L403" s="147"/>
      <c r="M403" s="153"/>
      <c r="T403" s="154"/>
      <c r="AT403" s="149" t="s">
        <v>144</v>
      </c>
      <c r="AU403" s="149" t="s">
        <v>88</v>
      </c>
      <c r="AV403" s="12" t="s">
        <v>88</v>
      </c>
      <c r="AW403" s="12" t="s">
        <v>34</v>
      </c>
      <c r="AX403" s="12" t="s">
        <v>86</v>
      </c>
      <c r="AY403" s="149" t="s">
        <v>136</v>
      </c>
    </row>
    <row r="404" spans="2:65" s="1" customFormat="1" ht="16.5" customHeight="1">
      <c r="B404" s="32"/>
      <c r="C404" s="168" t="s">
        <v>966</v>
      </c>
      <c r="D404" s="168" t="s">
        <v>199</v>
      </c>
      <c r="E404" s="169" t="s">
        <v>967</v>
      </c>
      <c r="F404" s="170" t="s">
        <v>968</v>
      </c>
      <c r="G404" s="171" t="s">
        <v>274</v>
      </c>
      <c r="H404" s="172">
        <v>201</v>
      </c>
      <c r="I404" s="173"/>
      <c r="J404" s="174">
        <f>ROUND(I404*H404,2)</f>
        <v>0</v>
      </c>
      <c r="K404" s="175"/>
      <c r="L404" s="176"/>
      <c r="M404" s="177" t="s">
        <v>1</v>
      </c>
      <c r="N404" s="178" t="s">
        <v>43</v>
      </c>
      <c r="P404" s="143">
        <f>O404*H404</f>
        <v>0</v>
      </c>
      <c r="Q404" s="143">
        <v>0</v>
      </c>
      <c r="R404" s="143">
        <f>Q404*H404</f>
        <v>0</v>
      </c>
      <c r="S404" s="143">
        <v>0</v>
      </c>
      <c r="T404" s="144">
        <f>S404*H404</f>
        <v>0</v>
      </c>
      <c r="AR404" s="145" t="s">
        <v>969</v>
      </c>
      <c r="AT404" s="145" t="s">
        <v>199</v>
      </c>
      <c r="AU404" s="145" t="s">
        <v>88</v>
      </c>
      <c r="AY404" s="17" t="s">
        <v>136</v>
      </c>
      <c r="BE404" s="146">
        <f>IF(N404="základní",J404,0)</f>
        <v>0</v>
      </c>
      <c r="BF404" s="146">
        <f>IF(N404="snížená",J404,0)</f>
        <v>0</v>
      </c>
      <c r="BG404" s="146">
        <f>IF(N404="zákl. přenesená",J404,0)</f>
        <v>0</v>
      </c>
      <c r="BH404" s="146">
        <f>IF(N404="sníž. přenesená",J404,0)</f>
        <v>0</v>
      </c>
      <c r="BI404" s="146">
        <f>IF(N404="nulová",J404,0)</f>
        <v>0</v>
      </c>
      <c r="BJ404" s="17" t="s">
        <v>86</v>
      </c>
      <c r="BK404" s="146">
        <f>ROUND(I404*H404,2)</f>
        <v>0</v>
      </c>
      <c r="BL404" s="17" t="s">
        <v>829</v>
      </c>
      <c r="BM404" s="145" t="s">
        <v>970</v>
      </c>
    </row>
    <row r="405" spans="2:65" s="12" customFormat="1" ht="10.15">
      <c r="B405" s="147"/>
      <c r="D405" s="148" t="s">
        <v>144</v>
      </c>
      <c r="E405" s="149" t="s">
        <v>1</v>
      </c>
      <c r="F405" s="150" t="s">
        <v>971</v>
      </c>
      <c r="H405" s="151">
        <v>201</v>
      </c>
      <c r="I405" s="152"/>
      <c r="L405" s="147"/>
      <c r="M405" s="153"/>
      <c r="T405" s="154"/>
      <c r="AT405" s="149" t="s">
        <v>144</v>
      </c>
      <c r="AU405" s="149" t="s">
        <v>88</v>
      </c>
      <c r="AV405" s="12" t="s">
        <v>88</v>
      </c>
      <c r="AW405" s="12" t="s">
        <v>34</v>
      </c>
      <c r="AX405" s="12" t="s">
        <v>86</v>
      </c>
      <c r="AY405" s="149" t="s">
        <v>136</v>
      </c>
    </row>
    <row r="406" spans="2:65" s="1" customFormat="1" ht="16.5" customHeight="1">
      <c r="B406" s="32"/>
      <c r="C406" s="168" t="s">
        <v>972</v>
      </c>
      <c r="D406" s="168" t="s">
        <v>199</v>
      </c>
      <c r="E406" s="169" t="s">
        <v>973</v>
      </c>
      <c r="F406" s="170" t="s">
        <v>974</v>
      </c>
      <c r="G406" s="171" t="s">
        <v>274</v>
      </c>
      <c r="H406" s="172">
        <v>57</v>
      </c>
      <c r="I406" s="173"/>
      <c r="J406" s="174">
        <f>ROUND(I406*H406,2)</f>
        <v>0</v>
      </c>
      <c r="K406" s="175"/>
      <c r="L406" s="176"/>
      <c r="M406" s="177" t="s">
        <v>1</v>
      </c>
      <c r="N406" s="178" t="s">
        <v>43</v>
      </c>
      <c r="P406" s="143">
        <f>O406*H406</f>
        <v>0</v>
      </c>
      <c r="Q406" s="143">
        <v>0</v>
      </c>
      <c r="R406" s="143">
        <f>Q406*H406</f>
        <v>0</v>
      </c>
      <c r="S406" s="143">
        <v>0</v>
      </c>
      <c r="T406" s="144">
        <f>S406*H406</f>
        <v>0</v>
      </c>
      <c r="AR406" s="145" t="s">
        <v>969</v>
      </c>
      <c r="AT406" s="145" t="s">
        <v>199</v>
      </c>
      <c r="AU406" s="145" t="s">
        <v>88</v>
      </c>
      <c r="AY406" s="17" t="s">
        <v>136</v>
      </c>
      <c r="BE406" s="146">
        <f>IF(N406="základní",J406,0)</f>
        <v>0</v>
      </c>
      <c r="BF406" s="146">
        <f>IF(N406="snížená",J406,0)</f>
        <v>0</v>
      </c>
      <c r="BG406" s="146">
        <f>IF(N406="zákl. přenesená",J406,0)</f>
        <v>0</v>
      </c>
      <c r="BH406" s="146">
        <f>IF(N406="sníž. přenesená",J406,0)</f>
        <v>0</v>
      </c>
      <c r="BI406" s="146">
        <f>IF(N406="nulová",J406,0)</f>
        <v>0</v>
      </c>
      <c r="BJ406" s="17" t="s">
        <v>86</v>
      </c>
      <c r="BK406" s="146">
        <f>ROUND(I406*H406,2)</f>
        <v>0</v>
      </c>
      <c r="BL406" s="17" t="s">
        <v>829</v>
      </c>
      <c r="BM406" s="145" t="s">
        <v>975</v>
      </c>
    </row>
    <row r="407" spans="2:65" s="1" customFormat="1" ht="16.5" customHeight="1">
      <c r="B407" s="32"/>
      <c r="C407" s="168" t="s">
        <v>976</v>
      </c>
      <c r="D407" s="168" t="s">
        <v>199</v>
      </c>
      <c r="E407" s="169" t="s">
        <v>977</v>
      </c>
      <c r="F407" s="170" t="s">
        <v>978</v>
      </c>
      <c r="G407" s="171" t="s">
        <v>274</v>
      </c>
      <c r="H407" s="172">
        <v>48</v>
      </c>
      <c r="I407" s="173"/>
      <c r="J407" s="174">
        <f>ROUND(I407*H407,2)</f>
        <v>0</v>
      </c>
      <c r="K407" s="175"/>
      <c r="L407" s="176"/>
      <c r="M407" s="177" t="s">
        <v>1</v>
      </c>
      <c r="N407" s="178" t="s">
        <v>43</v>
      </c>
      <c r="P407" s="143">
        <f>O407*H407</f>
        <v>0</v>
      </c>
      <c r="Q407" s="143">
        <v>0</v>
      </c>
      <c r="R407" s="143">
        <f>Q407*H407</f>
        <v>0</v>
      </c>
      <c r="S407" s="143">
        <v>0</v>
      </c>
      <c r="T407" s="144">
        <f>S407*H407</f>
        <v>0</v>
      </c>
      <c r="AR407" s="145" t="s">
        <v>969</v>
      </c>
      <c r="AT407" s="145" t="s">
        <v>199</v>
      </c>
      <c r="AU407" s="145" t="s">
        <v>88</v>
      </c>
      <c r="AY407" s="17" t="s">
        <v>136</v>
      </c>
      <c r="BE407" s="146">
        <f>IF(N407="základní",J407,0)</f>
        <v>0</v>
      </c>
      <c r="BF407" s="146">
        <f>IF(N407="snížená",J407,0)</f>
        <v>0</v>
      </c>
      <c r="BG407" s="146">
        <f>IF(N407="zákl. přenesená",J407,0)</f>
        <v>0</v>
      </c>
      <c r="BH407" s="146">
        <f>IF(N407="sníž. přenesená",J407,0)</f>
        <v>0</v>
      </c>
      <c r="BI407" s="146">
        <f>IF(N407="nulová",J407,0)</f>
        <v>0</v>
      </c>
      <c r="BJ407" s="17" t="s">
        <v>86</v>
      </c>
      <c r="BK407" s="146">
        <f>ROUND(I407*H407,2)</f>
        <v>0</v>
      </c>
      <c r="BL407" s="17" t="s">
        <v>829</v>
      </c>
      <c r="BM407" s="145" t="s">
        <v>979</v>
      </c>
    </row>
    <row r="408" spans="2:65" s="1" customFormat="1" ht="16.5" customHeight="1">
      <c r="B408" s="32"/>
      <c r="C408" s="168" t="s">
        <v>980</v>
      </c>
      <c r="D408" s="168" t="s">
        <v>199</v>
      </c>
      <c r="E408" s="169" t="s">
        <v>981</v>
      </c>
      <c r="F408" s="170" t="s">
        <v>982</v>
      </c>
      <c r="G408" s="171" t="s">
        <v>274</v>
      </c>
      <c r="H408" s="172">
        <v>10</v>
      </c>
      <c r="I408" s="173"/>
      <c r="J408" s="174">
        <f>ROUND(I408*H408,2)</f>
        <v>0</v>
      </c>
      <c r="K408" s="175"/>
      <c r="L408" s="176"/>
      <c r="M408" s="177" t="s">
        <v>1</v>
      </c>
      <c r="N408" s="178" t="s">
        <v>43</v>
      </c>
      <c r="P408" s="143">
        <f>O408*H408</f>
        <v>0</v>
      </c>
      <c r="Q408" s="143">
        <v>0</v>
      </c>
      <c r="R408" s="143">
        <f>Q408*H408</f>
        <v>0</v>
      </c>
      <c r="S408" s="143">
        <v>0</v>
      </c>
      <c r="T408" s="144">
        <f>S408*H408</f>
        <v>0</v>
      </c>
      <c r="AR408" s="145" t="s">
        <v>969</v>
      </c>
      <c r="AT408" s="145" t="s">
        <v>199</v>
      </c>
      <c r="AU408" s="145" t="s">
        <v>88</v>
      </c>
      <c r="AY408" s="17" t="s">
        <v>136</v>
      </c>
      <c r="BE408" s="146">
        <f>IF(N408="základní",J408,0)</f>
        <v>0</v>
      </c>
      <c r="BF408" s="146">
        <f>IF(N408="snížená",J408,0)</f>
        <v>0</v>
      </c>
      <c r="BG408" s="146">
        <f>IF(N408="zákl. přenesená",J408,0)</f>
        <v>0</v>
      </c>
      <c r="BH408" s="146">
        <f>IF(N408="sníž. přenesená",J408,0)</f>
        <v>0</v>
      </c>
      <c r="BI408" s="146">
        <f>IF(N408="nulová",J408,0)</f>
        <v>0</v>
      </c>
      <c r="BJ408" s="17" t="s">
        <v>86</v>
      </c>
      <c r="BK408" s="146">
        <f>ROUND(I408*H408,2)</f>
        <v>0</v>
      </c>
      <c r="BL408" s="17" t="s">
        <v>829</v>
      </c>
      <c r="BM408" s="145" t="s">
        <v>983</v>
      </c>
    </row>
    <row r="409" spans="2:65" s="1" customFormat="1" ht="16.5" customHeight="1">
      <c r="B409" s="32"/>
      <c r="C409" s="168" t="s">
        <v>984</v>
      </c>
      <c r="D409" s="168" t="s">
        <v>199</v>
      </c>
      <c r="E409" s="169" t="s">
        <v>985</v>
      </c>
      <c r="F409" s="170" t="s">
        <v>986</v>
      </c>
      <c r="G409" s="171" t="s">
        <v>274</v>
      </c>
      <c r="H409" s="172">
        <v>4</v>
      </c>
      <c r="I409" s="173"/>
      <c r="J409" s="174">
        <f>ROUND(I409*H409,2)</f>
        <v>0</v>
      </c>
      <c r="K409" s="175"/>
      <c r="L409" s="176"/>
      <c r="M409" s="177" t="s">
        <v>1</v>
      </c>
      <c r="N409" s="178" t="s">
        <v>43</v>
      </c>
      <c r="P409" s="143">
        <f>O409*H409</f>
        <v>0</v>
      </c>
      <c r="Q409" s="143">
        <v>0</v>
      </c>
      <c r="R409" s="143">
        <f>Q409*H409</f>
        <v>0</v>
      </c>
      <c r="S409" s="143">
        <v>0</v>
      </c>
      <c r="T409" s="144">
        <f>S409*H409</f>
        <v>0</v>
      </c>
      <c r="AR409" s="145" t="s">
        <v>969</v>
      </c>
      <c r="AT409" s="145" t="s">
        <v>199</v>
      </c>
      <c r="AU409" s="145" t="s">
        <v>88</v>
      </c>
      <c r="AY409" s="17" t="s">
        <v>136</v>
      </c>
      <c r="BE409" s="146">
        <f>IF(N409="základní",J409,0)</f>
        <v>0</v>
      </c>
      <c r="BF409" s="146">
        <f>IF(N409="snížená",J409,0)</f>
        <v>0</v>
      </c>
      <c r="BG409" s="146">
        <f>IF(N409="zákl. přenesená",J409,0)</f>
        <v>0</v>
      </c>
      <c r="BH409" s="146">
        <f>IF(N409="sníž. přenesená",J409,0)</f>
        <v>0</v>
      </c>
      <c r="BI409" s="146">
        <f>IF(N409="nulová",J409,0)</f>
        <v>0</v>
      </c>
      <c r="BJ409" s="17" t="s">
        <v>86</v>
      </c>
      <c r="BK409" s="146">
        <f>ROUND(I409*H409,2)</f>
        <v>0</v>
      </c>
      <c r="BL409" s="17" t="s">
        <v>829</v>
      </c>
      <c r="BM409" s="145" t="s">
        <v>987</v>
      </c>
    </row>
    <row r="410" spans="2:65" s="1" customFormat="1" ht="16.5" customHeight="1">
      <c r="B410" s="32"/>
      <c r="C410" s="168" t="s">
        <v>988</v>
      </c>
      <c r="D410" s="168" t="s">
        <v>199</v>
      </c>
      <c r="E410" s="169" t="s">
        <v>989</v>
      </c>
      <c r="F410" s="170" t="s">
        <v>990</v>
      </c>
      <c r="G410" s="171" t="s">
        <v>274</v>
      </c>
      <c r="H410" s="172">
        <v>4</v>
      </c>
      <c r="I410" s="173"/>
      <c r="J410" s="174">
        <f>ROUND(I410*H410,2)</f>
        <v>0</v>
      </c>
      <c r="K410" s="175"/>
      <c r="L410" s="176"/>
      <c r="M410" s="191" t="s">
        <v>1</v>
      </c>
      <c r="N410" s="192" t="s">
        <v>43</v>
      </c>
      <c r="O410" s="181"/>
      <c r="P410" s="182">
        <f>O410*H410</f>
        <v>0</v>
      </c>
      <c r="Q410" s="182">
        <v>0</v>
      </c>
      <c r="R410" s="182">
        <f>Q410*H410</f>
        <v>0</v>
      </c>
      <c r="S410" s="182">
        <v>0</v>
      </c>
      <c r="T410" s="183">
        <f>S410*H410</f>
        <v>0</v>
      </c>
      <c r="AR410" s="145" t="s">
        <v>969</v>
      </c>
      <c r="AT410" s="145" t="s">
        <v>199</v>
      </c>
      <c r="AU410" s="145" t="s">
        <v>88</v>
      </c>
      <c r="AY410" s="17" t="s">
        <v>136</v>
      </c>
      <c r="BE410" s="146">
        <f>IF(N410="základní",J410,0)</f>
        <v>0</v>
      </c>
      <c r="BF410" s="146">
        <f>IF(N410="snížená",J410,0)</f>
        <v>0</v>
      </c>
      <c r="BG410" s="146">
        <f>IF(N410="zákl. přenesená",J410,0)</f>
        <v>0</v>
      </c>
      <c r="BH410" s="146">
        <f>IF(N410="sníž. přenesená",J410,0)</f>
        <v>0</v>
      </c>
      <c r="BI410" s="146">
        <f>IF(N410="nulová",J410,0)</f>
        <v>0</v>
      </c>
      <c r="BJ410" s="17" t="s">
        <v>86</v>
      </c>
      <c r="BK410" s="146">
        <f>ROUND(I410*H410,2)</f>
        <v>0</v>
      </c>
      <c r="BL410" s="17" t="s">
        <v>829</v>
      </c>
      <c r="BM410" s="145" t="s">
        <v>991</v>
      </c>
    </row>
    <row r="411" spans="2:65" s="1" customFormat="1" ht="6.95" customHeight="1">
      <c r="B411" s="44"/>
      <c r="C411" s="45"/>
      <c r="D411" s="45"/>
      <c r="E411" s="45"/>
      <c r="F411" s="45"/>
      <c r="G411" s="45"/>
      <c r="H411" s="45"/>
      <c r="I411" s="45"/>
      <c r="J411" s="45"/>
      <c r="K411" s="45"/>
      <c r="L411" s="32"/>
    </row>
  </sheetData>
  <sheetProtection algorithmName="SHA-512" hashValue="vayddlBRNyuomN+SzoImuo78mqe9XqNP16lmsU5SnrY9kaRDbmInDjzJeQ+KMSmFv678QtEayxfzKBWs/X2GCQ==" saltValue="bKxtoGPyfVpQZ2JtTC4PoJ+PirP25CpGGyVR+ps0/SMP0D8eGwVb5ZCCkCC2um7xJkIMJiJewzUwkiW1Kwjadg==" spinCount="100000" sheet="1" objects="1" scenarios="1" formatColumns="0" formatRows="0" autoFilter="0"/>
  <autoFilter ref="C122:K410" xr:uid="{00000000-0009-0000-0000-000004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95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100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107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34" t="str">
        <f>'Rekapitulace stavby'!K6</f>
        <v>Prodloužení splaškové kanalizace a vodovodu Ludvíkov a Velké Losiny</v>
      </c>
      <c r="F7" s="235"/>
      <c r="G7" s="235"/>
      <c r="H7" s="235"/>
      <c r="L7" s="20"/>
    </row>
    <row r="8" spans="2:46" s="1" customFormat="1" ht="12" customHeight="1">
      <c r="B8" s="32"/>
      <c r="D8" s="27" t="s">
        <v>108</v>
      </c>
      <c r="L8" s="32"/>
    </row>
    <row r="9" spans="2:46" s="1" customFormat="1" ht="16.5" customHeight="1">
      <c r="B9" s="32"/>
      <c r="E9" s="196" t="s">
        <v>992</v>
      </c>
      <c r="F9" s="236"/>
      <c r="G9" s="236"/>
      <c r="H9" s="236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7. 2. 2025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7" t="str">
        <f>'Rekapitulace stavby'!E14</f>
        <v>Vyplň údaj</v>
      </c>
      <c r="F18" s="218"/>
      <c r="G18" s="218"/>
      <c r="H18" s="218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36</v>
      </c>
      <c r="I24" s="27" t="s">
        <v>28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9"/>
      <c r="E27" s="223" t="s">
        <v>1</v>
      </c>
      <c r="F27" s="223"/>
      <c r="G27" s="223"/>
      <c r="H27" s="223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5" customHeight="1">
      <c r="B30" s="32"/>
      <c r="D30" s="90" t="s">
        <v>38</v>
      </c>
      <c r="J30" s="66">
        <f>ROUND(J120,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5" t="s">
        <v>42</v>
      </c>
      <c r="E33" s="27" t="s">
        <v>43</v>
      </c>
      <c r="F33" s="91">
        <f>ROUND((SUM(BE120:BE194)),  2)</f>
        <v>0</v>
      </c>
      <c r="I33" s="92">
        <v>0.21</v>
      </c>
      <c r="J33" s="91">
        <f>ROUND(((SUM(BE120:BE194))*I33),  2)</f>
        <v>0</v>
      </c>
      <c r="L33" s="32"/>
    </row>
    <row r="34" spans="2:12" s="1" customFormat="1" ht="14.45" customHeight="1">
      <c r="B34" s="32"/>
      <c r="E34" s="27" t="s">
        <v>44</v>
      </c>
      <c r="F34" s="91">
        <f>ROUND((SUM(BF120:BF194)),  2)</f>
        <v>0</v>
      </c>
      <c r="I34" s="92">
        <v>0.15</v>
      </c>
      <c r="J34" s="91">
        <f>ROUND(((SUM(BF120:BF194))*I34),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91">
        <f>ROUND((SUM(BG120:BG194)),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91">
        <f>ROUND((SUM(BH120:BH194)),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91">
        <f>ROUND((SUM(BI120:BI194)),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45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2.75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2.75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110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34" t="str">
        <f>E7</f>
        <v>Prodloužení splaškové kanalizace a vodovodu Ludvíkov a Velké Losiny</v>
      </c>
      <c r="F85" s="235"/>
      <c r="G85" s="235"/>
      <c r="H85" s="235"/>
      <c r="L85" s="32"/>
    </row>
    <row r="86" spans="2:47" s="1" customFormat="1" ht="12" customHeight="1">
      <c r="B86" s="32"/>
      <c r="C86" s="27" t="s">
        <v>108</v>
      </c>
      <c r="L86" s="32"/>
    </row>
    <row r="87" spans="2:47" s="1" customFormat="1" ht="16.5" customHeight="1">
      <c r="B87" s="32"/>
      <c r="E87" s="196" t="str">
        <f>E9</f>
        <v>IO 08_1N - Obnova povrchů - vodovod - neuznatelné</v>
      </c>
      <c r="F87" s="236"/>
      <c r="G87" s="236"/>
      <c r="H87" s="23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Velké Losiny</v>
      </c>
      <c r="I89" s="27" t="s">
        <v>22</v>
      </c>
      <c r="J89" s="52" t="str">
        <f>IF(J12="","",J12)</f>
        <v>7. 2. 2025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Obec Velké Losiny</v>
      </c>
      <c r="I91" s="27" t="s">
        <v>31</v>
      </c>
      <c r="J91" s="30" t="str">
        <f>E21</f>
        <v>IGEA s.r.o.</v>
      </c>
      <c r="L91" s="32"/>
    </row>
    <row r="92" spans="2:47" s="1" customFormat="1" ht="15.2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R.Vojtěchová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111</v>
      </c>
      <c r="D94" s="93"/>
      <c r="E94" s="93"/>
      <c r="F94" s="93"/>
      <c r="G94" s="93"/>
      <c r="H94" s="93"/>
      <c r="I94" s="93"/>
      <c r="J94" s="102" t="s">
        <v>112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113</v>
      </c>
      <c r="J96" s="66">
        <f>J120</f>
        <v>0</v>
      </c>
      <c r="L96" s="32"/>
      <c r="AU96" s="17" t="s">
        <v>114</v>
      </c>
    </row>
    <row r="97" spans="2:12" s="8" customFormat="1" ht="24.95" customHeight="1">
      <c r="B97" s="104"/>
      <c r="D97" s="105" t="s">
        <v>115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9" customFormat="1" ht="19.899999999999999" customHeight="1">
      <c r="B98" s="108"/>
      <c r="D98" s="109" t="s">
        <v>116</v>
      </c>
      <c r="E98" s="110"/>
      <c r="F98" s="110"/>
      <c r="G98" s="110"/>
      <c r="H98" s="110"/>
      <c r="I98" s="110"/>
      <c r="J98" s="111">
        <f>J122</f>
        <v>0</v>
      </c>
      <c r="L98" s="108"/>
    </row>
    <row r="99" spans="2:12" s="9" customFormat="1" ht="19.899999999999999" customHeight="1">
      <c r="B99" s="108"/>
      <c r="D99" s="109" t="s">
        <v>993</v>
      </c>
      <c r="E99" s="110"/>
      <c r="F99" s="110"/>
      <c r="G99" s="110"/>
      <c r="H99" s="110"/>
      <c r="I99" s="110"/>
      <c r="J99" s="111">
        <f>J144</f>
        <v>0</v>
      </c>
      <c r="L99" s="108"/>
    </row>
    <row r="100" spans="2:12" s="9" customFormat="1" ht="19.899999999999999" customHeight="1">
      <c r="B100" s="108"/>
      <c r="D100" s="109" t="s">
        <v>994</v>
      </c>
      <c r="E100" s="110"/>
      <c r="F100" s="110"/>
      <c r="G100" s="110"/>
      <c r="H100" s="110"/>
      <c r="I100" s="110"/>
      <c r="J100" s="111">
        <f>J179</f>
        <v>0</v>
      </c>
      <c r="L100" s="108"/>
    </row>
    <row r="101" spans="2:12" s="1" customFormat="1" ht="21.85" customHeight="1">
      <c r="B101" s="32"/>
      <c r="L101" s="32"/>
    </row>
    <row r="102" spans="2:12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121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26.25" customHeight="1">
      <c r="B110" s="32"/>
      <c r="E110" s="234" t="str">
        <f>E7</f>
        <v>Prodloužení splaškové kanalizace a vodovodu Ludvíkov a Velké Losiny</v>
      </c>
      <c r="F110" s="235"/>
      <c r="G110" s="235"/>
      <c r="H110" s="235"/>
      <c r="L110" s="32"/>
    </row>
    <row r="111" spans="2:12" s="1" customFormat="1" ht="12" customHeight="1">
      <c r="B111" s="32"/>
      <c r="C111" s="27" t="s">
        <v>108</v>
      </c>
      <c r="L111" s="32"/>
    </row>
    <row r="112" spans="2:12" s="1" customFormat="1" ht="16.5" customHeight="1">
      <c r="B112" s="32"/>
      <c r="E112" s="196" t="str">
        <f>E9</f>
        <v>IO 08_1N - Obnova povrchů - vodovod - neuznatelné</v>
      </c>
      <c r="F112" s="236"/>
      <c r="G112" s="236"/>
      <c r="H112" s="236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>Velké Losiny</v>
      </c>
      <c r="I114" s="27" t="s">
        <v>22</v>
      </c>
      <c r="J114" s="52" t="str">
        <f>IF(J12="","",J12)</f>
        <v>7. 2. 2025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24</v>
      </c>
      <c r="F116" s="25" t="str">
        <f>E15</f>
        <v>Obec Velké Losiny</v>
      </c>
      <c r="I116" s="27" t="s">
        <v>31</v>
      </c>
      <c r="J116" s="30" t="str">
        <f>E21</f>
        <v>IGEA s.r.o.</v>
      </c>
      <c r="L116" s="32"/>
    </row>
    <row r="117" spans="2:65" s="1" customFormat="1" ht="15.2" customHeight="1">
      <c r="B117" s="32"/>
      <c r="C117" s="27" t="s">
        <v>29</v>
      </c>
      <c r="F117" s="25" t="str">
        <f>IF(E18="","",E18)</f>
        <v>Vyplň údaj</v>
      </c>
      <c r="I117" s="27" t="s">
        <v>35</v>
      </c>
      <c r="J117" s="30" t="str">
        <f>E24</f>
        <v>R.Vojtěchová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12"/>
      <c r="C119" s="113" t="s">
        <v>122</v>
      </c>
      <c r="D119" s="114" t="s">
        <v>63</v>
      </c>
      <c r="E119" s="114" t="s">
        <v>59</v>
      </c>
      <c r="F119" s="114" t="s">
        <v>60</v>
      </c>
      <c r="G119" s="114" t="s">
        <v>123</v>
      </c>
      <c r="H119" s="114" t="s">
        <v>124</v>
      </c>
      <c r="I119" s="114" t="s">
        <v>125</v>
      </c>
      <c r="J119" s="115" t="s">
        <v>112</v>
      </c>
      <c r="K119" s="116" t="s">
        <v>126</v>
      </c>
      <c r="L119" s="112"/>
      <c r="M119" s="59" t="s">
        <v>1</v>
      </c>
      <c r="N119" s="60" t="s">
        <v>42</v>
      </c>
      <c r="O119" s="60" t="s">
        <v>127</v>
      </c>
      <c r="P119" s="60" t="s">
        <v>128</v>
      </c>
      <c r="Q119" s="60" t="s">
        <v>129</v>
      </c>
      <c r="R119" s="60" t="s">
        <v>130</v>
      </c>
      <c r="S119" s="60" t="s">
        <v>131</v>
      </c>
      <c r="T119" s="61" t="s">
        <v>132</v>
      </c>
    </row>
    <row r="120" spans="2:65" s="1" customFormat="1" ht="22.8" customHeight="1">
      <c r="B120" s="32"/>
      <c r="C120" s="64" t="s">
        <v>133</v>
      </c>
      <c r="J120" s="117">
        <f>BK120</f>
        <v>0</v>
      </c>
      <c r="L120" s="32"/>
      <c r="M120" s="62"/>
      <c r="N120" s="53"/>
      <c r="O120" s="53"/>
      <c r="P120" s="118">
        <f>P121</f>
        <v>0</v>
      </c>
      <c r="Q120" s="53"/>
      <c r="R120" s="118">
        <f>R121</f>
        <v>6.09042E-3</v>
      </c>
      <c r="S120" s="53"/>
      <c r="T120" s="119">
        <f>T121</f>
        <v>92.878905000000003</v>
      </c>
      <c r="AT120" s="17" t="s">
        <v>77</v>
      </c>
      <c r="AU120" s="17" t="s">
        <v>114</v>
      </c>
      <c r="BK120" s="120">
        <f>BK121</f>
        <v>0</v>
      </c>
    </row>
    <row r="121" spans="2:65" s="11" customFormat="1" ht="25.9" customHeight="1">
      <c r="B121" s="121"/>
      <c r="D121" s="122" t="s">
        <v>77</v>
      </c>
      <c r="E121" s="123" t="s">
        <v>134</v>
      </c>
      <c r="F121" s="123" t="s">
        <v>135</v>
      </c>
      <c r="I121" s="124"/>
      <c r="J121" s="125">
        <f>BK121</f>
        <v>0</v>
      </c>
      <c r="L121" s="121"/>
      <c r="M121" s="126"/>
      <c r="P121" s="127">
        <f>P122+P144+P179</f>
        <v>0</v>
      </c>
      <c r="R121" s="127">
        <f>R122+R144+R179</f>
        <v>6.09042E-3</v>
      </c>
      <c r="T121" s="128">
        <f>T122+T144+T179</f>
        <v>92.878905000000003</v>
      </c>
      <c r="AR121" s="122" t="s">
        <v>86</v>
      </c>
      <c r="AT121" s="129" t="s">
        <v>77</v>
      </c>
      <c r="AU121" s="129" t="s">
        <v>78</v>
      </c>
      <c r="AY121" s="122" t="s">
        <v>136</v>
      </c>
      <c r="BK121" s="130">
        <f>BK122+BK144+BK179</f>
        <v>0</v>
      </c>
    </row>
    <row r="122" spans="2:65" s="11" customFormat="1" ht="22.8" customHeight="1">
      <c r="B122" s="121"/>
      <c r="D122" s="122" t="s">
        <v>77</v>
      </c>
      <c r="E122" s="131" t="s">
        <v>86</v>
      </c>
      <c r="F122" s="131" t="s">
        <v>137</v>
      </c>
      <c r="I122" s="124"/>
      <c r="J122" s="132">
        <f>BK122</f>
        <v>0</v>
      </c>
      <c r="L122" s="121"/>
      <c r="M122" s="126"/>
      <c r="P122" s="127">
        <f>SUM(P123:P143)</f>
        <v>0</v>
      </c>
      <c r="R122" s="127">
        <f>SUM(R123:R143)</f>
        <v>6.09042E-3</v>
      </c>
      <c r="T122" s="128">
        <f>SUM(T123:T143)</f>
        <v>92.878905000000003</v>
      </c>
      <c r="AR122" s="122" t="s">
        <v>86</v>
      </c>
      <c r="AT122" s="129" t="s">
        <v>77</v>
      </c>
      <c r="AU122" s="129" t="s">
        <v>86</v>
      </c>
      <c r="AY122" s="122" t="s">
        <v>136</v>
      </c>
      <c r="BK122" s="130">
        <f>SUM(BK123:BK143)</f>
        <v>0</v>
      </c>
    </row>
    <row r="123" spans="2:65" s="1" customFormat="1" ht="24.2" customHeight="1">
      <c r="B123" s="32"/>
      <c r="C123" s="133" t="s">
        <v>86</v>
      </c>
      <c r="D123" s="133" t="s">
        <v>138</v>
      </c>
      <c r="E123" s="134" t="s">
        <v>995</v>
      </c>
      <c r="F123" s="135" t="s">
        <v>996</v>
      </c>
      <c r="G123" s="136" t="s">
        <v>160</v>
      </c>
      <c r="H123" s="137">
        <v>203.01400000000001</v>
      </c>
      <c r="I123" s="138"/>
      <c r="J123" s="139">
        <f>ROUND(I123*H123,2)</f>
        <v>0</v>
      </c>
      <c r="K123" s="140"/>
      <c r="L123" s="32"/>
      <c r="M123" s="141" t="s">
        <v>1</v>
      </c>
      <c r="N123" s="142" t="s">
        <v>43</v>
      </c>
      <c r="P123" s="143">
        <f>O123*H123</f>
        <v>0</v>
      </c>
      <c r="Q123" s="143">
        <v>0</v>
      </c>
      <c r="R123" s="143">
        <f>Q123*H123</f>
        <v>0</v>
      </c>
      <c r="S123" s="143">
        <v>0.28999999999999998</v>
      </c>
      <c r="T123" s="144">
        <f>S123*H123</f>
        <v>58.87406</v>
      </c>
      <c r="AR123" s="145" t="s">
        <v>142</v>
      </c>
      <c r="AT123" s="145" t="s">
        <v>138</v>
      </c>
      <c r="AU123" s="145" t="s">
        <v>88</v>
      </c>
      <c r="AY123" s="17" t="s">
        <v>136</v>
      </c>
      <c r="BE123" s="146">
        <f>IF(N123="základní",J123,0)</f>
        <v>0</v>
      </c>
      <c r="BF123" s="146">
        <f>IF(N123="snížená",J123,0)</f>
        <v>0</v>
      </c>
      <c r="BG123" s="146">
        <f>IF(N123="zákl. přenesená",J123,0)</f>
        <v>0</v>
      </c>
      <c r="BH123" s="146">
        <f>IF(N123="sníž. přenesená",J123,0)</f>
        <v>0</v>
      </c>
      <c r="BI123" s="146">
        <f>IF(N123="nulová",J123,0)</f>
        <v>0</v>
      </c>
      <c r="BJ123" s="17" t="s">
        <v>86</v>
      </c>
      <c r="BK123" s="146">
        <f>ROUND(I123*H123,2)</f>
        <v>0</v>
      </c>
      <c r="BL123" s="17" t="s">
        <v>142</v>
      </c>
      <c r="BM123" s="145" t="s">
        <v>997</v>
      </c>
    </row>
    <row r="124" spans="2:65" s="13" customFormat="1" ht="10.15">
      <c r="B124" s="155"/>
      <c r="D124" s="148" t="s">
        <v>144</v>
      </c>
      <c r="E124" s="156" t="s">
        <v>1</v>
      </c>
      <c r="F124" s="157" t="s">
        <v>470</v>
      </c>
      <c r="H124" s="156" t="s">
        <v>1</v>
      </c>
      <c r="I124" s="158"/>
      <c r="L124" s="155"/>
      <c r="M124" s="159"/>
      <c r="T124" s="160"/>
      <c r="AT124" s="156" t="s">
        <v>144</v>
      </c>
      <c r="AU124" s="156" t="s">
        <v>88</v>
      </c>
      <c r="AV124" s="13" t="s">
        <v>86</v>
      </c>
      <c r="AW124" s="13" t="s">
        <v>34</v>
      </c>
      <c r="AX124" s="13" t="s">
        <v>78</v>
      </c>
      <c r="AY124" s="156" t="s">
        <v>136</v>
      </c>
    </row>
    <row r="125" spans="2:65" s="13" customFormat="1" ht="10.15">
      <c r="B125" s="155"/>
      <c r="D125" s="148" t="s">
        <v>144</v>
      </c>
      <c r="E125" s="156" t="s">
        <v>1</v>
      </c>
      <c r="F125" s="157" t="s">
        <v>998</v>
      </c>
      <c r="H125" s="156" t="s">
        <v>1</v>
      </c>
      <c r="I125" s="158"/>
      <c r="L125" s="155"/>
      <c r="M125" s="159"/>
      <c r="T125" s="160"/>
      <c r="AT125" s="156" t="s">
        <v>144</v>
      </c>
      <c r="AU125" s="156" t="s">
        <v>88</v>
      </c>
      <c r="AV125" s="13" t="s">
        <v>86</v>
      </c>
      <c r="AW125" s="13" t="s">
        <v>34</v>
      </c>
      <c r="AX125" s="13" t="s">
        <v>78</v>
      </c>
      <c r="AY125" s="156" t="s">
        <v>136</v>
      </c>
    </row>
    <row r="126" spans="2:65" s="12" customFormat="1" ht="10.15">
      <c r="B126" s="147"/>
      <c r="D126" s="148" t="s">
        <v>144</v>
      </c>
      <c r="E126" s="149" t="s">
        <v>1</v>
      </c>
      <c r="F126" s="150" t="s">
        <v>999</v>
      </c>
      <c r="H126" s="151">
        <v>115.2</v>
      </c>
      <c r="I126" s="152"/>
      <c r="L126" s="147"/>
      <c r="M126" s="153"/>
      <c r="T126" s="154"/>
      <c r="AT126" s="149" t="s">
        <v>144</v>
      </c>
      <c r="AU126" s="149" t="s">
        <v>88</v>
      </c>
      <c r="AV126" s="12" t="s">
        <v>88</v>
      </c>
      <c r="AW126" s="12" t="s">
        <v>34</v>
      </c>
      <c r="AX126" s="12" t="s">
        <v>78</v>
      </c>
      <c r="AY126" s="149" t="s">
        <v>136</v>
      </c>
    </row>
    <row r="127" spans="2:65" s="12" customFormat="1" ht="10.15">
      <c r="B127" s="147"/>
      <c r="D127" s="148" t="s">
        <v>144</v>
      </c>
      <c r="E127" s="149" t="s">
        <v>1</v>
      </c>
      <c r="F127" s="150" t="s">
        <v>1000</v>
      </c>
      <c r="H127" s="151">
        <v>2549.85</v>
      </c>
      <c r="I127" s="152"/>
      <c r="L127" s="147"/>
      <c r="M127" s="153"/>
      <c r="T127" s="154"/>
      <c r="AT127" s="149" t="s">
        <v>144</v>
      </c>
      <c r="AU127" s="149" t="s">
        <v>88</v>
      </c>
      <c r="AV127" s="12" t="s">
        <v>88</v>
      </c>
      <c r="AW127" s="12" t="s">
        <v>34</v>
      </c>
      <c r="AX127" s="12" t="s">
        <v>78</v>
      </c>
      <c r="AY127" s="149" t="s">
        <v>136</v>
      </c>
    </row>
    <row r="128" spans="2:65" s="12" customFormat="1" ht="10.15">
      <c r="B128" s="147"/>
      <c r="D128" s="148" t="s">
        <v>144</v>
      </c>
      <c r="E128" s="149" t="s">
        <v>1</v>
      </c>
      <c r="F128" s="150" t="s">
        <v>1001</v>
      </c>
      <c r="H128" s="151">
        <v>-2462.0360000000001</v>
      </c>
      <c r="I128" s="152"/>
      <c r="L128" s="147"/>
      <c r="M128" s="153"/>
      <c r="T128" s="154"/>
      <c r="AT128" s="149" t="s">
        <v>144</v>
      </c>
      <c r="AU128" s="149" t="s">
        <v>88</v>
      </c>
      <c r="AV128" s="12" t="s">
        <v>88</v>
      </c>
      <c r="AW128" s="12" t="s">
        <v>34</v>
      </c>
      <c r="AX128" s="12" t="s">
        <v>78</v>
      </c>
      <c r="AY128" s="149" t="s">
        <v>136</v>
      </c>
    </row>
    <row r="129" spans="2:65" s="14" customFormat="1" ht="10.15">
      <c r="B129" s="161"/>
      <c r="D129" s="148" t="s">
        <v>144</v>
      </c>
      <c r="E129" s="162" t="s">
        <v>1</v>
      </c>
      <c r="F129" s="163" t="s">
        <v>157</v>
      </c>
      <c r="H129" s="164">
        <v>203.01399999999967</v>
      </c>
      <c r="I129" s="165"/>
      <c r="L129" s="161"/>
      <c r="M129" s="166"/>
      <c r="T129" s="167"/>
      <c r="AT129" s="162" t="s">
        <v>144</v>
      </c>
      <c r="AU129" s="162" t="s">
        <v>88</v>
      </c>
      <c r="AV129" s="14" t="s">
        <v>142</v>
      </c>
      <c r="AW129" s="14" t="s">
        <v>34</v>
      </c>
      <c r="AX129" s="14" t="s">
        <v>86</v>
      </c>
      <c r="AY129" s="162" t="s">
        <v>136</v>
      </c>
    </row>
    <row r="130" spans="2:65" s="1" customFormat="1" ht="24.2" customHeight="1">
      <c r="B130" s="32"/>
      <c r="C130" s="133" t="s">
        <v>88</v>
      </c>
      <c r="D130" s="133" t="s">
        <v>138</v>
      </c>
      <c r="E130" s="134" t="s">
        <v>1002</v>
      </c>
      <c r="F130" s="135" t="s">
        <v>1003</v>
      </c>
      <c r="G130" s="136" t="s">
        <v>160</v>
      </c>
      <c r="H130" s="137">
        <v>101.50700000000001</v>
      </c>
      <c r="I130" s="138"/>
      <c r="J130" s="139">
        <f>ROUND(I130*H130,2)</f>
        <v>0</v>
      </c>
      <c r="K130" s="140"/>
      <c r="L130" s="32"/>
      <c r="M130" s="141" t="s">
        <v>1</v>
      </c>
      <c r="N130" s="142" t="s">
        <v>43</v>
      </c>
      <c r="P130" s="143">
        <f>O130*H130</f>
        <v>0</v>
      </c>
      <c r="Q130" s="143">
        <v>0</v>
      </c>
      <c r="R130" s="143">
        <f>Q130*H130</f>
        <v>0</v>
      </c>
      <c r="S130" s="143">
        <v>0.22</v>
      </c>
      <c r="T130" s="144">
        <f>S130*H130</f>
        <v>22.33154</v>
      </c>
      <c r="AR130" s="145" t="s">
        <v>142</v>
      </c>
      <c r="AT130" s="145" t="s">
        <v>138</v>
      </c>
      <c r="AU130" s="145" t="s">
        <v>88</v>
      </c>
      <c r="AY130" s="17" t="s">
        <v>136</v>
      </c>
      <c r="BE130" s="146">
        <f>IF(N130="základní",J130,0)</f>
        <v>0</v>
      </c>
      <c r="BF130" s="146">
        <f>IF(N130="snížená",J130,0)</f>
        <v>0</v>
      </c>
      <c r="BG130" s="146">
        <f>IF(N130="zákl. přenesená",J130,0)</f>
        <v>0</v>
      </c>
      <c r="BH130" s="146">
        <f>IF(N130="sníž. přenesená",J130,0)</f>
        <v>0</v>
      </c>
      <c r="BI130" s="146">
        <f>IF(N130="nulová",J130,0)</f>
        <v>0</v>
      </c>
      <c r="BJ130" s="17" t="s">
        <v>86</v>
      </c>
      <c r="BK130" s="146">
        <f>ROUND(I130*H130,2)</f>
        <v>0</v>
      </c>
      <c r="BL130" s="17" t="s">
        <v>142</v>
      </c>
      <c r="BM130" s="145" t="s">
        <v>1004</v>
      </c>
    </row>
    <row r="131" spans="2:65" s="13" customFormat="1" ht="10.15">
      <c r="B131" s="155"/>
      <c r="D131" s="148" t="s">
        <v>144</v>
      </c>
      <c r="E131" s="156" t="s">
        <v>1</v>
      </c>
      <c r="F131" s="157" t="s">
        <v>470</v>
      </c>
      <c r="H131" s="156" t="s">
        <v>1</v>
      </c>
      <c r="I131" s="158"/>
      <c r="L131" s="155"/>
      <c r="M131" s="159"/>
      <c r="T131" s="160"/>
      <c r="AT131" s="156" t="s">
        <v>144</v>
      </c>
      <c r="AU131" s="156" t="s">
        <v>88</v>
      </c>
      <c r="AV131" s="13" t="s">
        <v>86</v>
      </c>
      <c r="AW131" s="13" t="s">
        <v>34</v>
      </c>
      <c r="AX131" s="13" t="s">
        <v>78</v>
      </c>
      <c r="AY131" s="156" t="s">
        <v>136</v>
      </c>
    </row>
    <row r="132" spans="2:65" s="13" customFormat="1" ht="10.15">
      <c r="B132" s="155"/>
      <c r="D132" s="148" t="s">
        <v>144</v>
      </c>
      <c r="E132" s="156" t="s">
        <v>1</v>
      </c>
      <c r="F132" s="157" t="s">
        <v>998</v>
      </c>
      <c r="H132" s="156" t="s">
        <v>1</v>
      </c>
      <c r="I132" s="158"/>
      <c r="L132" s="155"/>
      <c r="M132" s="159"/>
      <c r="T132" s="160"/>
      <c r="AT132" s="156" t="s">
        <v>144</v>
      </c>
      <c r="AU132" s="156" t="s">
        <v>88</v>
      </c>
      <c r="AV132" s="13" t="s">
        <v>86</v>
      </c>
      <c r="AW132" s="13" t="s">
        <v>34</v>
      </c>
      <c r="AX132" s="13" t="s">
        <v>78</v>
      </c>
      <c r="AY132" s="156" t="s">
        <v>136</v>
      </c>
    </row>
    <row r="133" spans="2:65" s="12" customFormat="1" ht="10.15">
      <c r="B133" s="147"/>
      <c r="D133" s="148" t="s">
        <v>144</v>
      </c>
      <c r="E133" s="149" t="s">
        <v>1</v>
      </c>
      <c r="F133" s="150" t="s">
        <v>1005</v>
      </c>
      <c r="H133" s="151">
        <v>57.6</v>
      </c>
      <c r="I133" s="152"/>
      <c r="L133" s="147"/>
      <c r="M133" s="153"/>
      <c r="T133" s="154"/>
      <c r="AT133" s="149" t="s">
        <v>144</v>
      </c>
      <c r="AU133" s="149" t="s">
        <v>88</v>
      </c>
      <c r="AV133" s="12" t="s">
        <v>88</v>
      </c>
      <c r="AW133" s="12" t="s">
        <v>34</v>
      </c>
      <c r="AX133" s="12" t="s">
        <v>78</v>
      </c>
      <c r="AY133" s="149" t="s">
        <v>136</v>
      </c>
    </row>
    <row r="134" spans="2:65" s="12" customFormat="1" ht="10.15">
      <c r="B134" s="147"/>
      <c r="D134" s="148" t="s">
        <v>144</v>
      </c>
      <c r="E134" s="149" t="s">
        <v>1</v>
      </c>
      <c r="F134" s="150" t="s">
        <v>1006</v>
      </c>
      <c r="H134" s="151">
        <v>1274.925</v>
      </c>
      <c r="I134" s="152"/>
      <c r="L134" s="147"/>
      <c r="M134" s="153"/>
      <c r="T134" s="154"/>
      <c r="AT134" s="149" t="s">
        <v>144</v>
      </c>
      <c r="AU134" s="149" t="s">
        <v>88</v>
      </c>
      <c r="AV134" s="12" t="s">
        <v>88</v>
      </c>
      <c r="AW134" s="12" t="s">
        <v>34</v>
      </c>
      <c r="AX134" s="12" t="s">
        <v>78</v>
      </c>
      <c r="AY134" s="149" t="s">
        <v>136</v>
      </c>
    </row>
    <row r="135" spans="2:65" s="12" customFormat="1" ht="10.15">
      <c r="B135" s="147"/>
      <c r="D135" s="148" t="s">
        <v>144</v>
      </c>
      <c r="E135" s="149" t="s">
        <v>1</v>
      </c>
      <c r="F135" s="150" t="s">
        <v>1007</v>
      </c>
      <c r="H135" s="151">
        <v>-1231.018</v>
      </c>
      <c r="I135" s="152"/>
      <c r="L135" s="147"/>
      <c r="M135" s="153"/>
      <c r="T135" s="154"/>
      <c r="AT135" s="149" t="s">
        <v>144</v>
      </c>
      <c r="AU135" s="149" t="s">
        <v>88</v>
      </c>
      <c r="AV135" s="12" t="s">
        <v>88</v>
      </c>
      <c r="AW135" s="12" t="s">
        <v>34</v>
      </c>
      <c r="AX135" s="12" t="s">
        <v>78</v>
      </c>
      <c r="AY135" s="149" t="s">
        <v>136</v>
      </c>
    </row>
    <row r="136" spans="2:65" s="14" customFormat="1" ht="10.15">
      <c r="B136" s="161"/>
      <c r="D136" s="148" t="s">
        <v>144</v>
      </c>
      <c r="E136" s="162" t="s">
        <v>1</v>
      </c>
      <c r="F136" s="163" t="s">
        <v>157</v>
      </c>
      <c r="H136" s="164">
        <v>101.50699999999983</v>
      </c>
      <c r="I136" s="165"/>
      <c r="L136" s="161"/>
      <c r="M136" s="166"/>
      <c r="T136" s="167"/>
      <c r="AT136" s="162" t="s">
        <v>144</v>
      </c>
      <c r="AU136" s="162" t="s">
        <v>88</v>
      </c>
      <c r="AV136" s="14" t="s">
        <v>142</v>
      </c>
      <c r="AW136" s="14" t="s">
        <v>34</v>
      </c>
      <c r="AX136" s="14" t="s">
        <v>86</v>
      </c>
      <c r="AY136" s="162" t="s">
        <v>136</v>
      </c>
    </row>
    <row r="137" spans="2:65" s="1" customFormat="1" ht="33" customHeight="1">
      <c r="B137" s="32"/>
      <c r="C137" s="133" t="s">
        <v>149</v>
      </c>
      <c r="D137" s="133" t="s">
        <v>138</v>
      </c>
      <c r="E137" s="134" t="s">
        <v>1008</v>
      </c>
      <c r="F137" s="135" t="s">
        <v>1009</v>
      </c>
      <c r="G137" s="136" t="s">
        <v>160</v>
      </c>
      <c r="H137" s="137">
        <v>101.50700000000001</v>
      </c>
      <c r="I137" s="138"/>
      <c r="J137" s="139">
        <f>ROUND(I137*H137,2)</f>
        <v>0</v>
      </c>
      <c r="K137" s="140"/>
      <c r="L137" s="32"/>
      <c r="M137" s="141" t="s">
        <v>1</v>
      </c>
      <c r="N137" s="142" t="s">
        <v>43</v>
      </c>
      <c r="P137" s="143">
        <f>O137*H137</f>
        <v>0</v>
      </c>
      <c r="Q137" s="143">
        <v>6.0000000000000002E-5</v>
      </c>
      <c r="R137" s="143">
        <f>Q137*H137</f>
        <v>6.09042E-3</v>
      </c>
      <c r="S137" s="143">
        <v>0.115</v>
      </c>
      <c r="T137" s="144">
        <f>S137*H137</f>
        <v>11.673305000000001</v>
      </c>
      <c r="AR137" s="145" t="s">
        <v>142</v>
      </c>
      <c r="AT137" s="145" t="s">
        <v>138</v>
      </c>
      <c r="AU137" s="145" t="s">
        <v>88</v>
      </c>
      <c r="AY137" s="17" t="s">
        <v>136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7" t="s">
        <v>86</v>
      </c>
      <c r="BK137" s="146">
        <f>ROUND(I137*H137,2)</f>
        <v>0</v>
      </c>
      <c r="BL137" s="17" t="s">
        <v>142</v>
      </c>
      <c r="BM137" s="145" t="s">
        <v>1010</v>
      </c>
    </row>
    <row r="138" spans="2:65" s="13" customFormat="1" ht="10.15">
      <c r="B138" s="155"/>
      <c r="D138" s="148" t="s">
        <v>144</v>
      </c>
      <c r="E138" s="156" t="s">
        <v>1</v>
      </c>
      <c r="F138" s="157" t="s">
        <v>470</v>
      </c>
      <c r="H138" s="156" t="s">
        <v>1</v>
      </c>
      <c r="I138" s="158"/>
      <c r="L138" s="155"/>
      <c r="M138" s="159"/>
      <c r="T138" s="160"/>
      <c r="AT138" s="156" t="s">
        <v>144</v>
      </c>
      <c r="AU138" s="156" t="s">
        <v>88</v>
      </c>
      <c r="AV138" s="13" t="s">
        <v>86</v>
      </c>
      <c r="AW138" s="13" t="s">
        <v>34</v>
      </c>
      <c r="AX138" s="13" t="s">
        <v>78</v>
      </c>
      <c r="AY138" s="156" t="s">
        <v>136</v>
      </c>
    </row>
    <row r="139" spans="2:65" s="13" customFormat="1" ht="10.15">
      <c r="B139" s="155"/>
      <c r="D139" s="148" t="s">
        <v>144</v>
      </c>
      <c r="E139" s="156" t="s">
        <v>1</v>
      </c>
      <c r="F139" s="157" t="s">
        <v>998</v>
      </c>
      <c r="H139" s="156" t="s">
        <v>1</v>
      </c>
      <c r="I139" s="158"/>
      <c r="L139" s="155"/>
      <c r="M139" s="159"/>
      <c r="T139" s="160"/>
      <c r="AT139" s="156" t="s">
        <v>144</v>
      </c>
      <c r="AU139" s="156" t="s">
        <v>88</v>
      </c>
      <c r="AV139" s="13" t="s">
        <v>86</v>
      </c>
      <c r="AW139" s="13" t="s">
        <v>34</v>
      </c>
      <c r="AX139" s="13" t="s">
        <v>78</v>
      </c>
      <c r="AY139" s="156" t="s">
        <v>136</v>
      </c>
    </row>
    <row r="140" spans="2:65" s="12" customFormat="1" ht="10.15">
      <c r="B140" s="147"/>
      <c r="D140" s="148" t="s">
        <v>144</v>
      </c>
      <c r="E140" s="149" t="s">
        <v>1</v>
      </c>
      <c r="F140" s="150" t="s">
        <v>1005</v>
      </c>
      <c r="H140" s="151">
        <v>57.6</v>
      </c>
      <c r="I140" s="152"/>
      <c r="L140" s="147"/>
      <c r="M140" s="153"/>
      <c r="T140" s="154"/>
      <c r="AT140" s="149" t="s">
        <v>144</v>
      </c>
      <c r="AU140" s="149" t="s">
        <v>88</v>
      </c>
      <c r="AV140" s="12" t="s">
        <v>88</v>
      </c>
      <c r="AW140" s="12" t="s">
        <v>34</v>
      </c>
      <c r="AX140" s="12" t="s">
        <v>78</v>
      </c>
      <c r="AY140" s="149" t="s">
        <v>136</v>
      </c>
    </row>
    <row r="141" spans="2:65" s="12" customFormat="1" ht="10.15">
      <c r="B141" s="147"/>
      <c r="D141" s="148" t="s">
        <v>144</v>
      </c>
      <c r="E141" s="149" t="s">
        <v>1</v>
      </c>
      <c r="F141" s="150" t="s">
        <v>1006</v>
      </c>
      <c r="H141" s="151">
        <v>1274.925</v>
      </c>
      <c r="I141" s="152"/>
      <c r="L141" s="147"/>
      <c r="M141" s="153"/>
      <c r="T141" s="154"/>
      <c r="AT141" s="149" t="s">
        <v>144</v>
      </c>
      <c r="AU141" s="149" t="s">
        <v>88</v>
      </c>
      <c r="AV141" s="12" t="s">
        <v>88</v>
      </c>
      <c r="AW141" s="12" t="s">
        <v>34</v>
      </c>
      <c r="AX141" s="12" t="s">
        <v>78</v>
      </c>
      <c r="AY141" s="149" t="s">
        <v>136</v>
      </c>
    </row>
    <row r="142" spans="2:65" s="12" customFormat="1" ht="10.15">
      <c r="B142" s="147"/>
      <c r="D142" s="148" t="s">
        <v>144</v>
      </c>
      <c r="E142" s="149" t="s">
        <v>1</v>
      </c>
      <c r="F142" s="150" t="s">
        <v>1007</v>
      </c>
      <c r="H142" s="151">
        <v>-1231.018</v>
      </c>
      <c r="I142" s="152"/>
      <c r="L142" s="147"/>
      <c r="M142" s="153"/>
      <c r="T142" s="154"/>
      <c r="AT142" s="149" t="s">
        <v>144</v>
      </c>
      <c r="AU142" s="149" t="s">
        <v>88</v>
      </c>
      <c r="AV142" s="12" t="s">
        <v>88</v>
      </c>
      <c r="AW142" s="12" t="s">
        <v>34</v>
      </c>
      <c r="AX142" s="12" t="s">
        <v>78</v>
      </c>
      <c r="AY142" s="149" t="s">
        <v>136</v>
      </c>
    </row>
    <row r="143" spans="2:65" s="14" customFormat="1" ht="10.15">
      <c r="B143" s="161"/>
      <c r="D143" s="148" t="s">
        <v>144</v>
      </c>
      <c r="E143" s="162" t="s">
        <v>1</v>
      </c>
      <c r="F143" s="163" t="s">
        <v>157</v>
      </c>
      <c r="H143" s="164">
        <v>101.50699999999983</v>
      </c>
      <c r="I143" s="165"/>
      <c r="L143" s="161"/>
      <c r="M143" s="166"/>
      <c r="T143" s="167"/>
      <c r="AT143" s="162" t="s">
        <v>144</v>
      </c>
      <c r="AU143" s="162" t="s">
        <v>88</v>
      </c>
      <c r="AV143" s="14" t="s">
        <v>142</v>
      </c>
      <c r="AW143" s="14" t="s">
        <v>34</v>
      </c>
      <c r="AX143" s="14" t="s">
        <v>86</v>
      </c>
      <c r="AY143" s="162" t="s">
        <v>136</v>
      </c>
    </row>
    <row r="144" spans="2:65" s="11" customFormat="1" ht="22.8" customHeight="1">
      <c r="B144" s="121"/>
      <c r="D144" s="122" t="s">
        <v>77</v>
      </c>
      <c r="E144" s="131" t="s">
        <v>163</v>
      </c>
      <c r="F144" s="131" t="s">
        <v>1011</v>
      </c>
      <c r="I144" s="124"/>
      <c r="J144" s="132">
        <f>BK144</f>
        <v>0</v>
      </c>
      <c r="L144" s="121"/>
      <c r="M144" s="126"/>
      <c r="P144" s="127">
        <f>SUM(P145:P178)</f>
        <v>0</v>
      </c>
      <c r="R144" s="127">
        <f>SUM(R145:R178)</f>
        <v>0</v>
      </c>
      <c r="T144" s="128">
        <f>SUM(T145:T178)</f>
        <v>0</v>
      </c>
      <c r="AR144" s="122" t="s">
        <v>86</v>
      </c>
      <c r="AT144" s="129" t="s">
        <v>77</v>
      </c>
      <c r="AU144" s="129" t="s">
        <v>86</v>
      </c>
      <c r="AY144" s="122" t="s">
        <v>136</v>
      </c>
      <c r="BK144" s="130">
        <f>SUM(BK145:BK178)</f>
        <v>0</v>
      </c>
    </row>
    <row r="145" spans="2:65" s="1" customFormat="1" ht="24.2" customHeight="1">
      <c r="B145" s="32"/>
      <c r="C145" s="133" t="s">
        <v>142</v>
      </c>
      <c r="D145" s="133" t="s">
        <v>138</v>
      </c>
      <c r="E145" s="134" t="s">
        <v>1012</v>
      </c>
      <c r="F145" s="135" t="s">
        <v>1013</v>
      </c>
      <c r="G145" s="136" t="s">
        <v>160</v>
      </c>
      <c r="H145" s="137">
        <v>101.50700000000001</v>
      </c>
      <c r="I145" s="138"/>
      <c r="J145" s="139">
        <f>ROUND(I145*H145,2)</f>
        <v>0</v>
      </c>
      <c r="K145" s="140"/>
      <c r="L145" s="32"/>
      <c r="M145" s="141" t="s">
        <v>1</v>
      </c>
      <c r="N145" s="142" t="s">
        <v>43</v>
      </c>
      <c r="P145" s="143">
        <f>O145*H145</f>
        <v>0</v>
      </c>
      <c r="Q145" s="143">
        <v>0</v>
      </c>
      <c r="R145" s="143">
        <f>Q145*H145</f>
        <v>0</v>
      </c>
      <c r="S145" s="143">
        <v>0</v>
      </c>
      <c r="T145" s="144">
        <f>S145*H145</f>
        <v>0</v>
      </c>
      <c r="AR145" s="145" t="s">
        <v>142</v>
      </c>
      <c r="AT145" s="145" t="s">
        <v>138</v>
      </c>
      <c r="AU145" s="145" t="s">
        <v>88</v>
      </c>
      <c r="AY145" s="17" t="s">
        <v>136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7" t="s">
        <v>86</v>
      </c>
      <c r="BK145" s="146">
        <f>ROUND(I145*H145,2)</f>
        <v>0</v>
      </c>
      <c r="BL145" s="17" t="s">
        <v>142</v>
      </c>
      <c r="BM145" s="145" t="s">
        <v>1014</v>
      </c>
    </row>
    <row r="146" spans="2:65" s="12" customFormat="1" ht="10.15">
      <c r="B146" s="147"/>
      <c r="D146" s="148" t="s">
        <v>144</v>
      </c>
      <c r="E146" s="149" t="s">
        <v>1</v>
      </c>
      <c r="F146" s="150" t="s">
        <v>1015</v>
      </c>
      <c r="H146" s="151">
        <v>1332.5250000000001</v>
      </c>
      <c r="I146" s="152"/>
      <c r="L146" s="147"/>
      <c r="M146" s="153"/>
      <c r="T146" s="154"/>
      <c r="AT146" s="149" t="s">
        <v>144</v>
      </c>
      <c r="AU146" s="149" t="s">
        <v>88</v>
      </c>
      <c r="AV146" s="12" t="s">
        <v>88</v>
      </c>
      <c r="AW146" s="12" t="s">
        <v>34</v>
      </c>
      <c r="AX146" s="12" t="s">
        <v>78</v>
      </c>
      <c r="AY146" s="149" t="s">
        <v>136</v>
      </c>
    </row>
    <row r="147" spans="2:65" s="12" customFormat="1" ht="10.15">
      <c r="B147" s="147"/>
      <c r="D147" s="148" t="s">
        <v>144</v>
      </c>
      <c r="E147" s="149" t="s">
        <v>1</v>
      </c>
      <c r="F147" s="150" t="s">
        <v>1007</v>
      </c>
      <c r="H147" s="151">
        <v>-1231.018</v>
      </c>
      <c r="I147" s="152"/>
      <c r="L147" s="147"/>
      <c r="M147" s="153"/>
      <c r="T147" s="154"/>
      <c r="AT147" s="149" t="s">
        <v>144</v>
      </c>
      <c r="AU147" s="149" t="s">
        <v>88</v>
      </c>
      <c r="AV147" s="12" t="s">
        <v>88</v>
      </c>
      <c r="AW147" s="12" t="s">
        <v>34</v>
      </c>
      <c r="AX147" s="12" t="s">
        <v>78</v>
      </c>
      <c r="AY147" s="149" t="s">
        <v>136</v>
      </c>
    </row>
    <row r="148" spans="2:65" s="14" customFormat="1" ht="10.15">
      <c r="B148" s="161"/>
      <c r="D148" s="148" t="s">
        <v>144</v>
      </c>
      <c r="E148" s="162" t="s">
        <v>1</v>
      </c>
      <c r="F148" s="163" t="s">
        <v>157</v>
      </c>
      <c r="H148" s="164">
        <v>101.50700000000006</v>
      </c>
      <c r="I148" s="165"/>
      <c r="L148" s="161"/>
      <c r="M148" s="166"/>
      <c r="T148" s="167"/>
      <c r="AT148" s="162" t="s">
        <v>144</v>
      </c>
      <c r="AU148" s="162" t="s">
        <v>88</v>
      </c>
      <c r="AV148" s="14" t="s">
        <v>142</v>
      </c>
      <c r="AW148" s="14" t="s">
        <v>34</v>
      </c>
      <c r="AX148" s="14" t="s">
        <v>86</v>
      </c>
      <c r="AY148" s="162" t="s">
        <v>136</v>
      </c>
    </row>
    <row r="149" spans="2:65" s="1" customFormat="1" ht="24.2" customHeight="1">
      <c r="B149" s="32"/>
      <c r="C149" s="133" t="s">
        <v>163</v>
      </c>
      <c r="D149" s="133" t="s">
        <v>138</v>
      </c>
      <c r="E149" s="134" t="s">
        <v>1016</v>
      </c>
      <c r="F149" s="135" t="s">
        <v>1017</v>
      </c>
      <c r="G149" s="136" t="s">
        <v>160</v>
      </c>
      <c r="H149" s="137">
        <v>101.50700000000001</v>
      </c>
      <c r="I149" s="138"/>
      <c r="J149" s="139">
        <f>ROUND(I149*H149,2)</f>
        <v>0</v>
      </c>
      <c r="K149" s="140"/>
      <c r="L149" s="32"/>
      <c r="M149" s="141" t="s">
        <v>1</v>
      </c>
      <c r="N149" s="142" t="s">
        <v>43</v>
      </c>
      <c r="P149" s="143">
        <f>O149*H149</f>
        <v>0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AR149" s="145" t="s">
        <v>142</v>
      </c>
      <c r="AT149" s="145" t="s">
        <v>138</v>
      </c>
      <c r="AU149" s="145" t="s">
        <v>88</v>
      </c>
      <c r="AY149" s="17" t="s">
        <v>136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7" t="s">
        <v>86</v>
      </c>
      <c r="BK149" s="146">
        <f>ROUND(I149*H149,2)</f>
        <v>0</v>
      </c>
      <c r="BL149" s="17" t="s">
        <v>142</v>
      </c>
      <c r="BM149" s="145" t="s">
        <v>1018</v>
      </c>
    </row>
    <row r="150" spans="2:65" s="12" customFormat="1" ht="10.15">
      <c r="B150" s="147"/>
      <c r="D150" s="148" t="s">
        <v>144</v>
      </c>
      <c r="E150" s="149" t="s">
        <v>1</v>
      </c>
      <c r="F150" s="150" t="s">
        <v>1015</v>
      </c>
      <c r="H150" s="151">
        <v>1332.5250000000001</v>
      </c>
      <c r="I150" s="152"/>
      <c r="L150" s="147"/>
      <c r="M150" s="153"/>
      <c r="T150" s="154"/>
      <c r="AT150" s="149" t="s">
        <v>144</v>
      </c>
      <c r="AU150" s="149" t="s">
        <v>88</v>
      </c>
      <c r="AV150" s="12" t="s">
        <v>88</v>
      </c>
      <c r="AW150" s="12" t="s">
        <v>34</v>
      </c>
      <c r="AX150" s="12" t="s">
        <v>78</v>
      </c>
      <c r="AY150" s="149" t="s">
        <v>136</v>
      </c>
    </row>
    <row r="151" spans="2:65" s="12" customFormat="1" ht="10.15">
      <c r="B151" s="147"/>
      <c r="D151" s="148" t="s">
        <v>144</v>
      </c>
      <c r="E151" s="149" t="s">
        <v>1</v>
      </c>
      <c r="F151" s="150" t="s">
        <v>1007</v>
      </c>
      <c r="H151" s="151">
        <v>-1231.018</v>
      </c>
      <c r="I151" s="152"/>
      <c r="L151" s="147"/>
      <c r="M151" s="153"/>
      <c r="T151" s="154"/>
      <c r="AT151" s="149" t="s">
        <v>144</v>
      </c>
      <c r="AU151" s="149" t="s">
        <v>88</v>
      </c>
      <c r="AV151" s="12" t="s">
        <v>88</v>
      </c>
      <c r="AW151" s="12" t="s">
        <v>34</v>
      </c>
      <c r="AX151" s="12" t="s">
        <v>78</v>
      </c>
      <c r="AY151" s="149" t="s">
        <v>136</v>
      </c>
    </row>
    <row r="152" spans="2:65" s="14" customFormat="1" ht="10.15">
      <c r="B152" s="161"/>
      <c r="D152" s="148" t="s">
        <v>144</v>
      </c>
      <c r="E152" s="162" t="s">
        <v>1</v>
      </c>
      <c r="F152" s="163" t="s">
        <v>157</v>
      </c>
      <c r="H152" s="164">
        <v>101.50700000000006</v>
      </c>
      <c r="I152" s="165"/>
      <c r="L152" s="161"/>
      <c r="M152" s="166"/>
      <c r="T152" s="167"/>
      <c r="AT152" s="162" t="s">
        <v>144</v>
      </c>
      <c r="AU152" s="162" t="s">
        <v>88</v>
      </c>
      <c r="AV152" s="14" t="s">
        <v>142</v>
      </c>
      <c r="AW152" s="14" t="s">
        <v>34</v>
      </c>
      <c r="AX152" s="14" t="s">
        <v>86</v>
      </c>
      <c r="AY152" s="162" t="s">
        <v>136</v>
      </c>
    </row>
    <row r="153" spans="2:65" s="1" customFormat="1" ht="24.2" customHeight="1">
      <c r="B153" s="32"/>
      <c r="C153" s="133" t="s">
        <v>167</v>
      </c>
      <c r="D153" s="133" t="s">
        <v>138</v>
      </c>
      <c r="E153" s="134" t="s">
        <v>1019</v>
      </c>
      <c r="F153" s="135" t="s">
        <v>1020</v>
      </c>
      <c r="G153" s="136" t="s">
        <v>160</v>
      </c>
      <c r="H153" s="137">
        <v>101.50700000000001</v>
      </c>
      <c r="I153" s="138"/>
      <c r="J153" s="139">
        <f>ROUND(I153*H153,2)</f>
        <v>0</v>
      </c>
      <c r="K153" s="140"/>
      <c r="L153" s="32"/>
      <c r="M153" s="141" t="s">
        <v>1</v>
      </c>
      <c r="N153" s="142" t="s">
        <v>43</v>
      </c>
      <c r="P153" s="143">
        <f>O153*H153</f>
        <v>0</v>
      </c>
      <c r="Q153" s="143">
        <v>0</v>
      </c>
      <c r="R153" s="143">
        <f>Q153*H153</f>
        <v>0</v>
      </c>
      <c r="S153" s="143">
        <v>0</v>
      </c>
      <c r="T153" s="144">
        <f>S153*H153</f>
        <v>0</v>
      </c>
      <c r="AR153" s="145" t="s">
        <v>142</v>
      </c>
      <c r="AT153" s="145" t="s">
        <v>138</v>
      </c>
      <c r="AU153" s="145" t="s">
        <v>88</v>
      </c>
      <c r="AY153" s="17" t="s">
        <v>136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7" t="s">
        <v>86</v>
      </c>
      <c r="BK153" s="146">
        <f>ROUND(I153*H153,2)</f>
        <v>0</v>
      </c>
      <c r="BL153" s="17" t="s">
        <v>142</v>
      </c>
      <c r="BM153" s="145" t="s">
        <v>1021</v>
      </c>
    </row>
    <row r="154" spans="2:65" s="12" customFormat="1" ht="10.15">
      <c r="B154" s="147"/>
      <c r="D154" s="148" t="s">
        <v>144</v>
      </c>
      <c r="E154" s="149" t="s">
        <v>1</v>
      </c>
      <c r="F154" s="150" t="s">
        <v>1015</v>
      </c>
      <c r="H154" s="151">
        <v>1332.5250000000001</v>
      </c>
      <c r="I154" s="152"/>
      <c r="L154" s="147"/>
      <c r="M154" s="153"/>
      <c r="T154" s="154"/>
      <c r="AT154" s="149" t="s">
        <v>144</v>
      </c>
      <c r="AU154" s="149" t="s">
        <v>88</v>
      </c>
      <c r="AV154" s="12" t="s">
        <v>88</v>
      </c>
      <c r="AW154" s="12" t="s">
        <v>34</v>
      </c>
      <c r="AX154" s="12" t="s">
        <v>78</v>
      </c>
      <c r="AY154" s="149" t="s">
        <v>136</v>
      </c>
    </row>
    <row r="155" spans="2:65" s="12" customFormat="1" ht="10.15">
      <c r="B155" s="147"/>
      <c r="D155" s="148" t="s">
        <v>144</v>
      </c>
      <c r="E155" s="149" t="s">
        <v>1</v>
      </c>
      <c r="F155" s="150" t="s">
        <v>1007</v>
      </c>
      <c r="H155" s="151">
        <v>-1231.018</v>
      </c>
      <c r="I155" s="152"/>
      <c r="L155" s="147"/>
      <c r="M155" s="153"/>
      <c r="T155" s="154"/>
      <c r="AT155" s="149" t="s">
        <v>144</v>
      </c>
      <c r="AU155" s="149" t="s">
        <v>88</v>
      </c>
      <c r="AV155" s="12" t="s">
        <v>88</v>
      </c>
      <c r="AW155" s="12" t="s">
        <v>34</v>
      </c>
      <c r="AX155" s="12" t="s">
        <v>78</v>
      </c>
      <c r="AY155" s="149" t="s">
        <v>136</v>
      </c>
    </row>
    <row r="156" spans="2:65" s="14" customFormat="1" ht="10.15">
      <c r="B156" s="161"/>
      <c r="D156" s="148" t="s">
        <v>144</v>
      </c>
      <c r="E156" s="162" t="s">
        <v>1</v>
      </c>
      <c r="F156" s="163" t="s">
        <v>157</v>
      </c>
      <c r="H156" s="164">
        <v>101.50700000000006</v>
      </c>
      <c r="I156" s="165"/>
      <c r="L156" s="161"/>
      <c r="M156" s="166"/>
      <c r="T156" s="167"/>
      <c r="AT156" s="162" t="s">
        <v>144</v>
      </c>
      <c r="AU156" s="162" t="s">
        <v>88</v>
      </c>
      <c r="AV156" s="14" t="s">
        <v>142</v>
      </c>
      <c r="AW156" s="14" t="s">
        <v>34</v>
      </c>
      <c r="AX156" s="14" t="s">
        <v>86</v>
      </c>
      <c r="AY156" s="162" t="s">
        <v>136</v>
      </c>
    </row>
    <row r="157" spans="2:65" s="1" customFormat="1" ht="21.75" customHeight="1">
      <c r="B157" s="32"/>
      <c r="C157" s="133" t="s">
        <v>173</v>
      </c>
      <c r="D157" s="133" t="s">
        <v>138</v>
      </c>
      <c r="E157" s="134" t="s">
        <v>1022</v>
      </c>
      <c r="F157" s="135" t="s">
        <v>1023</v>
      </c>
      <c r="G157" s="136" t="s">
        <v>160</v>
      </c>
      <c r="H157" s="137">
        <v>101.50700000000001</v>
      </c>
      <c r="I157" s="138"/>
      <c r="J157" s="139">
        <f>ROUND(I157*H157,2)</f>
        <v>0</v>
      </c>
      <c r="K157" s="140"/>
      <c r="L157" s="32"/>
      <c r="M157" s="141" t="s">
        <v>1</v>
      </c>
      <c r="N157" s="142" t="s">
        <v>43</v>
      </c>
      <c r="P157" s="143">
        <f>O157*H157</f>
        <v>0</v>
      </c>
      <c r="Q157" s="143">
        <v>0</v>
      </c>
      <c r="R157" s="143">
        <f>Q157*H157</f>
        <v>0</v>
      </c>
      <c r="S157" s="143">
        <v>0</v>
      </c>
      <c r="T157" s="144">
        <f>S157*H157</f>
        <v>0</v>
      </c>
      <c r="AR157" s="145" t="s">
        <v>142</v>
      </c>
      <c r="AT157" s="145" t="s">
        <v>138</v>
      </c>
      <c r="AU157" s="145" t="s">
        <v>88</v>
      </c>
      <c r="AY157" s="17" t="s">
        <v>136</v>
      </c>
      <c r="BE157" s="146">
        <f>IF(N157="základní",J157,0)</f>
        <v>0</v>
      </c>
      <c r="BF157" s="146">
        <f>IF(N157="snížená",J157,0)</f>
        <v>0</v>
      </c>
      <c r="BG157" s="146">
        <f>IF(N157="zákl. přenesená",J157,0)</f>
        <v>0</v>
      </c>
      <c r="BH157" s="146">
        <f>IF(N157="sníž. přenesená",J157,0)</f>
        <v>0</v>
      </c>
      <c r="BI157" s="146">
        <f>IF(N157="nulová",J157,0)</f>
        <v>0</v>
      </c>
      <c r="BJ157" s="17" t="s">
        <v>86</v>
      </c>
      <c r="BK157" s="146">
        <f>ROUND(I157*H157,2)</f>
        <v>0</v>
      </c>
      <c r="BL157" s="17" t="s">
        <v>142</v>
      </c>
      <c r="BM157" s="145" t="s">
        <v>1024</v>
      </c>
    </row>
    <row r="158" spans="2:65" s="12" customFormat="1" ht="10.15">
      <c r="B158" s="147"/>
      <c r="D158" s="148" t="s">
        <v>144</v>
      </c>
      <c r="E158" s="149" t="s">
        <v>1</v>
      </c>
      <c r="F158" s="150" t="s">
        <v>1015</v>
      </c>
      <c r="H158" s="151">
        <v>1332.5250000000001</v>
      </c>
      <c r="I158" s="152"/>
      <c r="L158" s="147"/>
      <c r="M158" s="153"/>
      <c r="T158" s="154"/>
      <c r="AT158" s="149" t="s">
        <v>144</v>
      </c>
      <c r="AU158" s="149" t="s">
        <v>88</v>
      </c>
      <c r="AV158" s="12" t="s">
        <v>88</v>
      </c>
      <c r="AW158" s="12" t="s">
        <v>34</v>
      </c>
      <c r="AX158" s="12" t="s">
        <v>78</v>
      </c>
      <c r="AY158" s="149" t="s">
        <v>136</v>
      </c>
    </row>
    <row r="159" spans="2:65" s="12" customFormat="1" ht="10.15">
      <c r="B159" s="147"/>
      <c r="D159" s="148" t="s">
        <v>144</v>
      </c>
      <c r="E159" s="149" t="s">
        <v>1</v>
      </c>
      <c r="F159" s="150" t="s">
        <v>1007</v>
      </c>
      <c r="H159" s="151">
        <v>-1231.018</v>
      </c>
      <c r="I159" s="152"/>
      <c r="L159" s="147"/>
      <c r="M159" s="153"/>
      <c r="T159" s="154"/>
      <c r="AT159" s="149" t="s">
        <v>144</v>
      </c>
      <c r="AU159" s="149" t="s">
        <v>88</v>
      </c>
      <c r="AV159" s="12" t="s">
        <v>88</v>
      </c>
      <c r="AW159" s="12" t="s">
        <v>34</v>
      </c>
      <c r="AX159" s="12" t="s">
        <v>78</v>
      </c>
      <c r="AY159" s="149" t="s">
        <v>136</v>
      </c>
    </row>
    <row r="160" spans="2:65" s="14" customFormat="1" ht="10.15">
      <c r="B160" s="161"/>
      <c r="D160" s="148" t="s">
        <v>144</v>
      </c>
      <c r="E160" s="162" t="s">
        <v>1</v>
      </c>
      <c r="F160" s="163" t="s">
        <v>157</v>
      </c>
      <c r="H160" s="164">
        <v>101.50700000000006</v>
      </c>
      <c r="I160" s="165"/>
      <c r="L160" s="161"/>
      <c r="M160" s="166"/>
      <c r="T160" s="167"/>
      <c r="AT160" s="162" t="s">
        <v>144</v>
      </c>
      <c r="AU160" s="162" t="s">
        <v>88</v>
      </c>
      <c r="AV160" s="14" t="s">
        <v>142</v>
      </c>
      <c r="AW160" s="14" t="s">
        <v>34</v>
      </c>
      <c r="AX160" s="14" t="s">
        <v>86</v>
      </c>
      <c r="AY160" s="162" t="s">
        <v>136</v>
      </c>
    </row>
    <row r="161" spans="2:65" s="1" customFormat="1" ht="24.2" customHeight="1">
      <c r="B161" s="32"/>
      <c r="C161" s="133" t="s">
        <v>179</v>
      </c>
      <c r="D161" s="133" t="s">
        <v>138</v>
      </c>
      <c r="E161" s="134" t="s">
        <v>1025</v>
      </c>
      <c r="F161" s="135" t="s">
        <v>1026</v>
      </c>
      <c r="G161" s="136" t="s">
        <v>160</v>
      </c>
      <c r="H161" s="137">
        <v>25.2</v>
      </c>
      <c r="I161" s="138"/>
      <c r="J161" s="139">
        <f>ROUND(I161*H161,2)</f>
        <v>0</v>
      </c>
      <c r="K161" s="140"/>
      <c r="L161" s="32"/>
      <c r="M161" s="141" t="s">
        <v>1</v>
      </c>
      <c r="N161" s="142" t="s">
        <v>43</v>
      </c>
      <c r="P161" s="143">
        <f>O161*H161</f>
        <v>0</v>
      </c>
      <c r="Q161" s="143">
        <v>0</v>
      </c>
      <c r="R161" s="143">
        <f>Q161*H161</f>
        <v>0</v>
      </c>
      <c r="S161" s="143">
        <v>0</v>
      </c>
      <c r="T161" s="144">
        <f>S161*H161</f>
        <v>0</v>
      </c>
      <c r="AR161" s="145" t="s">
        <v>142</v>
      </c>
      <c r="AT161" s="145" t="s">
        <v>138</v>
      </c>
      <c r="AU161" s="145" t="s">
        <v>88</v>
      </c>
      <c r="AY161" s="17" t="s">
        <v>136</v>
      </c>
      <c r="BE161" s="146">
        <f>IF(N161="základní",J161,0)</f>
        <v>0</v>
      </c>
      <c r="BF161" s="146">
        <f>IF(N161="snížená",J161,0)</f>
        <v>0</v>
      </c>
      <c r="BG161" s="146">
        <f>IF(N161="zákl. přenesená",J161,0)</f>
        <v>0</v>
      </c>
      <c r="BH161" s="146">
        <f>IF(N161="sníž. přenesená",J161,0)</f>
        <v>0</v>
      </c>
      <c r="BI161" s="146">
        <f>IF(N161="nulová",J161,0)</f>
        <v>0</v>
      </c>
      <c r="BJ161" s="17" t="s">
        <v>86</v>
      </c>
      <c r="BK161" s="146">
        <f>ROUND(I161*H161,2)</f>
        <v>0</v>
      </c>
      <c r="BL161" s="17" t="s">
        <v>142</v>
      </c>
      <c r="BM161" s="145" t="s">
        <v>1027</v>
      </c>
    </row>
    <row r="162" spans="2:65" s="13" customFormat="1" ht="10.15">
      <c r="B162" s="155"/>
      <c r="D162" s="148" t="s">
        <v>144</v>
      </c>
      <c r="E162" s="156" t="s">
        <v>1</v>
      </c>
      <c r="F162" s="157" t="s">
        <v>470</v>
      </c>
      <c r="H162" s="156" t="s">
        <v>1</v>
      </c>
      <c r="I162" s="158"/>
      <c r="L162" s="155"/>
      <c r="M162" s="159"/>
      <c r="T162" s="160"/>
      <c r="AT162" s="156" t="s">
        <v>144</v>
      </c>
      <c r="AU162" s="156" t="s">
        <v>88</v>
      </c>
      <c r="AV162" s="13" t="s">
        <v>86</v>
      </c>
      <c r="AW162" s="13" t="s">
        <v>34</v>
      </c>
      <c r="AX162" s="13" t="s">
        <v>78</v>
      </c>
      <c r="AY162" s="156" t="s">
        <v>136</v>
      </c>
    </row>
    <row r="163" spans="2:65" s="12" customFormat="1" ht="10.15">
      <c r="B163" s="147"/>
      <c r="D163" s="148" t="s">
        <v>144</v>
      </c>
      <c r="E163" s="149" t="s">
        <v>1</v>
      </c>
      <c r="F163" s="150" t="s">
        <v>1028</v>
      </c>
      <c r="H163" s="151">
        <v>115.2</v>
      </c>
      <c r="I163" s="152"/>
      <c r="L163" s="147"/>
      <c r="M163" s="153"/>
      <c r="T163" s="154"/>
      <c r="AT163" s="149" t="s">
        <v>144</v>
      </c>
      <c r="AU163" s="149" t="s">
        <v>88</v>
      </c>
      <c r="AV163" s="12" t="s">
        <v>88</v>
      </c>
      <c r="AW163" s="12" t="s">
        <v>34</v>
      </c>
      <c r="AX163" s="12" t="s">
        <v>78</v>
      </c>
      <c r="AY163" s="149" t="s">
        <v>136</v>
      </c>
    </row>
    <row r="164" spans="2:65" s="12" customFormat="1" ht="10.15">
      <c r="B164" s="147"/>
      <c r="D164" s="148" t="s">
        <v>144</v>
      </c>
      <c r="E164" s="149" t="s">
        <v>1</v>
      </c>
      <c r="F164" s="150" t="s">
        <v>1029</v>
      </c>
      <c r="H164" s="151">
        <v>-90</v>
      </c>
      <c r="I164" s="152"/>
      <c r="L164" s="147"/>
      <c r="M164" s="153"/>
      <c r="T164" s="154"/>
      <c r="AT164" s="149" t="s">
        <v>144</v>
      </c>
      <c r="AU164" s="149" t="s">
        <v>88</v>
      </c>
      <c r="AV164" s="12" t="s">
        <v>88</v>
      </c>
      <c r="AW164" s="12" t="s">
        <v>34</v>
      </c>
      <c r="AX164" s="12" t="s">
        <v>78</v>
      </c>
      <c r="AY164" s="149" t="s">
        <v>136</v>
      </c>
    </row>
    <row r="165" spans="2:65" s="14" customFormat="1" ht="10.15">
      <c r="B165" s="161"/>
      <c r="D165" s="148" t="s">
        <v>144</v>
      </c>
      <c r="E165" s="162" t="s">
        <v>1</v>
      </c>
      <c r="F165" s="163" t="s">
        <v>157</v>
      </c>
      <c r="H165" s="164">
        <v>25.200000000000003</v>
      </c>
      <c r="I165" s="165"/>
      <c r="L165" s="161"/>
      <c r="M165" s="166"/>
      <c r="T165" s="167"/>
      <c r="AT165" s="162" t="s">
        <v>144</v>
      </c>
      <c r="AU165" s="162" t="s">
        <v>88</v>
      </c>
      <c r="AV165" s="14" t="s">
        <v>142</v>
      </c>
      <c r="AW165" s="14" t="s">
        <v>34</v>
      </c>
      <c r="AX165" s="14" t="s">
        <v>86</v>
      </c>
      <c r="AY165" s="162" t="s">
        <v>136</v>
      </c>
    </row>
    <row r="166" spans="2:65" s="1" customFormat="1" ht="24.2" customHeight="1">
      <c r="B166" s="32"/>
      <c r="C166" s="133" t="s">
        <v>186</v>
      </c>
      <c r="D166" s="133" t="s">
        <v>138</v>
      </c>
      <c r="E166" s="134" t="s">
        <v>1030</v>
      </c>
      <c r="F166" s="135" t="s">
        <v>1031</v>
      </c>
      <c r="G166" s="136" t="s">
        <v>160</v>
      </c>
      <c r="H166" s="137">
        <v>43.906999999999996</v>
      </c>
      <c r="I166" s="138"/>
      <c r="J166" s="139">
        <f>ROUND(I166*H166,2)</f>
        <v>0</v>
      </c>
      <c r="K166" s="140"/>
      <c r="L166" s="32"/>
      <c r="M166" s="141" t="s">
        <v>1</v>
      </c>
      <c r="N166" s="142" t="s">
        <v>43</v>
      </c>
      <c r="P166" s="143">
        <f>O166*H166</f>
        <v>0</v>
      </c>
      <c r="Q166" s="143">
        <v>0</v>
      </c>
      <c r="R166" s="143">
        <f>Q166*H166</f>
        <v>0</v>
      </c>
      <c r="S166" s="143">
        <v>0</v>
      </c>
      <c r="T166" s="144">
        <f>S166*H166</f>
        <v>0</v>
      </c>
      <c r="AR166" s="145" t="s">
        <v>142</v>
      </c>
      <c r="AT166" s="145" t="s">
        <v>138</v>
      </c>
      <c r="AU166" s="145" t="s">
        <v>88</v>
      </c>
      <c r="AY166" s="17" t="s">
        <v>136</v>
      </c>
      <c r="BE166" s="146">
        <f>IF(N166="základní",J166,0)</f>
        <v>0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7" t="s">
        <v>86</v>
      </c>
      <c r="BK166" s="146">
        <f>ROUND(I166*H166,2)</f>
        <v>0</v>
      </c>
      <c r="BL166" s="17" t="s">
        <v>142</v>
      </c>
      <c r="BM166" s="145" t="s">
        <v>1032</v>
      </c>
    </row>
    <row r="167" spans="2:65" s="13" customFormat="1" ht="10.15">
      <c r="B167" s="155"/>
      <c r="D167" s="148" t="s">
        <v>144</v>
      </c>
      <c r="E167" s="156" t="s">
        <v>1</v>
      </c>
      <c r="F167" s="157" t="s">
        <v>470</v>
      </c>
      <c r="H167" s="156" t="s">
        <v>1</v>
      </c>
      <c r="I167" s="158"/>
      <c r="L167" s="155"/>
      <c r="M167" s="159"/>
      <c r="T167" s="160"/>
      <c r="AT167" s="156" t="s">
        <v>144</v>
      </c>
      <c r="AU167" s="156" t="s">
        <v>88</v>
      </c>
      <c r="AV167" s="13" t="s">
        <v>86</v>
      </c>
      <c r="AW167" s="13" t="s">
        <v>34</v>
      </c>
      <c r="AX167" s="13" t="s">
        <v>78</v>
      </c>
      <c r="AY167" s="156" t="s">
        <v>136</v>
      </c>
    </row>
    <row r="168" spans="2:65" s="13" customFormat="1" ht="10.15">
      <c r="B168" s="155"/>
      <c r="D168" s="148" t="s">
        <v>144</v>
      </c>
      <c r="E168" s="156" t="s">
        <v>1</v>
      </c>
      <c r="F168" s="157" t="s">
        <v>998</v>
      </c>
      <c r="H168" s="156" t="s">
        <v>1</v>
      </c>
      <c r="I168" s="158"/>
      <c r="L168" s="155"/>
      <c r="M168" s="159"/>
      <c r="T168" s="160"/>
      <c r="AT168" s="156" t="s">
        <v>144</v>
      </c>
      <c r="AU168" s="156" t="s">
        <v>88</v>
      </c>
      <c r="AV168" s="13" t="s">
        <v>86</v>
      </c>
      <c r="AW168" s="13" t="s">
        <v>34</v>
      </c>
      <c r="AX168" s="13" t="s">
        <v>78</v>
      </c>
      <c r="AY168" s="156" t="s">
        <v>136</v>
      </c>
    </row>
    <row r="169" spans="2:65" s="12" customFormat="1" ht="10.15">
      <c r="B169" s="147"/>
      <c r="D169" s="148" t="s">
        <v>144</v>
      </c>
      <c r="E169" s="149" t="s">
        <v>1</v>
      </c>
      <c r="F169" s="150" t="s">
        <v>1006</v>
      </c>
      <c r="H169" s="151">
        <v>1274.925</v>
      </c>
      <c r="I169" s="152"/>
      <c r="L169" s="147"/>
      <c r="M169" s="153"/>
      <c r="T169" s="154"/>
      <c r="AT169" s="149" t="s">
        <v>144</v>
      </c>
      <c r="AU169" s="149" t="s">
        <v>88</v>
      </c>
      <c r="AV169" s="12" t="s">
        <v>88</v>
      </c>
      <c r="AW169" s="12" t="s">
        <v>34</v>
      </c>
      <c r="AX169" s="12" t="s">
        <v>78</v>
      </c>
      <c r="AY169" s="149" t="s">
        <v>136</v>
      </c>
    </row>
    <row r="170" spans="2:65" s="12" customFormat="1" ht="10.15">
      <c r="B170" s="147"/>
      <c r="D170" s="148" t="s">
        <v>144</v>
      </c>
      <c r="E170" s="149" t="s">
        <v>1</v>
      </c>
      <c r="F170" s="150" t="s">
        <v>1007</v>
      </c>
      <c r="H170" s="151">
        <v>-1231.018</v>
      </c>
      <c r="I170" s="152"/>
      <c r="L170" s="147"/>
      <c r="M170" s="153"/>
      <c r="T170" s="154"/>
      <c r="AT170" s="149" t="s">
        <v>144</v>
      </c>
      <c r="AU170" s="149" t="s">
        <v>88</v>
      </c>
      <c r="AV170" s="12" t="s">
        <v>88</v>
      </c>
      <c r="AW170" s="12" t="s">
        <v>34</v>
      </c>
      <c r="AX170" s="12" t="s">
        <v>78</v>
      </c>
      <c r="AY170" s="149" t="s">
        <v>136</v>
      </c>
    </row>
    <row r="171" spans="2:65" s="14" customFormat="1" ht="10.15">
      <c r="B171" s="161"/>
      <c r="D171" s="148" t="s">
        <v>144</v>
      </c>
      <c r="E171" s="162" t="s">
        <v>1</v>
      </c>
      <c r="F171" s="163" t="s">
        <v>157</v>
      </c>
      <c r="H171" s="164">
        <v>43.906999999999925</v>
      </c>
      <c r="I171" s="165"/>
      <c r="L171" s="161"/>
      <c r="M171" s="166"/>
      <c r="T171" s="167"/>
      <c r="AT171" s="162" t="s">
        <v>144</v>
      </c>
      <c r="AU171" s="162" t="s">
        <v>88</v>
      </c>
      <c r="AV171" s="14" t="s">
        <v>142</v>
      </c>
      <c r="AW171" s="14" t="s">
        <v>34</v>
      </c>
      <c r="AX171" s="14" t="s">
        <v>86</v>
      </c>
      <c r="AY171" s="162" t="s">
        <v>136</v>
      </c>
    </row>
    <row r="172" spans="2:65" s="1" customFormat="1" ht="33" customHeight="1">
      <c r="B172" s="32"/>
      <c r="C172" s="133" t="s">
        <v>192</v>
      </c>
      <c r="D172" s="133" t="s">
        <v>138</v>
      </c>
      <c r="E172" s="134" t="s">
        <v>1033</v>
      </c>
      <c r="F172" s="135" t="s">
        <v>1034</v>
      </c>
      <c r="G172" s="136" t="s">
        <v>160</v>
      </c>
      <c r="H172" s="137">
        <v>101.50700000000001</v>
      </c>
      <c r="I172" s="138"/>
      <c r="J172" s="139">
        <f>ROUND(I172*H172,2)</f>
        <v>0</v>
      </c>
      <c r="K172" s="140"/>
      <c r="L172" s="32"/>
      <c r="M172" s="141" t="s">
        <v>1</v>
      </c>
      <c r="N172" s="142" t="s">
        <v>43</v>
      </c>
      <c r="P172" s="143">
        <f>O172*H172</f>
        <v>0</v>
      </c>
      <c r="Q172" s="143">
        <v>0</v>
      </c>
      <c r="R172" s="143">
        <f>Q172*H172</f>
        <v>0</v>
      </c>
      <c r="S172" s="143">
        <v>0</v>
      </c>
      <c r="T172" s="144">
        <f>S172*H172</f>
        <v>0</v>
      </c>
      <c r="AR172" s="145" t="s">
        <v>142</v>
      </c>
      <c r="AT172" s="145" t="s">
        <v>138</v>
      </c>
      <c r="AU172" s="145" t="s">
        <v>88</v>
      </c>
      <c r="AY172" s="17" t="s">
        <v>136</v>
      </c>
      <c r="BE172" s="146">
        <f>IF(N172="základní",J172,0)</f>
        <v>0</v>
      </c>
      <c r="BF172" s="146">
        <f>IF(N172="snížená",J172,0)</f>
        <v>0</v>
      </c>
      <c r="BG172" s="146">
        <f>IF(N172="zákl. přenesená",J172,0)</f>
        <v>0</v>
      </c>
      <c r="BH172" s="146">
        <f>IF(N172="sníž. přenesená",J172,0)</f>
        <v>0</v>
      </c>
      <c r="BI172" s="146">
        <f>IF(N172="nulová",J172,0)</f>
        <v>0</v>
      </c>
      <c r="BJ172" s="17" t="s">
        <v>86</v>
      </c>
      <c r="BK172" s="146">
        <f>ROUND(I172*H172,2)</f>
        <v>0</v>
      </c>
      <c r="BL172" s="17" t="s">
        <v>142</v>
      </c>
      <c r="BM172" s="145" t="s">
        <v>1035</v>
      </c>
    </row>
    <row r="173" spans="2:65" s="13" customFormat="1" ht="10.15">
      <c r="B173" s="155"/>
      <c r="D173" s="148" t="s">
        <v>144</v>
      </c>
      <c r="E173" s="156" t="s">
        <v>1</v>
      </c>
      <c r="F173" s="157" t="s">
        <v>470</v>
      </c>
      <c r="H173" s="156" t="s">
        <v>1</v>
      </c>
      <c r="I173" s="158"/>
      <c r="L173" s="155"/>
      <c r="M173" s="159"/>
      <c r="T173" s="160"/>
      <c r="AT173" s="156" t="s">
        <v>144</v>
      </c>
      <c r="AU173" s="156" t="s">
        <v>88</v>
      </c>
      <c r="AV173" s="13" t="s">
        <v>86</v>
      </c>
      <c r="AW173" s="13" t="s">
        <v>34</v>
      </c>
      <c r="AX173" s="13" t="s">
        <v>78</v>
      </c>
      <c r="AY173" s="156" t="s">
        <v>136</v>
      </c>
    </row>
    <row r="174" spans="2:65" s="13" customFormat="1" ht="10.15">
      <c r="B174" s="155"/>
      <c r="D174" s="148" t="s">
        <v>144</v>
      </c>
      <c r="E174" s="156" t="s">
        <v>1</v>
      </c>
      <c r="F174" s="157" t="s">
        <v>998</v>
      </c>
      <c r="H174" s="156" t="s">
        <v>1</v>
      </c>
      <c r="I174" s="158"/>
      <c r="L174" s="155"/>
      <c r="M174" s="159"/>
      <c r="T174" s="160"/>
      <c r="AT174" s="156" t="s">
        <v>144</v>
      </c>
      <c r="AU174" s="156" t="s">
        <v>88</v>
      </c>
      <c r="AV174" s="13" t="s">
        <v>86</v>
      </c>
      <c r="AW174" s="13" t="s">
        <v>34</v>
      </c>
      <c r="AX174" s="13" t="s">
        <v>78</v>
      </c>
      <c r="AY174" s="156" t="s">
        <v>136</v>
      </c>
    </row>
    <row r="175" spans="2:65" s="12" customFormat="1" ht="10.15">
      <c r="B175" s="147"/>
      <c r="D175" s="148" t="s">
        <v>144</v>
      </c>
      <c r="E175" s="149" t="s">
        <v>1</v>
      </c>
      <c r="F175" s="150" t="s">
        <v>1005</v>
      </c>
      <c r="H175" s="151">
        <v>57.6</v>
      </c>
      <c r="I175" s="152"/>
      <c r="L175" s="147"/>
      <c r="M175" s="153"/>
      <c r="T175" s="154"/>
      <c r="AT175" s="149" t="s">
        <v>144</v>
      </c>
      <c r="AU175" s="149" t="s">
        <v>88</v>
      </c>
      <c r="AV175" s="12" t="s">
        <v>88</v>
      </c>
      <c r="AW175" s="12" t="s">
        <v>34</v>
      </c>
      <c r="AX175" s="12" t="s">
        <v>78</v>
      </c>
      <c r="AY175" s="149" t="s">
        <v>136</v>
      </c>
    </row>
    <row r="176" spans="2:65" s="12" customFormat="1" ht="10.15">
      <c r="B176" s="147"/>
      <c r="D176" s="148" t="s">
        <v>144</v>
      </c>
      <c r="E176" s="149" t="s">
        <v>1</v>
      </c>
      <c r="F176" s="150" t="s">
        <v>1006</v>
      </c>
      <c r="H176" s="151">
        <v>1274.925</v>
      </c>
      <c r="I176" s="152"/>
      <c r="L176" s="147"/>
      <c r="M176" s="153"/>
      <c r="T176" s="154"/>
      <c r="AT176" s="149" t="s">
        <v>144</v>
      </c>
      <c r="AU176" s="149" t="s">
        <v>88</v>
      </c>
      <c r="AV176" s="12" t="s">
        <v>88</v>
      </c>
      <c r="AW176" s="12" t="s">
        <v>34</v>
      </c>
      <c r="AX176" s="12" t="s">
        <v>78</v>
      </c>
      <c r="AY176" s="149" t="s">
        <v>136</v>
      </c>
    </row>
    <row r="177" spans="2:65" s="12" customFormat="1" ht="10.15">
      <c r="B177" s="147"/>
      <c r="D177" s="148" t="s">
        <v>144</v>
      </c>
      <c r="E177" s="149" t="s">
        <v>1</v>
      </c>
      <c r="F177" s="150" t="s">
        <v>1007</v>
      </c>
      <c r="H177" s="151">
        <v>-1231.018</v>
      </c>
      <c r="I177" s="152"/>
      <c r="L177" s="147"/>
      <c r="M177" s="153"/>
      <c r="T177" s="154"/>
      <c r="AT177" s="149" t="s">
        <v>144</v>
      </c>
      <c r="AU177" s="149" t="s">
        <v>88</v>
      </c>
      <c r="AV177" s="12" t="s">
        <v>88</v>
      </c>
      <c r="AW177" s="12" t="s">
        <v>34</v>
      </c>
      <c r="AX177" s="12" t="s">
        <v>78</v>
      </c>
      <c r="AY177" s="149" t="s">
        <v>136</v>
      </c>
    </row>
    <row r="178" spans="2:65" s="14" customFormat="1" ht="10.15">
      <c r="B178" s="161"/>
      <c r="D178" s="148" t="s">
        <v>144</v>
      </c>
      <c r="E178" s="162" t="s">
        <v>1</v>
      </c>
      <c r="F178" s="163" t="s">
        <v>157</v>
      </c>
      <c r="H178" s="164">
        <v>101.50699999999983</v>
      </c>
      <c r="I178" s="165"/>
      <c r="L178" s="161"/>
      <c r="M178" s="166"/>
      <c r="T178" s="167"/>
      <c r="AT178" s="162" t="s">
        <v>144</v>
      </c>
      <c r="AU178" s="162" t="s">
        <v>88</v>
      </c>
      <c r="AV178" s="14" t="s">
        <v>142</v>
      </c>
      <c r="AW178" s="14" t="s">
        <v>34</v>
      </c>
      <c r="AX178" s="14" t="s">
        <v>86</v>
      </c>
      <c r="AY178" s="162" t="s">
        <v>136</v>
      </c>
    </row>
    <row r="179" spans="2:65" s="11" customFormat="1" ht="22.8" customHeight="1">
      <c r="B179" s="121"/>
      <c r="D179" s="122" t="s">
        <v>77</v>
      </c>
      <c r="E179" s="131" t="s">
        <v>1036</v>
      </c>
      <c r="F179" s="131" t="s">
        <v>1037</v>
      </c>
      <c r="I179" s="124"/>
      <c r="J179" s="132">
        <f>BK179</f>
        <v>0</v>
      </c>
      <c r="L179" s="121"/>
      <c r="M179" s="126"/>
      <c r="P179" s="127">
        <f>SUM(P180:P194)</f>
        <v>0</v>
      </c>
      <c r="R179" s="127">
        <f>SUM(R180:R194)</f>
        <v>0</v>
      </c>
      <c r="T179" s="128">
        <f>SUM(T180:T194)</f>
        <v>0</v>
      </c>
      <c r="AR179" s="122" t="s">
        <v>86</v>
      </c>
      <c r="AT179" s="129" t="s">
        <v>77</v>
      </c>
      <c r="AU179" s="129" t="s">
        <v>86</v>
      </c>
      <c r="AY179" s="122" t="s">
        <v>136</v>
      </c>
      <c r="BK179" s="130">
        <f>SUM(BK180:BK194)</f>
        <v>0</v>
      </c>
    </row>
    <row r="180" spans="2:65" s="1" customFormat="1" ht="44.25" customHeight="1">
      <c r="B180" s="32"/>
      <c r="C180" s="133" t="s">
        <v>198</v>
      </c>
      <c r="D180" s="133" t="s">
        <v>138</v>
      </c>
      <c r="E180" s="134" t="s">
        <v>1038</v>
      </c>
      <c r="F180" s="135" t="s">
        <v>1039</v>
      </c>
      <c r="G180" s="136" t="s">
        <v>182</v>
      </c>
      <c r="H180" s="137">
        <v>58.874000000000002</v>
      </c>
      <c r="I180" s="138"/>
      <c r="J180" s="139">
        <f>ROUND(I180*H180,2)</f>
        <v>0</v>
      </c>
      <c r="K180" s="140"/>
      <c r="L180" s="32"/>
      <c r="M180" s="141" t="s">
        <v>1</v>
      </c>
      <c r="N180" s="142" t="s">
        <v>43</v>
      </c>
      <c r="P180" s="143">
        <f>O180*H180</f>
        <v>0</v>
      </c>
      <c r="Q180" s="143">
        <v>0</v>
      </c>
      <c r="R180" s="143">
        <f>Q180*H180</f>
        <v>0</v>
      </c>
      <c r="S180" s="143">
        <v>0</v>
      </c>
      <c r="T180" s="144">
        <f>S180*H180</f>
        <v>0</v>
      </c>
      <c r="AR180" s="145" t="s">
        <v>142</v>
      </c>
      <c r="AT180" s="145" t="s">
        <v>138</v>
      </c>
      <c r="AU180" s="145" t="s">
        <v>88</v>
      </c>
      <c r="AY180" s="17" t="s">
        <v>136</v>
      </c>
      <c r="BE180" s="146">
        <f>IF(N180="základní",J180,0)</f>
        <v>0</v>
      </c>
      <c r="BF180" s="146">
        <f>IF(N180="snížená",J180,0)</f>
        <v>0</v>
      </c>
      <c r="BG180" s="146">
        <f>IF(N180="zákl. přenesená",J180,0)</f>
        <v>0</v>
      </c>
      <c r="BH180" s="146">
        <f>IF(N180="sníž. přenesená",J180,0)</f>
        <v>0</v>
      </c>
      <c r="BI180" s="146">
        <f>IF(N180="nulová",J180,0)</f>
        <v>0</v>
      </c>
      <c r="BJ180" s="17" t="s">
        <v>86</v>
      </c>
      <c r="BK180" s="146">
        <f>ROUND(I180*H180,2)</f>
        <v>0</v>
      </c>
      <c r="BL180" s="17" t="s">
        <v>142</v>
      </c>
      <c r="BM180" s="145" t="s">
        <v>1040</v>
      </c>
    </row>
    <row r="181" spans="2:65" s="13" customFormat="1" ht="10.15">
      <c r="B181" s="155"/>
      <c r="D181" s="148" t="s">
        <v>144</v>
      </c>
      <c r="E181" s="156" t="s">
        <v>1</v>
      </c>
      <c r="F181" s="157" t="s">
        <v>998</v>
      </c>
      <c r="H181" s="156" t="s">
        <v>1</v>
      </c>
      <c r="I181" s="158"/>
      <c r="L181" s="155"/>
      <c r="M181" s="159"/>
      <c r="T181" s="160"/>
      <c r="AT181" s="156" t="s">
        <v>144</v>
      </c>
      <c r="AU181" s="156" t="s">
        <v>88</v>
      </c>
      <c r="AV181" s="13" t="s">
        <v>86</v>
      </c>
      <c r="AW181" s="13" t="s">
        <v>34</v>
      </c>
      <c r="AX181" s="13" t="s">
        <v>78</v>
      </c>
      <c r="AY181" s="156" t="s">
        <v>136</v>
      </c>
    </row>
    <row r="182" spans="2:65" s="12" customFormat="1" ht="10.15">
      <c r="B182" s="147"/>
      <c r="D182" s="148" t="s">
        <v>144</v>
      </c>
      <c r="E182" s="149" t="s">
        <v>1</v>
      </c>
      <c r="F182" s="150" t="s">
        <v>1041</v>
      </c>
      <c r="H182" s="151">
        <v>58.874000000000002</v>
      </c>
      <c r="I182" s="152"/>
      <c r="L182" s="147"/>
      <c r="M182" s="153"/>
      <c r="T182" s="154"/>
      <c r="AT182" s="149" t="s">
        <v>144</v>
      </c>
      <c r="AU182" s="149" t="s">
        <v>88</v>
      </c>
      <c r="AV182" s="12" t="s">
        <v>88</v>
      </c>
      <c r="AW182" s="12" t="s">
        <v>34</v>
      </c>
      <c r="AX182" s="12" t="s">
        <v>86</v>
      </c>
      <c r="AY182" s="149" t="s">
        <v>136</v>
      </c>
    </row>
    <row r="183" spans="2:65" s="1" customFormat="1" ht="44.25" customHeight="1">
      <c r="B183" s="32"/>
      <c r="C183" s="133" t="s">
        <v>205</v>
      </c>
      <c r="D183" s="133" t="s">
        <v>138</v>
      </c>
      <c r="E183" s="134" t="s">
        <v>1042</v>
      </c>
      <c r="F183" s="135" t="s">
        <v>1043</v>
      </c>
      <c r="G183" s="136" t="s">
        <v>182</v>
      </c>
      <c r="H183" s="137">
        <v>34.005000000000003</v>
      </c>
      <c r="I183" s="138"/>
      <c r="J183" s="139">
        <f>ROUND(I183*H183,2)</f>
        <v>0</v>
      </c>
      <c r="K183" s="140"/>
      <c r="L183" s="32"/>
      <c r="M183" s="141" t="s">
        <v>1</v>
      </c>
      <c r="N183" s="142" t="s">
        <v>43</v>
      </c>
      <c r="P183" s="143">
        <f>O183*H183</f>
        <v>0</v>
      </c>
      <c r="Q183" s="143">
        <v>0</v>
      </c>
      <c r="R183" s="143">
        <f>Q183*H183</f>
        <v>0</v>
      </c>
      <c r="S183" s="143">
        <v>0</v>
      </c>
      <c r="T183" s="144">
        <f>S183*H183</f>
        <v>0</v>
      </c>
      <c r="AR183" s="145" t="s">
        <v>142</v>
      </c>
      <c r="AT183" s="145" t="s">
        <v>138</v>
      </c>
      <c r="AU183" s="145" t="s">
        <v>88</v>
      </c>
      <c r="AY183" s="17" t="s">
        <v>136</v>
      </c>
      <c r="BE183" s="146">
        <f>IF(N183="základní",J183,0)</f>
        <v>0</v>
      </c>
      <c r="BF183" s="146">
        <f>IF(N183="snížená",J183,0)</f>
        <v>0</v>
      </c>
      <c r="BG183" s="146">
        <f>IF(N183="zákl. přenesená",J183,0)</f>
        <v>0</v>
      </c>
      <c r="BH183" s="146">
        <f>IF(N183="sníž. přenesená",J183,0)</f>
        <v>0</v>
      </c>
      <c r="BI183" s="146">
        <f>IF(N183="nulová",J183,0)</f>
        <v>0</v>
      </c>
      <c r="BJ183" s="17" t="s">
        <v>86</v>
      </c>
      <c r="BK183" s="146">
        <f>ROUND(I183*H183,2)</f>
        <v>0</v>
      </c>
      <c r="BL183" s="17" t="s">
        <v>142</v>
      </c>
      <c r="BM183" s="145" t="s">
        <v>1044</v>
      </c>
    </row>
    <row r="184" spans="2:65" s="13" customFormat="1" ht="10.15">
      <c r="B184" s="155"/>
      <c r="D184" s="148" t="s">
        <v>144</v>
      </c>
      <c r="E184" s="156" t="s">
        <v>1</v>
      </c>
      <c r="F184" s="157" t="s">
        <v>998</v>
      </c>
      <c r="H184" s="156" t="s">
        <v>1</v>
      </c>
      <c r="I184" s="158"/>
      <c r="L184" s="155"/>
      <c r="M184" s="159"/>
      <c r="T184" s="160"/>
      <c r="AT184" s="156" t="s">
        <v>144</v>
      </c>
      <c r="AU184" s="156" t="s">
        <v>88</v>
      </c>
      <c r="AV184" s="13" t="s">
        <v>86</v>
      </c>
      <c r="AW184" s="13" t="s">
        <v>34</v>
      </c>
      <c r="AX184" s="13" t="s">
        <v>78</v>
      </c>
      <c r="AY184" s="156" t="s">
        <v>136</v>
      </c>
    </row>
    <row r="185" spans="2:65" s="12" customFormat="1" ht="10.15">
      <c r="B185" s="147"/>
      <c r="D185" s="148" t="s">
        <v>144</v>
      </c>
      <c r="E185" s="149" t="s">
        <v>1</v>
      </c>
      <c r="F185" s="150" t="s">
        <v>1045</v>
      </c>
      <c r="H185" s="151">
        <v>34.005000000000003</v>
      </c>
      <c r="I185" s="152"/>
      <c r="L185" s="147"/>
      <c r="M185" s="153"/>
      <c r="T185" s="154"/>
      <c r="AT185" s="149" t="s">
        <v>144</v>
      </c>
      <c r="AU185" s="149" t="s">
        <v>88</v>
      </c>
      <c r="AV185" s="12" t="s">
        <v>88</v>
      </c>
      <c r="AW185" s="12" t="s">
        <v>34</v>
      </c>
      <c r="AX185" s="12" t="s">
        <v>86</v>
      </c>
      <c r="AY185" s="149" t="s">
        <v>136</v>
      </c>
    </row>
    <row r="186" spans="2:65" s="1" customFormat="1" ht="21.75" customHeight="1">
      <c r="B186" s="32"/>
      <c r="C186" s="133" t="s">
        <v>211</v>
      </c>
      <c r="D186" s="133" t="s">
        <v>138</v>
      </c>
      <c r="E186" s="134" t="s">
        <v>1046</v>
      </c>
      <c r="F186" s="135" t="s">
        <v>1047</v>
      </c>
      <c r="G186" s="136" t="s">
        <v>182</v>
      </c>
      <c r="H186" s="137">
        <v>92.879000000000005</v>
      </c>
      <c r="I186" s="138"/>
      <c r="J186" s="139">
        <f>ROUND(I186*H186,2)</f>
        <v>0</v>
      </c>
      <c r="K186" s="140"/>
      <c r="L186" s="32"/>
      <c r="M186" s="141" t="s">
        <v>1</v>
      </c>
      <c r="N186" s="142" t="s">
        <v>43</v>
      </c>
      <c r="P186" s="143">
        <f>O186*H186</f>
        <v>0</v>
      </c>
      <c r="Q186" s="143">
        <v>0</v>
      </c>
      <c r="R186" s="143">
        <f>Q186*H186</f>
        <v>0</v>
      </c>
      <c r="S186" s="143">
        <v>0</v>
      </c>
      <c r="T186" s="144">
        <f>S186*H186</f>
        <v>0</v>
      </c>
      <c r="AR186" s="145" t="s">
        <v>142</v>
      </c>
      <c r="AT186" s="145" t="s">
        <v>138</v>
      </c>
      <c r="AU186" s="145" t="s">
        <v>88</v>
      </c>
      <c r="AY186" s="17" t="s">
        <v>136</v>
      </c>
      <c r="BE186" s="146">
        <f>IF(N186="základní",J186,0)</f>
        <v>0</v>
      </c>
      <c r="BF186" s="146">
        <f>IF(N186="snížená",J186,0)</f>
        <v>0</v>
      </c>
      <c r="BG186" s="146">
        <f>IF(N186="zákl. přenesená",J186,0)</f>
        <v>0</v>
      </c>
      <c r="BH186" s="146">
        <f>IF(N186="sníž. přenesená",J186,0)</f>
        <v>0</v>
      </c>
      <c r="BI186" s="146">
        <f>IF(N186="nulová",J186,0)</f>
        <v>0</v>
      </c>
      <c r="BJ186" s="17" t="s">
        <v>86</v>
      </c>
      <c r="BK186" s="146">
        <f>ROUND(I186*H186,2)</f>
        <v>0</v>
      </c>
      <c r="BL186" s="17" t="s">
        <v>142</v>
      </c>
      <c r="BM186" s="145" t="s">
        <v>1048</v>
      </c>
    </row>
    <row r="187" spans="2:65" s="13" customFormat="1" ht="10.15">
      <c r="B187" s="155"/>
      <c r="D187" s="148" t="s">
        <v>144</v>
      </c>
      <c r="E187" s="156" t="s">
        <v>1</v>
      </c>
      <c r="F187" s="157" t="s">
        <v>998</v>
      </c>
      <c r="H187" s="156" t="s">
        <v>1</v>
      </c>
      <c r="I187" s="158"/>
      <c r="L187" s="155"/>
      <c r="M187" s="159"/>
      <c r="T187" s="160"/>
      <c r="AT187" s="156" t="s">
        <v>144</v>
      </c>
      <c r="AU187" s="156" t="s">
        <v>88</v>
      </c>
      <c r="AV187" s="13" t="s">
        <v>86</v>
      </c>
      <c r="AW187" s="13" t="s">
        <v>34</v>
      </c>
      <c r="AX187" s="13" t="s">
        <v>78</v>
      </c>
      <c r="AY187" s="156" t="s">
        <v>136</v>
      </c>
    </row>
    <row r="188" spans="2:65" s="12" customFormat="1" ht="10.15">
      <c r="B188" s="147"/>
      <c r="D188" s="148" t="s">
        <v>144</v>
      </c>
      <c r="E188" s="149" t="s">
        <v>1</v>
      </c>
      <c r="F188" s="150" t="s">
        <v>1045</v>
      </c>
      <c r="H188" s="151">
        <v>34.005000000000003</v>
      </c>
      <c r="I188" s="152"/>
      <c r="L188" s="147"/>
      <c r="M188" s="153"/>
      <c r="T188" s="154"/>
      <c r="AT188" s="149" t="s">
        <v>144</v>
      </c>
      <c r="AU188" s="149" t="s">
        <v>88</v>
      </c>
      <c r="AV188" s="12" t="s">
        <v>88</v>
      </c>
      <c r="AW188" s="12" t="s">
        <v>34</v>
      </c>
      <c r="AX188" s="12" t="s">
        <v>78</v>
      </c>
      <c r="AY188" s="149" t="s">
        <v>136</v>
      </c>
    </row>
    <row r="189" spans="2:65" s="12" customFormat="1" ht="10.15">
      <c r="B189" s="147"/>
      <c r="D189" s="148" t="s">
        <v>144</v>
      </c>
      <c r="E189" s="149" t="s">
        <v>1</v>
      </c>
      <c r="F189" s="150" t="s">
        <v>1041</v>
      </c>
      <c r="H189" s="151">
        <v>58.874000000000002</v>
      </c>
      <c r="I189" s="152"/>
      <c r="L189" s="147"/>
      <c r="M189" s="153"/>
      <c r="T189" s="154"/>
      <c r="AT189" s="149" t="s">
        <v>144</v>
      </c>
      <c r="AU189" s="149" t="s">
        <v>88</v>
      </c>
      <c r="AV189" s="12" t="s">
        <v>88</v>
      </c>
      <c r="AW189" s="12" t="s">
        <v>34</v>
      </c>
      <c r="AX189" s="12" t="s">
        <v>78</v>
      </c>
      <c r="AY189" s="149" t="s">
        <v>136</v>
      </c>
    </row>
    <row r="190" spans="2:65" s="14" customFormat="1" ht="10.15">
      <c r="B190" s="161"/>
      <c r="D190" s="148" t="s">
        <v>144</v>
      </c>
      <c r="E190" s="162" t="s">
        <v>1</v>
      </c>
      <c r="F190" s="163" t="s">
        <v>157</v>
      </c>
      <c r="H190" s="164">
        <v>92.879000000000005</v>
      </c>
      <c r="I190" s="165"/>
      <c r="L190" s="161"/>
      <c r="M190" s="166"/>
      <c r="T190" s="167"/>
      <c r="AT190" s="162" t="s">
        <v>144</v>
      </c>
      <c r="AU190" s="162" t="s">
        <v>88</v>
      </c>
      <c r="AV190" s="14" t="s">
        <v>142</v>
      </c>
      <c r="AW190" s="14" t="s">
        <v>34</v>
      </c>
      <c r="AX190" s="14" t="s">
        <v>86</v>
      </c>
      <c r="AY190" s="162" t="s">
        <v>136</v>
      </c>
    </row>
    <row r="191" spans="2:65" s="1" customFormat="1" ht="24.2" customHeight="1">
      <c r="B191" s="32"/>
      <c r="C191" s="133" t="s">
        <v>217</v>
      </c>
      <c r="D191" s="133" t="s">
        <v>138</v>
      </c>
      <c r="E191" s="134" t="s">
        <v>1049</v>
      </c>
      <c r="F191" s="135" t="s">
        <v>1050</v>
      </c>
      <c r="G191" s="136" t="s">
        <v>182</v>
      </c>
      <c r="H191" s="137">
        <v>835.91099999999994</v>
      </c>
      <c r="I191" s="138"/>
      <c r="J191" s="139">
        <f>ROUND(I191*H191,2)</f>
        <v>0</v>
      </c>
      <c r="K191" s="140"/>
      <c r="L191" s="32"/>
      <c r="M191" s="141" t="s">
        <v>1</v>
      </c>
      <c r="N191" s="142" t="s">
        <v>43</v>
      </c>
      <c r="P191" s="143">
        <f>O191*H191</f>
        <v>0</v>
      </c>
      <c r="Q191" s="143">
        <v>0</v>
      </c>
      <c r="R191" s="143">
        <f>Q191*H191</f>
        <v>0</v>
      </c>
      <c r="S191" s="143">
        <v>0</v>
      </c>
      <c r="T191" s="144">
        <f>S191*H191</f>
        <v>0</v>
      </c>
      <c r="AR191" s="145" t="s">
        <v>142</v>
      </c>
      <c r="AT191" s="145" t="s">
        <v>138</v>
      </c>
      <c r="AU191" s="145" t="s">
        <v>88</v>
      </c>
      <c r="AY191" s="17" t="s">
        <v>136</v>
      </c>
      <c r="BE191" s="146">
        <f>IF(N191="základní",J191,0)</f>
        <v>0</v>
      </c>
      <c r="BF191" s="146">
        <f>IF(N191="snížená",J191,0)</f>
        <v>0</v>
      </c>
      <c r="BG191" s="146">
        <f>IF(N191="zákl. přenesená",J191,0)</f>
        <v>0</v>
      </c>
      <c r="BH191" s="146">
        <f>IF(N191="sníž. přenesená",J191,0)</f>
        <v>0</v>
      </c>
      <c r="BI191" s="146">
        <f>IF(N191="nulová",J191,0)</f>
        <v>0</v>
      </c>
      <c r="BJ191" s="17" t="s">
        <v>86</v>
      </c>
      <c r="BK191" s="146">
        <f>ROUND(I191*H191,2)</f>
        <v>0</v>
      </c>
      <c r="BL191" s="17" t="s">
        <v>142</v>
      </c>
      <c r="BM191" s="145" t="s">
        <v>1051</v>
      </c>
    </row>
    <row r="192" spans="2:65" s="13" customFormat="1" ht="10.15">
      <c r="B192" s="155"/>
      <c r="D192" s="148" t="s">
        <v>144</v>
      </c>
      <c r="E192" s="156" t="s">
        <v>1</v>
      </c>
      <c r="F192" s="157" t="s">
        <v>998</v>
      </c>
      <c r="H192" s="156" t="s">
        <v>1</v>
      </c>
      <c r="I192" s="158"/>
      <c r="L192" s="155"/>
      <c r="M192" s="159"/>
      <c r="T192" s="160"/>
      <c r="AT192" s="156" t="s">
        <v>144</v>
      </c>
      <c r="AU192" s="156" t="s">
        <v>88</v>
      </c>
      <c r="AV192" s="13" t="s">
        <v>86</v>
      </c>
      <c r="AW192" s="13" t="s">
        <v>34</v>
      </c>
      <c r="AX192" s="13" t="s">
        <v>78</v>
      </c>
      <c r="AY192" s="156" t="s">
        <v>136</v>
      </c>
    </row>
    <row r="193" spans="2:51" s="12" customFormat="1" ht="10.15">
      <c r="B193" s="147"/>
      <c r="D193" s="148" t="s">
        <v>144</v>
      </c>
      <c r="E193" s="149" t="s">
        <v>1</v>
      </c>
      <c r="F193" s="150" t="s">
        <v>1052</v>
      </c>
      <c r="H193" s="151">
        <v>835.91099999999994</v>
      </c>
      <c r="I193" s="152"/>
      <c r="L193" s="147"/>
      <c r="M193" s="153"/>
      <c r="T193" s="154"/>
      <c r="AT193" s="149" t="s">
        <v>144</v>
      </c>
      <c r="AU193" s="149" t="s">
        <v>88</v>
      </c>
      <c r="AV193" s="12" t="s">
        <v>88</v>
      </c>
      <c r="AW193" s="12" t="s">
        <v>34</v>
      </c>
      <c r="AX193" s="12" t="s">
        <v>78</v>
      </c>
      <c r="AY193" s="149" t="s">
        <v>136</v>
      </c>
    </row>
    <row r="194" spans="2:51" s="14" customFormat="1" ht="10.15">
      <c r="B194" s="161"/>
      <c r="D194" s="148" t="s">
        <v>144</v>
      </c>
      <c r="E194" s="162" t="s">
        <v>1</v>
      </c>
      <c r="F194" s="163" t="s">
        <v>157</v>
      </c>
      <c r="H194" s="164">
        <v>835.91099999999994</v>
      </c>
      <c r="I194" s="165"/>
      <c r="L194" s="161"/>
      <c r="M194" s="193"/>
      <c r="N194" s="194"/>
      <c r="O194" s="194"/>
      <c r="P194" s="194"/>
      <c r="Q194" s="194"/>
      <c r="R194" s="194"/>
      <c r="S194" s="194"/>
      <c r="T194" s="195"/>
      <c r="AT194" s="162" t="s">
        <v>144</v>
      </c>
      <c r="AU194" s="162" t="s">
        <v>88</v>
      </c>
      <c r="AV194" s="14" t="s">
        <v>142</v>
      </c>
      <c r="AW194" s="14" t="s">
        <v>34</v>
      </c>
      <c r="AX194" s="14" t="s">
        <v>86</v>
      </c>
      <c r="AY194" s="162" t="s">
        <v>136</v>
      </c>
    </row>
    <row r="195" spans="2:51" s="1" customFormat="1" ht="6.95" customHeight="1">
      <c r="B195" s="44"/>
      <c r="C195" s="45"/>
      <c r="D195" s="45"/>
      <c r="E195" s="45"/>
      <c r="F195" s="45"/>
      <c r="G195" s="45"/>
      <c r="H195" s="45"/>
      <c r="I195" s="45"/>
      <c r="J195" s="45"/>
      <c r="K195" s="45"/>
      <c r="L195" s="32"/>
    </row>
  </sheetData>
  <sheetProtection algorithmName="SHA-512" hashValue="VC6qri+hWjaNKGPL4f9P5P9SsWHvzrmYhz2vpxfuxlhtQ0JWWtZR06iZKfFE1oxCrAYppMRSTT+P3JwA4sHmDg==" saltValue="V+WEQnwm6ULhXw0hMhyDWvSUyKLLOnEXqURv3+p0yDYbEXN+NNwopMbknys22L1XG4ui9FKQRUEpqV2DfnbWMA==" spinCount="100000" sheet="1" objects="1" scenarios="1" formatColumns="0" formatRows="0" autoFilter="0"/>
  <autoFilter ref="C119:K194" xr:uid="{00000000-0009-0000-0000-000005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17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103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107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34" t="str">
        <f>'Rekapitulace stavby'!K6</f>
        <v>Prodloužení splaškové kanalizace a vodovodu Ludvíkov a Velké Losiny</v>
      </c>
      <c r="F7" s="235"/>
      <c r="G7" s="235"/>
      <c r="H7" s="235"/>
      <c r="L7" s="20"/>
    </row>
    <row r="8" spans="2:46" s="1" customFormat="1" ht="12" customHeight="1">
      <c r="B8" s="32"/>
      <c r="D8" s="27" t="s">
        <v>108</v>
      </c>
      <c r="L8" s="32"/>
    </row>
    <row r="9" spans="2:46" s="1" customFormat="1" ht="16.5" customHeight="1">
      <c r="B9" s="32"/>
      <c r="E9" s="196" t="s">
        <v>1053</v>
      </c>
      <c r="F9" s="236"/>
      <c r="G9" s="236"/>
      <c r="H9" s="236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7. 2. 2025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7" t="str">
        <f>'Rekapitulace stavby'!E14</f>
        <v>Vyplň údaj</v>
      </c>
      <c r="F18" s="218"/>
      <c r="G18" s="218"/>
      <c r="H18" s="218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36</v>
      </c>
      <c r="I24" s="27" t="s">
        <v>28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9"/>
      <c r="E27" s="223" t="s">
        <v>1</v>
      </c>
      <c r="F27" s="223"/>
      <c r="G27" s="223"/>
      <c r="H27" s="223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5" customHeight="1">
      <c r="B30" s="32"/>
      <c r="D30" s="90" t="s">
        <v>38</v>
      </c>
      <c r="J30" s="66">
        <f>ROUND(J121,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5" t="s">
        <v>42</v>
      </c>
      <c r="E33" s="27" t="s">
        <v>43</v>
      </c>
      <c r="F33" s="91">
        <f>ROUND((SUM(BE121:BE216)),  2)</f>
        <v>0</v>
      </c>
      <c r="I33" s="92">
        <v>0.21</v>
      </c>
      <c r="J33" s="91">
        <f>ROUND(((SUM(BE121:BE216))*I33),  2)</f>
        <v>0</v>
      </c>
      <c r="L33" s="32"/>
    </row>
    <row r="34" spans="2:12" s="1" customFormat="1" ht="14.45" customHeight="1">
      <c r="B34" s="32"/>
      <c r="E34" s="27" t="s">
        <v>44</v>
      </c>
      <c r="F34" s="91">
        <f>ROUND((SUM(BF121:BF216)),  2)</f>
        <v>0</v>
      </c>
      <c r="I34" s="92">
        <v>0.15</v>
      </c>
      <c r="J34" s="91">
        <f>ROUND(((SUM(BF121:BF216))*I34),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91">
        <f>ROUND((SUM(BG121:BG216)),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91">
        <f>ROUND((SUM(BH121:BH216)),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91">
        <f>ROUND((SUM(BI121:BI216)),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45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2.75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2.75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110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34" t="str">
        <f>E7</f>
        <v>Prodloužení splaškové kanalizace a vodovodu Ludvíkov a Velké Losiny</v>
      </c>
      <c r="F85" s="235"/>
      <c r="G85" s="235"/>
      <c r="H85" s="235"/>
      <c r="L85" s="32"/>
    </row>
    <row r="86" spans="2:47" s="1" customFormat="1" ht="12" customHeight="1">
      <c r="B86" s="32"/>
      <c r="C86" s="27" t="s">
        <v>108</v>
      </c>
      <c r="L86" s="32"/>
    </row>
    <row r="87" spans="2:47" s="1" customFormat="1" ht="16.5" customHeight="1">
      <c r="B87" s="32"/>
      <c r="E87" s="196" t="str">
        <f>E9</f>
        <v>IO 08_1U - Obnova povrchů - vodovod - uznatelné</v>
      </c>
      <c r="F87" s="236"/>
      <c r="G87" s="236"/>
      <c r="H87" s="23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Velké Losiny</v>
      </c>
      <c r="I89" s="27" t="s">
        <v>22</v>
      </c>
      <c r="J89" s="52" t="str">
        <f>IF(J12="","",J12)</f>
        <v>7. 2. 2025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Obec Velké Losiny</v>
      </c>
      <c r="I91" s="27" t="s">
        <v>31</v>
      </c>
      <c r="J91" s="30" t="str">
        <f>E21</f>
        <v>IGEA s.r.o.</v>
      </c>
      <c r="L91" s="32"/>
    </row>
    <row r="92" spans="2:47" s="1" customFormat="1" ht="15.2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R.Vojtěchová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111</v>
      </c>
      <c r="D94" s="93"/>
      <c r="E94" s="93"/>
      <c r="F94" s="93"/>
      <c r="G94" s="93"/>
      <c r="H94" s="93"/>
      <c r="I94" s="93"/>
      <c r="J94" s="102" t="s">
        <v>112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113</v>
      </c>
      <c r="J96" s="66">
        <f>J121</f>
        <v>0</v>
      </c>
      <c r="L96" s="32"/>
      <c r="AU96" s="17" t="s">
        <v>114</v>
      </c>
    </row>
    <row r="97" spans="2:12" s="8" customFormat="1" ht="24.95" customHeight="1">
      <c r="B97" s="104"/>
      <c r="D97" s="105" t="s">
        <v>115</v>
      </c>
      <c r="E97" s="106"/>
      <c r="F97" s="106"/>
      <c r="G97" s="106"/>
      <c r="H97" s="106"/>
      <c r="I97" s="106"/>
      <c r="J97" s="107">
        <f>J122</f>
        <v>0</v>
      </c>
      <c r="L97" s="104"/>
    </row>
    <row r="98" spans="2:12" s="9" customFormat="1" ht="19.899999999999999" customHeight="1">
      <c r="B98" s="108"/>
      <c r="D98" s="109" t="s">
        <v>116</v>
      </c>
      <c r="E98" s="110"/>
      <c r="F98" s="110"/>
      <c r="G98" s="110"/>
      <c r="H98" s="110"/>
      <c r="I98" s="110"/>
      <c r="J98" s="111">
        <f>J123</f>
        <v>0</v>
      </c>
      <c r="L98" s="108"/>
    </row>
    <row r="99" spans="2:12" s="9" customFormat="1" ht="19.899999999999999" customHeight="1">
      <c r="B99" s="108"/>
      <c r="D99" s="109" t="s">
        <v>118</v>
      </c>
      <c r="E99" s="110"/>
      <c r="F99" s="110"/>
      <c r="G99" s="110"/>
      <c r="H99" s="110"/>
      <c r="I99" s="110"/>
      <c r="J99" s="111">
        <f>J164</f>
        <v>0</v>
      </c>
      <c r="L99" s="108"/>
    </row>
    <row r="100" spans="2:12" s="9" customFormat="1" ht="19.899999999999999" customHeight="1">
      <c r="B100" s="108"/>
      <c r="D100" s="109" t="s">
        <v>993</v>
      </c>
      <c r="E100" s="110"/>
      <c r="F100" s="110"/>
      <c r="G100" s="110"/>
      <c r="H100" s="110"/>
      <c r="I100" s="110"/>
      <c r="J100" s="111">
        <f>J167</f>
        <v>0</v>
      </c>
      <c r="L100" s="108"/>
    </row>
    <row r="101" spans="2:12" s="9" customFormat="1" ht="19.899999999999999" customHeight="1">
      <c r="B101" s="108"/>
      <c r="D101" s="109" t="s">
        <v>994</v>
      </c>
      <c r="E101" s="110"/>
      <c r="F101" s="110"/>
      <c r="G101" s="110"/>
      <c r="H101" s="110"/>
      <c r="I101" s="110"/>
      <c r="J101" s="111">
        <f>J201</f>
        <v>0</v>
      </c>
      <c r="L101" s="108"/>
    </row>
    <row r="102" spans="2:12" s="1" customFormat="1" ht="21.85" customHeight="1">
      <c r="B102" s="32"/>
      <c r="L102" s="32"/>
    </row>
    <row r="103" spans="2:12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12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12" s="1" customFormat="1" ht="24.95" customHeight="1">
      <c r="B108" s="32"/>
      <c r="C108" s="21" t="s">
        <v>121</v>
      </c>
      <c r="L108" s="32"/>
    </row>
    <row r="109" spans="2:12" s="1" customFormat="1" ht="6.95" customHeight="1">
      <c r="B109" s="32"/>
      <c r="L109" s="32"/>
    </row>
    <row r="110" spans="2:12" s="1" customFormat="1" ht="12" customHeight="1">
      <c r="B110" s="32"/>
      <c r="C110" s="27" t="s">
        <v>16</v>
      </c>
      <c r="L110" s="32"/>
    </row>
    <row r="111" spans="2:12" s="1" customFormat="1" ht="26.25" customHeight="1">
      <c r="B111" s="32"/>
      <c r="E111" s="234" t="str">
        <f>E7</f>
        <v>Prodloužení splaškové kanalizace a vodovodu Ludvíkov a Velké Losiny</v>
      </c>
      <c r="F111" s="235"/>
      <c r="G111" s="235"/>
      <c r="H111" s="235"/>
      <c r="L111" s="32"/>
    </row>
    <row r="112" spans="2:12" s="1" customFormat="1" ht="12" customHeight="1">
      <c r="B112" s="32"/>
      <c r="C112" s="27" t="s">
        <v>108</v>
      </c>
      <c r="L112" s="32"/>
    </row>
    <row r="113" spans="2:65" s="1" customFormat="1" ht="16.5" customHeight="1">
      <c r="B113" s="32"/>
      <c r="E113" s="196" t="str">
        <f>E9</f>
        <v>IO 08_1U - Obnova povrchů - vodovod - uznatelné</v>
      </c>
      <c r="F113" s="236"/>
      <c r="G113" s="236"/>
      <c r="H113" s="236"/>
      <c r="L113" s="32"/>
    </row>
    <row r="114" spans="2:65" s="1" customFormat="1" ht="6.95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F12</f>
        <v>Velké Losiny</v>
      </c>
      <c r="I115" s="27" t="s">
        <v>22</v>
      </c>
      <c r="J115" s="52" t="str">
        <f>IF(J12="","",J12)</f>
        <v>7. 2. 2025</v>
      </c>
      <c r="L115" s="32"/>
    </row>
    <row r="116" spans="2:65" s="1" customFormat="1" ht="6.95" customHeight="1">
      <c r="B116" s="32"/>
      <c r="L116" s="32"/>
    </row>
    <row r="117" spans="2:65" s="1" customFormat="1" ht="15.2" customHeight="1">
      <c r="B117" s="32"/>
      <c r="C117" s="27" t="s">
        <v>24</v>
      </c>
      <c r="F117" s="25" t="str">
        <f>E15</f>
        <v>Obec Velké Losiny</v>
      </c>
      <c r="I117" s="27" t="s">
        <v>31</v>
      </c>
      <c r="J117" s="30" t="str">
        <f>E21</f>
        <v>IGEA s.r.o.</v>
      </c>
      <c r="L117" s="32"/>
    </row>
    <row r="118" spans="2:65" s="1" customFormat="1" ht="15.2" customHeight="1">
      <c r="B118" s="32"/>
      <c r="C118" s="27" t="s">
        <v>29</v>
      </c>
      <c r="F118" s="25" t="str">
        <f>IF(E18="","",E18)</f>
        <v>Vyplň údaj</v>
      </c>
      <c r="I118" s="27" t="s">
        <v>35</v>
      </c>
      <c r="J118" s="30" t="str">
        <f>E24</f>
        <v>R.Vojtěchová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2"/>
      <c r="C120" s="113" t="s">
        <v>122</v>
      </c>
      <c r="D120" s="114" t="s">
        <v>63</v>
      </c>
      <c r="E120" s="114" t="s">
        <v>59</v>
      </c>
      <c r="F120" s="114" t="s">
        <v>60</v>
      </c>
      <c r="G120" s="114" t="s">
        <v>123</v>
      </c>
      <c r="H120" s="114" t="s">
        <v>124</v>
      </c>
      <c r="I120" s="114" t="s">
        <v>125</v>
      </c>
      <c r="J120" s="115" t="s">
        <v>112</v>
      </c>
      <c r="K120" s="116" t="s">
        <v>126</v>
      </c>
      <c r="L120" s="112"/>
      <c r="M120" s="59" t="s">
        <v>1</v>
      </c>
      <c r="N120" s="60" t="s">
        <v>42</v>
      </c>
      <c r="O120" s="60" t="s">
        <v>127</v>
      </c>
      <c r="P120" s="60" t="s">
        <v>128</v>
      </c>
      <c r="Q120" s="60" t="s">
        <v>129</v>
      </c>
      <c r="R120" s="60" t="s">
        <v>130</v>
      </c>
      <c r="S120" s="60" t="s">
        <v>131</v>
      </c>
      <c r="T120" s="61" t="s">
        <v>132</v>
      </c>
    </row>
    <row r="121" spans="2:65" s="1" customFormat="1" ht="22.8" customHeight="1">
      <c r="B121" s="32"/>
      <c r="C121" s="64" t="s">
        <v>133</v>
      </c>
      <c r="J121" s="117">
        <f>BK121</f>
        <v>0</v>
      </c>
      <c r="L121" s="32"/>
      <c r="M121" s="62"/>
      <c r="N121" s="53"/>
      <c r="O121" s="53"/>
      <c r="P121" s="118">
        <f>P122</f>
        <v>0</v>
      </c>
      <c r="Q121" s="53"/>
      <c r="R121" s="118">
        <f>R122</f>
        <v>24.754357679999998</v>
      </c>
      <c r="S121" s="53"/>
      <c r="T121" s="119">
        <f>T122</f>
        <v>1183.5814700000001</v>
      </c>
      <c r="AT121" s="17" t="s">
        <v>77</v>
      </c>
      <c r="AU121" s="17" t="s">
        <v>114</v>
      </c>
      <c r="BK121" s="120">
        <f>BK122</f>
        <v>0</v>
      </c>
    </row>
    <row r="122" spans="2:65" s="11" customFormat="1" ht="25.9" customHeight="1">
      <c r="B122" s="121"/>
      <c r="D122" s="122" t="s">
        <v>77</v>
      </c>
      <c r="E122" s="123" t="s">
        <v>134</v>
      </c>
      <c r="F122" s="123" t="s">
        <v>135</v>
      </c>
      <c r="I122" s="124"/>
      <c r="J122" s="125">
        <f>BK122</f>
        <v>0</v>
      </c>
      <c r="L122" s="121"/>
      <c r="M122" s="126"/>
      <c r="P122" s="127">
        <f>P123+P164+P167+P201</f>
        <v>0</v>
      </c>
      <c r="R122" s="127">
        <f>R123+R164+R167+R201</f>
        <v>24.754357679999998</v>
      </c>
      <c r="T122" s="128">
        <f>T123+T164+T167+T201</f>
        <v>1183.5814700000001</v>
      </c>
      <c r="AR122" s="122" t="s">
        <v>86</v>
      </c>
      <c r="AT122" s="129" t="s">
        <v>77</v>
      </c>
      <c r="AU122" s="129" t="s">
        <v>78</v>
      </c>
      <c r="AY122" s="122" t="s">
        <v>136</v>
      </c>
      <c r="BK122" s="130">
        <f>BK123+BK164+BK167+BK201</f>
        <v>0</v>
      </c>
    </row>
    <row r="123" spans="2:65" s="11" customFormat="1" ht="22.8" customHeight="1">
      <c r="B123" s="121"/>
      <c r="D123" s="122" t="s">
        <v>77</v>
      </c>
      <c r="E123" s="131" t="s">
        <v>86</v>
      </c>
      <c r="F123" s="131" t="s">
        <v>137</v>
      </c>
      <c r="I123" s="124"/>
      <c r="J123" s="132">
        <f>BK123</f>
        <v>0</v>
      </c>
      <c r="L123" s="121"/>
      <c r="M123" s="126"/>
      <c r="P123" s="127">
        <f>SUM(P124:P163)</f>
        <v>0</v>
      </c>
      <c r="R123" s="127">
        <f>SUM(R124:R163)</f>
        <v>8.4216080000000013E-2</v>
      </c>
      <c r="T123" s="128">
        <f>SUM(T124:T163)</f>
        <v>1183.5814700000001</v>
      </c>
      <c r="AR123" s="122" t="s">
        <v>86</v>
      </c>
      <c r="AT123" s="129" t="s">
        <v>77</v>
      </c>
      <c r="AU123" s="129" t="s">
        <v>86</v>
      </c>
      <c r="AY123" s="122" t="s">
        <v>136</v>
      </c>
      <c r="BK123" s="130">
        <f>SUM(BK124:BK163)</f>
        <v>0</v>
      </c>
    </row>
    <row r="124" spans="2:65" s="1" customFormat="1" ht="24.2" customHeight="1">
      <c r="B124" s="32"/>
      <c r="C124" s="133" t="s">
        <v>86</v>
      </c>
      <c r="D124" s="133" t="s">
        <v>138</v>
      </c>
      <c r="E124" s="134" t="s">
        <v>1054</v>
      </c>
      <c r="F124" s="135" t="s">
        <v>1055</v>
      </c>
      <c r="G124" s="136" t="s">
        <v>160</v>
      </c>
      <c r="H124" s="137">
        <v>130</v>
      </c>
      <c r="I124" s="138"/>
      <c r="J124" s="139">
        <f>ROUND(I124*H124,2)</f>
        <v>0</v>
      </c>
      <c r="K124" s="140"/>
      <c r="L124" s="32"/>
      <c r="M124" s="141" t="s">
        <v>1</v>
      </c>
      <c r="N124" s="142" t="s">
        <v>43</v>
      </c>
      <c r="P124" s="143">
        <f>O124*H124</f>
        <v>0</v>
      </c>
      <c r="Q124" s="143">
        <v>0</v>
      </c>
      <c r="R124" s="143">
        <f>Q124*H124</f>
        <v>0</v>
      </c>
      <c r="S124" s="143">
        <v>0.26</v>
      </c>
      <c r="T124" s="144">
        <f>S124*H124</f>
        <v>33.800000000000004</v>
      </c>
      <c r="AR124" s="145" t="s">
        <v>142</v>
      </c>
      <c r="AT124" s="145" t="s">
        <v>138</v>
      </c>
      <c r="AU124" s="145" t="s">
        <v>88</v>
      </c>
      <c r="AY124" s="17" t="s">
        <v>136</v>
      </c>
      <c r="BE124" s="146">
        <f>IF(N124="základní",J124,0)</f>
        <v>0</v>
      </c>
      <c r="BF124" s="146">
        <f>IF(N124="snížená",J124,0)</f>
        <v>0</v>
      </c>
      <c r="BG124" s="146">
        <f>IF(N124="zákl. přenesená",J124,0)</f>
        <v>0</v>
      </c>
      <c r="BH124" s="146">
        <f>IF(N124="sníž. přenesená",J124,0)</f>
        <v>0</v>
      </c>
      <c r="BI124" s="146">
        <f>IF(N124="nulová",J124,0)</f>
        <v>0</v>
      </c>
      <c r="BJ124" s="17" t="s">
        <v>86</v>
      </c>
      <c r="BK124" s="146">
        <f>ROUND(I124*H124,2)</f>
        <v>0</v>
      </c>
      <c r="BL124" s="17" t="s">
        <v>142</v>
      </c>
      <c r="BM124" s="145" t="s">
        <v>1056</v>
      </c>
    </row>
    <row r="125" spans="2:65" s="12" customFormat="1" ht="10.15">
      <c r="B125" s="147"/>
      <c r="D125" s="148" t="s">
        <v>144</v>
      </c>
      <c r="E125" s="149" t="s">
        <v>1</v>
      </c>
      <c r="F125" s="150" t="s">
        <v>1057</v>
      </c>
      <c r="H125" s="151">
        <v>130</v>
      </c>
      <c r="I125" s="152"/>
      <c r="L125" s="147"/>
      <c r="M125" s="153"/>
      <c r="T125" s="154"/>
      <c r="AT125" s="149" t="s">
        <v>144</v>
      </c>
      <c r="AU125" s="149" t="s">
        <v>88</v>
      </c>
      <c r="AV125" s="12" t="s">
        <v>88</v>
      </c>
      <c r="AW125" s="12" t="s">
        <v>34</v>
      </c>
      <c r="AX125" s="12" t="s">
        <v>78</v>
      </c>
      <c r="AY125" s="149" t="s">
        <v>136</v>
      </c>
    </row>
    <row r="126" spans="2:65" s="14" customFormat="1" ht="10.15">
      <c r="B126" s="161"/>
      <c r="D126" s="148" t="s">
        <v>144</v>
      </c>
      <c r="E126" s="162" t="s">
        <v>1</v>
      </c>
      <c r="F126" s="163" t="s">
        <v>157</v>
      </c>
      <c r="H126" s="164">
        <v>130</v>
      </c>
      <c r="I126" s="165"/>
      <c r="L126" s="161"/>
      <c r="M126" s="166"/>
      <c r="T126" s="167"/>
      <c r="AT126" s="162" t="s">
        <v>144</v>
      </c>
      <c r="AU126" s="162" t="s">
        <v>88</v>
      </c>
      <c r="AV126" s="14" t="s">
        <v>142</v>
      </c>
      <c r="AW126" s="14" t="s">
        <v>34</v>
      </c>
      <c r="AX126" s="14" t="s">
        <v>86</v>
      </c>
      <c r="AY126" s="162" t="s">
        <v>136</v>
      </c>
    </row>
    <row r="127" spans="2:65" s="1" customFormat="1" ht="24.2" customHeight="1">
      <c r="B127" s="32"/>
      <c r="C127" s="133" t="s">
        <v>88</v>
      </c>
      <c r="D127" s="133" t="s">
        <v>138</v>
      </c>
      <c r="E127" s="134" t="s">
        <v>1058</v>
      </c>
      <c r="F127" s="135" t="s">
        <v>1059</v>
      </c>
      <c r="G127" s="136" t="s">
        <v>160</v>
      </c>
      <c r="H127" s="137">
        <v>130</v>
      </c>
      <c r="I127" s="138"/>
      <c r="J127" s="139">
        <f>ROUND(I127*H127,2)</f>
        <v>0</v>
      </c>
      <c r="K127" s="140"/>
      <c r="L127" s="32"/>
      <c r="M127" s="141" t="s">
        <v>1</v>
      </c>
      <c r="N127" s="142" t="s">
        <v>43</v>
      </c>
      <c r="P127" s="143">
        <f>O127*H127</f>
        <v>0</v>
      </c>
      <c r="Q127" s="143">
        <v>0</v>
      </c>
      <c r="R127" s="143">
        <f>Q127*H127</f>
        <v>0</v>
      </c>
      <c r="S127" s="143">
        <v>0.18</v>
      </c>
      <c r="T127" s="144">
        <f>S127*H127</f>
        <v>23.4</v>
      </c>
      <c r="AR127" s="145" t="s">
        <v>142</v>
      </c>
      <c r="AT127" s="145" t="s">
        <v>138</v>
      </c>
      <c r="AU127" s="145" t="s">
        <v>88</v>
      </c>
      <c r="AY127" s="17" t="s">
        <v>136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7" t="s">
        <v>86</v>
      </c>
      <c r="BK127" s="146">
        <f>ROUND(I127*H127,2)</f>
        <v>0</v>
      </c>
      <c r="BL127" s="17" t="s">
        <v>142</v>
      </c>
      <c r="BM127" s="145" t="s">
        <v>1060</v>
      </c>
    </row>
    <row r="128" spans="2:65" s="13" customFormat="1" ht="10.15">
      <c r="B128" s="155"/>
      <c r="D128" s="148" t="s">
        <v>144</v>
      </c>
      <c r="E128" s="156" t="s">
        <v>1</v>
      </c>
      <c r="F128" s="157" t="s">
        <v>1061</v>
      </c>
      <c r="H128" s="156" t="s">
        <v>1</v>
      </c>
      <c r="I128" s="158"/>
      <c r="L128" s="155"/>
      <c r="M128" s="159"/>
      <c r="T128" s="160"/>
      <c r="AT128" s="156" t="s">
        <v>144</v>
      </c>
      <c r="AU128" s="156" t="s">
        <v>88</v>
      </c>
      <c r="AV128" s="13" t="s">
        <v>86</v>
      </c>
      <c r="AW128" s="13" t="s">
        <v>34</v>
      </c>
      <c r="AX128" s="13" t="s">
        <v>78</v>
      </c>
      <c r="AY128" s="156" t="s">
        <v>136</v>
      </c>
    </row>
    <row r="129" spans="2:65" s="12" customFormat="1" ht="10.15">
      <c r="B129" s="147"/>
      <c r="D129" s="148" t="s">
        <v>144</v>
      </c>
      <c r="E129" s="149" t="s">
        <v>1</v>
      </c>
      <c r="F129" s="150" t="s">
        <v>1057</v>
      </c>
      <c r="H129" s="151">
        <v>130</v>
      </c>
      <c r="I129" s="152"/>
      <c r="L129" s="147"/>
      <c r="M129" s="153"/>
      <c r="T129" s="154"/>
      <c r="AT129" s="149" t="s">
        <v>144</v>
      </c>
      <c r="AU129" s="149" t="s">
        <v>88</v>
      </c>
      <c r="AV129" s="12" t="s">
        <v>88</v>
      </c>
      <c r="AW129" s="12" t="s">
        <v>34</v>
      </c>
      <c r="AX129" s="12" t="s">
        <v>78</v>
      </c>
      <c r="AY129" s="149" t="s">
        <v>136</v>
      </c>
    </row>
    <row r="130" spans="2:65" s="14" customFormat="1" ht="10.15">
      <c r="B130" s="161"/>
      <c r="D130" s="148" t="s">
        <v>144</v>
      </c>
      <c r="E130" s="162" t="s">
        <v>1</v>
      </c>
      <c r="F130" s="163" t="s">
        <v>157</v>
      </c>
      <c r="H130" s="164">
        <v>130</v>
      </c>
      <c r="I130" s="165"/>
      <c r="L130" s="161"/>
      <c r="M130" s="166"/>
      <c r="T130" s="167"/>
      <c r="AT130" s="162" t="s">
        <v>144</v>
      </c>
      <c r="AU130" s="162" t="s">
        <v>88</v>
      </c>
      <c r="AV130" s="14" t="s">
        <v>142</v>
      </c>
      <c r="AW130" s="14" t="s">
        <v>34</v>
      </c>
      <c r="AX130" s="14" t="s">
        <v>86</v>
      </c>
      <c r="AY130" s="162" t="s">
        <v>136</v>
      </c>
    </row>
    <row r="131" spans="2:65" s="1" customFormat="1" ht="24.2" customHeight="1">
      <c r="B131" s="32"/>
      <c r="C131" s="133" t="s">
        <v>149</v>
      </c>
      <c r="D131" s="133" t="s">
        <v>138</v>
      </c>
      <c r="E131" s="134" t="s">
        <v>995</v>
      </c>
      <c r="F131" s="135" t="s">
        <v>996</v>
      </c>
      <c r="G131" s="136" t="s">
        <v>160</v>
      </c>
      <c r="H131" s="137">
        <v>2462.0360000000001</v>
      </c>
      <c r="I131" s="138"/>
      <c r="J131" s="139">
        <f>ROUND(I131*H131,2)</f>
        <v>0</v>
      </c>
      <c r="K131" s="140"/>
      <c r="L131" s="32"/>
      <c r="M131" s="141" t="s">
        <v>1</v>
      </c>
      <c r="N131" s="142" t="s">
        <v>43</v>
      </c>
      <c r="P131" s="143">
        <f>O131*H131</f>
        <v>0</v>
      </c>
      <c r="Q131" s="143">
        <v>0</v>
      </c>
      <c r="R131" s="143">
        <f>Q131*H131</f>
        <v>0</v>
      </c>
      <c r="S131" s="143">
        <v>0.28999999999999998</v>
      </c>
      <c r="T131" s="144">
        <f>S131*H131</f>
        <v>713.99043999999992</v>
      </c>
      <c r="AR131" s="145" t="s">
        <v>142</v>
      </c>
      <c r="AT131" s="145" t="s">
        <v>138</v>
      </c>
      <c r="AU131" s="145" t="s">
        <v>88</v>
      </c>
      <c r="AY131" s="17" t="s">
        <v>136</v>
      </c>
      <c r="BE131" s="146">
        <f>IF(N131="základní",J131,0)</f>
        <v>0</v>
      </c>
      <c r="BF131" s="146">
        <f>IF(N131="snížená",J131,0)</f>
        <v>0</v>
      </c>
      <c r="BG131" s="146">
        <f>IF(N131="zákl. přenesená",J131,0)</f>
        <v>0</v>
      </c>
      <c r="BH131" s="146">
        <f>IF(N131="sníž. přenesená",J131,0)</f>
        <v>0</v>
      </c>
      <c r="BI131" s="146">
        <f>IF(N131="nulová",J131,0)</f>
        <v>0</v>
      </c>
      <c r="BJ131" s="17" t="s">
        <v>86</v>
      </c>
      <c r="BK131" s="146">
        <f>ROUND(I131*H131,2)</f>
        <v>0</v>
      </c>
      <c r="BL131" s="17" t="s">
        <v>142</v>
      </c>
      <c r="BM131" s="145" t="s">
        <v>1062</v>
      </c>
    </row>
    <row r="132" spans="2:65" s="13" customFormat="1" ht="10.15">
      <c r="B132" s="155"/>
      <c r="D132" s="148" t="s">
        <v>144</v>
      </c>
      <c r="E132" s="156" t="s">
        <v>1</v>
      </c>
      <c r="F132" s="157" t="s">
        <v>470</v>
      </c>
      <c r="H132" s="156" t="s">
        <v>1</v>
      </c>
      <c r="I132" s="158"/>
      <c r="L132" s="155"/>
      <c r="M132" s="159"/>
      <c r="T132" s="160"/>
      <c r="AT132" s="156" t="s">
        <v>144</v>
      </c>
      <c r="AU132" s="156" t="s">
        <v>88</v>
      </c>
      <c r="AV132" s="13" t="s">
        <v>86</v>
      </c>
      <c r="AW132" s="13" t="s">
        <v>34</v>
      </c>
      <c r="AX132" s="13" t="s">
        <v>78</v>
      </c>
      <c r="AY132" s="156" t="s">
        <v>136</v>
      </c>
    </row>
    <row r="133" spans="2:65" s="13" customFormat="1" ht="10.15">
      <c r="B133" s="155"/>
      <c r="D133" s="148" t="s">
        <v>144</v>
      </c>
      <c r="E133" s="156" t="s">
        <v>1</v>
      </c>
      <c r="F133" s="157" t="s">
        <v>1063</v>
      </c>
      <c r="H133" s="156" t="s">
        <v>1</v>
      </c>
      <c r="I133" s="158"/>
      <c r="L133" s="155"/>
      <c r="M133" s="159"/>
      <c r="T133" s="160"/>
      <c r="AT133" s="156" t="s">
        <v>144</v>
      </c>
      <c r="AU133" s="156" t="s">
        <v>88</v>
      </c>
      <c r="AV133" s="13" t="s">
        <v>86</v>
      </c>
      <c r="AW133" s="13" t="s">
        <v>34</v>
      </c>
      <c r="AX133" s="13" t="s">
        <v>78</v>
      </c>
      <c r="AY133" s="156" t="s">
        <v>136</v>
      </c>
    </row>
    <row r="134" spans="2:65" s="12" customFormat="1" ht="10.15">
      <c r="B134" s="147"/>
      <c r="D134" s="148" t="s">
        <v>144</v>
      </c>
      <c r="E134" s="149" t="s">
        <v>1</v>
      </c>
      <c r="F134" s="150" t="s">
        <v>1064</v>
      </c>
      <c r="H134" s="151">
        <v>2462.0360000000001</v>
      </c>
      <c r="I134" s="152"/>
      <c r="L134" s="147"/>
      <c r="M134" s="153"/>
      <c r="T134" s="154"/>
      <c r="AT134" s="149" t="s">
        <v>144</v>
      </c>
      <c r="AU134" s="149" t="s">
        <v>88</v>
      </c>
      <c r="AV134" s="12" t="s">
        <v>88</v>
      </c>
      <c r="AW134" s="12" t="s">
        <v>34</v>
      </c>
      <c r="AX134" s="12" t="s">
        <v>78</v>
      </c>
      <c r="AY134" s="149" t="s">
        <v>136</v>
      </c>
    </row>
    <row r="135" spans="2:65" s="14" customFormat="1" ht="10.15">
      <c r="B135" s="161"/>
      <c r="D135" s="148" t="s">
        <v>144</v>
      </c>
      <c r="E135" s="162" t="s">
        <v>1</v>
      </c>
      <c r="F135" s="163" t="s">
        <v>157</v>
      </c>
      <c r="H135" s="164">
        <v>2462.0360000000001</v>
      </c>
      <c r="I135" s="165"/>
      <c r="L135" s="161"/>
      <c r="M135" s="166"/>
      <c r="T135" s="167"/>
      <c r="AT135" s="162" t="s">
        <v>144</v>
      </c>
      <c r="AU135" s="162" t="s">
        <v>88</v>
      </c>
      <c r="AV135" s="14" t="s">
        <v>142</v>
      </c>
      <c r="AW135" s="14" t="s">
        <v>34</v>
      </c>
      <c r="AX135" s="14" t="s">
        <v>86</v>
      </c>
      <c r="AY135" s="162" t="s">
        <v>136</v>
      </c>
    </row>
    <row r="136" spans="2:65" s="1" customFormat="1" ht="24.2" customHeight="1">
      <c r="B136" s="32"/>
      <c r="C136" s="133" t="s">
        <v>142</v>
      </c>
      <c r="D136" s="133" t="s">
        <v>138</v>
      </c>
      <c r="E136" s="134" t="s">
        <v>1002</v>
      </c>
      <c r="F136" s="135" t="s">
        <v>1003</v>
      </c>
      <c r="G136" s="136" t="s">
        <v>160</v>
      </c>
      <c r="H136" s="137">
        <v>1231.018</v>
      </c>
      <c r="I136" s="138"/>
      <c r="J136" s="139">
        <f>ROUND(I136*H136,2)</f>
        <v>0</v>
      </c>
      <c r="K136" s="140"/>
      <c r="L136" s="32"/>
      <c r="M136" s="141" t="s">
        <v>1</v>
      </c>
      <c r="N136" s="142" t="s">
        <v>43</v>
      </c>
      <c r="P136" s="143">
        <f>O136*H136</f>
        <v>0</v>
      </c>
      <c r="Q136" s="143">
        <v>0</v>
      </c>
      <c r="R136" s="143">
        <f>Q136*H136</f>
        <v>0</v>
      </c>
      <c r="S136" s="143">
        <v>0.22</v>
      </c>
      <c r="T136" s="144">
        <f>S136*H136</f>
        <v>270.82396</v>
      </c>
      <c r="AR136" s="145" t="s">
        <v>142</v>
      </c>
      <c r="AT136" s="145" t="s">
        <v>138</v>
      </c>
      <c r="AU136" s="145" t="s">
        <v>88</v>
      </c>
      <c r="AY136" s="17" t="s">
        <v>136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7" t="s">
        <v>86</v>
      </c>
      <c r="BK136" s="146">
        <f>ROUND(I136*H136,2)</f>
        <v>0</v>
      </c>
      <c r="BL136" s="17" t="s">
        <v>142</v>
      </c>
      <c r="BM136" s="145" t="s">
        <v>1065</v>
      </c>
    </row>
    <row r="137" spans="2:65" s="13" customFormat="1" ht="10.15">
      <c r="B137" s="155"/>
      <c r="D137" s="148" t="s">
        <v>144</v>
      </c>
      <c r="E137" s="156" t="s">
        <v>1</v>
      </c>
      <c r="F137" s="157" t="s">
        <v>470</v>
      </c>
      <c r="H137" s="156" t="s">
        <v>1</v>
      </c>
      <c r="I137" s="158"/>
      <c r="L137" s="155"/>
      <c r="M137" s="159"/>
      <c r="T137" s="160"/>
      <c r="AT137" s="156" t="s">
        <v>144</v>
      </c>
      <c r="AU137" s="156" t="s">
        <v>88</v>
      </c>
      <c r="AV137" s="13" t="s">
        <v>86</v>
      </c>
      <c r="AW137" s="13" t="s">
        <v>34</v>
      </c>
      <c r="AX137" s="13" t="s">
        <v>78</v>
      </c>
      <c r="AY137" s="156" t="s">
        <v>136</v>
      </c>
    </row>
    <row r="138" spans="2:65" s="13" customFormat="1" ht="10.15">
      <c r="B138" s="155"/>
      <c r="D138" s="148" t="s">
        <v>144</v>
      </c>
      <c r="E138" s="156" t="s">
        <v>1</v>
      </c>
      <c r="F138" s="157" t="s">
        <v>1063</v>
      </c>
      <c r="H138" s="156" t="s">
        <v>1</v>
      </c>
      <c r="I138" s="158"/>
      <c r="L138" s="155"/>
      <c r="M138" s="159"/>
      <c r="T138" s="160"/>
      <c r="AT138" s="156" t="s">
        <v>144</v>
      </c>
      <c r="AU138" s="156" t="s">
        <v>88</v>
      </c>
      <c r="AV138" s="13" t="s">
        <v>86</v>
      </c>
      <c r="AW138" s="13" t="s">
        <v>34</v>
      </c>
      <c r="AX138" s="13" t="s">
        <v>78</v>
      </c>
      <c r="AY138" s="156" t="s">
        <v>136</v>
      </c>
    </row>
    <row r="139" spans="2:65" s="12" customFormat="1" ht="10.15">
      <c r="B139" s="147"/>
      <c r="D139" s="148" t="s">
        <v>144</v>
      </c>
      <c r="E139" s="149" t="s">
        <v>1</v>
      </c>
      <c r="F139" s="150" t="s">
        <v>1066</v>
      </c>
      <c r="H139" s="151">
        <v>1231.018</v>
      </c>
      <c r="I139" s="152"/>
      <c r="L139" s="147"/>
      <c r="M139" s="153"/>
      <c r="T139" s="154"/>
      <c r="AT139" s="149" t="s">
        <v>144</v>
      </c>
      <c r="AU139" s="149" t="s">
        <v>88</v>
      </c>
      <c r="AV139" s="12" t="s">
        <v>88</v>
      </c>
      <c r="AW139" s="12" t="s">
        <v>34</v>
      </c>
      <c r="AX139" s="12" t="s">
        <v>78</v>
      </c>
      <c r="AY139" s="149" t="s">
        <v>136</v>
      </c>
    </row>
    <row r="140" spans="2:65" s="14" customFormat="1" ht="10.15">
      <c r="B140" s="161"/>
      <c r="D140" s="148" t="s">
        <v>144</v>
      </c>
      <c r="E140" s="162" t="s">
        <v>1</v>
      </c>
      <c r="F140" s="163" t="s">
        <v>157</v>
      </c>
      <c r="H140" s="164">
        <v>1231.018</v>
      </c>
      <c r="I140" s="165"/>
      <c r="L140" s="161"/>
      <c r="M140" s="166"/>
      <c r="T140" s="167"/>
      <c r="AT140" s="162" t="s">
        <v>144</v>
      </c>
      <c r="AU140" s="162" t="s">
        <v>88</v>
      </c>
      <c r="AV140" s="14" t="s">
        <v>142</v>
      </c>
      <c r="AW140" s="14" t="s">
        <v>34</v>
      </c>
      <c r="AX140" s="14" t="s">
        <v>86</v>
      </c>
      <c r="AY140" s="162" t="s">
        <v>136</v>
      </c>
    </row>
    <row r="141" spans="2:65" s="1" customFormat="1" ht="33" customHeight="1">
      <c r="B141" s="32"/>
      <c r="C141" s="133" t="s">
        <v>163</v>
      </c>
      <c r="D141" s="133" t="s">
        <v>138</v>
      </c>
      <c r="E141" s="134" t="s">
        <v>1008</v>
      </c>
      <c r="F141" s="135" t="s">
        <v>1009</v>
      </c>
      <c r="G141" s="136" t="s">
        <v>160</v>
      </c>
      <c r="H141" s="137">
        <v>1231.018</v>
      </c>
      <c r="I141" s="138"/>
      <c r="J141" s="139">
        <f>ROUND(I141*H141,2)</f>
        <v>0</v>
      </c>
      <c r="K141" s="140"/>
      <c r="L141" s="32"/>
      <c r="M141" s="141" t="s">
        <v>1</v>
      </c>
      <c r="N141" s="142" t="s">
        <v>43</v>
      </c>
      <c r="P141" s="143">
        <f>O141*H141</f>
        <v>0</v>
      </c>
      <c r="Q141" s="143">
        <v>6.0000000000000002E-5</v>
      </c>
      <c r="R141" s="143">
        <f>Q141*H141</f>
        <v>7.386108000000001E-2</v>
      </c>
      <c r="S141" s="143">
        <v>0.115</v>
      </c>
      <c r="T141" s="144">
        <f>S141*H141</f>
        <v>141.56707</v>
      </c>
      <c r="AR141" s="145" t="s">
        <v>142</v>
      </c>
      <c r="AT141" s="145" t="s">
        <v>138</v>
      </c>
      <c r="AU141" s="145" t="s">
        <v>88</v>
      </c>
      <c r="AY141" s="17" t="s">
        <v>136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7" t="s">
        <v>86</v>
      </c>
      <c r="BK141" s="146">
        <f>ROUND(I141*H141,2)</f>
        <v>0</v>
      </c>
      <c r="BL141" s="17" t="s">
        <v>142</v>
      </c>
      <c r="BM141" s="145" t="s">
        <v>1067</v>
      </c>
    </row>
    <row r="142" spans="2:65" s="13" customFormat="1" ht="10.15">
      <c r="B142" s="155"/>
      <c r="D142" s="148" t="s">
        <v>144</v>
      </c>
      <c r="E142" s="156" t="s">
        <v>1</v>
      </c>
      <c r="F142" s="157" t="s">
        <v>470</v>
      </c>
      <c r="H142" s="156" t="s">
        <v>1</v>
      </c>
      <c r="I142" s="158"/>
      <c r="L142" s="155"/>
      <c r="M142" s="159"/>
      <c r="T142" s="160"/>
      <c r="AT142" s="156" t="s">
        <v>144</v>
      </c>
      <c r="AU142" s="156" t="s">
        <v>88</v>
      </c>
      <c r="AV142" s="13" t="s">
        <v>86</v>
      </c>
      <c r="AW142" s="13" t="s">
        <v>34</v>
      </c>
      <c r="AX142" s="13" t="s">
        <v>78</v>
      </c>
      <c r="AY142" s="156" t="s">
        <v>136</v>
      </c>
    </row>
    <row r="143" spans="2:65" s="13" customFormat="1" ht="10.15">
      <c r="B143" s="155"/>
      <c r="D143" s="148" t="s">
        <v>144</v>
      </c>
      <c r="E143" s="156" t="s">
        <v>1</v>
      </c>
      <c r="F143" s="157" t="s">
        <v>1063</v>
      </c>
      <c r="H143" s="156" t="s">
        <v>1</v>
      </c>
      <c r="I143" s="158"/>
      <c r="L143" s="155"/>
      <c r="M143" s="159"/>
      <c r="T143" s="160"/>
      <c r="AT143" s="156" t="s">
        <v>144</v>
      </c>
      <c r="AU143" s="156" t="s">
        <v>88</v>
      </c>
      <c r="AV143" s="13" t="s">
        <v>86</v>
      </c>
      <c r="AW143" s="13" t="s">
        <v>34</v>
      </c>
      <c r="AX143" s="13" t="s">
        <v>78</v>
      </c>
      <c r="AY143" s="156" t="s">
        <v>136</v>
      </c>
    </row>
    <row r="144" spans="2:65" s="12" customFormat="1" ht="10.15">
      <c r="B144" s="147"/>
      <c r="D144" s="148" t="s">
        <v>144</v>
      </c>
      <c r="E144" s="149" t="s">
        <v>1</v>
      </c>
      <c r="F144" s="150" t="s">
        <v>1066</v>
      </c>
      <c r="H144" s="151">
        <v>1231.018</v>
      </c>
      <c r="I144" s="152"/>
      <c r="L144" s="147"/>
      <c r="M144" s="153"/>
      <c r="T144" s="154"/>
      <c r="AT144" s="149" t="s">
        <v>144</v>
      </c>
      <c r="AU144" s="149" t="s">
        <v>88</v>
      </c>
      <c r="AV144" s="12" t="s">
        <v>88</v>
      </c>
      <c r="AW144" s="12" t="s">
        <v>34</v>
      </c>
      <c r="AX144" s="12" t="s">
        <v>78</v>
      </c>
      <c r="AY144" s="149" t="s">
        <v>136</v>
      </c>
    </row>
    <row r="145" spans="2:65" s="14" customFormat="1" ht="10.15">
      <c r="B145" s="161"/>
      <c r="D145" s="148" t="s">
        <v>144</v>
      </c>
      <c r="E145" s="162" t="s">
        <v>1</v>
      </c>
      <c r="F145" s="163" t="s">
        <v>157</v>
      </c>
      <c r="H145" s="164">
        <v>1231.018</v>
      </c>
      <c r="I145" s="165"/>
      <c r="L145" s="161"/>
      <c r="M145" s="166"/>
      <c r="T145" s="167"/>
      <c r="AT145" s="162" t="s">
        <v>144</v>
      </c>
      <c r="AU145" s="162" t="s">
        <v>88</v>
      </c>
      <c r="AV145" s="14" t="s">
        <v>142</v>
      </c>
      <c r="AW145" s="14" t="s">
        <v>34</v>
      </c>
      <c r="AX145" s="14" t="s">
        <v>86</v>
      </c>
      <c r="AY145" s="162" t="s">
        <v>136</v>
      </c>
    </row>
    <row r="146" spans="2:65" s="1" customFormat="1" ht="24.2" customHeight="1">
      <c r="B146" s="32"/>
      <c r="C146" s="133" t="s">
        <v>167</v>
      </c>
      <c r="D146" s="133" t="s">
        <v>138</v>
      </c>
      <c r="E146" s="134" t="s">
        <v>1068</v>
      </c>
      <c r="F146" s="135" t="s">
        <v>1069</v>
      </c>
      <c r="G146" s="136" t="s">
        <v>160</v>
      </c>
      <c r="H146" s="137">
        <v>345.17</v>
      </c>
      <c r="I146" s="138"/>
      <c r="J146" s="139">
        <f>ROUND(I146*H146,2)</f>
        <v>0</v>
      </c>
      <c r="K146" s="140"/>
      <c r="L146" s="32"/>
      <c r="M146" s="141" t="s">
        <v>1</v>
      </c>
      <c r="N146" s="142" t="s">
        <v>43</v>
      </c>
      <c r="P146" s="143">
        <f>O146*H146</f>
        <v>0</v>
      </c>
      <c r="Q146" s="143">
        <v>0</v>
      </c>
      <c r="R146" s="143">
        <f>Q146*H146</f>
        <v>0</v>
      </c>
      <c r="S146" s="143">
        <v>0</v>
      </c>
      <c r="T146" s="144">
        <f>S146*H146</f>
        <v>0</v>
      </c>
      <c r="AR146" s="145" t="s">
        <v>142</v>
      </c>
      <c r="AT146" s="145" t="s">
        <v>138</v>
      </c>
      <c r="AU146" s="145" t="s">
        <v>88</v>
      </c>
      <c r="AY146" s="17" t="s">
        <v>136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7" t="s">
        <v>86</v>
      </c>
      <c r="BK146" s="146">
        <f>ROUND(I146*H146,2)</f>
        <v>0</v>
      </c>
      <c r="BL146" s="17" t="s">
        <v>142</v>
      </c>
      <c r="BM146" s="145" t="s">
        <v>1070</v>
      </c>
    </row>
    <row r="147" spans="2:65" s="12" customFormat="1" ht="10.15">
      <c r="B147" s="147"/>
      <c r="D147" s="148" t="s">
        <v>144</v>
      </c>
      <c r="E147" s="149" t="s">
        <v>1</v>
      </c>
      <c r="F147" s="150" t="s">
        <v>1071</v>
      </c>
      <c r="H147" s="151">
        <v>345.17</v>
      </c>
      <c r="I147" s="152"/>
      <c r="L147" s="147"/>
      <c r="M147" s="153"/>
      <c r="T147" s="154"/>
      <c r="AT147" s="149" t="s">
        <v>144</v>
      </c>
      <c r="AU147" s="149" t="s">
        <v>88</v>
      </c>
      <c r="AV147" s="12" t="s">
        <v>88</v>
      </c>
      <c r="AW147" s="12" t="s">
        <v>34</v>
      </c>
      <c r="AX147" s="12" t="s">
        <v>78</v>
      </c>
      <c r="AY147" s="149" t="s">
        <v>136</v>
      </c>
    </row>
    <row r="148" spans="2:65" s="14" customFormat="1" ht="10.15">
      <c r="B148" s="161"/>
      <c r="D148" s="148" t="s">
        <v>144</v>
      </c>
      <c r="E148" s="162" t="s">
        <v>1</v>
      </c>
      <c r="F148" s="163" t="s">
        <v>157</v>
      </c>
      <c r="H148" s="164">
        <v>345.17</v>
      </c>
      <c r="I148" s="165"/>
      <c r="L148" s="161"/>
      <c r="M148" s="166"/>
      <c r="T148" s="167"/>
      <c r="AT148" s="162" t="s">
        <v>144</v>
      </c>
      <c r="AU148" s="162" t="s">
        <v>88</v>
      </c>
      <c r="AV148" s="14" t="s">
        <v>142</v>
      </c>
      <c r="AW148" s="14" t="s">
        <v>34</v>
      </c>
      <c r="AX148" s="14" t="s">
        <v>86</v>
      </c>
      <c r="AY148" s="162" t="s">
        <v>136</v>
      </c>
    </row>
    <row r="149" spans="2:65" s="1" customFormat="1" ht="33" customHeight="1">
      <c r="B149" s="32"/>
      <c r="C149" s="133" t="s">
        <v>173</v>
      </c>
      <c r="D149" s="133" t="s">
        <v>138</v>
      </c>
      <c r="E149" s="134" t="s">
        <v>168</v>
      </c>
      <c r="F149" s="135" t="s">
        <v>169</v>
      </c>
      <c r="G149" s="136" t="s">
        <v>152</v>
      </c>
      <c r="H149" s="137">
        <v>69.034000000000006</v>
      </c>
      <c r="I149" s="138"/>
      <c r="J149" s="139">
        <f>ROUND(I149*H149,2)</f>
        <v>0</v>
      </c>
      <c r="K149" s="140"/>
      <c r="L149" s="32"/>
      <c r="M149" s="141" t="s">
        <v>1</v>
      </c>
      <c r="N149" s="142" t="s">
        <v>43</v>
      </c>
      <c r="P149" s="143">
        <f>O149*H149</f>
        <v>0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AR149" s="145" t="s">
        <v>142</v>
      </c>
      <c r="AT149" s="145" t="s">
        <v>138</v>
      </c>
      <c r="AU149" s="145" t="s">
        <v>88</v>
      </c>
      <c r="AY149" s="17" t="s">
        <v>136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7" t="s">
        <v>86</v>
      </c>
      <c r="BK149" s="146">
        <f>ROUND(I149*H149,2)</f>
        <v>0</v>
      </c>
      <c r="BL149" s="17" t="s">
        <v>142</v>
      </c>
      <c r="BM149" s="145" t="s">
        <v>1072</v>
      </c>
    </row>
    <row r="150" spans="2:65" s="12" customFormat="1" ht="10.15">
      <c r="B150" s="147"/>
      <c r="D150" s="148" t="s">
        <v>144</v>
      </c>
      <c r="E150" s="149" t="s">
        <v>1</v>
      </c>
      <c r="F150" s="150" t="s">
        <v>1073</v>
      </c>
      <c r="H150" s="151">
        <v>69.034000000000006</v>
      </c>
      <c r="I150" s="152"/>
      <c r="L150" s="147"/>
      <c r="M150" s="153"/>
      <c r="T150" s="154"/>
      <c r="AT150" s="149" t="s">
        <v>144</v>
      </c>
      <c r="AU150" s="149" t="s">
        <v>88</v>
      </c>
      <c r="AV150" s="12" t="s">
        <v>88</v>
      </c>
      <c r="AW150" s="12" t="s">
        <v>34</v>
      </c>
      <c r="AX150" s="12" t="s">
        <v>78</v>
      </c>
      <c r="AY150" s="149" t="s">
        <v>136</v>
      </c>
    </row>
    <row r="151" spans="2:65" s="14" customFormat="1" ht="10.15">
      <c r="B151" s="161"/>
      <c r="D151" s="148" t="s">
        <v>144</v>
      </c>
      <c r="E151" s="162" t="s">
        <v>1</v>
      </c>
      <c r="F151" s="163" t="s">
        <v>157</v>
      </c>
      <c r="H151" s="164">
        <v>69.034000000000006</v>
      </c>
      <c r="I151" s="165"/>
      <c r="L151" s="161"/>
      <c r="M151" s="166"/>
      <c r="T151" s="167"/>
      <c r="AT151" s="162" t="s">
        <v>144</v>
      </c>
      <c r="AU151" s="162" t="s">
        <v>88</v>
      </c>
      <c r="AV151" s="14" t="s">
        <v>142</v>
      </c>
      <c r="AW151" s="14" t="s">
        <v>34</v>
      </c>
      <c r="AX151" s="14" t="s">
        <v>86</v>
      </c>
      <c r="AY151" s="162" t="s">
        <v>136</v>
      </c>
    </row>
    <row r="152" spans="2:65" s="1" customFormat="1" ht="24.2" customHeight="1">
      <c r="B152" s="32"/>
      <c r="C152" s="133" t="s">
        <v>179</v>
      </c>
      <c r="D152" s="133" t="s">
        <v>138</v>
      </c>
      <c r="E152" s="134" t="s">
        <v>1074</v>
      </c>
      <c r="F152" s="135" t="s">
        <v>1075</v>
      </c>
      <c r="G152" s="136" t="s">
        <v>152</v>
      </c>
      <c r="H152" s="137">
        <v>69.034000000000006</v>
      </c>
      <c r="I152" s="138"/>
      <c r="J152" s="139">
        <f>ROUND(I152*H152,2)</f>
        <v>0</v>
      </c>
      <c r="K152" s="140"/>
      <c r="L152" s="32"/>
      <c r="M152" s="141" t="s">
        <v>1</v>
      </c>
      <c r="N152" s="142" t="s">
        <v>43</v>
      </c>
      <c r="P152" s="143">
        <f>O152*H152</f>
        <v>0</v>
      </c>
      <c r="Q152" s="143">
        <v>0</v>
      </c>
      <c r="R152" s="143">
        <f>Q152*H152</f>
        <v>0</v>
      </c>
      <c r="S152" s="143">
        <v>0</v>
      </c>
      <c r="T152" s="144">
        <f>S152*H152</f>
        <v>0</v>
      </c>
      <c r="AR152" s="145" t="s">
        <v>142</v>
      </c>
      <c r="AT152" s="145" t="s">
        <v>138</v>
      </c>
      <c r="AU152" s="145" t="s">
        <v>88</v>
      </c>
      <c r="AY152" s="17" t="s">
        <v>136</v>
      </c>
      <c r="BE152" s="146">
        <f>IF(N152="základní",J152,0)</f>
        <v>0</v>
      </c>
      <c r="BF152" s="146">
        <f>IF(N152="snížená",J152,0)</f>
        <v>0</v>
      </c>
      <c r="BG152" s="146">
        <f>IF(N152="zákl. přenesená",J152,0)</f>
        <v>0</v>
      </c>
      <c r="BH152" s="146">
        <f>IF(N152="sníž. přenesená",J152,0)</f>
        <v>0</v>
      </c>
      <c r="BI152" s="146">
        <f>IF(N152="nulová",J152,0)</f>
        <v>0</v>
      </c>
      <c r="BJ152" s="17" t="s">
        <v>86</v>
      </c>
      <c r="BK152" s="146">
        <f>ROUND(I152*H152,2)</f>
        <v>0</v>
      </c>
      <c r="BL152" s="17" t="s">
        <v>142</v>
      </c>
      <c r="BM152" s="145" t="s">
        <v>1076</v>
      </c>
    </row>
    <row r="153" spans="2:65" s="12" customFormat="1" ht="10.15">
      <c r="B153" s="147"/>
      <c r="D153" s="148" t="s">
        <v>144</v>
      </c>
      <c r="E153" s="149" t="s">
        <v>1</v>
      </c>
      <c r="F153" s="150" t="s">
        <v>1077</v>
      </c>
      <c r="H153" s="151">
        <v>69.034000000000006</v>
      </c>
      <c r="I153" s="152"/>
      <c r="L153" s="147"/>
      <c r="M153" s="153"/>
      <c r="T153" s="154"/>
      <c r="AT153" s="149" t="s">
        <v>144</v>
      </c>
      <c r="AU153" s="149" t="s">
        <v>88</v>
      </c>
      <c r="AV153" s="12" t="s">
        <v>88</v>
      </c>
      <c r="AW153" s="12" t="s">
        <v>34</v>
      </c>
      <c r="AX153" s="12" t="s">
        <v>86</v>
      </c>
      <c r="AY153" s="149" t="s">
        <v>136</v>
      </c>
    </row>
    <row r="154" spans="2:65" s="1" customFormat="1" ht="33" customHeight="1">
      <c r="B154" s="32"/>
      <c r="C154" s="133" t="s">
        <v>186</v>
      </c>
      <c r="D154" s="133" t="s">
        <v>138</v>
      </c>
      <c r="E154" s="134" t="s">
        <v>1078</v>
      </c>
      <c r="F154" s="135" t="s">
        <v>1079</v>
      </c>
      <c r="G154" s="136" t="s">
        <v>160</v>
      </c>
      <c r="H154" s="137">
        <v>345.17</v>
      </c>
      <c r="I154" s="138"/>
      <c r="J154" s="139">
        <f>ROUND(I154*H154,2)</f>
        <v>0</v>
      </c>
      <c r="K154" s="140"/>
      <c r="L154" s="32"/>
      <c r="M154" s="141" t="s">
        <v>1</v>
      </c>
      <c r="N154" s="142" t="s">
        <v>43</v>
      </c>
      <c r="P154" s="143">
        <f>O154*H154</f>
        <v>0</v>
      </c>
      <c r="Q154" s="143">
        <v>0</v>
      </c>
      <c r="R154" s="143">
        <f>Q154*H154</f>
        <v>0</v>
      </c>
      <c r="S154" s="143">
        <v>0</v>
      </c>
      <c r="T154" s="144">
        <f>S154*H154</f>
        <v>0</v>
      </c>
      <c r="AR154" s="145" t="s">
        <v>142</v>
      </c>
      <c r="AT154" s="145" t="s">
        <v>138</v>
      </c>
      <c r="AU154" s="145" t="s">
        <v>88</v>
      </c>
      <c r="AY154" s="17" t="s">
        <v>136</v>
      </c>
      <c r="BE154" s="146">
        <f>IF(N154="základní",J154,0)</f>
        <v>0</v>
      </c>
      <c r="BF154" s="146">
        <f>IF(N154="snížená",J154,0)</f>
        <v>0</v>
      </c>
      <c r="BG154" s="146">
        <f>IF(N154="zákl. přenesená",J154,0)</f>
        <v>0</v>
      </c>
      <c r="BH154" s="146">
        <f>IF(N154="sníž. přenesená",J154,0)</f>
        <v>0</v>
      </c>
      <c r="BI154" s="146">
        <f>IF(N154="nulová",J154,0)</f>
        <v>0</v>
      </c>
      <c r="BJ154" s="17" t="s">
        <v>86</v>
      </c>
      <c r="BK154" s="146">
        <f>ROUND(I154*H154,2)</f>
        <v>0</v>
      </c>
      <c r="BL154" s="17" t="s">
        <v>142</v>
      </c>
      <c r="BM154" s="145" t="s">
        <v>1080</v>
      </c>
    </row>
    <row r="155" spans="2:65" s="12" customFormat="1" ht="10.15">
      <c r="B155" s="147"/>
      <c r="D155" s="148" t="s">
        <v>144</v>
      </c>
      <c r="E155" s="149" t="s">
        <v>1</v>
      </c>
      <c r="F155" s="150" t="s">
        <v>1071</v>
      </c>
      <c r="H155" s="151">
        <v>345.17</v>
      </c>
      <c r="I155" s="152"/>
      <c r="L155" s="147"/>
      <c r="M155" s="153"/>
      <c r="T155" s="154"/>
      <c r="AT155" s="149" t="s">
        <v>144</v>
      </c>
      <c r="AU155" s="149" t="s">
        <v>88</v>
      </c>
      <c r="AV155" s="12" t="s">
        <v>88</v>
      </c>
      <c r="AW155" s="12" t="s">
        <v>34</v>
      </c>
      <c r="AX155" s="12" t="s">
        <v>78</v>
      </c>
      <c r="AY155" s="149" t="s">
        <v>136</v>
      </c>
    </row>
    <row r="156" spans="2:65" s="14" customFormat="1" ht="10.15">
      <c r="B156" s="161"/>
      <c r="D156" s="148" t="s">
        <v>144</v>
      </c>
      <c r="E156" s="162" t="s">
        <v>1</v>
      </c>
      <c r="F156" s="163" t="s">
        <v>157</v>
      </c>
      <c r="H156" s="164">
        <v>345.17</v>
      </c>
      <c r="I156" s="165"/>
      <c r="L156" s="161"/>
      <c r="M156" s="166"/>
      <c r="T156" s="167"/>
      <c r="AT156" s="162" t="s">
        <v>144</v>
      </c>
      <c r="AU156" s="162" t="s">
        <v>88</v>
      </c>
      <c r="AV156" s="14" t="s">
        <v>142</v>
      </c>
      <c r="AW156" s="14" t="s">
        <v>34</v>
      </c>
      <c r="AX156" s="14" t="s">
        <v>86</v>
      </c>
      <c r="AY156" s="162" t="s">
        <v>136</v>
      </c>
    </row>
    <row r="157" spans="2:65" s="1" customFormat="1" ht="24.2" customHeight="1">
      <c r="B157" s="32"/>
      <c r="C157" s="133" t="s">
        <v>192</v>
      </c>
      <c r="D157" s="133" t="s">
        <v>138</v>
      </c>
      <c r="E157" s="134" t="s">
        <v>1081</v>
      </c>
      <c r="F157" s="135" t="s">
        <v>1082</v>
      </c>
      <c r="G157" s="136" t="s">
        <v>160</v>
      </c>
      <c r="H157" s="137">
        <v>345.17</v>
      </c>
      <c r="I157" s="138"/>
      <c r="J157" s="139">
        <f>ROUND(I157*H157,2)</f>
        <v>0</v>
      </c>
      <c r="K157" s="140"/>
      <c r="L157" s="32"/>
      <c r="M157" s="141" t="s">
        <v>1</v>
      </c>
      <c r="N157" s="142" t="s">
        <v>43</v>
      </c>
      <c r="P157" s="143">
        <f>O157*H157</f>
        <v>0</v>
      </c>
      <c r="Q157" s="143">
        <v>0</v>
      </c>
      <c r="R157" s="143">
        <f>Q157*H157</f>
        <v>0</v>
      </c>
      <c r="S157" s="143">
        <v>0</v>
      </c>
      <c r="T157" s="144">
        <f>S157*H157</f>
        <v>0</v>
      </c>
      <c r="AR157" s="145" t="s">
        <v>142</v>
      </c>
      <c r="AT157" s="145" t="s">
        <v>138</v>
      </c>
      <c r="AU157" s="145" t="s">
        <v>88</v>
      </c>
      <c r="AY157" s="17" t="s">
        <v>136</v>
      </c>
      <c r="BE157" s="146">
        <f>IF(N157="základní",J157,0)</f>
        <v>0</v>
      </c>
      <c r="BF157" s="146">
        <f>IF(N157="snížená",J157,0)</f>
        <v>0</v>
      </c>
      <c r="BG157" s="146">
        <f>IF(N157="zákl. přenesená",J157,0)</f>
        <v>0</v>
      </c>
      <c r="BH157" s="146">
        <f>IF(N157="sníž. přenesená",J157,0)</f>
        <v>0</v>
      </c>
      <c r="BI157" s="146">
        <f>IF(N157="nulová",J157,0)</f>
        <v>0</v>
      </c>
      <c r="BJ157" s="17" t="s">
        <v>86</v>
      </c>
      <c r="BK157" s="146">
        <f>ROUND(I157*H157,2)</f>
        <v>0</v>
      </c>
      <c r="BL157" s="17" t="s">
        <v>142</v>
      </c>
      <c r="BM157" s="145" t="s">
        <v>1083</v>
      </c>
    </row>
    <row r="158" spans="2:65" s="12" customFormat="1" ht="10.15">
      <c r="B158" s="147"/>
      <c r="D158" s="148" t="s">
        <v>144</v>
      </c>
      <c r="E158" s="149" t="s">
        <v>1</v>
      </c>
      <c r="F158" s="150" t="s">
        <v>1071</v>
      </c>
      <c r="H158" s="151">
        <v>345.17</v>
      </c>
      <c r="I158" s="152"/>
      <c r="L158" s="147"/>
      <c r="M158" s="153"/>
      <c r="T158" s="154"/>
      <c r="AT158" s="149" t="s">
        <v>144</v>
      </c>
      <c r="AU158" s="149" t="s">
        <v>88</v>
      </c>
      <c r="AV158" s="12" t="s">
        <v>88</v>
      </c>
      <c r="AW158" s="12" t="s">
        <v>34</v>
      </c>
      <c r="AX158" s="12" t="s">
        <v>78</v>
      </c>
      <c r="AY158" s="149" t="s">
        <v>136</v>
      </c>
    </row>
    <row r="159" spans="2:65" s="14" customFormat="1" ht="10.15">
      <c r="B159" s="161"/>
      <c r="D159" s="148" t="s">
        <v>144</v>
      </c>
      <c r="E159" s="162" t="s">
        <v>1</v>
      </c>
      <c r="F159" s="163" t="s">
        <v>157</v>
      </c>
      <c r="H159" s="164">
        <v>345.17</v>
      </c>
      <c r="I159" s="165"/>
      <c r="L159" s="161"/>
      <c r="M159" s="166"/>
      <c r="T159" s="167"/>
      <c r="AT159" s="162" t="s">
        <v>144</v>
      </c>
      <c r="AU159" s="162" t="s">
        <v>88</v>
      </c>
      <c r="AV159" s="14" t="s">
        <v>142</v>
      </c>
      <c r="AW159" s="14" t="s">
        <v>34</v>
      </c>
      <c r="AX159" s="14" t="s">
        <v>86</v>
      </c>
      <c r="AY159" s="162" t="s">
        <v>136</v>
      </c>
    </row>
    <row r="160" spans="2:65" s="1" customFormat="1" ht="16.5" customHeight="1">
      <c r="B160" s="32"/>
      <c r="C160" s="168" t="s">
        <v>198</v>
      </c>
      <c r="D160" s="168" t="s">
        <v>199</v>
      </c>
      <c r="E160" s="169" t="s">
        <v>1084</v>
      </c>
      <c r="F160" s="170" t="s">
        <v>1085</v>
      </c>
      <c r="G160" s="171" t="s">
        <v>1086</v>
      </c>
      <c r="H160" s="172">
        <v>10.355</v>
      </c>
      <c r="I160" s="173"/>
      <c r="J160" s="174">
        <f>ROUND(I160*H160,2)</f>
        <v>0</v>
      </c>
      <c r="K160" s="175"/>
      <c r="L160" s="176"/>
      <c r="M160" s="177" t="s">
        <v>1</v>
      </c>
      <c r="N160" s="178" t="s">
        <v>43</v>
      </c>
      <c r="P160" s="143">
        <f>O160*H160</f>
        <v>0</v>
      </c>
      <c r="Q160" s="143">
        <v>1E-3</v>
      </c>
      <c r="R160" s="143">
        <f>Q160*H160</f>
        <v>1.0355000000000001E-2</v>
      </c>
      <c r="S160" s="143">
        <v>0</v>
      </c>
      <c r="T160" s="144">
        <f>S160*H160</f>
        <v>0</v>
      </c>
      <c r="AR160" s="145" t="s">
        <v>179</v>
      </c>
      <c r="AT160" s="145" t="s">
        <v>199</v>
      </c>
      <c r="AU160" s="145" t="s">
        <v>88</v>
      </c>
      <c r="AY160" s="17" t="s">
        <v>136</v>
      </c>
      <c r="BE160" s="146">
        <f>IF(N160="základní",J160,0)</f>
        <v>0</v>
      </c>
      <c r="BF160" s="146">
        <f>IF(N160="snížená",J160,0)</f>
        <v>0</v>
      </c>
      <c r="BG160" s="146">
        <f>IF(N160="zákl. přenesená",J160,0)</f>
        <v>0</v>
      </c>
      <c r="BH160" s="146">
        <f>IF(N160="sníž. přenesená",J160,0)</f>
        <v>0</v>
      </c>
      <c r="BI160" s="146">
        <f>IF(N160="nulová",J160,0)</f>
        <v>0</v>
      </c>
      <c r="BJ160" s="17" t="s">
        <v>86</v>
      </c>
      <c r="BK160" s="146">
        <f>ROUND(I160*H160,2)</f>
        <v>0</v>
      </c>
      <c r="BL160" s="17" t="s">
        <v>142</v>
      </c>
      <c r="BM160" s="145" t="s">
        <v>1087</v>
      </c>
    </row>
    <row r="161" spans="2:65" s="12" customFormat="1" ht="10.15">
      <c r="B161" s="147"/>
      <c r="D161" s="148" t="s">
        <v>144</v>
      </c>
      <c r="E161" s="149" t="s">
        <v>1</v>
      </c>
      <c r="F161" s="150" t="s">
        <v>1088</v>
      </c>
      <c r="H161" s="151">
        <v>10.355</v>
      </c>
      <c r="I161" s="152"/>
      <c r="L161" s="147"/>
      <c r="M161" s="153"/>
      <c r="T161" s="154"/>
      <c r="AT161" s="149" t="s">
        <v>144</v>
      </c>
      <c r="AU161" s="149" t="s">
        <v>88</v>
      </c>
      <c r="AV161" s="12" t="s">
        <v>88</v>
      </c>
      <c r="AW161" s="12" t="s">
        <v>34</v>
      </c>
      <c r="AX161" s="12" t="s">
        <v>86</v>
      </c>
      <c r="AY161" s="149" t="s">
        <v>136</v>
      </c>
    </row>
    <row r="162" spans="2:65" s="1" customFormat="1" ht="24.2" customHeight="1">
      <c r="B162" s="32"/>
      <c r="C162" s="133" t="s">
        <v>205</v>
      </c>
      <c r="D162" s="133" t="s">
        <v>138</v>
      </c>
      <c r="E162" s="134" t="s">
        <v>1089</v>
      </c>
      <c r="F162" s="135" t="s">
        <v>1090</v>
      </c>
      <c r="G162" s="136" t="s">
        <v>160</v>
      </c>
      <c r="H162" s="137">
        <v>345.17</v>
      </c>
      <c r="I162" s="138"/>
      <c r="J162" s="139">
        <f>ROUND(I162*H162,2)</f>
        <v>0</v>
      </c>
      <c r="K162" s="140"/>
      <c r="L162" s="32"/>
      <c r="M162" s="141" t="s">
        <v>1</v>
      </c>
      <c r="N162" s="142" t="s">
        <v>43</v>
      </c>
      <c r="P162" s="143">
        <f>O162*H162</f>
        <v>0</v>
      </c>
      <c r="Q162" s="143">
        <v>0</v>
      </c>
      <c r="R162" s="143">
        <f>Q162*H162</f>
        <v>0</v>
      </c>
      <c r="S162" s="143">
        <v>0</v>
      </c>
      <c r="T162" s="144">
        <f>S162*H162</f>
        <v>0</v>
      </c>
      <c r="AR162" s="145" t="s">
        <v>142</v>
      </c>
      <c r="AT162" s="145" t="s">
        <v>138</v>
      </c>
      <c r="AU162" s="145" t="s">
        <v>88</v>
      </c>
      <c r="AY162" s="17" t="s">
        <v>136</v>
      </c>
      <c r="BE162" s="146">
        <f>IF(N162="základní",J162,0)</f>
        <v>0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7" t="s">
        <v>86</v>
      </c>
      <c r="BK162" s="146">
        <f>ROUND(I162*H162,2)</f>
        <v>0</v>
      </c>
      <c r="BL162" s="17" t="s">
        <v>142</v>
      </c>
      <c r="BM162" s="145" t="s">
        <v>1091</v>
      </c>
    </row>
    <row r="163" spans="2:65" s="12" customFormat="1" ht="10.15">
      <c r="B163" s="147"/>
      <c r="D163" s="148" t="s">
        <v>144</v>
      </c>
      <c r="E163" s="149" t="s">
        <v>1</v>
      </c>
      <c r="F163" s="150" t="s">
        <v>1092</v>
      </c>
      <c r="H163" s="151">
        <v>345.17</v>
      </c>
      <c r="I163" s="152"/>
      <c r="L163" s="147"/>
      <c r="M163" s="153"/>
      <c r="T163" s="154"/>
      <c r="AT163" s="149" t="s">
        <v>144</v>
      </c>
      <c r="AU163" s="149" t="s">
        <v>88</v>
      </c>
      <c r="AV163" s="12" t="s">
        <v>88</v>
      </c>
      <c r="AW163" s="12" t="s">
        <v>34</v>
      </c>
      <c r="AX163" s="12" t="s">
        <v>86</v>
      </c>
      <c r="AY163" s="149" t="s">
        <v>136</v>
      </c>
    </row>
    <row r="164" spans="2:65" s="11" customFormat="1" ht="22.8" customHeight="1">
      <c r="B164" s="121"/>
      <c r="D164" s="122" t="s">
        <v>77</v>
      </c>
      <c r="E164" s="131" t="s">
        <v>142</v>
      </c>
      <c r="F164" s="131" t="s">
        <v>210</v>
      </c>
      <c r="I164" s="124"/>
      <c r="J164" s="132">
        <f>BK164</f>
        <v>0</v>
      </c>
      <c r="L164" s="121"/>
      <c r="M164" s="126"/>
      <c r="P164" s="127">
        <f>SUM(P165:P166)</f>
        <v>0</v>
      </c>
      <c r="R164" s="127">
        <f>SUM(R165:R166)</f>
        <v>11.4556416</v>
      </c>
      <c r="T164" s="128">
        <f>SUM(T165:T166)</f>
        <v>0</v>
      </c>
      <c r="AR164" s="122" t="s">
        <v>86</v>
      </c>
      <c r="AT164" s="129" t="s">
        <v>77</v>
      </c>
      <c r="AU164" s="129" t="s">
        <v>86</v>
      </c>
      <c r="AY164" s="122" t="s">
        <v>136</v>
      </c>
      <c r="BK164" s="130">
        <f>SUM(BK165:BK166)</f>
        <v>0</v>
      </c>
    </row>
    <row r="165" spans="2:65" s="1" customFormat="1" ht="24.2" customHeight="1">
      <c r="B165" s="32"/>
      <c r="C165" s="133" t="s">
        <v>211</v>
      </c>
      <c r="D165" s="133" t="s">
        <v>138</v>
      </c>
      <c r="E165" s="134" t="s">
        <v>1093</v>
      </c>
      <c r="F165" s="135" t="s">
        <v>1094</v>
      </c>
      <c r="G165" s="136" t="s">
        <v>152</v>
      </c>
      <c r="H165" s="137">
        <v>5.7370000000000001</v>
      </c>
      <c r="I165" s="138"/>
      <c r="J165" s="139">
        <f>ROUND(I165*H165,2)</f>
        <v>0</v>
      </c>
      <c r="K165" s="140"/>
      <c r="L165" s="32"/>
      <c r="M165" s="141" t="s">
        <v>1</v>
      </c>
      <c r="N165" s="142" t="s">
        <v>43</v>
      </c>
      <c r="P165" s="143">
        <f>O165*H165</f>
        <v>0</v>
      </c>
      <c r="Q165" s="143">
        <v>1.9967999999999999</v>
      </c>
      <c r="R165" s="143">
        <f>Q165*H165</f>
        <v>11.4556416</v>
      </c>
      <c r="S165" s="143">
        <v>0</v>
      </c>
      <c r="T165" s="144">
        <f>S165*H165</f>
        <v>0</v>
      </c>
      <c r="AR165" s="145" t="s">
        <v>142</v>
      </c>
      <c r="AT165" s="145" t="s">
        <v>138</v>
      </c>
      <c r="AU165" s="145" t="s">
        <v>88</v>
      </c>
      <c r="AY165" s="17" t="s">
        <v>136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7" t="s">
        <v>86</v>
      </c>
      <c r="BK165" s="146">
        <f>ROUND(I165*H165,2)</f>
        <v>0</v>
      </c>
      <c r="BL165" s="17" t="s">
        <v>142</v>
      </c>
      <c r="BM165" s="145" t="s">
        <v>1095</v>
      </c>
    </row>
    <row r="166" spans="2:65" s="12" customFormat="1" ht="10.15">
      <c r="B166" s="147"/>
      <c r="D166" s="148" t="s">
        <v>144</v>
      </c>
      <c r="E166" s="149" t="s">
        <v>1</v>
      </c>
      <c r="F166" s="150" t="s">
        <v>1096</v>
      </c>
      <c r="H166" s="151">
        <v>5.7370000000000001</v>
      </c>
      <c r="I166" s="152"/>
      <c r="L166" s="147"/>
      <c r="M166" s="153"/>
      <c r="T166" s="154"/>
      <c r="AT166" s="149" t="s">
        <v>144</v>
      </c>
      <c r="AU166" s="149" t="s">
        <v>88</v>
      </c>
      <c r="AV166" s="12" t="s">
        <v>88</v>
      </c>
      <c r="AW166" s="12" t="s">
        <v>34</v>
      </c>
      <c r="AX166" s="12" t="s">
        <v>86</v>
      </c>
      <c r="AY166" s="149" t="s">
        <v>136</v>
      </c>
    </row>
    <row r="167" spans="2:65" s="11" customFormat="1" ht="22.8" customHeight="1">
      <c r="B167" s="121"/>
      <c r="D167" s="122" t="s">
        <v>77</v>
      </c>
      <c r="E167" s="131" t="s">
        <v>163</v>
      </c>
      <c r="F167" s="131" t="s">
        <v>1011</v>
      </c>
      <c r="I167" s="124"/>
      <c r="J167" s="132">
        <f>BK167</f>
        <v>0</v>
      </c>
      <c r="L167" s="121"/>
      <c r="M167" s="126"/>
      <c r="P167" s="127">
        <f>SUM(P168:P200)</f>
        <v>0</v>
      </c>
      <c r="R167" s="127">
        <f>SUM(R168:R200)</f>
        <v>13.214499999999999</v>
      </c>
      <c r="T167" s="128">
        <f>SUM(T168:T200)</f>
        <v>0</v>
      </c>
      <c r="AR167" s="122" t="s">
        <v>86</v>
      </c>
      <c r="AT167" s="129" t="s">
        <v>77</v>
      </c>
      <c r="AU167" s="129" t="s">
        <v>86</v>
      </c>
      <c r="AY167" s="122" t="s">
        <v>136</v>
      </c>
      <c r="BK167" s="130">
        <f>SUM(BK168:BK200)</f>
        <v>0</v>
      </c>
    </row>
    <row r="168" spans="2:65" s="1" customFormat="1" ht="24.2" customHeight="1">
      <c r="B168" s="32"/>
      <c r="C168" s="133" t="s">
        <v>217</v>
      </c>
      <c r="D168" s="133" t="s">
        <v>138</v>
      </c>
      <c r="E168" s="134" t="s">
        <v>1012</v>
      </c>
      <c r="F168" s="135" t="s">
        <v>1013</v>
      </c>
      <c r="G168" s="136" t="s">
        <v>160</v>
      </c>
      <c r="H168" s="137">
        <v>1231.018</v>
      </c>
      <c r="I168" s="138"/>
      <c r="J168" s="139">
        <f>ROUND(I168*H168,2)</f>
        <v>0</v>
      </c>
      <c r="K168" s="140"/>
      <c r="L168" s="32"/>
      <c r="M168" s="141" t="s">
        <v>1</v>
      </c>
      <c r="N168" s="142" t="s">
        <v>43</v>
      </c>
      <c r="P168" s="143">
        <f>O168*H168</f>
        <v>0</v>
      </c>
      <c r="Q168" s="143">
        <v>0</v>
      </c>
      <c r="R168" s="143">
        <f>Q168*H168</f>
        <v>0</v>
      </c>
      <c r="S168" s="143">
        <v>0</v>
      </c>
      <c r="T168" s="144">
        <f>S168*H168</f>
        <v>0</v>
      </c>
      <c r="AR168" s="145" t="s">
        <v>142</v>
      </c>
      <c r="AT168" s="145" t="s">
        <v>138</v>
      </c>
      <c r="AU168" s="145" t="s">
        <v>88</v>
      </c>
      <c r="AY168" s="17" t="s">
        <v>136</v>
      </c>
      <c r="BE168" s="146">
        <f>IF(N168="základní",J168,0)</f>
        <v>0</v>
      </c>
      <c r="BF168" s="146">
        <f>IF(N168="snížená",J168,0)</f>
        <v>0</v>
      </c>
      <c r="BG168" s="146">
        <f>IF(N168="zákl. přenesená",J168,0)</f>
        <v>0</v>
      </c>
      <c r="BH168" s="146">
        <f>IF(N168="sníž. přenesená",J168,0)</f>
        <v>0</v>
      </c>
      <c r="BI168" s="146">
        <f>IF(N168="nulová",J168,0)</f>
        <v>0</v>
      </c>
      <c r="BJ168" s="17" t="s">
        <v>86</v>
      </c>
      <c r="BK168" s="146">
        <f>ROUND(I168*H168,2)</f>
        <v>0</v>
      </c>
      <c r="BL168" s="17" t="s">
        <v>142</v>
      </c>
      <c r="BM168" s="145" t="s">
        <v>1097</v>
      </c>
    </row>
    <row r="169" spans="2:65" s="13" customFormat="1" ht="10.15">
      <c r="B169" s="155"/>
      <c r="D169" s="148" t="s">
        <v>144</v>
      </c>
      <c r="E169" s="156" t="s">
        <v>1</v>
      </c>
      <c r="F169" s="157" t="s">
        <v>1063</v>
      </c>
      <c r="H169" s="156" t="s">
        <v>1</v>
      </c>
      <c r="I169" s="158"/>
      <c r="L169" s="155"/>
      <c r="M169" s="159"/>
      <c r="T169" s="160"/>
      <c r="AT169" s="156" t="s">
        <v>144</v>
      </c>
      <c r="AU169" s="156" t="s">
        <v>88</v>
      </c>
      <c r="AV169" s="13" t="s">
        <v>86</v>
      </c>
      <c r="AW169" s="13" t="s">
        <v>34</v>
      </c>
      <c r="AX169" s="13" t="s">
        <v>78</v>
      </c>
      <c r="AY169" s="156" t="s">
        <v>136</v>
      </c>
    </row>
    <row r="170" spans="2:65" s="12" customFormat="1" ht="10.15">
      <c r="B170" s="147"/>
      <c r="D170" s="148" t="s">
        <v>144</v>
      </c>
      <c r="E170" s="149" t="s">
        <v>1</v>
      </c>
      <c r="F170" s="150" t="s">
        <v>1066</v>
      </c>
      <c r="H170" s="151">
        <v>1231.018</v>
      </c>
      <c r="I170" s="152"/>
      <c r="L170" s="147"/>
      <c r="M170" s="153"/>
      <c r="T170" s="154"/>
      <c r="AT170" s="149" t="s">
        <v>144</v>
      </c>
      <c r="AU170" s="149" t="s">
        <v>88</v>
      </c>
      <c r="AV170" s="12" t="s">
        <v>88</v>
      </c>
      <c r="AW170" s="12" t="s">
        <v>34</v>
      </c>
      <c r="AX170" s="12" t="s">
        <v>86</v>
      </c>
      <c r="AY170" s="149" t="s">
        <v>136</v>
      </c>
    </row>
    <row r="171" spans="2:65" s="1" customFormat="1" ht="24.2" customHeight="1">
      <c r="B171" s="32"/>
      <c r="C171" s="133" t="s">
        <v>8</v>
      </c>
      <c r="D171" s="133" t="s">
        <v>138</v>
      </c>
      <c r="E171" s="134" t="s">
        <v>1016</v>
      </c>
      <c r="F171" s="135" t="s">
        <v>1017</v>
      </c>
      <c r="G171" s="136" t="s">
        <v>160</v>
      </c>
      <c r="H171" s="137">
        <v>1231.018</v>
      </c>
      <c r="I171" s="138"/>
      <c r="J171" s="139">
        <f>ROUND(I171*H171,2)</f>
        <v>0</v>
      </c>
      <c r="K171" s="140"/>
      <c r="L171" s="32"/>
      <c r="M171" s="141" t="s">
        <v>1</v>
      </c>
      <c r="N171" s="142" t="s">
        <v>43</v>
      </c>
      <c r="P171" s="143">
        <f>O171*H171</f>
        <v>0</v>
      </c>
      <c r="Q171" s="143">
        <v>0</v>
      </c>
      <c r="R171" s="143">
        <f>Q171*H171</f>
        <v>0</v>
      </c>
      <c r="S171" s="143">
        <v>0</v>
      </c>
      <c r="T171" s="144">
        <f>S171*H171</f>
        <v>0</v>
      </c>
      <c r="AR171" s="145" t="s">
        <v>142</v>
      </c>
      <c r="AT171" s="145" t="s">
        <v>138</v>
      </c>
      <c r="AU171" s="145" t="s">
        <v>88</v>
      </c>
      <c r="AY171" s="17" t="s">
        <v>136</v>
      </c>
      <c r="BE171" s="146">
        <f>IF(N171="základní",J171,0)</f>
        <v>0</v>
      </c>
      <c r="BF171" s="146">
        <f>IF(N171="snížená",J171,0)</f>
        <v>0</v>
      </c>
      <c r="BG171" s="146">
        <f>IF(N171="zákl. přenesená",J171,0)</f>
        <v>0</v>
      </c>
      <c r="BH171" s="146">
        <f>IF(N171="sníž. přenesená",J171,0)</f>
        <v>0</v>
      </c>
      <c r="BI171" s="146">
        <f>IF(N171="nulová",J171,0)</f>
        <v>0</v>
      </c>
      <c r="BJ171" s="17" t="s">
        <v>86</v>
      </c>
      <c r="BK171" s="146">
        <f>ROUND(I171*H171,2)</f>
        <v>0</v>
      </c>
      <c r="BL171" s="17" t="s">
        <v>142</v>
      </c>
      <c r="BM171" s="145" t="s">
        <v>1098</v>
      </c>
    </row>
    <row r="172" spans="2:65" s="13" customFormat="1" ht="10.15">
      <c r="B172" s="155"/>
      <c r="D172" s="148" t="s">
        <v>144</v>
      </c>
      <c r="E172" s="156" t="s">
        <v>1</v>
      </c>
      <c r="F172" s="157" t="s">
        <v>1063</v>
      </c>
      <c r="H172" s="156" t="s">
        <v>1</v>
      </c>
      <c r="I172" s="158"/>
      <c r="L172" s="155"/>
      <c r="M172" s="159"/>
      <c r="T172" s="160"/>
      <c r="AT172" s="156" t="s">
        <v>144</v>
      </c>
      <c r="AU172" s="156" t="s">
        <v>88</v>
      </c>
      <c r="AV172" s="13" t="s">
        <v>86</v>
      </c>
      <c r="AW172" s="13" t="s">
        <v>34</v>
      </c>
      <c r="AX172" s="13" t="s">
        <v>78</v>
      </c>
      <c r="AY172" s="156" t="s">
        <v>136</v>
      </c>
    </row>
    <row r="173" spans="2:65" s="12" customFormat="1" ht="10.15">
      <c r="B173" s="147"/>
      <c r="D173" s="148" t="s">
        <v>144</v>
      </c>
      <c r="E173" s="149" t="s">
        <v>1</v>
      </c>
      <c r="F173" s="150" t="s">
        <v>1066</v>
      </c>
      <c r="H173" s="151">
        <v>1231.018</v>
      </c>
      <c r="I173" s="152"/>
      <c r="L173" s="147"/>
      <c r="M173" s="153"/>
      <c r="T173" s="154"/>
      <c r="AT173" s="149" t="s">
        <v>144</v>
      </c>
      <c r="AU173" s="149" t="s">
        <v>88</v>
      </c>
      <c r="AV173" s="12" t="s">
        <v>88</v>
      </c>
      <c r="AW173" s="12" t="s">
        <v>34</v>
      </c>
      <c r="AX173" s="12" t="s">
        <v>86</v>
      </c>
      <c r="AY173" s="149" t="s">
        <v>136</v>
      </c>
    </row>
    <row r="174" spans="2:65" s="1" customFormat="1" ht="21.75" customHeight="1">
      <c r="B174" s="32"/>
      <c r="C174" s="133" t="s">
        <v>227</v>
      </c>
      <c r="D174" s="133" t="s">
        <v>138</v>
      </c>
      <c r="E174" s="134" t="s">
        <v>1099</v>
      </c>
      <c r="F174" s="135" t="s">
        <v>1100</v>
      </c>
      <c r="G174" s="136" t="s">
        <v>160</v>
      </c>
      <c r="H174" s="137">
        <v>130</v>
      </c>
      <c r="I174" s="138"/>
      <c r="J174" s="139">
        <f>ROUND(I174*H174,2)</f>
        <v>0</v>
      </c>
      <c r="K174" s="140"/>
      <c r="L174" s="32"/>
      <c r="M174" s="141" t="s">
        <v>1</v>
      </c>
      <c r="N174" s="142" t="s">
        <v>43</v>
      </c>
      <c r="P174" s="143">
        <f>O174*H174</f>
        <v>0</v>
      </c>
      <c r="Q174" s="143">
        <v>0</v>
      </c>
      <c r="R174" s="143">
        <f>Q174*H174</f>
        <v>0</v>
      </c>
      <c r="S174" s="143">
        <v>0</v>
      </c>
      <c r="T174" s="144">
        <f>S174*H174</f>
        <v>0</v>
      </c>
      <c r="AR174" s="145" t="s">
        <v>142</v>
      </c>
      <c r="AT174" s="145" t="s">
        <v>138</v>
      </c>
      <c r="AU174" s="145" t="s">
        <v>88</v>
      </c>
      <c r="AY174" s="17" t="s">
        <v>136</v>
      </c>
      <c r="BE174" s="146">
        <f>IF(N174="základní",J174,0)</f>
        <v>0</v>
      </c>
      <c r="BF174" s="146">
        <f>IF(N174="snížená",J174,0)</f>
        <v>0</v>
      </c>
      <c r="BG174" s="146">
        <f>IF(N174="zákl. přenesená",J174,0)</f>
        <v>0</v>
      </c>
      <c r="BH174" s="146">
        <f>IF(N174="sníž. přenesená",J174,0)</f>
        <v>0</v>
      </c>
      <c r="BI174" s="146">
        <f>IF(N174="nulová",J174,0)</f>
        <v>0</v>
      </c>
      <c r="BJ174" s="17" t="s">
        <v>86</v>
      </c>
      <c r="BK174" s="146">
        <f>ROUND(I174*H174,2)</f>
        <v>0</v>
      </c>
      <c r="BL174" s="17" t="s">
        <v>142</v>
      </c>
      <c r="BM174" s="145" t="s">
        <v>1101</v>
      </c>
    </row>
    <row r="175" spans="2:65" s="13" customFormat="1" ht="10.15">
      <c r="B175" s="155"/>
      <c r="D175" s="148" t="s">
        <v>144</v>
      </c>
      <c r="E175" s="156" t="s">
        <v>1</v>
      </c>
      <c r="F175" s="157" t="s">
        <v>1061</v>
      </c>
      <c r="H175" s="156" t="s">
        <v>1</v>
      </c>
      <c r="I175" s="158"/>
      <c r="L175" s="155"/>
      <c r="M175" s="159"/>
      <c r="T175" s="160"/>
      <c r="AT175" s="156" t="s">
        <v>144</v>
      </c>
      <c r="AU175" s="156" t="s">
        <v>88</v>
      </c>
      <c r="AV175" s="13" t="s">
        <v>86</v>
      </c>
      <c r="AW175" s="13" t="s">
        <v>34</v>
      </c>
      <c r="AX175" s="13" t="s">
        <v>78</v>
      </c>
      <c r="AY175" s="156" t="s">
        <v>136</v>
      </c>
    </row>
    <row r="176" spans="2:65" s="12" customFormat="1" ht="10.15">
      <c r="B176" s="147"/>
      <c r="D176" s="148" t="s">
        <v>144</v>
      </c>
      <c r="E176" s="149" t="s">
        <v>1</v>
      </c>
      <c r="F176" s="150" t="s">
        <v>1057</v>
      </c>
      <c r="H176" s="151">
        <v>130</v>
      </c>
      <c r="I176" s="152"/>
      <c r="L176" s="147"/>
      <c r="M176" s="153"/>
      <c r="T176" s="154"/>
      <c r="AT176" s="149" t="s">
        <v>144</v>
      </c>
      <c r="AU176" s="149" t="s">
        <v>88</v>
      </c>
      <c r="AV176" s="12" t="s">
        <v>88</v>
      </c>
      <c r="AW176" s="12" t="s">
        <v>34</v>
      </c>
      <c r="AX176" s="12" t="s">
        <v>78</v>
      </c>
      <c r="AY176" s="149" t="s">
        <v>136</v>
      </c>
    </row>
    <row r="177" spans="2:65" s="14" customFormat="1" ht="10.15">
      <c r="B177" s="161"/>
      <c r="D177" s="148" t="s">
        <v>144</v>
      </c>
      <c r="E177" s="162" t="s">
        <v>1</v>
      </c>
      <c r="F177" s="163" t="s">
        <v>157</v>
      </c>
      <c r="H177" s="164">
        <v>130</v>
      </c>
      <c r="I177" s="165"/>
      <c r="L177" s="161"/>
      <c r="M177" s="166"/>
      <c r="T177" s="167"/>
      <c r="AT177" s="162" t="s">
        <v>144</v>
      </c>
      <c r="AU177" s="162" t="s">
        <v>88</v>
      </c>
      <c r="AV177" s="14" t="s">
        <v>142</v>
      </c>
      <c r="AW177" s="14" t="s">
        <v>34</v>
      </c>
      <c r="AX177" s="14" t="s">
        <v>86</v>
      </c>
      <c r="AY177" s="162" t="s">
        <v>136</v>
      </c>
    </row>
    <row r="178" spans="2:65" s="1" customFormat="1" ht="24.2" customHeight="1">
      <c r="B178" s="32"/>
      <c r="C178" s="133" t="s">
        <v>232</v>
      </c>
      <c r="D178" s="133" t="s">
        <v>138</v>
      </c>
      <c r="E178" s="134" t="s">
        <v>1019</v>
      </c>
      <c r="F178" s="135" t="s">
        <v>1020</v>
      </c>
      <c r="G178" s="136" t="s">
        <v>160</v>
      </c>
      <c r="H178" s="137">
        <v>1231.018</v>
      </c>
      <c r="I178" s="138"/>
      <c r="J178" s="139">
        <f>ROUND(I178*H178,2)</f>
        <v>0</v>
      </c>
      <c r="K178" s="140"/>
      <c r="L178" s="32"/>
      <c r="M178" s="141" t="s">
        <v>1</v>
      </c>
      <c r="N178" s="142" t="s">
        <v>43</v>
      </c>
      <c r="P178" s="143">
        <f>O178*H178</f>
        <v>0</v>
      </c>
      <c r="Q178" s="143">
        <v>0</v>
      </c>
      <c r="R178" s="143">
        <f>Q178*H178</f>
        <v>0</v>
      </c>
      <c r="S178" s="143">
        <v>0</v>
      </c>
      <c r="T178" s="144">
        <f>S178*H178</f>
        <v>0</v>
      </c>
      <c r="AR178" s="145" t="s">
        <v>142</v>
      </c>
      <c r="AT178" s="145" t="s">
        <v>138</v>
      </c>
      <c r="AU178" s="145" t="s">
        <v>88</v>
      </c>
      <c r="AY178" s="17" t="s">
        <v>136</v>
      </c>
      <c r="BE178" s="146">
        <f>IF(N178="základní",J178,0)</f>
        <v>0</v>
      </c>
      <c r="BF178" s="146">
        <f>IF(N178="snížená",J178,0)</f>
        <v>0</v>
      </c>
      <c r="BG178" s="146">
        <f>IF(N178="zákl. přenesená",J178,0)</f>
        <v>0</v>
      </c>
      <c r="BH178" s="146">
        <f>IF(N178="sníž. přenesená",J178,0)</f>
        <v>0</v>
      </c>
      <c r="BI178" s="146">
        <f>IF(N178="nulová",J178,0)</f>
        <v>0</v>
      </c>
      <c r="BJ178" s="17" t="s">
        <v>86</v>
      </c>
      <c r="BK178" s="146">
        <f>ROUND(I178*H178,2)</f>
        <v>0</v>
      </c>
      <c r="BL178" s="17" t="s">
        <v>142</v>
      </c>
      <c r="BM178" s="145" t="s">
        <v>1102</v>
      </c>
    </row>
    <row r="179" spans="2:65" s="13" customFormat="1" ht="10.15">
      <c r="B179" s="155"/>
      <c r="D179" s="148" t="s">
        <v>144</v>
      </c>
      <c r="E179" s="156" t="s">
        <v>1</v>
      </c>
      <c r="F179" s="157" t="s">
        <v>1063</v>
      </c>
      <c r="H179" s="156" t="s">
        <v>1</v>
      </c>
      <c r="I179" s="158"/>
      <c r="L179" s="155"/>
      <c r="M179" s="159"/>
      <c r="T179" s="160"/>
      <c r="AT179" s="156" t="s">
        <v>144</v>
      </c>
      <c r="AU179" s="156" t="s">
        <v>88</v>
      </c>
      <c r="AV179" s="13" t="s">
        <v>86</v>
      </c>
      <c r="AW179" s="13" t="s">
        <v>34</v>
      </c>
      <c r="AX179" s="13" t="s">
        <v>78</v>
      </c>
      <c r="AY179" s="156" t="s">
        <v>136</v>
      </c>
    </row>
    <row r="180" spans="2:65" s="12" customFormat="1" ht="10.15">
      <c r="B180" s="147"/>
      <c r="D180" s="148" t="s">
        <v>144</v>
      </c>
      <c r="E180" s="149" t="s">
        <v>1</v>
      </c>
      <c r="F180" s="150" t="s">
        <v>1066</v>
      </c>
      <c r="H180" s="151">
        <v>1231.018</v>
      </c>
      <c r="I180" s="152"/>
      <c r="L180" s="147"/>
      <c r="M180" s="153"/>
      <c r="T180" s="154"/>
      <c r="AT180" s="149" t="s">
        <v>144</v>
      </c>
      <c r="AU180" s="149" t="s">
        <v>88</v>
      </c>
      <c r="AV180" s="12" t="s">
        <v>88</v>
      </c>
      <c r="AW180" s="12" t="s">
        <v>34</v>
      </c>
      <c r="AX180" s="12" t="s">
        <v>86</v>
      </c>
      <c r="AY180" s="149" t="s">
        <v>136</v>
      </c>
    </row>
    <row r="181" spans="2:65" s="1" customFormat="1" ht="21.75" customHeight="1">
      <c r="B181" s="32"/>
      <c r="C181" s="133" t="s">
        <v>237</v>
      </c>
      <c r="D181" s="133" t="s">
        <v>138</v>
      </c>
      <c r="E181" s="134" t="s">
        <v>1022</v>
      </c>
      <c r="F181" s="135" t="s">
        <v>1023</v>
      </c>
      <c r="G181" s="136" t="s">
        <v>160</v>
      </c>
      <c r="H181" s="137">
        <v>1231.018</v>
      </c>
      <c r="I181" s="138"/>
      <c r="J181" s="139">
        <f>ROUND(I181*H181,2)</f>
        <v>0</v>
      </c>
      <c r="K181" s="140"/>
      <c r="L181" s="32"/>
      <c r="M181" s="141" t="s">
        <v>1</v>
      </c>
      <c r="N181" s="142" t="s">
        <v>43</v>
      </c>
      <c r="P181" s="143">
        <f>O181*H181</f>
        <v>0</v>
      </c>
      <c r="Q181" s="143">
        <v>0</v>
      </c>
      <c r="R181" s="143">
        <f>Q181*H181</f>
        <v>0</v>
      </c>
      <c r="S181" s="143">
        <v>0</v>
      </c>
      <c r="T181" s="144">
        <f>S181*H181</f>
        <v>0</v>
      </c>
      <c r="AR181" s="145" t="s">
        <v>142</v>
      </c>
      <c r="AT181" s="145" t="s">
        <v>138</v>
      </c>
      <c r="AU181" s="145" t="s">
        <v>88</v>
      </c>
      <c r="AY181" s="17" t="s">
        <v>136</v>
      </c>
      <c r="BE181" s="146">
        <f>IF(N181="základní",J181,0)</f>
        <v>0</v>
      </c>
      <c r="BF181" s="146">
        <f>IF(N181="snížená",J181,0)</f>
        <v>0</v>
      </c>
      <c r="BG181" s="146">
        <f>IF(N181="zákl. přenesená",J181,0)</f>
        <v>0</v>
      </c>
      <c r="BH181" s="146">
        <f>IF(N181="sníž. přenesená",J181,0)</f>
        <v>0</v>
      </c>
      <c r="BI181" s="146">
        <f>IF(N181="nulová",J181,0)</f>
        <v>0</v>
      </c>
      <c r="BJ181" s="17" t="s">
        <v>86</v>
      </c>
      <c r="BK181" s="146">
        <f>ROUND(I181*H181,2)</f>
        <v>0</v>
      </c>
      <c r="BL181" s="17" t="s">
        <v>142</v>
      </c>
      <c r="BM181" s="145" t="s">
        <v>1103</v>
      </c>
    </row>
    <row r="182" spans="2:65" s="13" customFormat="1" ht="10.15">
      <c r="B182" s="155"/>
      <c r="D182" s="148" t="s">
        <v>144</v>
      </c>
      <c r="E182" s="156" t="s">
        <v>1</v>
      </c>
      <c r="F182" s="157" t="s">
        <v>1063</v>
      </c>
      <c r="H182" s="156" t="s">
        <v>1</v>
      </c>
      <c r="I182" s="158"/>
      <c r="L182" s="155"/>
      <c r="M182" s="159"/>
      <c r="T182" s="160"/>
      <c r="AT182" s="156" t="s">
        <v>144</v>
      </c>
      <c r="AU182" s="156" t="s">
        <v>88</v>
      </c>
      <c r="AV182" s="13" t="s">
        <v>86</v>
      </c>
      <c r="AW182" s="13" t="s">
        <v>34</v>
      </c>
      <c r="AX182" s="13" t="s">
        <v>78</v>
      </c>
      <c r="AY182" s="156" t="s">
        <v>136</v>
      </c>
    </row>
    <row r="183" spans="2:65" s="12" customFormat="1" ht="10.15">
      <c r="B183" s="147"/>
      <c r="D183" s="148" t="s">
        <v>144</v>
      </c>
      <c r="E183" s="149" t="s">
        <v>1</v>
      </c>
      <c r="F183" s="150" t="s">
        <v>1066</v>
      </c>
      <c r="H183" s="151">
        <v>1231.018</v>
      </c>
      <c r="I183" s="152"/>
      <c r="L183" s="147"/>
      <c r="M183" s="153"/>
      <c r="T183" s="154"/>
      <c r="AT183" s="149" t="s">
        <v>144</v>
      </c>
      <c r="AU183" s="149" t="s">
        <v>88</v>
      </c>
      <c r="AV183" s="12" t="s">
        <v>88</v>
      </c>
      <c r="AW183" s="12" t="s">
        <v>34</v>
      </c>
      <c r="AX183" s="12" t="s">
        <v>86</v>
      </c>
      <c r="AY183" s="149" t="s">
        <v>136</v>
      </c>
    </row>
    <row r="184" spans="2:65" s="1" customFormat="1" ht="24.2" customHeight="1">
      <c r="B184" s="32"/>
      <c r="C184" s="133" t="s">
        <v>243</v>
      </c>
      <c r="D184" s="133" t="s">
        <v>138</v>
      </c>
      <c r="E184" s="134" t="s">
        <v>1025</v>
      </c>
      <c r="F184" s="135" t="s">
        <v>1026</v>
      </c>
      <c r="G184" s="136" t="s">
        <v>160</v>
      </c>
      <c r="H184" s="137">
        <v>90</v>
      </c>
      <c r="I184" s="138"/>
      <c r="J184" s="139">
        <f>ROUND(I184*H184,2)</f>
        <v>0</v>
      </c>
      <c r="K184" s="140"/>
      <c r="L184" s="32"/>
      <c r="M184" s="141" t="s">
        <v>1</v>
      </c>
      <c r="N184" s="142" t="s">
        <v>43</v>
      </c>
      <c r="P184" s="143">
        <f>O184*H184</f>
        <v>0</v>
      </c>
      <c r="Q184" s="143">
        <v>0</v>
      </c>
      <c r="R184" s="143">
        <f>Q184*H184</f>
        <v>0</v>
      </c>
      <c r="S184" s="143">
        <v>0</v>
      </c>
      <c r="T184" s="144">
        <f>S184*H184</f>
        <v>0</v>
      </c>
      <c r="AR184" s="145" t="s">
        <v>142</v>
      </c>
      <c r="AT184" s="145" t="s">
        <v>138</v>
      </c>
      <c r="AU184" s="145" t="s">
        <v>88</v>
      </c>
      <c r="AY184" s="17" t="s">
        <v>136</v>
      </c>
      <c r="BE184" s="146">
        <f>IF(N184="základní",J184,0)</f>
        <v>0</v>
      </c>
      <c r="BF184" s="146">
        <f>IF(N184="snížená",J184,0)</f>
        <v>0</v>
      </c>
      <c r="BG184" s="146">
        <f>IF(N184="zákl. přenesená",J184,0)</f>
        <v>0</v>
      </c>
      <c r="BH184" s="146">
        <f>IF(N184="sníž. přenesená",J184,0)</f>
        <v>0</v>
      </c>
      <c r="BI184" s="146">
        <f>IF(N184="nulová",J184,0)</f>
        <v>0</v>
      </c>
      <c r="BJ184" s="17" t="s">
        <v>86</v>
      </c>
      <c r="BK184" s="146">
        <f>ROUND(I184*H184,2)</f>
        <v>0</v>
      </c>
      <c r="BL184" s="17" t="s">
        <v>142</v>
      </c>
      <c r="BM184" s="145" t="s">
        <v>1104</v>
      </c>
    </row>
    <row r="185" spans="2:65" s="13" customFormat="1" ht="10.15">
      <c r="B185" s="155"/>
      <c r="D185" s="148" t="s">
        <v>144</v>
      </c>
      <c r="E185" s="156" t="s">
        <v>1</v>
      </c>
      <c r="F185" s="157" t="s">
        <v>470</v>
      </c>
      <c r="H185" s="156" t="s">
        <v>1</v>
      </c>
      <c r="I185" s="158"/>
      <c r="L185" s="155"/>
      <c r="M185" s="159"/>
      <c r="T185" s="160"/>
      <c r="AT185" s="156" t="s">
        <v>144</v>
      </c>
      <c r="AU185" s="156" t="s">
        <v>88</v>
      </c>
      <c r="AV185" s="13" t="s">
        <v>86</v>
      </c>
      <c r="AW185" s="13" t="s">
        <v>34</v>
      </c>
      <c r="AX185" s="13" t="s">
        <v>78</v>
      </c>
      <c r="AY185" s="156" t="s">
        <v>136</v>
      </c>
    </row>
    <row r="186" spans="2:65" s="13" customFormat="1" ht="10.15">
      <c r="B186" s="155"/>
      <c r="D186" s="148" t="s">
        <v>144</v>
      </c>
      <c r="E186" s="156" t="s">
        <v>1</v>
      </c>
      <c r="F186" s="157" t="s">
        <v>1063</v>
      </c>
      <c r="H186" s="156" t="s">
        <v>1</v>
      </c>
      <c r="I186" s="158"/>
      <c r="L186" s="155"/>
      <c r="M186" s="159"/>
      <c r="T186" s="160"/>
      <c r="AT186" s="156" t="s">
        <v>144</v>
      </c>
      <c r="AU186" s="156" t="s">
        <v>88</v>
      </c>
      <c r="AV186" s="13" t="s">
        <v>86</v>
      </c>
      <c r="AW186" s="13" t="s">
        <v>34</v>
      </c>
      <c r="AX186" s="13" t="s">
        <v>78</v>
      </c>
      <c r="AY186" s="156" t="s">
        <v>136</v>
      </c>
    </row>
    <row r="187" spans="2:65" s="12" customFormat="1" ht="10.15">
      <c r="B187" s="147"/>
      <c r="D187" s="148" t="s">
        <v>144</v>
      </c>
      <c r="E187" s="149" t="s">
        <v>1</v>
      </c>
      <c r="F187" s="150" t="s">
        <v>1105</v>
      </c>
      <c r="H187" s="151">
        <v>90</v>
      </c>
      <c r="I187" s="152"/>
      <c r="L187" s="147"/>
      <c r="M187" s="153"/>
      <c r="T187" s="154"/>
      <c r="AT187" s="149" t="s">
        <v>144</v>
      </c>
      <c r="AU187" s="149" t="s">
        <v>88</v>
      </c>
      <c r="AV187" s="12" t="s">
        <v>88</v>
      </c>
      <c r="AW187" s="12" t="s">
        <v>34</v>
      </c>
      <c r="AX187" s="12" t="s">
        <v>78</v>
      </c>
      <c r="AY187" s="149" t="s">
        <v>136</v>
      </c>
    </row>
    <row r="188" spans="2:65" s="14" customFormat="1" ht="10.15">
      <c r="B188" s="161"/>
      <c r="D188" s="148" t="s">
        <v>144</v>
      </c>
      <c r="E188" s="162" t="s">
        <v>1</v>
      </c>
      <c r="F188" s="163" t="s">
        <v>157</v>
      </c>
      <c r="H188" s="164">
        <v>90</v>
      </c>
      <c r="I188" s="165"/>
      <c r="L188" s="161"/>
      <c r="M188" s="166"/>
      <c r="T188" s="167"/>
      <c r="AT188" s="162" t="s">
        <v>144</v>
      </c>
      <c r="AU188" s="162" t="s">
        <v>88</v>
      </c>
      <c r="AV188" s="14" t="s">
        <v>142</v>
      </c>
      <c r="AW188" s="14" t="s">
        <v>34</v>
      </c>
      <c r="AX188" s="14" t="s">
        <v>86</v>
      </c>
      <c r="AY188" s="162" t="s">
        <v>136</v>
      </c>
    </row>
    <row r="189" spans="2:65" s="1" customFormat="1" ht="24.2" customHeight="1">
      <c r="B189" s="32"/>
      <c r="C189" s="133" t="s">
        <v>248</v>
      </c>
      <c r="D189" s="133" t="s">
        <v>138</v>
      </c>
      <c r="E189" s="134" t="s">
        <v>1030</v>
      </c>
      <c r="F189" s="135" t="s">
        <v>1031</v>
      </c>
      <c r="G189" s="136" t="s">
        <v>160</v>
      </c>
      <c r="H189" s="137">
        <v>1231.018</v>
      </c>
      <c r="I189" s="138"/>
      <c r="J189" s="139">
        <f>ROUND(I189*H189,2)</f>
        <v>0</v>
      </c>
      <c r="K189" s="140"/>
      <c r="L189" s="32"/>
      <c r="M189" s="141" t="s">
        <v>1</v>
      </c>
      <c r="N189" s="142" t="s">
        <v>43</v>
      </c>
      <c r="P189" s="143">
        <f>O189*H189</f>
        <v>0</v>
      </c>
      <c r="Q189" s="143">
        <v>0</v>
      </c>
      <c r="R189" s="143">
        <f>Q189*H189</f>
        <v>0</v>
      </c>
      <c r="S189" s="143">
        <v>0</v>
      </c>
      <c r="T189" s="144">
        <f>S189*H189</f>
        <v>0</v>
      </c>
      <c r="AR189" s="145" t="s">
        <v>142</v>
      </c>
      <c r="AT189" s="145" t="s">
        <v>138</v>
      </c>
      <c r="AU189" s="145" t="s">
        <v>88</v>
      </c>
      <c r="AY189" s="17" t="s">
        <v>136</v>
      </c>
      <c r="BE189" s="146">
        <f>IF(N189="základní",J189,0)</f>
        <v>0</v>
      </c>
      <c r="BF189" s="146">
        <f>IF(N189="snížená",J189,0)</f>
        <v>0</v>
      </c>
      <c r="BG189" s="146">
        <f>IF(N189="zákl. přenesená",J189,0)</f>
        <v>0</v>
      </c>
      <c r="BH189" s="146">
        <f>IF(N189="sníž. přenesená",J189,0)</f>
        <v>0</v>
      </c>
      <c r="BI189" s="146">
        <f>IF(N189="nulová",J189,0)</f>
        <v>0</v>
      </c>
      <c r="BJ189" s="17" t="s">
        <v>86</v>
      </c>
      <c r="BK189" s="146">
        <f>ROUND(I189*H189,2)</f>
        <v>0</v>
      </c>
      <c r="BL189" s="17" t="s">
        <v>142</v>
      </c>
      <c r="BM189" s="145" t="s">
        <v>1106</v>
      </c>
    </row>
    <row r="190" spans="2:65" s="13" customFormat="1" ht="10.15">
      <c r="B190" s="155"/>
      <c r="D190" s="148" t="s">
        <v>144</v>
      </c>
      <c r="E190" s="156" t="s">
        <v>1</v>
      </c>
      <c r="F190" s="157" t="s">
        <v>470</v>
      </c>
      <c r="H190" s="156" t="s">
        <v>1</v>
      </c>
      <c r="I190" s="158"/>
      <c r="L190" s="155"/>
      <c r="M190" s="159"/>
      <c r="T190" s="160"/>
      <c r="AT190" s="156" t="s">
        <v>144</v>
      </c>
      <c r="AU190" s="156" t="s">
        <v>88</v>
      </c>
      <c r="AV190" s="13" t="s">
        <v>86</v>
      </c>
      <c r="AW190" s="13" t="s">
        <v>34</v>
      </c>
      <c r="AX190" s="13" t="s">
        <v>78</v>
      </c>
      <c r="AY190" s="156" t="s">
        <v>136</v>
      </c>
    </row>
    <row r="191" spans="2:65" s="13" customFormat="1" ht="10.15">
      <c r="B191" s="155"/>
      <c r="D191" s="148" t="s">
        <v>144</v>
      </c>
      <c r="E191" s="156" t="s">
        <v>1</v>
      </c>
      <c r="F191" s="157" t="s">
        <v>1063</v>
      </c>
      <c r="H191" s="156" t="s">
        <v>1</v>
      </c>
      <c r="I191" s="158"/>
      <c r="L191" s="155"/>
      <c r="M191" s="159"/>
      <c r="T191" s="160"/>
      <c r="AT191" s="156" t="s">
        <v>144</v>
      </c>
      <c r="AU191" s="156" t="s">
        <v>88</v>
      </c>
      <c r="AV191" s="13" t="s">
        <v>86</v>
      </c>
      <c r="AW191" s="13" t="s">
        <v>34</v>
      </c>
      <c r="AX191" s="13" t="s">
        <v>78</v>
      </c>
      <c r="AY191" s="156" t="s">
        <v>136</v>
      </c>
    </row>
    <row r="192" spans="2:65" s="12" customFormat="1" ht="10.15">
      <c r="B192" s="147"/>
      <c r="D192" s="148" t="s">
        <v>144</v>
      </c>
      <c r="E192" s="149" t="s">
        <v>1</v>
      </c>
      <c r="F192" s="150" t="s">
        <v>1066</v>
      </c>
      <c r="H192" s="151">
        <v>1231.018</v>
      </c>
      <c r="I192" s="152"/>
      <c r="L192" s="147"/>
      <c r="M192" s="153"/>
      <c r="T192" s="154"/>
      <c r="AT192" s="149" t="s">
        <v>144</v>
      </c>
      <c r="AU192" s="149" t="s">
        <v>88</v>
      </c>
      <c r="AV192" s="12" t="s">
        <v>88</v>
      </c>
      <c r="AW192" s="12" t="s">
        <v>34</v>
      </c>
      <c r="AX192" s="12" t="s">
        <v>78</v>
      </c>
      <c r="AY192" s="149" t="s">
        <v>136</v>
      </c>
    </row>
    <row r="193" spans="2:65" s="14" customFormat="1" ht="10.15">
      <c r="B193" s="161"/>
      <c r="D193" s="148" t="s">
        <v>144</v>
      </c>
      <c r="E193" s="162" t="s">
        <v>1</v>
      </c>
      <c r="F193" s="163" t="s">
        <v>157</v>
      </c>
      <c r="H193" s="164">
        <v>1231.018</v>
      </c>
      <c r="I193" s="165"/>
      <c r="L193" s="161"/>
      <c r="M193" s="166"/>
      <c r="T193" s="167"/>
      <c r="AT193" s="162" t="s">
        <v>144</v>
      </c>
      <c r="AU193" s="162" t="s">
        <v>88</v>
      </c>
      <c r="AV193" s="14" t="s">
        <v>142</v>
      </c>
      <c r="AW193" s="14" t="s">
        <v>34</v>
      </c>
      <c r="AX193" s="14" t="s">
        <v>86</v>
      </c>
      <c r="AY193" s="162" t="s">
        <v>136</v>
      </c>
    </row>
    <row r="194" spans="2:65" s="1" customFormat="1" ht="33" customHeight="1">
      <c r="B194" s="32"/>
      <c r="C194" s="133" t="s">
        <v>7</v>
      </c>
      <c r="D194" s="133" t="s">
        <v>138</v>
      </c>
      <c r="E194" s="134" t="s">
        <v>1033</v>
      </c>
      <c r="F194" s="135" t="s">
        <v>1034</v>
      </c>
      <c r="G194" s="136" t="s">
        <v>160</v>
      </c>
      <c r="H194" s="137">
        <v>1231.018</v>
      </c>
      <c r="I194" s="138"/>
      <c r="J194" s="139">
        <f>ROUND(I194*H194,2)</f>
        <v>0</v>
      </c>
      <c r="K194" s="140"/>
      <c r="L194" s="32"/>
      <c r="M194" s="141" t="s">
        <v>1</v>
      </c>
      <c r="N194" s="142" t="s">
        <v>43</v>
      </c>
      <c r="P194" s="143">
        <f>O194*H194</f>
        <v>0</v>
      </c>
      <c r="Q194" s="143">
        <v>0</v>
      </c>
      <c r="R194" s="143">
        <f>Q194*H194</f>
        <v>0</v>
      </c>
      <c r="S194" s="143">
        <v>0</v>
      </c>
      <c r="T194" s="144">
        <f>S194*H194</f>
        <v>0</v>
      </c>
      <c r="AR194" s="145" t="s">
        <v>142</v>
      </c>
      <c r="AT194" s="145" t="s">
        <v>138</v>
      </c>
      <c r="AU194" s="145" t="s">
        <v>88</v>
      </c>
      <c r="AY194" s="17" t="s">
        <v>136</v>
      </c>
      <c r="BE194" s="146">
        <f>IF(N194="základní",J194,0)</f>
        <v>0</v>
      </c>
      <c r="BF194" s="146">
        <f>IF(N194="snížená",J194,0)</f>
        <v>0</v>
      </c>
      <c r="BG194" s="146">
        <f>IF(N194="zákl. přenesená",J194,0)</f>
        <v>0</v>
      </c>
      <c r="BH194" s="146">
        <f>IF(N194="sníž. přenesená",J194,0)</f>
        <v>0</v>
      </c>
      <c r="BI194" s="146">
        <f>IF(N194="nulová",J194,0)</f>
        <v>0</v>
      </c>
      <c r="BJ194" s="17" t="s">
        <v>86</v>
      </c>
      <c r="BK194" s="146">
        <f>ROUND(I194*H194,2)</f>
        <v>0</v>
      </c>
      <c r="BL194" s="17" t="s">
        <v>142</v>
      </c>
      <c r="BM194" s="145" t="s">
        <v>1107</v>
      </c>
    </row>
    <row r="195" spans="2:65" s="13" customFormat="1" ht="10.15">
      <c r="B195" s="155"/>
      <c r="D195" s="148" t="s">
        <v>144</v>
      </c>
      <c r="E195" s="156" t="s">
        <v>1</v>
      </c>
      <c r="F195" s="157" t="s">
        <v>1108</v>
      </c>
      <c r="H195" s="156" t="s">
        <v>1</v>
      </c>
      <c r="I195" s="158"/>
      <c r="L195" s="155"/>
      <c r="M195" s="159"/>
      <c r="T195" s="160"/>
      <c r="AT195" s="156" t="s">
        <v>144</v>
      </c>
      <c r="AU195" s="156" t="s">
        <v>88</v>
      </c>
      <c r="AV195" s="13" t="s">
        <v>86</v>
      </c>
      <c r="AW195" s="13" t="s">
        <v>34</v>
      </c>
      <c r="AX195" s="13" t="s">
        <v>78</v>
      </c>
      <c r="AY195" s="156" t="s">
        <v>136</v>
      </c>
    </row>
    <row r="196" spans="2:65" s="12" customFormat="1" ht="10.15">
      <c r="B196" s="147"/>
      <c r="D196" s="148" t="s">
        <v>144</v>
      </c>
      <c r="E196" s="149" t="s">
        <v>1</v>
      </c>
      <c r="F196" s="150" t="s">
        <v>1066</v>
      </c>
      <c r="H196" s="151">
        <v>1231.018</v>
      </c>
      <c r="I196" s="152"/>
      <c r="L196" s="147"/>
      <c r="M196" s="153"/>
      <c r="T196" s="154"/>
      <c r="AT196" s="149" t="s">
        <v>144</v>
      </c>
      <c r="AU196" s="149" t="s">
        <v>88</v>
      </c>
      <c r="AV196" s="12" t="s">
        <v>88</v>
      </c>
      <c r="AW196" s="12" t="s">
        <v>34</v>
      </c>
      <c r="AX196" s="12" t="s">
        <v>86</v>
      </c>
      <c r="AY196" s="149" t="s">
        <v>136</v>
      </c>
    </row>
    <row r="197" spans="2:65" s="1" customFormat="1" ht="33" customHeight="1">
      <c r="B197" s="32"/>
      <c r="C197" s="133" t="s">
        <v>257</v>
      </c>
      <c r="D197" s="133" t="s">
        <v>138</v>
      </c>
      <c r="E197" s="134" t="s">
        <v>1109</v>
      </c>
      <c r="F197" s="135" t="s">
        <v>1110</v>
      </c>
      <c r="G197" s="136" t="s">
        <v>160</v>
      </c>
      <c r="H197" s="137">
        <v>130</v>
      </c>
      <c r="I197" s="138"/>
      <c r="J197" s="139">
        <f>ROUND(I197*H197,2)</f>
        <v>0</v>
      </c>
      <c r="K197" s="140"/>
      <c r="L197" s="32"/>
      <c r="M197" s="141" t="s">
        <v>1</v>
      </c>
      <c r="N197" s="142" t="s">
        <v>43</v>
      </c>
      <c r="P197" s="143">
        <f>O197*H197</f>
        <v>0</v>
      </c>
      <c r="Q197" s="143">
        <v>8.9219999999999994E-2</v>
      </c>
      <c r="R197" s="143">
        <f>Q197*H197</f>
        <v>11.598599999999999</v>
      </c>
      <c r="S197" s="143">
        <v>0</v>
      </c>
      <c r="T197" s="144">
        <f>S197*H197</f>
        <v>0</v>
      </c>
      <c r="AR197" s="145" t="s">
        <v>142</v>
      </c>
      <c r="AT197" s="145" t="s">
        <v>138</v>
      </c>
      <c r="AU197" s="145" t="s">
        <v>88</v>
      </c>
      <c r="AY197" s="17" t="s">
        <v>136</v>
      </c>
      <c r="BE197" s="146">
        <f>IF(N197="základní",J197,0)</f>
        <v>0</v>
      </c>
      <c r="BF197" s="146">
        <f>IF(N197="snížená",J197,0)</f>
        <v>0</v>
      </c>
      <c r="BG197" s="146">
        <f>IF(N197="zákl. přenesená",J197,0)</f>
        <v>0</v>
      </c>
      <c r="BH197" s="146">
        <f>IF(N197="sníž. přenesená",J197,0)</f>
        <v>0</v>
      </c>
      <c r="BI197" s="146">
        <f>IF(N197="nulová",J197,0)</f>
        <v>0</v>
      </c>
      <c r="BJ197" s="17" t="s">
        <v>86</v>
      </c>
      <c r="BK197" s="146">
        <f>ROUND(I197*H197,2)</f>
        <v>0</v>
      </c>
      <c r="BL197" s="17" t="s">
        <v>142</v>
      </c>
      <c r="BM197" s="145" t="s">
        <v>1111</v>
      </c>
    </row>
    <row r="198" spans="2:65" s="12" customFormat="1" ht="10.15">
      <c r="B198" s="147"/>
      <c r="D198" s="148" t="s">
        <v>144</v>
      </c>
      <c r="E198" s="149" t="s">
        <v>1</v>
      </c>
      <c r="F198" s="150" t="s">
        <v>1057</v>
      </c>
      <c r="H198" s="151">
        <v>130</v>
      </c>
      <c r="I198" s="152"/>
      <c r="L198" s="147"/>
      <c r="M198" s="153"/>
      <c r="T198" s="154"/>
      <c r="AT198" s="149" t="s">
        <v>144</v>
      </c>
      <c r="AU198" s="149" t="s">
        <v>88</v>
      </c>
      <c r="AV198" s="12" t="s">
        <v>88</v>
      </c>
      <c r="AW198" s="12" t="s">
        <v>34</v>
      </c>
      <c r="AX198" s="12" t="s">
        <v>78</v>
      </c>
      <c r="AY198" s="149" t="s">
        <v>136</v>
      </c>
    </row>
    <row r="199" spans="2:65" s="14" customFormat="1" ht="10.15">
      <c r="B199" s="161"/>
      <c r="D199" s="148" t="s">
        <v>144</v>
      </c>
      <c r="E199" s="162" t="s">
        <v>1</v>
      </c>
      <c r="F199" s="163" t="s">
        <v>157</v>
      </c>
      <c r="H199" s="164">
        <v>130</v>
      </c>
      <c r="I199" s="165"/>
      <c r="L199" s="161"/>
      <c r="M199" s="166"/>
      <c r="T199" s="167"/>
      <c r="AT199" s="162" t="s">
        <v>144</v>
      </c>
      <c r="AU199" s="162" t="s">
        <v>88</v>
      </c>
      <c r="AV199" s="14" t="s">
        <v>142</v>
      </c>
      <c r="AW199" s="14" t="s">
        <v>34</v>
      </c>
      <c r="AX199" s="14" t="s">
        <v>86</v>
      </c>
      <c r="AY199" s="162" t="s">
        <v>136</v>
      </c>
    </row>
    <row r="200" spans="2:65" s="1" customFormat="1" ht="16.5" customHeight="1">
      <c r="B200" s="32"/>
      <c r="C200" s="168" t="s">
        <v>262</v>
      </c>
      <c r="D200" s="168" t="s">
        <v>199</v>
      </c>
      <c r="E200" s="169" t="s">
        <v>1112</v>
      </c>
      <c r="F200" s="170" t="s">
        <v>1113</v>
      </c>
      <c r="G200" s="171" t="s">
        <v>160</v>
      </c>
      <c r="H200" s="172">
        <v>14.3</v>
      </c>
      <c r="I200" s="173"/>
      <c r="J200" s="174">
        <f>ROUND(I200*H200,2)</f>
        <v>0</v>
      </c>
      <c r="K200" s="175"/>
      <c r="L200" s="176"/>
      <c r="M200" s="177" t="s">
        <v>1</v>
      </c>
      <c r="N200" s="178" t="s">
        <v>43</v>
      </c>
      <c r="P200" s="143">
        <f>O200*H200</f>
        <v>0</v>
      </c>
      <c r="Q200" s="143">
        <v>0.113</v>
      </c>
      <c r="R200" s="143">
        <f>Q200*H200</f>
        <v>1.6159000000000001</v>
      </c>
      <c r="S200" s="143">
        <v>0</v>
      </c>
      <c r="T200" s="144">
        <f>S200*H200</f>
        <v>0</v>
      </c>
      <c r="AR200" s="145" t="s">
        <v>179</v>
      </c>
      <c r="AT200" s="145" t="s">
        <v>199</v>
      </c>
      <c r="AU200" s="145" t="s">
        <v>88</v>
      </c>
      <c r="AY200" s="17" t="s">
        <v>136</v>
      </c>
      <c r="BE200" s="146">
        <f>IF(N200="základní",J200,0)</f>
        <v>0</v>
      </c>
      <c r="BF200" s="146">
        <f>IF(N200="snížená",J200,0)</f>
        <v>0</v>
      </c>
      <c r="BG200" s="146">
        <f>IF(N200="zákl. přenesená",J200,0)</f>
        <v>0</v>
      </c>
      <c r="BH200" s="146">
        <f>IF(N200="sníž. přenesená",J200,0)</f>
        <v>0</v>
      </c>
      <c r="BI200" s="146">
        <f>IF(N200="nulová",J200,0)</f>
        <v>0</v>
      </c>
      <c r="BJ200" s="17" t="s">
        <v>86</v>
      </c>
      <c r="BK200" s="146">
        <f>ROUND(I200*H200,2)</f>
        <v>0</v>
      </c>
      <c r="BL200" s="17" t="s">
        <v>142</v>
      </c>
      <c r="BM200" s="145" t="s">
        <v>1114</v>
      </c>
    </row>
    <row r="201" spans="2:65" s="11" customFormat="1" ht="22.8" customHeight="1">
      <c r="B201" s="121"/>
      <c r="D201" s="122" t="s">
        <v>77</v>
      </c>
      <c r="E201" s="131" t="s">
        <v>1036</v>
      </c>
      <c r="F201" s="131" t="s">
        <v>1037</v>
      </c>
      <c r="I201" s="124"/>
      <c r="J201" s="132">
        <f>BK201</f>
        <v>0</v>
      </c>
      <c r="L201" s="121"/>
      <c r="M201" s="126"/>
      <c r="P201" s="127">
        <f>SUM(P202:P216)</f>
        <v>0</v>
      </c>
      <c r="R201" s="127">
        <f>SUM(R202:R216)</f>
        <v>0</v>
      </c>
      <c r="T201" s="128">
        <f>SUM(T202:T216)</f>
        <v>0</v>
      </c>
      <c r="AR201" s="122" t="s">
        <v>86</v>
      </c>
      <c r="AT201" s="129" t="s">
        <v>77</v>
      </c>
      <c r="AU201" s="129" t="s">
        <v>86</v>
      </c>
      <c r="AY201" s="122" t="s">
        <v>136</v>
      </c>
      <c r="BK201" s="130">
        <f>SUM(BK202:BK216)</f>
        <v>0</v>
      </c>
    </row>
    <row r="202" spans="2:65" s="1" customFormat="1" ht="44.25" customHeight="1">
      <c r="B202" s="32"/>
      <c r="C202" s="133" t="s">
        <v>266</v>
      </c>
      <c r="D202" s="133" t="s">
        <v>138</v>
      </c>
      <c r="E202" s="134" t="s">
        <v>1038</v>
      </c>
      <c r="F202" s="135" t="s">
        <v>1039</v>
      </c>
      <c r="G202" s="136" t="s">
        <v>182</v>
      </c>
      <c r="H202" s="137">
        <v>737.39</v>
      </c>
      <c r="I202" s="138"/>
      <c r="J202" s="139">
        <f>ROUND(I202*H202,2)</f>
        <v>0</v>
      </c>
      <c r="K202" s="140"/>
      <c r="L202" s="32"/>
      <c r="M202" s="141" t="s">
        <v>1</v>
      </c>
      <c r="N202" s="142" t="s">
        <v>43</v>
      </c>
      <c r="P202" s="143">
        <f>O202*H202</f>
        <v>0</v>
      </c>
      <c r="Q202" s="143">
        <v>0</v>
      </c>
      <c r="R202" s="143">
        <f>Q202*H202</f>
        <v>0</v>
      </c>
      <c r="S202" s="143">
        <v>0</v>
      </c>
      <c r="T202" s="144">
        <f>S202*H202</f>
        <v>0</v>
      </c>
      <c r="AR202" s="145" t="s">
        <v>142</v>
      </c>
      <c r="AT202" s="145" t="s">
        <v>138</v>
      </c>
      <c r="AU202" s="145" t="s">
        <v>88</v>
      </c>
      <c r="AY202" s="17" t="s">
        <v>136</v>
      </c>
      <c r="BE202" s="146">
        <f>IF(N202="základní",J202,0)</f>
        <v>0</v>
      </c>
      <c r="BF202" s="146">
        <f>IF(N202="snížená",J202,0)</f>
        <v>0</v>
      </c>
      <c r="BG202" s="146">
        <f>IF(N202="zákl. přenesená",J202,0)</f>
        <v>0</v>
      </c>
      <c r="BH202" s="146">
        <f>IF(N202="sníž. přenesená",J202,0)</f>
        <v>0</v>
      </c>
      <c r="BI202" s="146">
        <f>IF(N202="nulová",J202,0)</f>
        <v>0</v>
      </c>
      <c r="BJ202" s="17" t="s">
        <v>86</v>
      </c>
      <c r="BK202" s="146">
        <f>ROUND(I202*H202,2)</f>
        <v>0</v>
      </c>
      <c r="BL202" s="17" t="s">
        <v>142</v>
      </c>
      <c r="BM202" s="145" t="s">
        <v>1115</v>
      </c>
    </row>
    <row r="203" spans="2:65" s="13" customFormat="1" ht="10.15">
      <c r="B203" s="155"/>
      <c r="D203" s="148" t="s">
        <v>144</v>
      </c>
      <c r="E203" s="156" t="s">
        <v>1</v>
      </c>
      <c r="F203" s="157" t="s">
        <v>1063</v>
      </c>
      <c r="H203" s="156" t="s">
        <v>1</v>
      </c>
      <c r="I203" s="158"/>
      <c r="L203" s="155"/>
      <c r="M203" s="159"/>
      <c r="T203" s="160"/>
      <c r="AT203" s="156" t="s">
        <v>144</v>
      </c>
      <c r="AU203" s="156" t="s">
        <v>88</v>
      </c>
      <c r="AV203" s="13" t="s">
        <v>86</v>
      </c>
      <c r="AW203" s="13" t="s">
        <v>34</v>
      </c>
      <c r="AX203" s="13" t="s">
        <v>78</v>
      </c>
      <c r="AY203" s="156" t="s">
        <v>136</v>
      </c>
    </row>
    <row r="204" spans="2:65" s="12" customFormat="1" ht="10.15">
      <c r="B204" s="147"/>
      <c r="D204" s="148" t="s">
        <v>144</v>
      </c>
      <c r="E204" s="149" t="s">
        <v>1</v>
      </c>
      <c r="F204" s="150" t="s">
        <v>1116</v>
      </c>
      <c r="H204" s="151">
        <v>737.39</v>
      </c>
      <c r="I204" s="152"/>
      <c r="L204" s="147"/>
      <c r="M204" s="153"/>
      <c r="T204" s="154"/>
      <c r="AT204" s="149" t="s">
        <v>144</v>
      </c>
      <c r="AU204" s="149" t="s">
        <v>88</v>
      </c>
      <c r="AV204" s="12" t="s">
        <v>88</v>
      </c>
      <c r="AW204" s="12" t="s">
        <v>34</v>
      </c>
      <c r="AX204" s="12" t="s">
        <v>86</v>
      </c>
      <c r="AY204" s="149" t="s">
        <v>136</v>
      </c>
    </row>
    <row r="205" spans="2:65" s="1" customFormat="1" ht="44.25" customHeight="1">
      <c r="B205" s="32"/>
      <c r="C205" s="133" t="s">
        <v>271</v>
      </c>
      <c r="D205" s="133" t="s">
        <v>138</v>
      </c>
      <c r="E205" s="134" t="s">
        <v>1042</v>
      </c>
      <c r="F205" s="135" t="s">
        <v>1043</v>
      </c>
      <c r="G205" s="136" t="s">
        <v>182</v>
      </c>
      <c r="H205" s="137">
        <v>412.39100000000002</v>
      </c>
      <c r="I205" s="138"/>
      <c r="J205" s="139">
        <f>ROUND(I205*H205,2)</f>
        <v>0</v>
      </c>
      <c r="K205" s="140"/>
      <c r="L205" s="32"/>
      <c r="M205" s="141" t="s">
        <v>1</v>
      </c>
      <c r="N205" s="142" t="s">
        <v>43</v>
      </c>
      <c r="P205" s="143">
        <f>O205*H205</f>
        <v>0</v>
      </c>
      <c r="Q205" s="143">
        <v>0</v>
      </c>
      <c r="R205" s="143">
        <f>Q205*H205</f>
        <v>0</v>
      </c>
      <c r="S205" s="143">
        <v>0</v>
      </c>
      <c r="T205" s="144">
        <f>S205*H205</f>
        <v>0</v>
      </c>
      <c r="AR205" s="145" t="s">
        <v>142</v>
      </c>
      <c r="AT205" s="145" t="s">
        <v>138</v>
      </c>
      <c r="AU205" s="145" t="s">
        <v>88</v>
      </c>
      <c r="AY205" s="17" t="s">
        <v>136</v>
      </c>
      <c r="BE205" s="146">
        <f>IF(N205="základní",J205,0)</f>
        <v>0</v>
      </c>
      <c r="BF205" s="146">
        <f>IF(N205="snížená",J205,0)</f>
        <v>0</v>
      </c>
      <c r="BG205" s="146">
        <f>IF(N205="zákl. přenesená",J205,0)</f>
        <v>0</v>
      </c>
      <c r="BH205" s="146">
        <f>IF(N205="sníž. přenesená",J205,0)</f>
        <v>0</v>
      </c>
      <c r="BI205" s="146">
        <f>IF(N205="nulová",J205,0)</f>
        <v>0</v>
      </c>
      <c r="BJ205" s="17" t="s">
        <v>86</v>
      </c>
      <c r="BK205" s="146">
        <f>ROUND(I205*H205,2)</f>
        <v>0</v>
      </c>
      <c r="BL205" s="17" t="s">
        <v>142</v>
      </c>
      <c r="BM205" s="145" t="s">
        <v>1117</v>
      </c>
    </row>
    <row r="206" spans="2:65" s="13" customFormat="1" ht="10.15">
      <c r="B206" s="155"/>
      <c r="D206" s="148" t="s">
        <v>144</v>
      </c>
      <c r="E206" s="156" t="s">
        <v>1</v>
      </c>
      <c r="F206" s="157" t="s">
        <v>1063</v>
      </c>
      <c r="H206" s="156" t="s">
        <v>1</v>
      </c>
      <c r="I206" s="158"/>
      <c r="L206" s="155"/>
      <c r="M206" s="159"/>
      <c r="T206" s="160"/>
      <c r="AT206" s="156" t="s">
        <v>144</v>
      </c>
      <c r="AU206" s="156" t="s">
        <v>88</v>
      </c>
      <c r="AV206" s="13" t="s">
        <v>86</v>
      </c>
      <c r="AW206" s="13" t="s">
        <v>34</v>
      </c>
      <c r="AX206" s="13" t="s">
        <v>78</v>
      </c>
      <c r="AY206" s="156" t="s">
        <v>136</v>
      </c>
    </row>
    <row r="207" spans="2:65" s="12" customFormat="1" ht="10.15">
      <c r="B207" s="147"/>
      <c r="D207" s="148" t="s">
        <v>144</v>
      </c>
      <c r="E207" s="149" t="s">
        <v>1</v>
      </c>
      <c r="F207" s="150" t="s">
        <v>1118</v>
      </c>
      <c r="H207" s="151">
        <v>412.39100000000002</v>
      </c>
      <c r="I207" s="152"/>
      <c r="L207" s="147"/>
      <c r="M207" s="153"/>
      <c r="T207" s="154"/>
      <c r="AT207" s="149" t="s">
        <v>144</v>
      </c>
      <c r="AU207" s="149" t="s">
        <v>88</v>
      </c>
      <c r="AV207" s="12" t="s">
        <v>88</v>
      </c>
      <c r="AW207" s="12" t="s">
        <v>34</v>
      </c>
      <c r="AX207" s="12" t="s">
        <v>86</v>
      </c>
      <c r="AY207" s="149" t="s">
        <v>136</v>
      </c>
    </row>
    <row r="208" spans="2:65" s="1" customFormat="1" ht="21.75" customHeight="1">
      <c r="B208" s="32"/>
      <c r="C208" s="133" t="s">
        <v>276</v>
      </c>
      <c r="D208" s="133" t="s">
        <v>138</v>
      </c>
      <c r="E208" s="134" t="s">
        <v>1046</v>
      </c>
      <c r="F208" s="135" t="s">
        <v>1047</v>
      </c>
      <c r="G208" s="136" t="s">
        <v>182</v>
      </c>
      <c r="H208" s="137">
        <v>1149.7809999999999</v>
      </c>
      <c r="I208" s="138"/>
      <c r="J208" s="139">
        <f>ROUND(I208*H208,2)</f>
        <v>0</v>
      </c>
      <c r="K208" s="140"/>
      <c r="L208" s="32"/>
      <c r="M208" s="141" t="s">
        <v>1</v>
      </c>
      <c r="N208" s="142" t="s">
        <v>43</v>
      </c>
      <c r="P208" s="143">
        <f>O208*H208</f>
        <v>0</v>
      </c>
      <c r="Q208" s="143">
        <v>0</v>
      </c>
      <c r="R208" s="143">
        <f>Q208*H208</f>
        <v>0</v>
      </c>
      <c r="S208" s="143">
        <v>0</v>
      </c>
      <c r="T208" s="144">
        <f>S208*H208</f>
        <v>0</v>
      </c>
      <c r="AR208" s="145" t="s">
        <v>142</v>
      </c>
      <c r="AT208" s="145" t="s">
        <v>138</v>
      </c>
      <c r="AU208" s="145" t="s">
        <v>88</v>
      </c>
      <c r="AY208" s="17" t="s">
        <v>136</v>
      </c>
      <c r="BE208" s="146">
        <f>IF(N208="základní",J208,0)</f>
        <v>0</v>
      </c>
      <c r="BF208" s="146">
        <f>IF(N208="snížená",J208,0)</f>
        <v>0</v>
      </c>
      <c r="BG208" s="146">
        <f>IF(N208="zákl. přenesená",J208,0)</f>
        <v>0</v>
      </c>
      <c r="BH208" s="146">
        <f>IF(N208="sníž. přenesená",J208,0)</f>
        <v>0</v>
      </c>
      <c r="BI208" s="146">
        <f>IF(N208="nulová",J208,0)</f>
        <v>0</v>
      </c>
      <c r="BJ208" s="17" t="s">
        <v>86</v>
      </c>
      <c r="BK208" s="146">
        <f>ROUND(I208*H208,2)</f>
        <v>0</v>
      </c>
      <c r="BL208" s="17" t="s">
        <v>142</v>
      </c>
      <c r="BM208" s="145" t="s">
        <v>1119</v>
      </c>
    </row>
    <row r="209" spans="2:65" s="13" customFormat="1" ht="10.15">
      <c r="B209" s="155"/>
      <c r="D209" s="148" t="s">
        <v>144</v>
      </c>
      <c r="E209" s="156" t="s">
        <v>1</v>
      </c>
      <c r="F209" s="157" t="s">
        <v>1063</v>
      </c>
      <c r="H209" s="156" t="s">
        <v>1</v>
      </c>
      <c r="I209" s="158"/>
      <c r="L209" s="155"/>
      <c r="M209" s="159"/>
      <c r="T209" s="160"/>
      <c r="AT209" s="156" t="s">
        <v>144</v>
      </c>
      <c r="AU209" s="156" t="s">
        <v>88</v>
      </c>
      <c r="AV209" s="13" t="s">
        <v>86</v>
      </c>
      <c r="AW209" s="13" t="s">
        <v>34</v>
      </c>
      <c r="AX209" s="13" t="s">
        <v>78</v>
      </c>
      <c r="AY209" s="156" t="s">
        <v>136</v>
      </c>
    </row>
    <row r="210" spans="2:65" s="12" customFormat="1" ht="10.15">
      <c r="B210" s="147"/>
      <c r="D210" s="148" t="s">
        <v>144</v>
      </c>
      <c r="E210" s="149" t="s">
        <v>1</v>
      </c>
      <c r="F210" s="150" t="s">
        <v>1118</v>
      </c>
      <c r="H210" s="151">
        <v>412.39100000000002</v>
      </c>
      <c r="I210" s="152"/>
      <c r="L210" s="147"/>
      <c r="M210" s="153"/>
      <c r="T210" s="154"/>
      <c r="AT210" s="149" t="s">
        <v>144</v>
      </c>
      <c r="AU210" s="149" t="s">
        <v>88</v>
      </c>
      <c r="AV210" s="12" t="s">
        <v>88</v>
      </c>
      <c r="AW210" s="12" t="s">
        <v>34</v>
      </c>
      <c r="AX210" s="12" t="s">
        <v>78</v>
      </c>
      <c r="AY210" s="149" t="s">
        <v>136</v>
      </c>
    </row>
    <row r="211" spans="2:65" s="12" customFormat="1" ht="10.15">
      <c r="B211" s="147"/>
      <c r="D211" s="148" t="s">
        <v>144</v>
      </c>
      <c r="E211" s="149" t="s">
        <v>1</v>
      </c>
      <c r="F211" s="150" t="s">
        <v>1116</v>
      </c>
      <c r="H211" s="151">
        <v>737.39</v>
      </c>
      <c r="I211" s="152"/>
      <c r="L211" s="147"/>
      <c r="M211" s="153"/>
      <c r="T211" s="154"/>
      <c r="AT211" s="149" t="s">
        <v>144</v>
      </c>
      <c r="AU211" s="149" t="s">
        <v>88</v>
      </c>
      <c r="AV211" s="12" t="s">
        <v>88</v>
      </c>
      <c r="AW211" s="12" t="s">
        <v>34</v>
      </c>
      <c r="AX211" s="12" t="s">
        <v>78</v>
      </c>
      <c r="AY211" s="149" t="s">
        <v>136</v>
      </c>
    </row>
    <row r="212" spans="2:65" s="14" customFormat="1" ht="10.15">
      <c r="B212" s="161"/>
      <c r="D212" s="148" t="s">
        <v>144</v>
      </c>
      <c r="E212" s="162" t="s">
        <v>1</v>
      </c>
      <c r="F212" s="163" t="s">
        <v>157</v>
      </c>
      <c r="H212" s="164">
        <v>1149.7809999999999</v>
      </c>
      <c r="I212" s="165"/>
      <c r="L212" s="161"/>
      <c r="M212" s="166"/>
      <c r="T212" s="167"/>
      <c r="AT212" s="162" t="s">
        <v>144</v>
      </c>
      <c r="AU212" s="162" t="s">
        <v>88</v>
      </c>
      <c r="AV212" s="14" t="s">
        <v>142</v>
      </c>
      <c r="AW212" s="14" t="s">
        <v>34</v>
      </c>
      <c r="AX212" s="14" t="s">
        <v>86</v>
      </c>
      <c r="AY212" s="162" t="s">
        <v>136</v>
      </c>
    </row>
    <row r="213" spans="2:65" s="1" customFormat="1" ht="24.2" customHeight="1">
      <c r="B213" s="32"/>
      <c r="C213" s="133" t="s">
        <v>280</v>
      </c>
      <c r="D213" s="133" t="s">
        <v>138</v>
      </c>
      <c r="E213" s="134" t="s">
        <v>1049</v>
      </c>
      <c r="F213" s="135" t="s">
        <v>1050</v>
      </c>
      <c r="G213" s="136" t="s">
        <v>182</v>
      </c>
      <c r="H213" s="137">
        <v>10348.029</v>
      </c>
      <c r="I213" s="138"/>
      <c r="J213" s="139">
        <f>ROUND(I213*H213,2)</f>
        <v>0</v>
      </c>
      <c r="K213" s="140"/>
      <c r="L213" s="32"/>
      <c r="M213" s="141" t="s">
        <v>1</v>
      </c>
      <c r="N213" s="142" t="s">
        <v>43</v>
      </c>
      <c r="P213" s="143">
        <f>O213*H213</f>
        <v>0</v>
      </c>
      <c r="Q213" s="143">
        <v>0</v>
      </c>
      <c r="R213" s="143">
        <f>Q213*H213</f>
        <v>0</v>
      </c>
      <c r="S213" s="143">
        <v>0</v>
      </c>
      <c r="T213" s="144">
        <f>S213*H213</f>
        <v>0</v>
      </c>
      <c r="AR213" s="145" t="s">
        <v>142</v>
      </c>
      <c r="AT213" s="145" t="s">
        <v>138</v>
      </c>
      <c r="AU213" s="145" t="s">
        <v>88</v>
      </c>
      <c r="AY213" s="17" t="s">
        <v>136</v>
      </c>
      <c r="BE213" s="146">
        <f>IF(N213="základní",J213,0)</f>
        <v>0</v>
      </c>
      <c r="BF213" s="146">
        <f>IF(N213="snížená",J213,0)</f>
        <v>0</v>
      </c>
      <c r="BG213" s="146">
        <f>IF(N213="zákl. přenesená",J213,0)</f>
        <v>0</v>
      </c>
      <c r="BH213" s="146">
        <f>IF(N213="sníž. přenesená",J213,0)</f>
        <v>0</v>
      </c>
      <c r="BI213" s="146">
        <f>IF(N213="nulová",J213,0)</f>
        <v>0</v>
      </c>
      <c r="BJ213" s="17" t="s">
        <v>86</v>
      </c>
      <c r="BK213" s="146">
        <f>ROUND(I213*H213,2)</f>
        <v>0</v>
      </c>
      <c r="BL213" s="17" t="s">
        <v>142</v>
      </c>
      <c r="BM213" s="145" t="s">
        <v>1120</v>
      </c>
    </row>
    <row r="214" spans="2:65" s="13" customFormat="1" ht="10.15">
      <c r="B214" s="155"/>
      <c r="D214" s="148" t="s">
        <v>144</v>
      </c>
      <c r="E214" s="156" t="s">
        <v>1</v>
      </c>
      <c r="F214" s="157" t="s">
        <v>1063</v>
      </c>
      <c r="H214" s="156" t="s">
        <v>1</v>
      </c>
      <c r="I214" s="158"/>
      <c r="L214" s="155"/>
      <c r="M214" s="159"/>
      <c r="T214" s="160"/>
      <c r="AT214" s="156" t="s">
        <v>144</v>
      </c>
      <c r="AU214" s="156" t="s">
        <v>88</v>
      </c>
      <c r="AV214" s="13" t="s">
        <v>86</v>
      </c>
      <c r="AW214" s="13" t="s">
        <v>34</v>
      </c>
      <c r="AX214" s="13" t="s">
        <v>78</v>
      </c>
      <c r="AY214" s="156" t="s">
        <v>136</v>
      </c>
    </row>
    <row r="215" spans="2:65" s="12" customFormat="1" ht="10.15">
      <c r="B215" s="147"/>
      <c r="D215" s="148" t="s">
        <v>144</v>
      </c>
      <c r="E215" s="149" t="s">
        <v>1</v>
      </c>
      <c r="F215" s="150" t="s">
        <v>1121</v>
      </c>
      <c r="H215" s="151">
        <v>10348.029</v>
      </c>
      <c r="I215" s="152"/>
      <c r="L215" s="147"/>
      <c r="M215" s="153"/>
      <c r="T215" s="154"/>
      <c r="AT215" s="149" t="s">
        <v>144</v>
      </c>
      <c r="AU215" s="149" t="s">
        <v>88</v>
      </c>
      <c r="AV215" s="12" t="s">
        <v>88</v>
      </c>
      <c r="AW215" s="12" t="s">
        <v>34</v>
      </c>
      <c r="AX215" s="12" t="s">
        <v>78</v>
      </c>
      <c r="AY215" s="149" t="s">
        <v>136</v>
      </c>
    </row>
    <row r="216" spans="2:65" s="14" customFormat="1" ht="10.15">
      <c r="B216" s="161"/>
      <c r="D216" s="148" t="s">
        <v>144</v>
      </c>
      <c r="E216" s="162" t="s">
        <v>1</v>
      </c>
      <c r="F216" s="163" t="s">
        <v>157</v>
      </c>
      <c r="H216" s="164">
        <v>10348.029</v>
      </c>
      <c r="I216" s="165"/>
      <c r="L216" s="161"/>
      <c r="M216" s="193"/>
      <c r="N216" s="194"/>
      <c r="O216" s="194"/>
      <c r="P216" s="194"/>
      <c r="Q216" s="194"/>
      <c r="R216" s="194"/>
      <c r="S216" s="194"/>
      <c r="T216" s="195"/>
      <c r="AT216" s="162" t="s">
        <v>144</v>
      </c>
      <c r="AU216" s="162" t="s">
        <v>88</v>
      </c>
      <c r="AV216" s="14" t="s">
        <v>142</v>
      </c>
      <c r="AW216" s="14" t="s">
        <v>34</v>
      </c>
      <c r="AX216" s="14" t="s">
        <v>86</v>
      </c>
      <c r="AY216" s="162" t="s">
        <v>136</v>
      </c>
    </row>
    <row r="217" spans="2:65" s="1" customFormat="1" ht="6.95" customHeight="1">
      <c r="B217" s="44"/>
      <c r="C217" s="45"/>
      <c r="D217" s="45"/>
      <c r="E217" s="45"/>
      <c r="F217" s="45"/>
      <c r="G217" s="45"/>
      <c r="H217" s="45"/>
      <c r="I217" s="45"/>
      <c r="J217" s="45"/>
      <c r="K217" s="45"/>
      <c r="L217" s="32"/>
    </row>
  </sheetData>
  <sheetProtection algorithmName="SHA-512" hashValue="bzu8wIIrpih9SozGSkcl4AydTHvQdRpqU+4lipKJ4kXCAqLiEaduLeWtsXbLefRMjXr8HZbRzRj6T62wKa2KMQ==" saltValue="USIRdV014WAP2igShUV6L1zkRvVZ1RPsKbExA2KaJ1P9MlUC4K2gpxL7qGQSrYWXKBZXP0orKHfiHz0Ft7kDHg==" spinCount="100000" sheet="1" objects="1" scenarios="1" formatColumns="0" formatRows="0" autoFilter="0"/>
  <autoFilter ref="C120:K216" xr:uid="{00000000-0009-0000-0000-000006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33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106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107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34" t="str">
        <f>'Rekapitulace stavby'!K6</f>
        <v>Prodloužení splaškové kanalizace a vodovodu Ludvíkov a Velké Losiny</v>
      </c>
      <c r="F7" s="235"/>
      <c r="G7" s="235"/>
      <c r="H7" s="235"/>
      <c r="L7" s="20"/>
    </row>
    <row r="8" spans="2:46" s="1" customFormat="1" ht="12" customHeight="1">
      <c r="B8" s="32"/>
      <c r="D8" s="27" t="s">
        <v>108</v>
      </c>
      <c r="L8" s="32"/>
    </row>
    <row r="9" spans="2:46" s="1" customFormat="1" ht="16.5" customHeight="1">
      <c r="B9" s="32"/>
      <c r="E9" s="196" t="s">
        <v>1122</v>
      </c>
      <c r="F9" s="236"/>
      <c r="G9" s="236"/>
      <c r="H9" s="236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7. 2. 2025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7" t="str">
        <f>'Rekapitulace stavby'!E14</f>
        <v>Vyplň údaj</v>
      </c>
      <c r="F18" s="218"/>
      <c r="G18" s="218"/>
      <c r="H18" s="218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36</v>
      </c>
      <c r="I24" s="27" t="s">
        <v>28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9"/>
      <c r="E27" s="223" t="s">
        <v>1</v>
      </c>
      <c r="F27" s="223"/>
      <c r="G27" s="223"/>
      <c r="H27" s="223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5" customHeight="1">
      <c r="B30" s="32"/>
      <c r="D30" s="90" t="s">
        <v>38</v>
      </c>
      <c r="J30" s="66">
        <f>ROUND(J120,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5" t="s">
        <v>42</v>
      </c>
      <c r="E33" s="27" t="s">
        <v>43</v>
      </c>
      <c r="F33" s="91">
        <f>ROUND((SUM(BE120:BE132)),  2)</f>
        <v>0</v>
      </c>
      <c r="I33" s="92">
        <v>0.21</v>
      </c>
      <c r="J33" s="91">
        <f>ROUND(((SUM(BE120:BE132))*I33),  2)</f>
        <v>0</v>
      </c>
      <c r="L33" s="32"/>
    </row>
    <row r="34" spans="2:12" s="1" customFormat="1" ht="14.45" customHeight="1">
      <c r="B34" s="32"/>
      <c r="E34" s="27" t="s">
        <v>44</v>
      </c>
      <c r="F34" s="91">
        <f>ROUND((SUM(BF120:BF132)),  2)</f>
        <v>0</v>
      </c>
      <c r="I34" s="92">
        <v>0.15</v>
      </c>
      <c r="J34" s="91">
        <f>ROUND(((SUM(BF120:BF132))*I34),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91">
        <f>ROUND((SUM(BG120:BG132)),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91">
        <f>ROUND((SUM(BH120:BH132)),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91">
        <f>ROUND((SUM(BI120:BI132)),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45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2.75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2.75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110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34" t="str">
        <f>E7</f>
        <v>Prodloužení splaškové kanalizace a vodovodu Ludvíkov a Velké Losiny</v>
      </c>
      <c r="F85" s="235"/>
      <c r="G85" s="235"/>
      <c r="H85" s="235"/>
      <c r="L85" s="32"/>
    </row>
    <row r="86" spans="2:47" s="1" customFormat="1" ht="12" customHeight="1">
      <c r="B86" s="32"/>
      <c r="C86" s="27" t="s">
        <v>108</v>
      </c>
      <c r="L86" s="32"/>
    </row>
    <row r="87" spans="2:47" s="1" customFormat="1" ht="16.5" customHeight="1">
      <c r="B87" s="32"/>
      <c r="E87" s="196" t="str">
        <f>E9</f>
        <v>VRN_1 - VRN - vodovod</v>
      </c>
      <c r="F87" s="236"/>
      <c r="G87" s="236"/>
      <c r="H87" s="23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Velké Losiny</v>
      </c>
      <c r="I89" s="27" t="s">
        <v>22</v>
      </c>
      <c r="J89" s="52" t="str">
        <f>IF(J12="","",J12)</f>
        <v>7. 2. 2025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Obec Velké Losiny</v>
      </c>
      <c r="I91" s="27" t="s">
        <v>31</v>
      </c>
      <c r="J91" s="30" t="str">
        <f>E21</f>
        <v>IGEA s.r.o.</v>
      </c>
      <c r="L91" s="32"/>
    </row>
    <row r="92" spans="2:47" s="1" customFormat="1" ht="15.2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R.Vojtěchová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111</v>
      </c>
      <c r="D94" s="93"/>
      <c r="E94" s="93"/>
      <c r="F94" s="93"/>
      <c r="G94" s="93"/>
      <c r="H94" s="93"/>
      <c r="I94" s="93"/>
      <c r="J94" s="102" t="s">
        <v>112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113</v>
      </c>
      <c r="J96" s="66">
        <f>J120</f>
        <v>0</v>
      </c>
      <c r="L96" s="32"/>
      <c r="AU96" s="17" t="s">
        <v>114</v>
      </c>
    </row>
    <row r="97" spans="2:12" s="8" customFormat="1" ht="24.95" customHeight="1">
      <c r="B97" s="104"/>
      <c r="D97" s="105" t="s">
        <v>1123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9" customFormat="1" ht="19.899999999999999" customHeight="1">
      <c r="B98" s="108"/>
      <c r="D98" s="109" t="s">
        <v>1124</v>
      </c>
      <c r="E98" s="110"/>
      <c r="F98" s="110"/>
      <c r="G98" s="110"/>
      <c r="H98" s="110"/>
      <c r="I98" s="110"/>
      <c r="J98" s="111">
        <f>J122</f>
        <v>0</v>
      </c>
      <c r="L98" s="108"/>
    </row>
    <row r="99" spans="2:12" s="9" customFormat="1" ht="19.899999999999999" customHeight="1">
      <c r="B99" s="108"/>
      <c r="D99" s="109" t="s">
        <v>1125</v>
      </c>
      <c r="E99" s="110"/>
      <c r="F99" s="110"/>
      <c r="G99" s="110"/>
      <c r="H99" s="110"/>
      <c r="I99" s="110"/>
      <c r="J99" s="111">
        <f>J125</f>
        <v>0</v>
      </c>
      <c r="L99" s="108"/>
    </row>
    <row r="100" spans="2:12" s="9" customFormat="1" ht="19.899999999999999" customHeight="1">
      <c r="B100" s="108"/>
      <c r="D100" s="109" t="s">
        <v>1126</v>
      </c>
      <c r="E100" s="110"/>
      <c r="F100" s="110"/>
      <c r="G100" s="110"/>
      <c r="H100" s="110"/>
      <c r="I100" s="110"/>
      <c r="J100" s="111">
        <f>J127</f>
        <v>0</v>
      </c>
      <c r="L100" s="108"/>
    </row>
    <row r="101" spans="2:12" s="1" customFormat="1" ht="21.85" customHeight="1">
      <c r="B101" s="32"/>
      <c r="L101" s="32"/>
    </row>
    <row r="102" spans="2:12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121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26.25" customHeight="1">
      <c r="B110" s="32"/>
      <c r="E110" s="234" t="str">
        <f>E7</f>
        <v>Prodloužení splaškové kanalizace a vodovodu Ludvíkov a Velké Losiny</v>
      </c>
      <c r="F110" s="235"/>
      <c r="G110" s="235"/>
      <c r="H110" s="235"/>
      <c r="L110" s="32"/>
    </row>
    <row r="111" spans="2:12" s="1" customFormat="1" ht="12" customHeight="1">
      <c r="B111" s="32"/>
      <c r="C111" s="27" t="s">
        <v>108</v>
      </c>
      <c r="L111" s="32"/>
    </row>
    <row r="112" spans="2:12" s="1" customFormat="1" ht="16.5" customHeight="1">
      <c r="B112" s="32"/>
      <c r="E112" s="196" t="str">
        <f>E9</f>
        <v>VRN_1 - VRN - vodovod</v>
      </c>
      <c r="F112" s="236"/>
      <c r="G112" s="236"/>
      <c r="H112" s="236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>Velké Losiny</v>
      </c>
      <c r="I114" s="27" t="s">
        <v>22</v>
      </c>
      <c r="J114" s="52" t="str">
        <f>IF(J12="","",J12)</f>
        <v>7. 2. 2025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24</v>
      </c>
      <c r="F116" s="25" t="str">
        <f>E15</f>
        <v>Obec Velké Losiny</v>
      </c>
      <c r="I116" s="27" t="s">
        <v>31</v>
      </c>
      <c r="J116" s="30" t="str">
        <f>E21</f>
        <v>IGEA s.r.o.</v>
      </c>
      <c r="L116" s="32"/>
    </row>
    <row r="117" spans="2:65" s="1" customFormat="1" ht="15.2" customHeight="1">
      <c r="B117" s="32"/>
      <c r="C117" s="27" t="s">
        <v>29</v>
      </c>
      <c r="F117" s="25" t="str">
        <f>IF(E18="","",E18)</f>
        <v>Vyplň údaj</v>
      </c>
      <c r="I117" s="27" t="s">
        <v>35</v>
      </c>
      <c r="J117" s="30" t="str">
        <f>E24</f>
        <v>R.Vojtěchová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12"/>
      <c r="C119" s="113" t="s">
        <v>122</v>
      </c>
      <c r="D119" s="114" t="s">
        <v>63</v>
      </c>
      <c r="E119" s="114" t="s">
        <v>59</v>
      </c>
      <c r="F119" s="114" t="s">
        <v>60</v>
      </c>
      <c r="G119" s="114" t="s">
        <v>123</v>
      </c>
      <c r="H119" s="114" t="s">
        <v>124</v>
      </c>
      <c r="I119" s="114" t="s">
        <v>125</v>
      </c>
      <c r="J119" s="115" t="s">
        <v>112</v>
      </c>
      <c r="K119" s="116" t="s">
        <v>126</v>
      </c>
      <c r="L119" s="112"/>
      <c r="M119" s="59" t="s">
        <v>1</v>
      </c>
      <c r="N119" s="60" t="s">
        <v>42</v>
      </c>
      <c r="O119" s="60" t="s">
        <v>127</v>
      </c>
      <c r="P119" s="60" t="s">
        <v>128</v>
      </c>
      <c r="Q119" s="60" t="s">
        <v>129</v>
      </c>
      <c r="R119" s="60" t="s">
        <v>130</v>
      </c>
      <c r="S119" s="60" t="s">
        <v>131</v>
      </c>
      <c r="T119" s="61" t="s">
        <v>132</v>
      </c>
    </row>
    <row r="120" spans="2:65" s="1" customFormat="1" ht="22.8" customHeight="1">
      <c r="B120" s="32"/>
      <c r="C120" s="64" t="s">
        <v>133</v>
      </c>
      <c r="J120" s="117">
        <f>BK120</f>
        <v>0</v>
      </c>
      <c r="L120" s="32"/>
      <c r="M120" s="62"/>
      <c r="N120" s="53"/>
      <c r="O120" s="53"/>
      <c r="P120" s="118">
        <f>P121</f>
        <v>0</v>
      </c>
      <c r="Q120" s="53"/>
      <c r="R120" s="118">
        <f>R121</f>
        <v>0</v>
      </c>
      <c r="S120" s="53"/>
      <c r="T120" s="119">
        <f>T121</f>
        <v>0</v>
      </c>
      <c r="AT120" s="17" t="s">
        <v>77</v>
      </c>
      <c r="AU120" s="17" t="s">
        <v>114</v>
      </c>
      <c r="BK120" s="120">
        <f>BK121</f>
        <v>0</v>
      </c>
    </row>
    <row r="121" spans="2:65" s="11" customFormat="1" ht="25.9" customHeight="1">
      <c r="B121" s="121"/>
      <c r="D121" s="122" t="s">
        <v>77</v>
      </c>
      <c r="E121" s="123" t="s">
        <v>1127</v>
      </c>
      <c r="F121" s="123" t="s">
        <v>1128</v>
      </c>
      <c r="I121" s="124"/>
      <c r="J121" s="125">
        <f>BK121</f>
        <v>0</v>
      </c>
      <c r="L121" s="121"/>
      <c r="M121" s="126"/>
      <c r="P121" s="127">
        <f>P122+P125+P127</f>
        <v>0</v>
      </c>
      <c r="R121" s="127">
        <f>R122+R125+R127</f>
        <v>0</v>
      </c>
      <c r="T121" s="128">
        <f>T122+T125+T127</f>
        <v>0</v>
      </c>
      <c r="AR121" s="122" t="s">
        <v>163</v>
      </c>
      <c r="AT121" s="129" t="s">
        <v>77</v>
      </c>
      <c r="AU121" s="129" t="s">
        <v>78</v>
      </c>
      <c r="AY121" s="122" t="s">
        <v>136</v>
      </c>
      <c r="BK121" s="130">
        <f>BK122+BK125+BK127</f>
        <v>0</v>
      </c>
    </row>
    <row r="122" spans="2:65" s="11" customFormat="1" ht="22.8" customHeight="1">
      <c r="B122" s="121"/>
      <c r="D122" s="122" t="s">
        <v>77</v>
      </c>
      <c r="E122" s="131" t="s">
        <v>1129</v>
      </c>
      <c r="F122" s="131" t="s">
        <v>1130</v>
      </c>
      <c r="I122" s="124"/>
      <c r="J122" s="132">
        <f>BK122</f>
        <v>0</v>
      </c>
      <c r="L122" s="121"/>
      <c r="M122" s="126"/>
      <c r="P122" s="127">
        <f>SUM(P123:P124)</f>
        <v>0</v>
      </c>
      <c r="R122" s="127">
        <f>SUM(R123:R124)</f>
        <v>0</v>
      </c>
      <c r="T122" s="128">
        <f>SUM(T123:T124)</f>
        <v>0</v>
      </c>
      <c r="AR122" s="122" t="s">
        <v>163</v>
      </c>
      <c r="AT122" s="129" t="s">
        <v>77</v>
      </c>
      <c r="AU122" s="129" t="s">
        <v>86</v>
      </c>
      <c r="AY122" s="122" t="s">
        <v>136</v>
      </c>
      <c r="BK122" s="130">
        <f>SUM(BK123:BK124)</f>
        <v>0</v>
      </c>
    </row>
    <row r="123" spans="2:65" s="1" customFormat="1" ht="16.5" customHeight="1">
      <c r="B123" s="32"/>
      <c r="C123" s="133" t="s">
        <v>86</v>
      </c>
      <c r="D123" s="133" t="s">
        <v>138</v>
      </c>
      <c r="E123" s="134" t="s">
        <v>1131</v>
      </c>
      <c r="F123" s="135" t="s">
        <v>1132</v>
      </c>
      <c r="G123" s="136" t="s">
        <v>664</v>
      </c>
      <c r="H123" s="137">
        <v>1</v>
      </c>
      <c r="I123" s="138"/>
      <c r="J123" s="139">
        <f>ROUND(I123*H123,2)</f>
        <v>0</v>
      </c>
      <c r="K123" s="140"/>
      <c r="L123" s="32"/>
      <c r="M123" s="141" t="s">
        <v>1</v>
      </c>
      <c r="N123" s="142" t="s">
        <v>43</v>
      </c>
      <c r="P123" s="143">
        <f>O123*H123</f>
        <v>0</v>
      </c>
      <c r="Q123" s="143">
        <v>0</v>
      </c>
      <c r="R123" s="143">
        <f>Q123*H123</f>
        <v>0</v>
      </c>
      <c r="S123" s="143">
        <v>0</v>
      </c>
      <c r="T123" s="144">
        <f>S123*H123</f>
        <v>0</v>
      </c>
      <c r="AR123" s="145" t="s">
        <v>1133</v>
      </c>
      <c r="AT123" s="145" t="s">
        <v>138</v>
      </c>
      <c r="AU123" s="145" t="s">
        <v>88</v>
      </c>
      <c r="AY123" s="17" t="s">
        <v>136</v>
      </c>
      <c r="BE123" s="146">
        <f>IF(N123="základní",J123,0)</f>
        <v>0</v>
      </c>
      <c r="BF123" s="146">
        <f>IF(N123="snížená",J123,0)</f>
        <v>0</v>
      </c>
      <c r="BG123" s="146">
        <f>IF(N123="zákl. přenesená",J123,0)</f>
        <v>0</v>
      </c>
      <c r="BH123" s="146">
        <f>IF(N123="sníž. přenesená",J123,0)</f>
        <v>0</v>
      </c>
      <c r="BI123" s="146">
        <f>IF(N123="nulová",J123,0)</f>
        <v>0</v>
      </c>
      <c r="BJ123" s="17" t="s">
        <v>86</v>
      </c>
      <c r="BK123" s="146">
        <f>ROUND(I123*H123,2)</f>
        <v>0</v>
      </c>
      <c r="BL123" s="17" t="s">
        <v>1133</v>
      </c>
      <c r="BM123" s="145" t="s">
        <v>1134</v>
      </c>
    </row>
    <row r="124" spans="2:65" s="1" customFormat="1" ht="16.5" customHeight="1">
      <c r="B124" s="32"/>
      <c r="C124" s="133" t="s">
        <v>88</v>
      </c>
      <c r="D124" s="133" t="s">
        <v>138</v>
      </c>
      <c r="E124" s="134" t="s">
        <v>1135</v>
      </c>
      <c r="F124" s="135" t="s">
        <v>1136</v>
      </c>
      <c r="G124" s="136" t="s">
        <v>664</v>
      </c>
      <c r="H124" s="137">
        <v>1</v>
      </c>
      <c r="I124" s="138"/>
      <c r="J124" s="139">
        <f>ROUND(I124*H124,2)</f>
        <v>0</v>
      </c>
      <c r="K124" s="140"/>
      <c r="L124" s="32"/>
      <c r="M124" s="141" t="s">
        <v>1</v>
      </c>
      <c r="N124" s="142" t="s">
        <v>43</v>
      </c>
      <c r="P124" s="143">
        <f>O124*H124</f>
        <v>0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AR124" s="145" t="s">
        <v>1133</v>
      </c>
      <c r="AT124" s="145" t="s">
        <v>138</v>
      </c>
      <c r="AU124" s="145" t="s">
        <v>88</v>
      </c>
      <c r="AY124" s="17" t="s">
        <v>136</v>
      </c>
      <c r="BE124" s="146">
        <f>IF(N124="základní",J124,0)</f>
        <v>0</v>
      </c>
      <c r="BF124" s="146">
        <f>IF(N124="snížená",J124,0)</f>
        <v>0</v>
      </c>
      <c r="BG124" s="146">
        <f>IF(N124="zákl. přenesená",J124,0)</f>
        <v>0</v>
      </c>
      <c r="BH124" s="146">
        <f>IF(N124="sníž. přenesená",J124,0)</f>
        <v>0</v>
      </c>
      <c r="BI124" s="146">
        <f>IF(N124="nulová",J124,0)</f>
        <v>0</v>
      </c>
      <c r="BJ124" s="17" t="s">
        <v>86</v>
      </c>
      <c r="BK124" s="146">
        <f>ROUND(I124*H124,2)</f>
        <v>0</v>
      </c>
      <c r="BL124" s="17" t="s">
        <v>1133</v>
      </c>
      <c r="BM124" s="145" t="s">
        <v>1137</v>
      </c>
    </row>
    <row r="125" spans="2:65" s="11" customFormat="1" ht="22.8" customHeight="1">
      <c r="B125" s="121"/>
      <c r="D125" s="122" t="s">
        <v>77</v>
      </c>
      <c r="E125" s="131" t="s">
        <v>1138</v>
      </c>
      <c r="F125" s="131" t="s">
        <v>1139</v>
      </c>
      <c r="I125" s="124"/>
      <c r="J125" s="132">
        <f>BK125</f>
        <v>0</v>
      </c>
      <c r="L125" s="121"/>
      <c r="M125" s="126"/>
      <c r="P125" s="127">
        <f>P126</f>
        <v>0</v>
      </c>
      <c r="R125" s="127">
        <f>R126</f>
        <v>0</v>
      </c>
      <c r="T125" s="128">
        <f>T126</f>
        <v>0</v>
      </c>
      <c r="AR125" s="122" t="s">
        <v>163</v>
      </c>
      <c r="AT125" s="129" t="s">
        <v>77</v>
      </c>
      <c r="AU125" s="129" t="s">
        <v>86</v>
      </c>
      <c r="AY125" s="122" t="s">
        <v>136</v>
      </c>
      <c r="BK125" s="130">
        <f>BK126</f>
        <v>0</v>
      </c>
    </row>
    <row r="126" spans="2:65" s="1" customFormat="1" ht="16.5" customHeight="1">
      <c r="B126" s="32"/>
      <c r="C126" s="133" t="s">
        <v>149</v>
      </c>
      <c r="D126" s="133" t="s">
        <v>138</v>
      </c>
      <c r="E126" s="134" t="s">
        <v>1140</v>
      </c>
      <c r="F126" s="135" t="s">
        <v>1141</v>
      </c>
      <c r="G126" s="136" t="s">
        <v>664</v>
      </c>
      <c r="H126" s="137">
        <v>1</v>
      </c>
      <c r="I126" s="138"/>
      <c r="J126" s="139">
        <f>ROUND(I126*H126,2)</f>
        <v>0</v>
      </c>
      <c r="K126" s="140"/>
      <c r="L126" s="32"/>
      <c r="M126" s="141" t="s">
        <v>1</v>
      </c>
      <c r="N126" s="142" t="s">
        <v>43</v>
      </c>
      <c r="P126" s="143">
        <f>O126*H126</f>
        <v>0</v>
      </c>
      <c r="Q126" s="143">
        <v>0</v>
      </c>
      <c r="R126" s="143">
        <f>Q126*H126</f>
        <v>0</v>
      </c>
      <c r="S126" s="143">
        <v>0</v>
      </c>
      <c r="T126" s="144">
        <f>S126*H126</f>
        <v>0</v>
      </c>
      <c r="AR126" s="145" t="s">
        <v>1133</v>
      </c>
      <c r="AT126" s="145" t="s">
        <v>138</v>
      </c>
      <c r="AU126" s="145" t="s">
        <v>88</v>
      </c>
      <c r="AY126" s="17" t="s">
        <v>136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7" t="s">
        <v>86</v>
      </c>
      <c r="BK126" s="146">
        <f>ROUND(I126*H126,2)</f>
        <v>0</v>
      </c>
      <c r="BL126" s="17" t="s">
        <v>1133</v>
      </c>
      <c r="BM126" s="145" t="s">
        <v>1142</v>
      </c>
    </row>
    <row r="127" spans="2:65" s="11" customFormat="1" ht="22.8" customHeight="1">
      <c r="B127" s="121"/>
      <c r="D127" s="122" t="s">
        <v>77</v>
      </c>
      <c r="E127" s="131" t="s">
        <v>1143</v>
      </c>
      <c r="F127" s="131" t="s">
        <v>1144</v>
      </c>
      <c r="I127" s="124"/>
      <c r="J127" s="132">
        <f>BK127</f>
        <v>0</v>
      </c>
      <c r="L127" s="121"/>
      <c r="M127" s="126"/>
      <c r="P127" s="127">
        <f>SUM(P128:P132)</f>
        <v>0</v>
      </c>
      <c r="R127" s="127">
        <f>SUM(R128:R132)</f>
        <v>0</v>
      </c>
      <c r="T127" s="128">
        <f>SUM(T128:T132)</f>
        <v>0</v>
      </c>
      <c r="AR127" s="122" t="s">
        <v>163</v>
      </c>
      <c r="AT127" s="129" t="s">
        <v>77</v>
      </c>
      <c r="AU127" s="129" t="s">
        <v>86</v>
      </c>
      <c r="AY127" s="122" t="s">
        <v>136</v>
      </c>
      <c r="BK127" s="130">
        <f>SUM(BK128:BK132)</f>
        <v>0</v>
      </c>
    </row>
    <row r="128" spans="2:65" s="1" customFormat="1" ht="16.5" customHeight="1">
      <c r="B128" s="32"/>
      <c r="C128" s="133" t="s">
        <v>142</v>
      </c>
      <c r="D128" s="133" t="s">
        <v>138</v>
      </c>
      <c r="E128" s="134" t="s">
        <v>1145</v>
      </c>
      <c r="F128" s="135" t="s">
        <v>1146</v>
      </c>
      <c r="G128" s="136" t="s">
        <v>664</v>
      </c>
      <c r="H128" s="137">
        <v>1</v>
      </c>
      <c r="I128" s="138"/>
      <c r="J128" s="139">
        <f>ROUND(I128*H128,2)</f>
        <v>0</v>
      </c>
      <c r="K128" s="140"/>
      <c r="L128" s="32"/>
      <c r="M128" s="141" t="s">
        <v>1</v>
      </c>
      <c r="N128" s="142" t="s">
        <v>43</v>
      </c>
      <c r="P128" s="143">
        <f>O128*H128</f>
        <v>0</v>
      </c>
      <c r="Q128" s="143">
        <v>0</v>
      </c>
      <c r="R128" s="143">
        <f>Q128*H128</f>
        <v>0</v>
      </c>
      <c r="S128" s="143">
        <v>0</v>
      </c>
      <c r="T128" s="144">
        <f>S128*H128</f>
        <v>0</v>
      </c>
      <c r="AR128" s="145" t="s">
        <v>1133</v>
      </c>
      <c r="AT128" s="145" t="s">
        <v>138</v>
      </c>
      <c r="AU128" s="145" t="s">
        <v>88</v>
      </c>
      <c r="AY128" s="17" t="s">
        <v>136</v>
      </c>
      <c r="BE128" s="146">
        <f>IF(N128="základní",J128,0)</f>
        <v>0</v>
      </c>
      <c r="BF128" s="146">
        <f>IF(N128="snížená",J128,0)</f>
        <v>0</v>
      </c>
      <c r="BG128" s="146">
        <f>IF(N128="zákl. přenesená",J128,0)</f>
        <v>0</v>
      </c>
      <c r="BH128" s="146">
        <f>IF(N128="sníž. přenesená",J128,0)</f>
        <v>0</v>
      </c>
      <c r="BI128" s="146">
        <f>IF(N128="nulová",J128,0)</f>
        <v>0</v>
      </c>
      <c r="BJ128" s="17" t="s">
        <v>86</v>
      </c>
      <c r="BK128" s="146">
        <f>ROUND(I128*H128,2)</f>
        <v>0</v>
      </c>
      <c r="BL128" s="17" t="s">
        <v>1133</v>
      </c>
      <c r="BM128" s="145" t="s">
        <v>1147</v>
      </c>
    </row>
    <row r="129" spans="2:65" s="1" customFormat="1" ht="16.5" customHeight="1">
      <c r="B129" s="32"/>
      <c r="C129" s="133" t="s">
        <v>163</v>
      </c>
      <c r="D129" s="133" t="s">
        <v>138</v>
      </c>
      <c r="E129" s="134" t="s">
        <v>1148</v>
      </c>
      <c r="F129" s="135" t="s">
        <v>1149</v>
      </c>
      <c r="G129" s="136" t="s">
        <v>664</v>
      </c>
      <c r="H129" s="137">
        <v>1</v>
      </c>
      <c r="I129" s="138"/>
      <c r="J129" s="139">
        <f>ROUND(I129*H129,2)</f>
        <v>0</v>
      </c>
      <c r="K129" s="140"/>
      <c r="L129" s="32"/>
      <c r="M129" s="141" t="s">
        <v>1</v>
      </c>
      <c r="N129" s="142" t="s">
        <v>43</v>
      </c>
      <c r="P129" s="143">
        <f>O129*H129</f>
        <v>0</v>
      </c>
      <c r="Q129" s="143">
        <v>0</v>
      </c>
      <c r="R129" s="143">
        <f>Q129*H129</f>
        <v>0</v>
      </c>
      <c r="S129" s="143">
        <v>0</v>
      </c>
      <c r="T129" s="144">
        <f>S129*H129</f>
        <v>0</v>
      </c>
      <c r="AR129" s="145" t="s">
        <v>1150</v>
      </c>
      <c r="AT129" s="145" t="s">
        <v>138</v>
      </c>
      <c r="AU129" s="145" t="s">
        <v>88</v>
      </c>
      <c r="AY129" s="17" t="s">
        <v>136</v>
      </c>
      <c r="BE129" s="146">
        <f>IF(N129="základní",J129,0)</f>
        <v>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7" t="s">
        <v>86</v>
      </c>
      <c r="BK129" s="146">
        <f>ROUND(I129*H129,2)</f>
        <v>0</v>
      </c>
      <c r="BL129" s="17" t="s">
        <v>1150</v>
      </c>
      <c r="BM129" s="145" t="s">
        <v>1151</v>
      </c>
    </row>
    <row r="130" spans="2:65" s="1" customFormat="1" ht="16.5" customHeight="1">
      <c r="B130" s="32"/>
      <c r="C130" s="133" t="s">
        <v>167</v>
      </c>
      <c r="D130" s="133" t="s">
        <v>138</v>
      </c>
      <c r="E130" s="134" t="s">
        <v>1152</v>
      </c>
      <c r="F130" s="135" t="s">
        <v>1153</v>
      </c>
      <c r="G130" s="136" t="s">
        <v>664</v>
      </c>
      <c r="H130" s="137">
        <v>1</v>
      </c>
      <c r="I130" s="138"/>
      <c r="J130" s="139">
        <f>ROUND(I130*H130,2)</f>
        <v>0</v>
      </c>
      <c r="K130" s="140"/>
      <c r="L130" s="32"/>
      <c r="M130" s="141" t="s">
        <v>1</v>
      </c>
      <c r="N130" s="142" t="s">
        <v>43</v>
      </c>
      <c r="P130" s="143">
        <f>O130*H130</f>
        <v>0</v>
      </c>
      <c r="Q130" s="143">
        <v>0</v>
      </c>
      <c r="R130" s="143">
        <f>Q130*H130</f>
        <v>0</v>
      </c>
      <c r="S130" s="143">
        <v>0</v>
      </c>
      <c r="T130" s="144">
        <f>S130*H130</f>
        <v>0</v>
      </c>
      <c r="AR130" s="145" t="s">
        <v>1150</v>
      </c>
      <c r="AT130" s="145" t="s">
        <v>138</v>
      </c>
      <c r="AU130" s="145" t="s">
        <v>88</v>
      </c>
      <c r="AY130" s="17" t="s">
        <v>136</v>
      </c>
      <c r="BE130" s="146">
        <f>IF(N130="základní",J130,0)</f>
        <v>0</v>
      </c>
      <c r="BF130" s="146">
        <f>IF(N130="snížená",J130,0)</f>
        <v>0</v>
      </c>
      <c r="BG130" s="146">
        <f>IF(N130="zákl. přenesená",J130,0)</f>
        <v>0</v>
      </c>
      <c r="BH130" s="146">
        <f>IF(N130="sníž. přenesená",J130,0)</f>
        <v>0</v>
      </c>
      <c r="BI130" s="146">
        <f>IF(N130="nulová",J130,0)</f>
        <v>0</v>
      </c>
      <c r="BJ130" s="17" t="s">
        <v>86</v>
      </c>
      <c r="BK130" s="146">
        <f>ROUND(I130*H130,2)</f>
        <v>0</v>
      </c>
      <c r="BL130" s="17" t="s">
        <v>1150</v>
      </c>
      <c r="BM130" s="145" t="s">
        <v>1154</v>
      </c>
    </row>
    <row r="131" spans="2:65" s="1" customFormat="1" ht="16.5" customHeight="1">
      <c r="B131" s="32"/>
      <c r="C131" s="133" t="s">
        <v>173</v>
      </c>
      <c r="D131" s="133" t="s">
        <v>138</v>
      </c>
      <c r="E131" s="134" t="s">
        <v>1155</v>
      </c>
      <c r="F131" s="135" t="s">
        <v>1156</v>
      </c>
      <c r="G131" s="136" t="s">
        <v>664</v>
      </c>
      <c r="H131" s="137">
        <v>1</v>
      </c>
      <c r="I131" s="138"/>
      <c r="J131" s="139">
        <f>ROUND(I131*H131,2)</f>
        <v>0</v>
      </c>
      <c r="K131" s="140"/>
      <c r="L131" s="32"/>
      <c r="M131" s="141" t="s">
        <v>1</v>
      </c>
      <c r="N131" s="142" t="s">
        <v>43</v>
      </c>
      <c r="P131" s="143">
        <f>O131*H131</f>
        <v>0</v>
      </c>
      <c r="Q131" s="143">
        <v>0</v>
      </c>
      <c r="R131" s="143">
        <f>Q131*H131</f>
        <v>0</v>
      </c>
      <c r="S131" s="143">
        <v>0</v>
      </c>
      <c r="T131" s="144">
        <f>S131*H131</f>
        <v>0</v>
      </c>
      <c r="AR131" s="145" t="s">
        <v>1150</v>
      </c>
      <c r="AT131" s="145" t="s">
        <v>138</v>
      </c>
      <c r="AU131" s="145" t="s">
        <v>88</v>
      </c>
      <c r="AY131" s="17" t="s">
        <v>136</v>
      </c>
      <c r="BE131" s="146">
        <f>IF(N131="základní",J131,0)</f>
        <v>0</v>
      </c>
      <c r="BF131" s="146">
        <f>IF(N131="snížená",J131,0)</f>
        <v>0</v>
      </c>
      <c r="BG131" s="146">
        <f>IF(N131="zákl. přenesená",J131,0)</f>
        <v>0</v>
      </c>
      <c r="BH131" s="146">
        <f>IF(N131="sníž. přenesená",J131,0)</f>
        <v>0</v>
      </c>
      <c r="BI131" s="146">
        <f>IF(N131="nulová",J131,0)</f>
        <v>0</v>
      </c>
      <c r="BJ131" s="17" t="s">
        <v>86</v>
      </c>
      <c r="BK131" s="146">
        <f>ROUND(I131*H131,2)</f>
        <v>0</v>
      </c>
      <c r="BL131" s="17" t="s">
        <v>1150</v>
      </c>
      <c r="BM131" s="145" t="s">
        <v>1157</v>
      </c>
    </row>
    <row r="132" spans="2:65" s="1" customFormat="1" ht="16.5" customHeight="1">
      <c r="B132" s="32"/>
      <c r="C132" s="133" t="s">
        <v>179</v>
      </c>
      <c r="D132" s="133" t="s">
        <v>138</v>
      </c>
      <c r="E132" s="134" t="s">
        <v>1158</v>
      </c>
      <c r="F132" s="135" t="s">
        <v>1159</v>
      </c>
      <c r="G132" s="136" t="s">
        <v>664</v>
      </c>
      <c r="H132" s="137">
        <v>1</v>
      </c>
      <c r="I132" s="138"/>
      <c r="J132" s="139">
        <f>ROUND(I132*H132,2)</f>
        <v>0</v>
      </c>
      <c r="K132" s="140"/>
      <c r="L132" s="32"/>
      <c r="M132" s="179" t="s">
        <v>1</v>
      </c>
      <c r="N132" s="180" t="s">
        <v>43</v>
      </c>
      <c r="O132" s="181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AR132" s="145" t="s">
        <v>1150</v>
      </c>
      <c r="AT132" s="145" t="s">
        <v>138</v>
      </c>
      <c r="AU132" s="145" t="s">
        <v>88</v>
      </c>
      <c r="AY132" s="17" t="s">
        <v>136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7" t="s">
        <v>86</v>
      </c>
      <c r="BK132" s="146">
        <f>ROUND(I132*H132,2)</f>
        <v>0</v>
      </c>
      <c r="BL132" s="17" t="s">
        <v>1150</v>
      </c>
      <c r="BM132" s="145" t="s">
        <v>1160</v>
      </c>
    </row>
    <row r="133" spans="2:65" s="1" customFormat="1" ht="6.95" customHeight="1">
      <c r="B133" s="44"/>
      <c r="C133" s="45"/>
      <c r="D133" s="45"/>
      <c r="E133" s="45"/>
      <c r="F133" s="45"/>
      <c r="G133" s="45"/>
      <c r="H133" s="45"/>
      <c r="I133" s="45"/>
      <c r="J133" s="45"/>
      <c r="K133" s="45"/>
      <c r="L133" s="32"/>
    </row>
  </sheetData>
  <sheetProtection algorithmName="SHA-512" hashValue="o+4oEu31UTumSTyW2w8yBtKSpwDuApfWX4sy1LcuXrHJQRgnEmf6BVt9FNAPlV0tEU8WJJZx4cdl9uGsfCICEA==" saltValue="BMKLg9G8tGO8t0b4xA/xNSZn1/NEyp+lrTNROC07blsq7U64vA3cy8CyFZOGdUICH57v7O+wvEc10XzrPt8iwg==" spinCount="100000" sheet="1" objects="1" scenarios="1" formatColumns="0" formatRows="0" autoFilter="0"/>
  <autoFilter ref="C119:K132" xr:uid="{00000000-0009-0000-0000-000007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16</vt:i4>
      </vt:variant>
    </vt:vector>
  </HeadingPairs>
  <TitlesOfParts>
    <vt:vector size="24" baseType="lpstr">
      <vt:lpstr>Rekapitulace stavby</vt:lpstr>
      <vt:lpstr>IO 01-2N - Vodovodní příp...</vt:lpstr>
      <vt:lpstr>IO 01-2U - Vodovodní příp...</vt:lpstr>
      <vt:lpstr>IO 01N - Vodovod - neuzna...</vt:lpstr>
      <vt:lpstr>IO 01U - Vodovod - uznatelné</vt:lpstr>
      <vt:lpstr>IO 08_1N - Obnova povrchů...</vt:lpstr>
      <vt:lpstr>IO 08_1U - Obnova povrchů...</vt:lpstr>
      <vt:lpstr>VRN_1 - VRN - vodovod</vt:lpstr>
      <vt:lpstr>'IO 01-2N - Vodovodní příp...'!Názvy_tisku</vt:lpstr>
      <vt:lpstr>'IO 01-2U - Vodovodní příp...'!Názvy_tisku</vt:lpstr>
      <vt:lpstr>'IO 01N - Vodovod - neuzna...'!Názvy_tisku</vt:lpstr>
      <vt:lpstr>'IO 01U - Vodovod - uznatelné'!Názvy_tisku</vt:lpstr>
      <vt:lpstr>'IO 08_1N - Obnova povrchů...'!Názvy_tisku</vt:lpstr>
      <vt:lpstr>'IO 08_1U - Obnova povrchů...'!Názvy_tisku</vt:lpstr>
      <vt:lpstr>'Rekapitulace stavby'!Názvy_tisku</vt:lpstr>
      <vt:lpstr>'VRN_1 - VRN - vodovod'!Názvy_tisku</vt:lpstr>
      <vt:lpstr>'IO 01-2N - Vodovodní příp...'!Oblast_tisku</vt:lpstr>
      <vt:lpstr>'IO 01-2U - Vodovodní příp...'!Oblast_tisku</vt:lpstr>
      <vt:lpstr>'IO 01N - Vodovod - neuzna...'!Oblast_tisku</vt:lpstr>
      <vt:lpstr>'IO 01U - Vodovod - uznatelné'!Oblast_tisku</vt:lpstr>
      <vt:lpstr>'IO 08_1N - Obnova povrchů...'!Oblast_tisku</vt:lpstr>
      <vt:lpstr>'IO 08_1U - Obnova povrchů...'!Oblast_tisku</vt:lpstr>
      <vt:lpstr>'Rekapitulace stavby'!Oblast_tisku</vt:lpstr>
      <vt:lpstr>'VRN_1 - VRN - vodovod'!Oblast_tisku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NOTEBOOK14\Igea</dc:creator>
  <cp:lastModifiedBy>Mgr. Ing. Ladislav Kavřík</cp:lastModifiedBy>
  <dcterms:created xsi:type="dcterms:W3CDTF">2025-02-09T17:58:37Z</dcterms:created>
  <dcterms:modified xsi:type="dcterms:W3CDTF">2025-02-10T22:05:22Z</dcterms:modified>
</cp:coreProperties>
</file>