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Z:\_ROK 2016\Zruč nad Sázavou\Bytovky_zateplení\čp. 771-773\2026\"/>
    </mc:Choice>
  </mc:AlternateContent>
  <xr:revisionPtr revIDLastSave="0" documentId="8_{0F607B8F-11DE-4C89-8083-B6A9DD5B0E87}" xr6:coauthVersionLast="47" xr6:coauthVersionMax="47" xr10:uidLastSave="{00000000-0000-0000-0000-000000000000}"/>
  <bookViews>
    <workbookView xWindow="-120" yWindow="-120" windowWidth="29040" windowHeight="15840" xr2:uid="{6F88AEF1-6442-4BD5-89F1-D6A6FC277739}"/>
  </bookViews>
  <sheets>
    <sheet name="Pokyny pro vyplnění" sheetId="11" r:id="rId1"/>
    <sheet name="Stavba" sheetId="1" r:id="rId2"/>
    <sheet name="VzorPolozky" sheetId="10" state="hidden" r:id="rId3"/>
    <sheet name="Rozpočet Pol" sheetId="12" r:id="rId4"/>
  </sheets>
  <externalReferences>
    <externalReference r:id="rId5"/>
  </externalReferences>
  <definedNames>
    <definedName name="CelkemDPHVypocet" localSheetId="1">Stavba!$H$40</definedName>
    <definedName name="CenaCelkem">Stavba!$G$29</definedName>
    <definedName name="CenaCelkemBezDPH">Stavba!$G$28</definedName>
    <definedName name="CenaCelkemVypocet" localSheetId="1">Stavba!$I$40</definedName>
    <definedName name="cisloobjektu">Stavba!$C$3</definedName>
    <definedName name="CisloRozpoctu">'[1]Krycí list'!$C$2</definedName>
    <definedName name="CisloStavby" localSheetId="1">Stavba!$C$2</definedName>
    <definedName name="cislostavby">'[1]Krycí list'!$A$7</definedName>
    <definedName name="CisloStavebnihoRozpoctu">Stavba!$D$4</definedName>
    <definedName name="dadresa">Stavba!$D$12:$G$12</definedName>
    <definedName name="DIČ" localSheetId="1">Stavba!$I$12</definedName>
    <definedName name="dmisto">Stavba!$D$13:$G$13</definedName>
    <definedName name="DPHSni">Stavba!$G$24</definedName>
    <definedName name="DPHZakl">Stavba!$G$26</definedName>
    <definedName name="dpsc" localSheetId="1">Stavba!$C$13</definedName>
    <definedName name="IČO" localSheetId="1">Stavba!$I$11</definedName>
    <definedName name="Mena">Stavba!$J$29</definedName>
    <definedName name="MistoStavby">Stavba!$D$4</definedName>
    <definedName name="nazevobjektu">Stavba!$D$3</definedName>
    <definedName name="NazevRozpoctu">'[1]Krycí list'!$D$2</definedName>
    <definedName name="NazevStavby" localSheetId="1">Stavba!$D$2</definedName>
    <definedName name="nazevstavby">'[1]Krycí list'!$C$7</definedName>
    <definedName name="NazevStavebnihoRozpoctu">Stavba!$E$4</definedName>
    <definedName name="oadresa">Stavba!$D$6</definedName>
    <definedName name="Objednatel" localSheetId="1">Stavba!$D$5</definedName>
    <definedName name="Objekt" localSheetId="1">Stavba!$B$38</definedName>
    <definedName name="_xlnm.Print_Area" localSheetId="3">'Rozpočet Pol'!$A$1:$U$240</definedName>
    <definedName name="_xlnm.Print_Area" localSheetId="1">Stavba!$A$1:$J$54</definedName>
    <definedName name="odic" localSheetId="1">Stavba!$I$6</definedName>
    <definedName name="oico" localSheetId="1">Stavba!$I$5</definedName>
    <definedName name="omisto" localSheetId="1">Stavba!$D$7</definedName>
    <definedName name="onazev" localSheetId="1">Stavba!$D$6</definedName>
    <definedName name="opsc" localSheetId="1">Stavba!$C$7</definedName>
    <definedName name="padresa">Stavba!$D$9</definedName>
    <definedName name="pdic">Stavba!$I$9</definedName>
    <definedName name="pico">Stavba!$I$8</definedName>
    <definedName name="pmisto">Stavba!$D$10</definedName>
    <definedName name="PocetMJ">#REF!</definedName>
    <definedName name="PoptavkaID">Stavba!$A$1</definedName>
    <definedName name="pPSC">Stavba!$C$10</definedName>
    <definedName name="Projektant">Stavba!$D$8</definedName>
    <definedName name="SazbaDPH1" localSheetId="1">Stavba!$E$23</definedName>
    <definedName name="SazbaDPH1">'[1]Krycí list'!$C$30</definedName>
    <definedName name="SazbaDPH2" localSheetId="1">Stavba!$E$25</definedName>
    <definedName name="SazbaDPH2">'[1]Krycí list'!$C$32</definedName>
    <definedName name="SloupecCC">#REF!</definedName>
    <definedName name="SloupecCisloPol">#REF!</definedName>
    <definedName name="SloupecJC">#REF!</definedName>
    <definedName name="SloupecMJ">#REF!</definedName>
    <definedName name="SloupecMnozstvi">#REF!</definedName>
    <definedName name="SloupecNazPol">#REF!</definedName>
    <definedName name="SloupecPC">#REF!</definedName>
    <definedName name="Vypracoval">Stavba!$D$14</definedName>
    <definedName name="Z_B7E7C763_C459_487D_8ABA_5CFDDFBD5A84_.wvu.Cols" localSheetId="1" hidden="1">Stavba!$A:$A</definedName>
    <definedName name="Z_B7E7C763_C459_487D_8ABA_5CFDDFBD5A84_.wvu.PrintArea" localSheetId="1" hidden="1">Stavba!$B$1:$J$36</definedName>
    <definedName name="ZakladDPHSni">Stavba!$G$23</definedName>
    <definedName name="ZakladDPHSniVypocet" localSheetId="1">Stavba!$F$40</definedName>
    <definedName name="ZakladDPHZakl">Stavba!$G$25</definedName>
    <definedName name="ZakladDPHZaklVypocet" localSheetId="1">Stavba!$G$40</definedName>
    <definedName name="ZaObjednatele">Stavba!$G$34</definedName>
    <definedName name="Zaokrouhleni">Stavba!$G$27</definedName>
    <definedName name="ZaZhotovitele">Stavba!$D$34</definedName>
    <definedName name="Zhotovitel">Stavba!$D$11:$G$11</definedName>
  </definedNames>
  <calcPr calcId="181029" fullCalcOnLoad="1"/>
  <customWorkbookViews>
    <customWorkbookView name="Radim" guid="{B7E7C763-C459-487D-8ABA-5CFDDFBD5A84}" maximized="1" xWindow="-8" yWindow="-8" windowWidth="1296" windowHeight="1040" activeSheetId="1"/>
  </customWorkbookViews>
</workbook>
</file>

<file path=xl/calcChain.xml><?xml version="1.0" encoding="utf-8"?>
<calcChain xmlns="http://schemas.openxmlformats.org/spreadsheetml/2006/main">
  <c r="I53" i="1" l="1"/>
  <c r="I52" i="1"/>
  <c r="I51" i="1"/>
  <c r="I50" i="1"/>
  <c r="I49" i="1"/>
  <c r="I48" i="1"/>
  <c r="I47" i="1"/>
  <c r="G39" i="1"/>
  <c r="F39" i="1"/>
  <c r="G230" i="12"/>
  <c r="AC230" i="12"/>
  <c r="AD230" i="12"/>
  <c r="BA228" i="12"/>
  <c r="BA227" i="12"/>
  <c r="BA225" i="12"/>
  <c r="BA223" i="12"/>
  <c r="BA221" i="12"/>
  <c r="BA220" i="12"/>
  <c r="BA219" i="12"/>
  <c r="BA218" i="12"/>
  <c r="BA217" i="12"/>
  <c r="BA216" i="12"/>
  <c r="BA215" i="12"/>
  <c r="BA211" i="12"/>
  <c r="BA184" i="12"/>
  <c r="BA182" i="12"/>
  <c r="BA181" i="12"/>
  <c r="BA180" i="12"/>
  <c r="BA177" i="12"/>
  <c r="BA175" i="12"/>
  <c r="BA174" i="12"/>
  <c r="BA173" i="12"/>
  <c r="BA168" i="12"/>
  <c r="BA163" i="12"/>
  <c r="BA154" i="12"/>
  <c r="BA131" i="12"/>
  <c r="BA115" i="12"/>
  <c r="BA114" i="12"/>
  <c r="BA112" i="12"/>
  <c r="BA93" i="12"/>
  <c r="BA70" i="12"/>
  <c r="BA63" i="12"/>
  <c r="BA60" i="12"/>
  <c r="BA10" i="12"/>
  <c r="F9" i="12"/>
  <c r="G9" i="12"/>
  <c r="G8" i="12" s="1"/>
  <c r="I9" i="12"/>
  <c r="I8" i="12" s="1"/>
  <c r="K9" i="12"/>
  <c r="K8" i="12" s="1"/>
  <c r="O9" i="12"/>
  <c r="O8" i="12" s="1"/>
  <c r="Q9" i="12"/>
  <c r="Q8" i="12" s="1"/>
  <c r="U9" i="12"/>
  <c r="U8" i="12" s="1"/>
  <c r="F15" i="12"/>
  <c r="G15" i="12"/>
  <c r="M15" i="12" s="1"/>
  <c r="I15" i="12"/>
  <c r="K15" i="12"/>
  <c r="O15" i="12"/>
  <c r="Q15" i="12"/>
  <c r="U15" i="12"/>
  <c r="F20" i="12"/>
  <c r="G20" i="12"/>
  <c r="M20" i="12" s="1"/>
  <c r="I20" i="12"/>
  <c r="K20" i="12"/>
  <c r="O20" i="12"/>
  <c r="Q20" i="12"/>
  <c r="U20" i="12"/>
  <c r="F25" i="12"/>
  <c r="G25" i="12"/>
  <c r="M25" i="12" s="1"/>
  <c r="I25" i="12"/>
  <c r="K25" i="12"/>
  <c r="O25" i="12"/>
  <c r="Q25" i="12"/>
  <c r="U25" i="12"/>
  <c r="F27" i="12"/>
  <c r="G27" i="12"/>
  <c r="M27" i="12" s="1"/>
  <c r="I27" i="12"/>
  <c r="K27" i="12"/>
  <c r="O27" i="12"/>
  <c r="Q27" i="12"/>
  <c r="U27" i="12"/>
  <c r="F29" i="12"/>
  <c r="G29" i="12"/>
  <c r="M29" i="12" s="1"/>
  <c r="I29" i="12"/>
  <c r="K29" i="12"/>
  <c r="O29" i="12"/>
  <c r="Q29" i="12"/>
  <c r="U29" i="12"/>
  <c r="F32" i="12"/>
  <c r="G32" i="12" s="1"/>
  <c r="I32" i="12"/>
  <c r="I31" i="12" s="1"/>
  <c r="K32" i="12"/>
  <c r="K31" i="12" s="1"/>
  <c r="O32" i="12"/>
  <c r="O31" i="12" s="1"/>
  <c r="Q32" i="12"/>
  <c r="Q31" i="12" s="1"/>
  <c r="U32" i="12"/>
  <c r="U31" i="12" s="1"/>
  <c r="F34" i="12"/>
  <c r="G34" i="12" s="1"/>
  <c r="M34" i="12" s="1"/>
  <c r="I34" i="12"/>
  <c r="K34" i="12"/>
  <c r="O34" i="12"/>
  <c r="Q34" i="12"/>
  <c r="U34" i="12"/>
  <c r="F36" i="12"/>
  <c r="G36" i="12" s="1"/>
  <c r="M36" i="12" s="1"/>
  <c r="I36" i="12"/>
  <c r="K36" i="12"/>
  <c r="O36" i="12"/>
  <c r="Q36" i="12"/>
  <c r="U36" i="12"/>
  <c r="F38" i="12"/>
  <c r="G38" i="12" s="1"/>
  <c r="M38" i="12" s="1"/>
  <c r="I38" i="12"/>
  <c r="K38" i="12"/>
  <c r="O38" i="12"/>
  <c r="Q38" i="12"/>
  <c r="U38" i="12"/>
  <c r="F41" i="12"/>
  <c r="G41" i="12" s="1"/>
  <c r="M41" i="12" s="1"/>
  <c r="I41" i="12"/>
  <c r="K41" i="12"/>
  <c r="O41" i="12"/>
  <c r="Q41" i="12"/>
  <c r="U41" i="12"/>
  <c r="F43" i="12"/>
  <c r="G43" i="12" s="1"/>
  <c r="M43" i="12" s="1"/>
  <c r="I43" i="12"/>
  <c r="K43" i="12"/>
  <c r="O43" i="12"/>
  <c r="Q43" i="12"/>
  <c r="U43" i="12"/>
  <c r="F45" i="12"/>
  <c r="G45" i="12" s="1"/>
  <c r="M45" i="12" s="1"/>
  <c r="I45" i="12"/>
  <c r="K45" i="12"/>
  <c r="O45" i="12"/>
  <c r="Q45" i="12"/>
  <c r="U45" i="12"/>
  <c r="F47" i="12"/>
  <c r="G47" i="12" s="1"/>
  <c r="M47" i="12" s="1"/>
  <c r="I47" i="12"/>
  <c r="K47" i="12"/>
  <c r="O47" i="12"/>
  <c r="Q47" i="12"/>
  <c r="U47" i="12"/>
  <c r="F49" i="12"/>
  <c r="G49" i="12"/>
  <c r="M49" i="12" s="1"/>
  <c r="I49" i="12"/>
  <c r="I48" i="12" s="1"/>
  <c r="K49" i="12"/>
  <c r="K48" i="12" s="1"/>
  <c r="O49" i="12"/>
  <c r="O48" i="12" s="1"/>
  <c r="Q49" i="12"/>
  <c r="Q48" i="12" s="1"/>
  <c r="U49" i="12"/>
  <c r="U48" i="12" s="1"/>
  <c r="F51" i="12"/>
  <c r="G51" i="12"/>
  <c r="M51" i="12" s="1"/>
  <c r="I51" i="12"/>
  <c r="K51" i="12"/>
  <c r="O51" i="12"/>
  <c r="Q51" i="12"/>
  <c r="U51" i="12"/>
  <c r="F53" i="12"/>
  <c r="G53" i="12"/>
  <c r="M53" i="12" s="1"/>
  <c r="I53" i="12"/>
  <c r="K53" i="12"/>
  <c r="O53" i="12"/>
  <c r="Q53" i="12"/>
  <c r="U53" i="12"/>
  <c r="F55" i="12"/>
  <c r="G55" i="12"/>
  <c r="M55" i="12" s="1"/>
  <c r="I55" i="12"/>
  <c r="K55" i="12"/>
  <c r="O55" i="12"/>
  <c r="Q55" i="12"/>
  <c r="U55" i="12"/>
  <c r="F57" i="12"/>
  <c r="G57" i="12"/>
  <c r="M57" i="12" s="1"/>
  <c r="I57" i="12"/>
  <c r="K57" i="12"/>
  <c r="O57" i="12"/>
  <c r="Q57" i="12"/>
  <c r="U57" i="12"/>
  <c r="F59" i="12"/>
  <c r="G59" i="12"/>
  <c r="M59" i="12" s="1"/>
  <c r="I59" i="12"/>
  <c r="K59" i="12"/>
  <c r="O59" i="12"/>
  <c r="Q59" i="12"/>
  <c r="U59" i="12"/>
  <c r="F62" i="12"/>
  <c r="G62" i="12"/>
  <c r="M62" i="12" s="1"/>
  <c r="I62" i="12"/>
  <c r="K62" i="12"/>
  <c r="O62" i="12"/>
  <c r="Q62" i="12"/>
  <c r="U62" i="12"/>
  <c r="F65" i="12"/>
  <c r="G65" i="12"/>
  <c r="M65" i="12" s="1"/>
  <c r="I65" i="12"/>
  <c r="K65" i="12"/>
  <c r="O65" i="12"/>
  <c r="Q65" i="12"/>
  <c r="U65" i="12"/>
  <c r="F67" i="12"/>
  <c r="G67" i="12"/>
  <c r="M67" i="12" s="1"/>
  <c r="I67" i="12"/>
  <c r="K67" i="12"/>
  <c r="O67" i="12"/>
  <c r="Q67" i="12"/>
  <c r="U67" i="12"/>
  <c r="F69" i="12"/>
  <c r="G69" i="12"/>
  <c r="M69" i="12" s="1"/>
  <c r="I69" i="12"/>
  <c r="K69" i="12"/>
  <c r="O69" i="12"/>
  <c r="Q69" i="12"/>
  <c r="U69" i="12"/>
  <c r="F72" i="12"/>
  <c r="G72" i="12"/>
  <c r="M72" i="12" s="1"/>
  <c r="I72" i="12"/>
  <c r="K72" i="12"/>
  <c r="O72" i="12"/>
  <c r="Q72" i="12"/>
  <c r="U72" i="12"/>
  <c r="F74" i="12"/>
  <c r="G74" i="12"/>
  <c r="M74" i="12" s="1"/>
  <c r="I74" i="12"/>
  <c r="K74" i="12"/>
  <c r="O74" i="12"/>
  <c r="Q74" i="12"/>
  <c r="U74" i="12"/>
  <c r="F79" i="12"/>
  <c r="G79" i="12"/>
  <c r="M79" i="12" s="1"/>
  <c r="I79" i="12"/>
  <c r="K79" i="12"/>
  <c r="O79" i="12"/>
  <c r="Q79" i="12"/>
  <c r="U79" i="12"/>
  <c r="F84" i="12"/>
  <c r="G84" i="12"/>
  <c r="M84" i="12" s="1"/>
  <c r="I84" i="12"/>
  <c r="K84" i="12"/>
  <c r="O84" i="12"/>
  <c r="Q84" i="12"/>
  <c r="U84" i="12"/>
  <c r="F87" i="12"/>
  <c r="G87" i="12"/>
  <c r="M87" i="12" s="1"/>
  <c r="I87" i="12"/>
  <c r="K87" i="12"/>
  <c r="O87" i="12"/>
  <c r="Q87" i="12"/>
  <c r="U87" i="12"/>
  <c r="F92" i="12"/>
  <c r="G92" i="12"/>
  <c r="M92" i="12" s="1"/>
  <c r="I92" i="12"/>
  <c r="K92" i="12"/>
  <c r="O92" i="12"/>
  <c r="Q92" i="12"/>
  <c r="U92" i="12"/>
  <c r="F98" i="12"/>
  <c r="G98" i="12"/>
  <c r="M98" i="12" s="1"/>
  <c r="I98" i="12"/>
  <c r="K98" i="12"/>
  <c r="O98" i="12"/>
  <c r="Q98" i="12"/>
  <c r="U98" i="12"/>
  <c r="F103" i="12"/>
  <c r="G103" i="12"/>
  <c r="M103" i="12" s="1"/>
  <c r="I103" i="12"/>
  <c r="K103" i="12"/>
  <c r="O103" i="12"/>
  <c r="Q103" i="12"/>
  <c r="U103" i="12"/>
  <c r="F105" i="12"/>
  <c r="G105" i="12"/>
  <c r="M105" i="12" s="1"/>
  <c r="I105" i="12"/>
  <c r="K105" i="12"/>
  <c r="O105" i="12"/>
  <c r="Q105" i="12"/>
  <c r="U105" i="12"/>
  <c r="F107" i="12"/>
  <c r="G107" i="12" s="1"/>
  <c r="I107" i="12"/>
  <c r="I106" i="12" s="1"/>
  <c r="K107" i="12"/>
  <c r="K106" i="12" s="1"/>
  <c r="O107" i="12"/>
  <c r="O106" i="12" s="1"/>
  <c r="Q107" i="12"/>
  <c r="Q106" i="12" s="1"/>
  <c r="U107" i="12"/>
  <c r="U106" i="12" s="1"/>
  <c r="F109" i="12"/>
  <c r="G109" i="12" s="1"/>
  <c r="M109" i="12" s="1"/>
  <c r="I109" i="12"/>
  <c r="K109" i="12"/>
  <c r="O109" i="12"/>
  <c r="Q109" i="12"/>
  <c r="U109" i="12"/>
  <c r="F111" i="12"/>
  <c r="G111" i="12" s="1"/>
  <c r="M111" i="12" s="1"/>
  <c r="I111" i="12"/>
  <c r="K111" i="12"/>
  <c r="O111" i="12"/>
  <c r="Q111" i="12"/>
  <c r="U111" i="12"/>
  <c r="F117" i="12"/>
  <c r="G117" i="12" s="1"/>
  <c r="M117" i="12" s="1"/>
  <c r="I117" i="12"/>
  <c r="K117" i="12"/>
  <c r="O117" i="12"/>
  <c r="Q117" i="12"/>
  <c r="U117" i="12"/>
  <c r="F119" i="12"/>
  <c r="G119" i="12" s="1"/>
  <c r="M119" i="12" s="1"/>
  <c r="I119" i="12"/>
  <c r="K119" i="12"/>
  <c r="O119" i="12"/>
  <c r="Q119" i="12"/>
  <c r="U119" i="12"/>
  <c r="F121" i="12"/>
  <c r="G121" i="12" s="1"/>
  <c r="M121" i="12" s="1"/>
  <c r="I121" i="12"/>
  <c r="K121" i="12"/>
  <c r="O121" i="12"/>
  <c r="Q121" i="12"/>
  <c r="U121" i="12"/>
  <c r="F123" i="12"/>
  <c r="G123" i="12" s="1"/>
  <c r="M123" i="12" s="1"/>
  <c r="I123" i="12"/>
  <c r="K123" i="12"/>
  <c r="O123" i="12"/>
  <c r="Q123" i="12"/>
  <c r="U123" i="12"/>
  <c r="F125" i="12"/>
  <c r="G125" i="12" s="1"/>
  <c r="M125" i="12" s="1"/>
  <c r="I125" i="12"/>
  <c r="K125" i="12"/>
  <c r="O125" i="12"/>
  <c r="Q125" i="12"/>
  <c r="U125" i="12"/>
  <c r="F128" i="12"/>
  <c r="G128" i="12" s="1"/>
  <c r="M128" i="12" s="1"/>
  <c r="I128" i="12"/>
  <c r="K128" i="12"/>
  <c r="O128" i="12"/>
  <c r="Q128" i="12"/>
  <c r="U128" i="12"/>
  <c r="F130" i="12"/>
  <c r="G130" i="12" s="1"/>
  <c r="M130" i="12" s="1"/>
  <c r="I130" i="12"/>
  <c r="K130" i="12"/>
  <c r="O130" i="12"/>
  <c r="Q130" i="12"/>
  <c r="U130" i="12"/>
  <c r="F134" i="12"/>
  <c r="G134" i="12" s="1"/>
  <c r="M134" i="12" s="1"/>
  <c r="I134" i="12"/>
  <c r="K134" i="12"/>
  <c r="O134" i="12"/>
  <c r="Q134" i="12"/>
  <c r="U134" i="12"/>
  <c r="F136" i="12"/>
  <c r="G136" i="12" s="1"/>
  <c r="M136" i="12" s="1"/>
  <c r="I136" i="12"/>
  <c r="K136" i="12"/>
  <c r="O136" i="12"/>
  <c r="Q136" i="12"/>
  <c r="U136" i="12"/>
  <c r="F138" i="12"/>
  <c r="G138" i="12" s="1"/>
  <c r="M138" i="12" s="1"/>
  <c r="I138" i="12"/>
  <c r="K138" i="12"/>
  <c r="O138" i="12"/>
  <c r="Q138" i="12"/>
  <c r="U138" i="12"/>
  <c r="F140" i="12"/>
  <c r="G140" i="12" s="1"/>
  <c r="M140" i="12" s="1"/>
  <c r="I140" i="12"/>
  <c r="K140" i="12"/>
  <c r="O140" i="12"/>
  <c r="Q140" i="12"/>
  <c r="U140" i="12"/>
  <c r="F142" i="12"/>
  <c r="G142" i="12" s="1"/>
  <c r="M142" i="12" s="1"/>
  <c r="I142" i="12"/>
  <c r="K142" i="12"/>
  <c r="O142" i="12"/>
  <c r="Q142" i="12"/>
  <c r="U142" i="12"/>
  <c r="F145" i="12"/>
  <c r="G145" i="12" s="1"/>
  <c r="M145" i="12" s="1"/>
  <c r="I145" i="12"/>
  <c r="K145" i="12"/>
  <c r="O145" i="12"/>
  <c r="Q145" i="12"/>
  <c r="U145" i="12"/>
  <c r="F147" i="12"/>
  <c r="G147" i="12" s="1"/>
  <c r="M147" i="12" s="1"/>
  <c r="I147" i="12"/>
  <c r="K147" i="12"/>
  <c r="O147" i="12"/>
  <c r="Q147" i="12"/>
  <c r="U147" i="12"/>
  <c r="F149" i="12"/>
  <c r="G149" i="12" s="1"/>
  <c r="M149" i="12" s="1"/>
  <c r="I149" i="12"/>
  <c r="K149" i="12"/>
  <c r="O149" i="12"/>
  <c r="Q149" i="12"/>
  <c r="U149" i="12"/>
  <c r="F151" i="12"/>
  <c r="G151" i="12" s="1"/>
  <c r="M151" i="12" s="1"/>
  <c r="I151" i="12"/>
  <c r="K151" i="12"/>
  <c r="O151" i="12"/>
  <c r="Q151" i="12"/>
  <c r="U151" i="12"/>
  <c r="F153" i="12"/>
  <c r="G153" i="12" s="1"/>
  <c r="M153" i="12" s="1"/>
  <c r="I153" i="12"/>
  <c r="K153" i="12"/>
  <c r="O153" i="12"/>
  <c r="Q153" i="12"/>
  <c r="U153" i="12"/>
  <c r="F156" i="12"/>
  <c r="G156" i="12" s="1"/>
  <c r="M156" i="12" s="1"/>
  <c r="I156" i="12"/>
  <c r="K156" i="12"/>
  <c r="O156" i="12"/>
  <c r="Q156" i="12"/>
  <c r="U156" i="12"/>
  <c r="F158" i="12"/>
  <c r="G158" i="12" s="1"/>
  <c r="M158" i="12" s="1"/>
  <c r="I158" i="12"/>
  <c r="K158" i="12"/>
  <c r="O158" i="12"/>
  <c r="Q158" i="12"/>
  <c r="U158" i="12"/>
  <c r="F160" i="12"/>
  <c r="G160" i="12" s="1"/>
  <c r="M160" i="12" s="1"/>
  <c r="I160" i="12"/>
  <c r="K160" i="12"/>
  <c r="O160" i="12"/>
  <c r="Q160" i="12"/>
  <c r="U160" i="12"/>
  <c r="F162" i="12"/>
  <c r="G162" i="12" s="1"/>
  <c r="M162" i="12" s="1"/>
  <c r="I162" i="12"/>
  <c r="K162" i="12"/>
  <c r="O162" i="12"/>
  <c r="Q162" i="12"/>
  <c r="U162" i="12"/>
  <c r="F165" i="12"/>
  <c r="G165" i="12" s="1"/>
  <c r="M165" i="12" s="1"/>
  <c r="I165" i="12"/>
  <c r="K165" i="12"/>
  <c r="O165" i="12"/>
  <c r="Q165" i="12"/>
  <c r="U165" i="12"/>
  <c r="F167" i="12"/>
  <c r="G167" i="12"/>
  <c r="G166" i="12" s="1"/>
  <c r="I167" i="12"/>
  <c r="I166" i="12" s="1"/>
  <c r="K167" i="12"/>
  <c r="K166" i="12" s="1"/>
  <c r="O167" i="12"/>
  <c r="O166" i="12" s="1"/>
  <c r="Q167" i="12"/>
  <c r="Q166" i="12" s="1"/>
  <c r="U167" i="12"/>
  <c r="U166" i="12" s="1"/>
  <c r="F170" i="12"/>
  <c r="G170" i="12"/>
  <c r="M170" i="12" s="1"/>
  <c r="I170" i="12"/>
  <c r="K170" i="12"/>
  <c r="O170" i="12"/>
  <c r="Q170" i="12"/>
  <c r="U170" i="12"/>
  <c r="F172" i="12"/>
  <c r="G172" i="12"/>
  <c r="M172" i="12" s="1"/>
  <c r="I172" i="12"/>
  <c r="K172" i="12"/>
  <c r="O172" i="12"/>
  <c r="Q172" i="12"/>
  <c r="U172" i="12"/>
  <c r="F179" i="12"/>
  <c r="G179" i="12"/>
  <c r="M179" i="12" s="1"/>
  <c r="I179" i="12"/>
  <c r="K179" i="12"/>
  <c r="O179" i="12"/>
  <c r="Q179" i="12"/>
  <c r="U179" i="12"/>
  <c r="F186" i="12"/>
  <c r="G186" i="12"/>
  <c r="M186" i="12" s="1"/>
  <c r="I186" i="12"/>
  <c r="K186" i="12"/>
  <c r="O186" i="12"/>
  <c r="Q186" i="12"/>
  <c r="U186" i="12"/>
  <c r="F188" i="12"/>
  <c r="G188" i="12"/>
  <c r="M188" i="12" s="1"/>
  <c r="I188" i="12"/>
  <c r="K188" i="12"/>
  <c r="O188" i="12"/>
  <c r="Q188" i="12"/>
  <c r="U188" i="12"/>
  <c r="F190" i="12"/>
  <c r="G190" i="12"/>
  <c r="M190" i="12" s="1"/>
  <c r="I190" i="12"/>
  <c r="K190" i="12"/>
  <c r="O190" i="12"/>
  <c r="Q190" i="12"/>
  <c r="U190" i="12"/>
  <c r="F192" i="12"/>
  <c r="G192" i="12"/>
  <c r="M192" i="12" s="1"/>
  <c r="I192" i="12"/>
  <c r="K192" i="12"/>
  <c r="O192" i="12"/>
  <c r="Q192" i="12"/>
  <c r="U192" i="12"/>
  <c r="F194" i="12"/>
  <c r="G194" i="12"/>
  <c r="M194" i="12" s="1"/>
  <c r="I194" i="12"/>
  <c r="K194" i="12"/>
  <c r="O194" i="12"/>
  <c r="Q194" i="12"/>
  <c r="U194" i="12"/>
  <c r="F196" i="12"/>
  <c r="G196" i="12"/>
  <c r="M196" i="12" s="1"/>
  <c r="I196" i="12"/>
  <c r="K196" i="12"/>
  <c r="O196" i="12"/>
  <c r="Q196" i="12"/>
  <c r="U196" i="12"/>
  <c r="F199" i="12"/>
  <c r="G199" i="12"/>
  <c r="M199" i="12" s="1"/>
  <c r="I199" i="12"/>
  <c r="I198" i="12" s="1"/>
  <c r="K199" i="12"/>
  <c r="K198" i="12" s="1"/>
  <c r="O199" i="12"/>
  <c r="O198" i="12" s="1"/>
  <c r="Q199" i="12"/>
  <c r="Q198" i="12" s="1"/>
  <c r="U199" i="12"/>
  <c r="U198" i="12" s="1"/>
  <c r="F202" i="12"/>
  <c r="G202" i="12"/>
  <c r="M202" i="12" s="1"/>
  <c r="I202" i="12"/>
  <c r="K202" i="12"/>
  <c r="O202" i="12"/>
  <c r="Q202" i="12"/>
  <c r="U202" i="12"/>
  <c r="F204" i="12"/>
  <c r="G204" i="12"/>
  <c r="M204" i="12" s="1"/>
  <c r="I204" i="12"/>
  <c r="K204" i="12"/>
  <c r="O204" i="12"/>
  <c r="Q204" i="12"/>
  <c r="U204" i="12"/>
  <c r="F206" i="12"/>
  <c r="G206" i="12"/>
  <c r="M206" i="12" s="1"/>
  <c r="I206" i="12"/>
  <c r="K206" i="12"/>
  <c r="O206" i="12"/>
  <c r="Q206" i="12"/>
  <c r="U206" i="12"/>
  <c r="F208" i="12"/>
  <c r="G208" i="12"/>
  <c r="M208" i="12" s="1"/>
  <c r="I208" i="12"/>
  <c r="K208" i="12"/>
  <c r="O208" i="12"/>
  <c r="Q208" i="12"/>
  <c r="U208" i="12"/>
  <c r="F210" i="12"/>
  <c r="G210" i="12"/>
  <c r="M210" i="12" s="1"/>
  <c r="I210" i="12"/>
  <c r="K210" i="12"/>
  <c r="O210" i="12"/>
  <c r="Q210" i="12"/>
  <c r="U210" i="12"/>
  <c r="G213" i="12"/>
  <c r="F214" i="12"/>
  <c r="G214" i="12"/>
  <c r="M214" i="12" s="1"/>
  <c r="I214" i="12"/>
  <c r="I213" i="12" s="1"/>
  <c r="K214" i="12"/>
  <c r="K213" i="12" s="1"/>
  <c r="O214" i="12"/>
  <c r="O213" i="12" s="1"/>
  <c r="Q214" i="12"/>
  <c r="Q213" i="12" s="1"/>
  <c r="U214" i="12"/>
  <c r="U213" i="12" s="1"/>
  <c r="F224" i="12"/>
  <c r="G224" i="12"/>
  <c r="M224" i="12" s="1"/>
  <c r="I224" i="12"/>
  <c r="K224" i="12"/>
  <c r="O224" i="12"/>
  <c r="Q224" i="12"/>
  <c r="U224" i="12"/>
  <c r="F226" i="12"/>
  <c r="G226" i="12"/>
  <c r="M226" i="12" s="1"/>
  <c r="I226" i="12"/>
  <c r="K226" i="12"/>
  <c r="O226" i="12"/>
  <c r="Q226" i="12"/>
  <c r="U226" i="12"/>
  <c r="I20" i="1"/>
  <c r="I19" i="1"/>
  <c r="I18" i="1"/>
  <c r="I17" i="1"/>
  <c r="I16" i="1"/>
  <c r="I54" i="1"/>
  <c r="G27" i="1"/>
  <c r="F40" i="1"/>
  <c r="G40" i="1"/>
  <c r="G25" i="1" s="1"/>
  <c r="G26" i="1" s="1"/>
  <c r="H39" i="1"/>
  <c r="I39" i="1" s="1"/>
  <c r="I40" i="1" s="1"/>
  <c r="J39" i="1" s="1"/>
  <c r="J40" i="1" s="1"/>
  <c r="J28" i="1"/>
  <c r="J26" i="1"/>
  <c r="G38" i="1"/>
  <c r="F38" i="1"/>
  <c r="J23" i="1"/>
  <c r="J24" i="1"/>
  <c r="J25" i="1"/>
  <c r="J27" i="1"/>
  <c r="E24" i="1"/>
  <c r="E26" i="1"/>
  <c r="G28" i="1" l="1"/>
  <c r="G23" i="1"/>
  <c r="M213" i="12"/>
  <c r="M107" i="12"/>
  <c r="M106" i="12" s="1"/>
  <c r="G106" i="12"/>
  <c r="M48" i="12"/>
  <c r="M32" i="12"/>
  <c r="M31" i="12" s="1"/>
  <c r="G31" i="12"/>
  <c r="M198" i="12"/>
  <c r="G198" i="12"/>
  <c r="M167" i="12"/>
  <c r="M166" i="12" s="1"/>
  <c r="M9" i="12"/>
  <c r="M8" i="12" s="1"/>
  <c r="G48" i="12"/>
  <c r="I21" i="1"/>
  <c r="H40" i="1"/>
  <c r="G24" i="1" l="1"/>
  <c r="G2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Radim Štěpánek</author>
  </authors>
  <commentList>
    <comment ref="D11" authorId="0" shapeId="0" xr:uid="{0A2D9782-11C9-42F9-93A5-A6A89B65827D}">
      <text>
        <r>
          <rPr>
            <sz val="9"/>
            <color indexed="81"/>
            <rFont val="Tahoma"/>
            <family val="2"/>
            <charset val="238"/>
          </rPr>
          <t>Název</t>
        </r>
      </text>
    </comment>
    <comment ref="I11" authorId="0" shapeId="0" xr:uid="{0C43268F-7E4B-4DB9-AAD9-F4F30160BB10}">
      <text>
        <r>
          <rPr>
            <sz val="9"/>
            <color indexed="81"/>
            <rFont val="Tahoma"/>
            <family val="2"/>
            <charset val="238"/>
          </rPr>
          <t>IČO</t>
        </r>
      </text>
    </comment>
    <comment ref="D12" authorId="0" shapeId="0" xr:uid="{EFE45465-C856-4C50-A98D-0909D178C704}">
      <text>
        <r>
          <rPr>
            <sz val="9"/>
            <color indexed="81"/>
            <rFont val="Tahoma"/>
            <family val="2"/>
            <charset val="238"/>
          </rPr>
          <t>Ulice</t>
        </r>
      </text>
    </comment>
    <comment ref="I12" authorId="0" shapeId="0" xr:uid="{8DBD5C75-3749-467A-9C0E-71C941E19E5F}">
      <text>
        <r>
          <rPr>
            <sz val="9"/>
            <color indexed="81"/>
            <rFont val="Tahoma"/>
            <family val="2"/>
            <charset val="238"/>
          </rPr>
          <t>DIČ</t>
        </r>
      </text>
    </comment>
    <comment ref="C13" authorId="0" shapeId="0" xr:uid="{2A2D5B74-2BCB-44BD-B4B9-B30E030012DD}">
      <text>
        <r>
          <rPr>
            <sz val="9"/>
            <color indexed="81"/>
            <rFont val="Tahoma"/>
            <family val="2"/>
            <charset val="238"/>
          </rPr>
          <t>PSČ</t>
        </r>
      </text>
    </comment>
    <comment ref="D13" authorId="0" shapeId="0" xr:uid="{7F03A4E2-DBA3-4E59-BC93-9794CCB39FBE}">
      <text>
        <r>
          <rPr>
            <sz val="9"/>
            <color indexed="81"/>
            <rFont val="Tahoma"/>
            <family val="2"/>
            <charset val="238"/>
          </rPr>
          <t>Ulice</t>
        </r>
      </text>
    </comment>
  </commentList>
</comments>
</file>

<file path=xl/sharedStrings.xml><?xml version="1.0" encoding="utf-8"?>
<sst xmlns="http://schemas.openxmlformats.org/spreadsheetml/2006/main" count="753" uniqueCount="364">
  <si>
    <t>%</t>
  </si>
  <si>
    <t>Cena celkem</t>
  </si>
  <si>
    <t>Za zhotovitele</t>
  </si>
  <si>
    <t>Za objednatele</t>
  </si>
  <si>
    <t>Zaokrouhlení</t>
  </si>
  <si>
    <t>Název</t>
  </si>
  <si>
    <t xml:space="preserve">Položkový rozpočet </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</si>
  <si>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</si>
  <si>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</si>
  <si>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</si>
  <si>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</si>
  <si>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</si>
  <si>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</si>
  <si>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</si>
  <si>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</si>
  <si>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</si>
  <si>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</si>
  <si>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</si>
  <si>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</si>
  <si>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</si>
  <si>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</si>
  <si>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Objednatel:</t>
  </si>
  <si>
    <t>Cena celkem bez DPH</t>
  </si>
  <si>
    <t>HSV</t>
  </si>
  <si>
    <t>PSV</t>
  </si>
  <si>
    <t>MON</t>
  </si>
  <si>
    <t>Vedlejší náklady</t>
  </si>
  <si>
    <t>Ostatní náklady</t>
  </si>
  <si>
    <t>Celkem</t>
  </si>
  <si>
    <t>Dodávka</t>
  </si>
  <si>
    <t>Montáž</t>
  </si>
  <si>
    <t>Rozpis ceny</t>
  </si>
  <si>
    <t>Rekapitulace daní</t>
  </si>
  <si>
    <t>IČ:</t>
  </si>
  <si>
    <t>DIČ:</t>
  </si>
  <si>
    <t>Cena celkem s DPH</t>
  </si>
  <si>
    <t>#RTSROZP#</t>
  </si>
  <si>
    <t>#CASTI&gt;&gt;</t>
  </si>
  <si>
    <t>Pokyny pro vyplnění</t>
  </si>
  <si>
    <t>Ve všech listech tohoto souboru můžete měnit pouze buňky s modrým pozadím. Jedná se o tyto údaje : 
- údaje o firmě
- jednotkové ceny položek zadané na maximálně dvě desetinná místa</t>
  </si>
  <si>
    <t>Zakázka:</t>
  </si>
  <si>
    <t>Z:</t>
  </si>
  <si>
    <t>Položkový rozpočet</t>
  </si>
  <si>
    <t>Zruč nad Sázavou</t>
  </si>
  <si>
    <t>Rozpočet:</t>
  </si>
  <si>
    <t>Misto</t>
  </si>
  <si>
    <t>Výměna střešní krytiny na BD č.p. 771-773 ve Zruči nad Sázavou</t>
  </si>
  <si>
    <t>Město Zruč nad Sázavou</t>
  </si>
  <si>
    <t>Zámek 1</t>
  </si>
  <si>
    <t>28522</t>
  </si>
  <si>
    <t>00236667</t>
  </si>
  <si>
    <t>CZ00236667</t>
  </si>
  <si>
    <t>Rozpočet</t>
  </si>
  <si>
    <t>Celkem za stavbu</t>
  </si>
  <si>
    <t>CZK</t>
  </si>
  <si>
    <t>Rekapitulace dílů</t>
  </si>
  <si>
    <t>Typ dílu</t>
  </si>
  <si>
    <t>94</t>
  </si>
  <si>
    <t>Lešení a stavební výtahy</t>
  </si>
  <si>
    <t>762</t>
  </si>
  <si>
    <t>Konstrukce tesařské</t>
  </si>
  <si>
    <t>764</t>
  </si>
  <si>
    <t>Konstrukce klempířské</t>
  </si>
  <si>
    <t>765</t>
  </si>
  <si>
    <t>Krytiny tvrdé</t>
  </si>
  <si>
    <t>D96</t>
  </si>
  <si>
    <t>Přesuny sutí a vybouraných hmot</t>
  </si>
  <si>
    <t>M65</t>
  </si>
  <si>
    <t>Elektroinstalace</t>
  </si>
  <si>
    <t>VN</t>
  </si>
  <si>
    <t>ON</t>
  </si>
  <si>
    <t>S:</t>
  </si>
  <si>
    <t>#TypZaznamu#</t>
  </si>
  <si>
    <t>STA</t>
  </si>
  <si>
    <t>OBJ</t>
  </si>
  <si>
    <t>ROZ</t>
  </si>
  <si>
    <t>C:</t>
  </si>
  <si>
    <t>CAS_STR</t>
  </si>
  <si>
    <t>P.č.</t>
  </si>
  <si>
    <t>Číslo položky</t>
  </si>
  <si>
    <t>Název položky</t>
  </si>
  <si>
    <t>MJ</t>
  </si>
  <si>
    <t>množství</t>
  </si>
  <si>
    <t>cena / MJ</t>
  </si>
  <si>
    <t>Dodávka celk.</t>
  </si>
  <si>
    <t>Montáž celk.</t>
  </si>
  <si>
    <t>DPH</t>
  </si>
  <si>
    <t>cena s DPH</t>
  </si>
  <si>
    <t>hmotnost / MJ</t>
  </si>
  <si>
    <t>hmotnost celk.(t)</t>
  </si>
  <si>
    <t>dem. hmotnost / MJ</t>
  </si>
  <si>
    <t>dem. hmotnost celk.(t)</t>
  </si>
  <si>
    <t>Ceník</t>
  </si>
  <si>
    <t>Cen. soustava</t>
  </si>
  <si>
    <t>Nhod / MJ</t>
  </si>
  <si>
    <t>Nhod celk.</t>
  </si>
  <si>
    <t>Díl:</t>
  </si>
  <si>
    <t>DIL</t>
  </si>
  <si>
    <t>941941032R00</t>
  </si>
  <si>
    <t>Montáž lešení lehkého řadového s podlahami, š. do 1 m, výšky do 30 m</t>
  </si>
  <si>
    <t>m2</t>
  </si>
  <si>
    <t>POL1_0</t>
  </si>
  <si>
    <t>V položce je započtena nákladní doprava ze vzdálenosti 30 km.</t>
  </si>
  <si>
    <t>POP</t>
  </si>
  <si>
    <t>"viz výkres č. D3.13, Pohled západní":12,2*54</t>
  </si>
  <si>
    <t>VV</t>
  </si>
  <si>
    <t>"viz výkres č. D3.14, Pohled východní":10,8*54</t>
  </si>
  <si>
    <t>"viz výkres č. D3.14, Pohled jižní":11,5*13</t>
  </si>
  <si>
    <t>"viz výkres č. D3. 14, Pohled severní":11,5*13</t>
  </si>
  <si>
    <t>941941192R00</t>
  </si>
  <si>
    <t>Příplatek za použití lešení lehkého řadového s podlahami, š. do 1 m, výšky do 30 m</t>
  </si>
  <si>
    <t>"Pohled západní":12,2*54</t>
  </si>
  <si>
    <t>"Pohled východní":10,8*54</t>
  </si>
  <si>
    <t>"Pohled jižní":11,5*13</t>
  </si>
  <si>
    <t>"Pohled severní":11,5*13</t>
  </si>
  <si>
    <t>941941832R00</t>
  </si>
  <si>
    <t>Demontáž lešení lehkého řadového s podlahami, š. do 1 m, výšky do 30 m</t>
  </si>
  <si>
    <t>944945012R00</t>
  </si>
  <si>
    <t>Montáž záchytné stříšky H 4,5 m, šířky do 2 m</t>
  </si>
  <si>
    <t>m</t>
  </si>
  <si>
    <t>"hlavní vstupy do č. p. 771, 772 a 773":3+3+3</t>
  </si>
  <si>
    <t>944945192R00</t>
  </si>
  <si>
    <t>Příplatek za každý měsíc použ.stříšky, k pol. 5012</t>
  </si>
  <si>
    <t>"hlavní vstupy do č. p. 771, 772 a 773":(3+3+3)*1</t>
  </si>
  <si>
    <t>944945812R00</t>
  </si>
  <si>
    <t>Demontáž záchytné stříšky H 4,5 m, šířky do 2 m</t>
  </si>
  <si>
    <t>762088113R00</t>
  </si>
  <si>
    <t>Zakrývání a odkrývání opravované střešní konstrukce provizorní plachtou 12 x 15 m po dobu 10-15 dnů</t>
  </si>
  <si>
    <t>kus</t>
  </si>
  <si>
    <t>"viz výkres č. D3.11 a výkres č. D3.12":(41,3*8,1*2+8,1*5,9*4)/(12*15)/2</t>
  </si>
  <si>
    <t>762342203R00</t>
  </si>
  <si>
    <t>Montáž laťování střech, vzdálenost latí 220 - 360 mm</t>
  </si>
  <si>
    <t>"viz výkres č. D3.11 a výkres č. D3.12":41,3*8,1*2+8,1*5,9*4</t>
  </si>
  <si>
    <t>762342205R00</t>
  </si>
  <si>
    <t>Montáž kontralatí na vruty, s těsnicí pěnou</t>
  </si>
  <si>
    <t>60510062R</t>
  </si>
  <si>
    <t>Lať impregnovaná SM jakost I-II 40 x 60 mm</t>
  </si>
  <si>
    <t>POL3_0</t>
  </si>
  <si>
    <t>"viz výkres č. D3.11 a výkres č. D3.12":(41,3*8,1*2+8,1*5,9*4)*3*1,2</t>
  </si>
  <si>
    <t>"viz výkres č. D3.11 a výkres č. D3.12, kontlatě":(41,3*8,1*2+8,1*5,9*4)*1*1,1</t>
  </si>
  <si>
    <t>762342812R00</t>
  </si>
  <si>
    <t>Demontáž laťování střech, rozteč latí do 500 mm</t>
  </si>
  <si>
    <t>762342814R00</t>
  </si>
  <si>
    <t>Demontáž dřevěných kontralatí</t>
  </si>
  <si>
    <t>762395000R00</t>
  </si>
  <si>
    <t>Spojovací a ochranné prostředky pro střechy</t>
  </si>
  <si>
    <t>m3</t>
  </si>
  <si>
    <t>"viz výkres č. D3.11 a výkres č. D3.12":(41,3*8,1*2+8,1*5,9*4)*3*0,06*0,04</t>
  </si>
  <si>
    <t>998762103R00</t>
  </si>
  <si>
    <t>Přesun hmot pro tesařské konstrukce, v objektech výšky do 24 m</t>
  </si>
  <si>
    <t>t</t>
  </si>
  <si>
    <t>POL7_0</t>
  </si>
  <si>
    <t>764339811R00</t>
  </si>
  <si>
    <t>Demontáž lemování komínů v ploše, šikmá střecha sklon do 45°</t>
  </si>
  <si>
    <t>"viz výkres č. D3.11, Půdorys 4.NP - nový stav:2*0,7*2</t>
  </si>
  <si>
    <t>764813810R00</t>
  </si>
  <si>
    <t>Lemování komínů v ploše z lakovaného Pz plechu, šikmá střecha</t>
  </si>
  <si>
    <t>764341832R00</t>
  </si>
  <si>
    <t>Demontáž lemování trub, průměr do 150 mm, šikmá střecha sklon do 45°</t>
  </si>
  <si>
    <t>"viz výkres č. D3.11, odvětrání kanalizace":19</t>
  </si>
  <si>
    <t>764345832R00</t>
  </si>
  <si>
    <t>Demontáž ventilačních nástavců, průměr do 150 mm, šikmá střecha sklon do 45°</t>
  </si>
  <si>
    <t>"viz výkres č. D3.11, odvětrání kanalizace a půdního prostoru":19+6</t>
  </si>
  <si>
    <t>1</t>
  </si>
  <si>
    <t>Demontáž stávajícího lemování a montáž nového, rozměr okna: 940 x1400 mm a 780x1180 mm</t>
  </si>
  <si>
    <t>"viz výkres č. D3.11, Výpis střešních oken":30+12</t>
  </si>
  <si>
    <t>61140305006R</t>
  </si>
  <si>
    <t>Sada lemování  pro střešní okno  MK06, rozměr 780 x 1180 mm</t>
  </si>
  <si>
    <t>Sada hliníkového lemování s hydroizolační fólií BFX a odtokovým žlábkem.</t>
  </si>
  <si>
    <t>"viz výkres č. D3.11, Výpis střešních oken":12</t>
  </si>
  <si>
    <t>61140305010R</t>
  </si>
  <si>
    <t>Sada lemování pro střešní okno PK08, rozměr 940 x 1400 mm</t>
  </si>
  <si>
    <t>"viz výkres č. D3.11, Výpis střešních oken":30</t>
  </si>
  <si>
    <t>764348814R00</t>
  </si>
  <si>
    <t>Demontáž zachytače sněhového, šikmá střecha sklon do 45°</t>
  </si>
  <si>
    <t>"viz výkres č. D3.11, Půdorys 4.NP":45+45+9+9</t>
  </si>
  <si>
    <t>764351837R00</t>
  </si>
  <si>
    <t>Demontáž háků žlabů, šikmá střecha sklon do 45°</t>
  </si>
  <si>
    <t>"viz výkres č. D3.11, Půdorys 4.NP":(53,05+53,05+12,05+12,05)/0,9+2*4</t>
  </si>
  <si>
    <t>764352203R00</t>
  </si>
  <si>
    <t>Žlaby podokapní půlkruhové z Pz plechu, rš 330 mm</t>
  </si>
  <si>
    <t>Žlaby z pozinkovaného plechu včetně háků, čel, rohů, rovných hrdel a dilatací.</t>
  </si>
  <si>
    <t>"viz výkres č. D3.11, Půdorys 4.NP":53,05+53,05+12,05+12,05</t>
  </si>
  <si>
    <t>764352811R00</t>
  </si>
  <si>
    <t>Demontáž žlabů půlkruhových rovných, rš 330 mm, šikmá střecha sklon do 45°</t>
  </si>
  <si>
    <t>764359211R00</t>
  </si>
  <si>
    <t>Kotlík kónický pro trouby z Pz plechu, průměr do 100 mm</t>
  </si>
  <si>
    <t>"viz výkres č. D3.13, Pohled západní":1+1</t>
  </si>
  <si>
    <t>"viz výkres č. D3.14, Pohled východní":1+1</t>
  </si>
  <si>
    <t>"viz výkres č. D3.14, Pohled jižní":1</t>
  </si>
  <si>
    <t>"viz výkres č. D3. 14, Pohled severní":1</t>
  </si>
  <si>
    <t>764359821R00</t>
  </si>
  <si>
    <t>Demontáž kotlíku oválného, šikmá střecha sklon do 45°</t>
  </si>
  <si>
    <t>764361811R00</t>
  </si>
  <si>
    <t>Demontáž střešního okna, výlezu, šikmá střecha sklon do 45°</t>
  </si>
  <si>
    <t>"viz výkres č. D3.13, Pohled západní":1</t>
  </si>
  <si>
    <t>764453842R00</t>
  </si>
  <si>
    <t>Demontáž kolen horních a dolních dvojitých, průměr 75 a 100 mm</t>
  </si>
  <si>
    <t>"viz výkres č. D3.13, Pohled západní":(1+1)*2</t>
  </si>
  <si>
    <t>"viz výkres č. D3.14, Pohled východní":(1+1)*2</t>
  </si>
  <si>
    <t>"viz výkres č. D3.14, Pohled jižní":1*2</t>
  </si>
  <si>
    <t>"viz výkres č. D3. 14, Pohled severní":1*2</t>
  </si>
  <si>
    <t>764454202R00</t>
  </si>
  <si>
    <t>Odpadní trouby kruhové z Pz plechu, průměr 100 mm</t>
  </si>
  <si>
    <t>Odpadní trouby z pozinkovaného plechu včetně zděří, manžet, odboček, kolen, výpustí vody, přechodových kusů a odskoků.</t>
  </si>
  <si>
    <t>"viz výkres č. D3.13, Pohled západní":12,3+12,3</t>
  </si>
  <si>
    <t>"viz výkres č. D3.14, Pohled východní":10,9+10,9</t>
  </si>
  <si>
    <t>"viz výkres č. D3.14, Pohled jižní":12,3</t>
  </si>
  <si>
    <t>"viz výkres č. D3. 14, Pohled severní":12,3</t>
  </si>
  <si>
    <t>764454801R00</t>
  </si>
  <si>
    <t>Demontáž odpadních kruhových trub, průměr 75 a 100 mm</t>
  </si>
  <si>
    <t>764816420R00</t>
  </si>
  <si>
    <t>Okapnice z lakovaného Pz plechu, rš 200 mm</t>
  </si>
  <si>
    <t>"viz výkres č. D3.11, Půdorys 4.NP - nový stav":53,05+53,05+11,85+11,85</t>
  </si>
  <si>
    <t>998764103R00</t>
  </si>
  <si>
    <t>Přesun hmot pro klempířské konstrukce, v objektech výšky do 24 m</t>
  </si>
  <si>
    <t>765312810R00</t>
  </si>
  <si>
    <t>Demontáž krytiny keramické drážkové, na sucho, do suti</t>
  </si>
  <si>
    <t>"viz výkres č. D3.11 a výkres č. D3.12":41,3*8,1*2+8,1*5,9*4-(0,94*1,4*30+0,78*1,18*12)</t>
  </si>
  <si>
    <t>765318871R00</t>
  </si>
  <si>
    <t>Demontáž hřebene, nároží z hřebenáčů, tvrdá malta, do suti, krytina keramická</t>
  </si>
  <si>
    <t>"viz výkres č. D3.11 a výkres č. D3.12":9,6*4+41,3</t>
  </si>
  <si>
    <t>765331211RT3</t>
  </si>
  <si>
    <t>Krytina betonová drážková, střech jednoduchých, taška betonová v cihlově červené barvě</t>
  </si>
  <si>
    <t>Součástí dodávky a montáže jsou stranové  příchytky, příchytky pro řezané tašky, příchytky hřebenáčů, vruty, hřebíky a veškeré samostatně nerozpočtované prvky. Zajištění střešní krytiny proti větru musí být provedeno dle montážního návodu vyýrobce krytiny, příslušných norem v návaznosti na místo montáže, výšku objektu, tvar střechy, typ krytiny, větrovou oblast, kategorii terénu atd.</t>
  </si>
  <si>
    <t/>
  </si>
  <si>
    <t>Povrchová úprava betonové tašky:</t>
  </si>
  <si>
    <t>Povrch tašky je ošetřen vyspělou technologií. Na rozdíl od standardních tašek, kde je aplikováno pouze několik vrstev barvy, tak tato úprava přidává vrstvu vysoce probarveného jemnozrnného betonu jenž následně vyplňuje všechny nerovnosti a tím vytváří dokonale hladký povrch, zvyšuje odolnost proti usazování mechů, řas a nečistot a zajišťuje dlouhodobou stabilitu původní barevnosti.</t>
  </si>
  <si>
    <t>765331236R00</t>
  </si>
  <si>
    <t>Hřeben krytiny betonové drážkové s větracím pásem, hřebenáč betonový</t>
  </si>
  <si>
    <t>"viz výkres č. D3.11, Půdorys 4.NP - nový stav, hřeben":41,3</t>
  </si>
  <si>
    <t>765331255R00</t>
  </si>
  <si>
    <t>Nároží krytiny betonové drážkové s větracím pásem, hřebenáč betonový</t>
  </si>
  <si>
    <t>"viz výkres č. D3.11, Půdorys 4.NP - nový stav, nároží":9,6+9,6+9,6+9,6</t>
  </si>
  <si>
    <t>59243931.AR</t>
  </si>
  <si>
    <t xml:space="preserve">Hřebenáč betonový koncový </t>
  </si>
  <si>
    <t>"viz výkres č. D3.11, Půdorys 4.NP - nový stav, nároží":1+1+1+1</t>
  </si>
  <si>
    <t>59243932.AR</t>
  </si>
  <si>
    <t xml:space="preserve">Hřebenáč betonový rozdělovací </t>
  </si>
  <si>
    <t>"viz výkres č. D3.11, Půdorys 4.NP - nový stav, hřeben":1+1</t>
  </si>
  <si>
    <t>765331515R00</t>
  </si>
  <si>
    <t>Okno střešní 705 x 765 mm, krytina betonová drážková</t>
  </si>
  <si>
    <t>"viz výkres č. D3.13, Pohled západní, přístup ke komínu":1</t>
  </si>
  <si>
    <t>"viz výkres č. D3.14, Pohled jižní, přístup ke komínu":1</t>
  </si>
  <si>
    <t>765331523R00</t>
  </si>
  <si>
    <t>Příplatek za hromosvodovou tašku, krytina betonová drážková</t>
  </si>
  <si>
    <t>"viz výkres č. D3.12, Řez A-A - nový stav, vodič v ploše střechy":(8,1+8,1+8,1)/0,9</t>
  </si>
  <si>
    <t>765331525R00</t>
  </si>
  <si>
    <t>Příplatek za hromosvodový hřebenáč, krytina betonová drážková</t>
  </si>
  <si>
    <t>hřeben: 41,3/0,4=103,25 ks, nároží: 9,6*2/0,4=48 ks</t>
  </si>
  <si>
    <t>"viz výkres č. D3.11, hřeben":103</t>
  </si>
  <si>
    <t>"viz výkres č. D3.11, nároží":48</t>
  </si>
  <si>
    <t>765331621R00</t>
  </si>
  <si>
    <t>Přiřezání tašek dvoudrážkových, krytina betonová drážková</t>
  </si>
  <si>
    <t>"viz výkres č. D3.11, Půdorys 4.NP - nový stav, nároží":9,6*4*2</t>
  </si>
  <si>
    <t>765331631RT1</t>
  </si>
  <si>
    <t>Taška prostupová s nástavcem pro odvětrání, krytina betonová drážková, s pružnou spojkou a redukcí</t>
  </si>
  <si>
    <t>592441558R</t>
  </si>
  <si>
    <t>Souprava pro napojení na pojistnou hydroizolaci Js 100/125 mm</t>
  </si>
  <si>
    <t>765331632R00</t>
  </si>
  <si>
    <t>Taška drážková prostupová pro anténu, krytina betonová drážková</t>
  </si>
  <si>
    <t>765331651R00</t>
  </si>
  <si>
    <t>Kovová stoupací plošina délky 410 mm, krytina betonová drážková</t>
  </si>
  <si>
    <t>765331661R00</t>
  </si>
  <si>
    <t>Větrací mřížka, krytina betonová drážková</t>
  </si>
  <si>
    <t>765331663R00</t>
  </si>
  <si>
    <t>Větrací okapní pás plastový, krytina betonová drážková</t>
  </si>
  <si>
    <t>2</t>
  </si>
  <si>
    <t>Montáž háku protisněhového, krytina betonová</t>
  </si>
  <si>
    <t>"viz Dopučení a alternativy - výrobce krytiny dle cen. nab. č. 09818":1894</t>
  </si>
  <si>
    <t>765799125R00</t>
  </si>
  <si>
    <t>Příplatek za sklon přes 30° do 45°, montáž prvků proti sesuvu sněhu, typových</t>
  </si>
  <si>
    <t>5534375010R</t>
  </si>
  <si>
    <t>Hák protisněhový ocelový pozinkovaný, barevný</t>
  </si>
  <si>
    <t>Počet protisněhových háků v odpovídá schématu C dle Technické příručky (na základě sklonu a sněhové oblasti).</t>
  </si>
  <si>
    <t>765799301R00</t>
  </si>
  <si>
    <t xml:space="preserve">Demontáž podstřešní fólie </t>
  </si>
  <si>
    <t>765799310R00</t>
  </si>
  <si>
    <t>Montáž fólie na krokve přibitím</t>
  </si>
  <si>
    <t>765799315R00</t>
  </si>
  <si>
    <t>Příplatek za sklon přes 30° do 45°, montáž fólie na bednění</t>
  </si>
  <si>
    <t>3</t>
  </si>
  <si>
    <t>Difuzní střešní folie s integrovanými, samolepícími pásy, plošná hmotnost 145 g/m2</t>
  </si>
  <si>
    <t>Navrhovaná difuzní fólie je střešní fólie, která ve střešním plášti zajišťuje funkci doplňkové hydroizolační vrstvy. Skládá z více vrstev a je difúzně otevřená. Fólii je možné pokládat na bednění, na tepelnou izolaci nebo zavěsit volně na krokve. Pokládá se potištěnou stranou nahoru. Při spodním okraji na rubu fólie a při horním okraji na líci jsou z výroby naneseny integrované samolepicí pásy. Tyto samolepicí pásy umožňují utěsnění spoje lepením "proužek na proužek". Difuzní fólie umožňuje provedení maximální třídy těsnosti 5. Do 4 týdnu po položení je nezbytné fólii zakrýt krytinou a tím fólii chránit před slunečním osvitem. Nutno zajistit dostatečné odvětrání vzduchové vrstvy mezi krytinou a fólií.</t>
  </si>
  <si>
    <t>"viz výkres č. D3.11 a výkres č. D3.12":(41,3*8,1*2+8,1*5,9*4)*1,05</t>
  </si>
  <si>
    <t>998765103R00</t>
  </si>
  <si>
    <t>Přesun hmot pro krytiny tvrdé, v objektech výšky do 24 m</t>
  </si>
  <si>
    <t>979011211R00</t>
  </si>
  <si>
    <t>Svislá doprava suti a vybour. hmot za 2.NP</t>
  </si>
  <si>
    <t>Položka obsahuje svislou dopravu demontovaných střešních prvků a hmot za pomoci střešního kolejnicového výtahu s lanovým pohonem včetně naložení a vyložení prvků a hmot.</t>
  </si>
  <si>
    <t>"součet z rozpočtového programu":42,92077</t>
  </si>
  <si>
    <t>979011219R00</t>
  </si>
  <si>
    <t>Přípl.k svislé dopr.suti za každé další NP</t>
  </si>
  <si>
    <t>"součet z rozpočtového programu":42,92077*2</t>
  </si>
  <si>
    <t>979999984R00</t>
  </si>
  <si>
    <t>Poplatek za recyklaci - tašky, keramika, do 1600 cm2 (skup.170103)</t>
  </si>
  <si>
    <t>EKOSO Trhový Štěpánov, s.r.o., Lhotská 372, Trhový Štěpánov  257 63</t>
  </si>
  <si>
    <t>e-mail: ekoso.odpady@tiscali.cz, http: www.ekoso.cz</t>
  </si>
  <si>
    <t>Druh odpadu: Stavební, demoliční a další odpady- použitelné jako technologický materiál</t>
  </si>
  <si>
    <t>"viz součet z rozpočtového programu, střešní tašky a hřebenáče":35,84</t>
  </si>
  <si>
    <t>979990161R00</t>
  </si>
  <si>
    <t>Poplatek za uložení - dřevo, skupina odpadu 170201</t>
  </si>
  <si>
    <t>Druh odpadu: Stavební, demoliční a další odpady- nepoužitelné jako technologický materiál</t>
  </si>
  <si>
    <t>"viz součet z rozpočtového programu, střešní latě":5,548</t>
  </si>
  <si>
    <t>4</t>
  </si>
  <si>
    <t>Poplatek za uložení - podstřešní folie</t>
  </si>
  <si>
    <t>"součet z rozpočtového programu":0,1458</t>
  </si>
  <si>
    <t>979951111R00</t>
  </si>
  <si>
    <t>Výkup kovů - železný šrot tl. do 4 mm</t>
  </si>
  <si>
    <t>"viz součet z rozpočtového programu":1,3863</t>
  </si>
  <si>
    <t>979081111R00</t>
  </si>
  <si>
    <t>Odvoz suti a vybour. hmot na skládku do 1 km</t>
  </si>
  <si>
    <t>979081121R00</t>
  </si>
  <si>
    <t>Příplatek k odvozu za každý další 1 km</t>
  </si>
  <si>
    <t>"součet z rozpočtového programu":42,92077*10</t>
  </si>
  <si>
    <t>979082111R00</t>
  </si>
  <si>
    <t>Vnitrostaveništní doprava suti do 10 m</t>
  </si>
  <si>
    <t>979082121R00</t>
  </si>
  <si>
    <t>Příplatek k vnitrost. dopravě suti za dalších 5 m</t>
  </si>
  <si>
    <t>"součet z rozpočtového programu":42,92077*4</t>
  </si>
  <si>
    <t>650811111R00</t>
  </si>
  <si>
    <t>Demontáž vodiče svodového do D 10 mm</t>
  </si>
  <si>
    <t>"viz výkres č. D3.11, Půdorys 4.NP - nový stav, vodič na nároží a hřebeni":41,3+9,6+9,6</t>
  </si>
  <si>
    <t>"viz výkres č. D3.12, Řez A-A - nový stav, vodič v ploše střechy":8,1+8,1+8,1</t>
  </si>
  <si>
    <t>650811121R00</t>
  </si>
  <si>
    <t>Demontáž hromosvodové svorky do 2 šroubů</t>
  </si>
  <si>
    <t>"viz výkres č. D3.11, Půdorys 4.NP":41,3+9,6+9,6+8,1+8,1+8,1</t>
  </si>
  <si>
    <t>650811131R00</t>
  </si>
  <si>
    <t>Demontáž podpěry vedení na hřebenu, nároží střechy</t>
  </si>
  <si>
    <t>"viz výkres č. D3.11, Půdorys 4.NP":(41,3+9,6+9,6)/1</t>
  </si>
  <si>
    <t>650811133R00</t>
  </si>
  <si>
    <t>Demontáž podpěry vedení pod taškou</t>
  </si>
  <si>
    <t>"viz výkres č. D3.11 a výkres č. D3.12":(8,1+8,1+8,1)/1</t>
  </si>
  <si>
    <t>650811151R00</t>
  </si>
  <si>
    <t>Demontáž jímací tyče na hřebenu střechy</t>
  </si>
  <si>
    <t>"viz výkres č. D3.11, Půdorys 4.NP":1+1+1</t>
  </si>
  <si>
    <t>5</t>
  </si>
  <si>
    <t>Dodávka a montáž hromosvodu v ploše střechy, trasa vedení dle stávajícího hromosvodu</t>
  </si>
  <si>
    <t>soubor</t>
  </si>
  <si>
    <t>POL2_0</t>
  </si>
  <si>
    <t>Dodávka a montáž vodiče včetně všech prvků hromosvodu s upevnění do typových držáků tašek a hřebenáčů. Napojení u okapové hrany ke svislým vodičům. Součástí dodávky je revizní zpráva.</t>
  </si>
  <si>
    <t>VRN1</t>
  </si>
  <si>
    <t>Zařízení staveniště</t>
  </si>
  <si>
    <t>Soubor</t>
  </si>
  <si>
    <t>Základní rozdělení průvodních činností a nákladů zařízení staveniště. V rámci nákladů na zařízení staveniště ocení zhotovite  veškeré náklady spojené s vybudováním, provozem a odstraněním zařízení staveniště, a to ve fázích :</t>
  </si>
  <si>
    <t>1) Příprava a vybudování zařízení staveniště.</t>
  </si>
  <si>
    <t>Do této položky patří náklady s případným vypracováním projektové dokumentace zařízení staveniště, zřízením přípojek energií k objektům zařízení staveniště, vybudování případných měřících odběrných míst a zřízení, případná příprava území pro objekty zařízení staveniště a vlastní vybudování objektů zařízení staveniště.</t>
  </si>
  <si>
    <t>2) Provoz zařízení staveniště.</t>
  </si>
  <si>
    <t>Do této položky patří náklady na vybavení objektů zařízení staveniště , náklady na energie spotřebované dodavatelem v rámci provozu zařízení staveniště, náklady na potřebný úklid v prostorách zařízení staveniště, náklady na nutnou údržbu a opravy na objektech zařízení staveniště a na přípojkách energií.</t>
  </si>
  <si>
    <t>3) Odstranění zařízení staveniště.</t>
  </si>
  <si>
    <t>Do této položky patří odstranění objektů zařízení staveniště včetně přípojek energií a jejich odvoz. Položka zahrnuje i náklady na úpravu povrchů po odstranění zařízení staveniště a úklid ploch, na kterých bylo zařízení staveniště provozováno.</t>
  </si>
  <si>
    <t>Položka zahrnuje veškeré náklady a činnosti související s vybudováním, provozem a likvidací staveniště, zajištění připojení na elektrickou energii, vodu a odvodnění staveniště,  provádění každodenního hrubého úklidu staveniště a  průběžnou likvidaci vznikajících odpadů oprávněnou osobou. Součástí této položky jsou standardní prvky BOZP (mobilní oplocení, výstražné značení, přechody výkopů, oplocení, zábradlí, atd - včetně jejich dodávky, montáže, údržby a demontáže, respektive likvidace) a plnění povinosti vyplývajících z plánu BOZP včetně připomínek příslušných úřadů. Součástí položky Zařízení staveniště je poskytnutí části zařízení staveniště (včetně stolu a 4 židlí) pro umožnění činnosti TDS, AD a SÚ za účelem konání kontrolním dnů a všech dalších svolávaných jednání (předpokládá se čistý prostor - např. stavební buňka či jiná kancelář stavby).</t>
  </si>
  <si>
    <t>VRN2</t>
  </si>
  <si>
    <t>Inženýrská činnost</t>
  </si>
  <si>
    <t>Shromáždění dokladů o vlastnostech materiálů, o provedených zkouškách a měření, o výchozích kontrolách provozuschopnosti, o zaškolení obsluhy, revizní zprávy s výsledkem-bez závad, doklady o oprávnění k provádění prací, doklady o likvidaci odpadů, návody k obsluze, kopie záručních listů, řádné vedení stavebního deníku.</t>
  </si>
  <si>
    <t>VRN3</t>
  </si>
  <si>
    <t>Provozní vlivy</t>
  </si>
  <si>
    <t>Základní rozdělení průvodních činností a nákladů provozní vlivy. Tato kategorie nákladů vyjadřuje ztížené podmínky provádění tam, kde jsou stavební práce zcela nebo zčásti omezovány provozem jiných osob. Jde zejména o zvýšené náklady související s omezením provozem v areálu objednatele nebo o náklady v důsledku nezbytného respektování stávající dopravy v okolí stavby ovlivňující stavební práce (ochrana kolem vstupu do budovy).</t>
  </si>
  <si>
    <t>Do této položky patří náklady na ztížené provádění stavebních prací v důsledku provozu budovy po dobu stavby (nutnost ochranných konstrukcí, ochranných zábradlí a hrazení, záchytných sítí mimo sítě na lešení, stříšek, apod.). Objekt bude investorem užíván po celou dobu stavby ke svému účelu a náklady s tím spojené jsou součástí této položky.</t>
  </si>
  <si>
    <t>Ceník za zneškodnění odpadů na skládce EKOSO Trhový Štěpánov, s.r.o. od 1. 1. 2026</t>
  </si>
  <si>
    <t>SUM</t>
  </si>
  <si>
    <t>Poznámky uchazeče k zadání</t>
  </si>
  <si>
    <t>POPUZIV</t>
  </si>
  <si>
    <t>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</si>
</sst>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4" formatCode="#,##0.00000"/>
  </numFmts>
  <fonts count="20"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b/>
      <sz val="9"/>
      <name val="Arial CE"/>
      <charset val="238"/>
    </font>
    <font>
      <sz val="8"/>
      <name val="Arial CE"/>
      <charset val="238"/>
    </font>
    <font>
      <sz val="8"/>
      <color indexed="17"/>
      <name val="Arial CE"/>
      <charset val="238"/>
    </font>
    <font>
      <sz val="8"/>
      <color indexed="12"/>
      <name val="Arial CE"/>
      <charset val="238"/>
    </font>
    <font>
      <sz val="8"/>
      <color indexed="9"/>
      <name val="Arial CE"/>
      <charset val="238"/>
    </font>
  </fonts>
  <fills count="6">
    <fill>
      <patternFill patternType="none"/>
    </fill>
    <fill>
      <patternFill patternType="gray125"/>
    </fill>
    <fill>
      <patternFill patternType="solid">
        <fgColor indexed="9"/>
        <bgColor indexed="64"/>
      </patternFill>
    </fill>
    <fill>
      <patternFill patternType="solid">
        <fgColor rgb="FFC0C0C0"/>
        <bgColor indexed="64"/>
      </patternFill>
    </fill>
    <fill>
      <patternFill patternType="solid">
        <fgColor rgb="FF99CCFF"/>
        <bgColor indexed="64"/>
      </patternFill>
    </fill>
    <fill>
      <patternFill patternType="solid">
        <fgColor rgb="FFFFFFCC"/>
        <bgColor indexed="64"/>
      </patternFill>
    </fill>
  </fills>
  <borders count="54">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auto="1"/>
      </left>
      <right/>
      <top style="thin">
        <color indexed="64"/>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auto="1"/>
      </bottom>
      <diagonal/>
    </border>
    <border>
      <left/>
      <right/>
      <top style="thin">
        <color auto="1"/>
      </top>
      <bottom style="thin">
        <color auto="1"/>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right style="thin">
        <color auto="1"/>
      </right>
      <top style="thin">
        <color indexed="64"/>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auto="1"/>
      </left>
      <right style="thin">
        <color indexed="64"/>
      </right>
      <top style="thin">
        <color auto="1"/>
      </top>
      <bottom/>
      <diagonal/>
    </border>
    <border>
      <left style="thin">
        <color indexed="64"/>
      </left>
      <right style="thin">
        <color auto="1"/>
      </right>
      <top style="thin">
        <color auto="1"/>
      </top>
      <bottom/>
      <diagonal/>
    </border>
    <border>
      <left style="thin">
        <color auto="1"/>
      </left>
      <right style="thin">
        <color auto="1"/>
      </right>
      <top style="thin">
        <color auto="1"/>
      </top>
      <bottom/>
      <diagonal/>
    </border>
    <border>
      <left style="thin">
        <color indexed="64"/>
      </left>
      <right/>
      <top style="thin">
        <color auto="1"/>
      </top>
      <bottom style="thin">
        <color indexed="64"/>
      </bottom>
      <diagonal/>
    </border>
  </borders>
  <cellStyleXfs count="2">
    <xf numFmtId="0" fontId="0" fillId="0" borderId="0"/>
    <xf numFmtId="0" fontId="1" fillId="0" borderId="0"/>
  </cellStyleXfs>
  <cellXfs count="282">
    <xf numFmtId="0" fontId="0" fillId="0" borderId="0" xfId="0"/>
    <xf numFmtId="0" fontId="0" fillId="0" borderId="0" xfId="0" applyAlignment="1"/>
    <xf numFmtId="14" fontId="3" fillId="0" borderId="0" xfId="0" applyNumberFormat="1" applyFont="1" applyAlignment="1">
      <alignment horizontal="left"/>
    </xf>
    <xf numFmtId="0" fontId="2" fillId="0" borderId="0" xfId="0" applyFont="1" applyAlignment="1">
      <alignment horizontal="center"/>
    </xf>
    <xf numFmtId="0" fontId="0" fillId="0" borderId="1" xfId="0" applyBorder="1"/>
    <xf numFmtId="0" fontId="0" fillId="0" borderId="0"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applyAlignment="1"/>
    <xf numFmtId="0" fontId="0" fillId="0" borderId="2" xfId="0" applyBorder="1" applyAlignment="1">
      <alignment horizontal="right"/>
    </xf>
    <xf numFmtId="0" fontId="0" fillId="0" borderId="0" xfId="0" applyBorder="1" applyAlignment="1">
      <alignment horizontal="center"/>
    </xf>
    <xf numFmtId="0" fontId="0" fillId="0" borderId="3" xfId="0" applyBorder="1"/>
    <xf numFmtId="0" fontId="0" fillId="0" borderId="4" xfId="0" applyBorder="1"/>
    <xf numFmtId="0" fontId="0" fillId="0" borderId="4" xfId="0" applyBorder="1" applyAlignment="1"/>
    <xf numFmtId="0" fontId="0" fillId="0" borderId="5" xfId="0" applyBorder="1" applyAlignment="1">
      <alignment horizontal="right"/>
    </xf>
    <xf numFmtId="0" fontId="0" fillId="0" borderId="6" xfId="0" applyBorder="1"/>
    <xf numFmtId="0" fontId="0" fillId="0" borderId="0" xfId="0" applyBorder="1" applyAlignment="1">
      <alignment horizontal="center" vertical="center"/>
    </xf>
    <xf numFmtId="0" fontId="0" fillId="0" borderId="0" xfId="0" applyBorder="1" applyAlignment="1">
      <alignment horizontal="left" vertical="center"/>
    </xf>
    <xf numFmtId="4" fontId="0" fillId="0" borderId="0" xfId="0" applyNumberFormat="1" applyBorder="1" applyAlignment="1">
      <alignment horizontal="left" vertical="center"/>
    </xf>
    <xf numFmtId="0" fontId="0" fillId="0" borderId="6" xfId="0" applyBorder="1" applyAlignment="1">
      <alignment horizontal="left" vertical="center"/>
    </xf>
    <xf numFmtId="1" fontId="0" fillId="0" borderId="0" xfId="0" applyNumberFormat="1" applyBorder="1" applyAlignment="1">
      <alignment horizontal="left" vertical="center"/>
    </xf>
    <xf numFmtId="0" fontId="0" fillId="0" borderId="1" xfId="0" applyBorder="1" applyAlignment="1">
      <alignment horizontal="right"/>
    </xf>
    <xf numFmtId="0" fontId="8" fillId="0" borderId="0" xfId="0" applyFont="1" applyBorder="1" applyAlignment="1">
      <alignment vertical="center"/>
    </xf>
    <xf numFmtId="0" fontId="8" fillId="0" borderId="6" xfId="0" applyFont="1" applyBorder="1" applyAlignment="1">
      <alignment horizontal="right" vertical="center"/>
    </xf>
    <xf numFmtId="0" fontId="0" fillId="0" borderId="0" xfId="0" applyFont="1" applyBorder="1" applyAlignment="1">
      <alignment horizontal="right" vertical="center"/>
    </xf>
    <xf numFmtId="0" fontId="0" fillId="0" borderId="6" xfId="0" applyFont="1" applyBorder="1" applyAlignment="1">
      <alignment horizontal="right" vertical="center"/>
    </xf>
    <xf numFmtId="0" fontId="8" fillId="0" borderId="1" xfId="0" applyFont="1" applyBorder="1"/>
    <xf numFmtId="0" fontId="8" fillId="0" borderId="0" xfId="0" applyFont="1" applyBorder="1"/>
    <xf numFmtId="0" fontId="8" fillId="0" borderId="0" xfId="0" applyFont="1" applyBorder="1" applyAlignment="1">
      <alignment horizontal="left" vertical="center"/>
    </xf>
    <xf numFmtId="0" fontId="8" fillId="0" borderId="6" xfId="0" applyFont="1" applyBorder="1" applyAlignment="1">
      <alignment vertical="center"/>
    </xf>
    <xf numFmtId="0" fontId="8" fillId="0" borderId="0" xfId="0" applyFont="1" applyFill="1" applyBorder="1" applyAlignment="1">
      <alignment horizontal="left" vertical="center"/>
    </xf>
    <xf numFmtId="0" fontId="0" fillId="0" borderId="6" xfId="0" applyFont="1" applyBorder="1" applyAlignment="1">
      <alignment vertical="center"/>
    </xf>
    <xf numFmtId="0" fontId="8" fillId="0" borderId="0" xfId="0" applyFont="1"/>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1" fontId="8" fillId="0" borderId="10" xfId="0" applyNumberFormat="1" applyFont="1" applyBorder="1" applyAlignment="1">
      <alignment horizontal="right" vertical="center"/>
    </xf>
    <xf numFmtId="0" fontId="0" fillId="0" borderId="6" xfId="0" applyBorder="1" applyAlignment="1">
      <alignment horizontal="left" vertical="center" indent="1"/>
    </xf>
    <xf numFmtId="0" fontId="0" fillId="0" borderId="0" xfId="0" applyBorder="1" applyAlignment="1"/>
    <xf numFmtId="0" fontId="8" fillId="0" borderId="6" xfId="0" applyFont="1" applyFill="1" applyBorder="1" applyAlignment="1">
      <alignment horizontal="left" vertical="center"/>
    </xf>
    <xf numFmtId="0" fontId="0" fillId="0" borderId="1" xfId="0" applyFont="1"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applyAlignment="1"/>
    <xf numFmtId="0" fontId="0" fillId="0" borderId="9" xfId="0" applyBorder="1" applyAlignment="1">
      <alignment horizontal="left" indent="1"/>
    </xf>
    <xf numFmtId="0" fontId="0" fillId="0" borderId="6" xfId="0" applyBorder="1" applyAlignment="1"/>
    <xf numFmtId="0" fontId="0" fillId="0" borderId="6" xfId="0" applyBorder="1" applyAlignment="1">
      <alignment horizontal="right"/>
    </xf>
    <xf numFmtId="0" fontId="0" fillId="0" borderId="6" xfId="0" applyBorder="1" applyAlignment="1">
      <alignment vertical="center"/>
    </xf>
    <xf numFmtId="49" fontId="0" fillId="0" borderId="8" xfId="0" applyNumberFormat="1" applyFon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xf>
    <xf numFmtId="0" fontId="0" fillId="0" borderId="12" xfId="0" applyBorder="1"/>
    <xf numFmtId="1" fontId="8" fillId="0" borderId="15" xfId="0" applyNumberFormat="1" applyFont="1" applyBorder="1" applyAlignment="1">
      <alignment horizontal="right" vertical="center"/>
    </xf>
    <xf numFmtId="0" fontId="0" fillId="0" borderId="12" xfId="0" applyBorder="1" applyAlignment="1">
      <alignment horizontal="left" vertical="center" indent="1"/>
    </xf>
    <xf numFmtId="49" fontId="0" fillId="0" borderId="16" xfId="0" applyNumberFormat="1" applyFont="1" applyBorder="1" applyAlignment="1">
      <alignment horizontal="left" vertical="center"/>
    </xf>
    <xf numFmtId="49" fontId="0" fillId="0" borderId="2" xfId="0" applyNumberFormat="1" applyFont="1" applyBorder="1" applyAlignment="1">
      <alignment horizontal="left" vertical="center"/>
    </xf>
    <xf numFmtId="1" fontId="8" fillId="0" borderId="12" xfId="0" applyNumberFormat="1" applyFont="1" applyBorder="1" applyAlignment="1">
      <alignment horizontal="right" vertical="center"/>
    </xf>
    <xf numFmtId="0" fontId="0" fillId="0" borderId="14" xfId="0" applyBorder="1" applyAlignment="1">
      <alignment horizontal="left" indent="1"/>
    </xf>
    <xf numFmtId="0" fontId="0" fillId="0" borderId="17" xfId="0" applyFont="1" applyBorder="1" applyAlignment="1">
      <alignment horizontal="left" vertical="top" indent="1"/>
    </xf>
    <xf numFmtId="0" fontId="0" fillId="0" borderId="18" xfId="0" applyBorder="1" applyAlignment="1">
      <alignment vertical="top"/>
    </xf>
    <xf numFmtId="0" fontId="8" fillId="0" borderId="18" xfId="0" applyFont="1" applyFill="1" applyBorder="1" applyAlignment="1">
      <alignment horizontal="left" vertical="top"/>
    </xf>
    <xf numFmtId="0" fontId="8" fillId="0" borderId="18" xfId="0" applyFont="1" applyBorder="1" applyAlignment="1">
      <alignment vertical="center"/>
    </xf>
    <xf numFmtId="0" fontId="0" fillId="0" borderId="18" xfId="0" applyFont="1" applyBorder="1" applyAlignment="1">
      <alignment horizontal="right" vertical="center"/>
    </xf>
    <xf numFmtId="0" fontId="0" fillId="0" borderId="19" xfId="0" applyBorder="1" applyAlignment="1"/>
    <xf numFmtId="0" fontId="0" fillId="0" borderId="6" xfId="0" applyBorder="1" applyAlignment="1">
      <alignment horizontal="left"/>
    </xf>
    <xf numFmtId="0" fontId="0" fillId="0" borderId="20" xfId="0" applyBorder="1"/>
    <xf numFmtId="0" fontId="8" fillId="0" borderId="14" xfId="0" applyFont="1" applyBorder="1" applyAlignment="1">
      <alignment horizontal="left" vertical="center" indent="1"/>
    </xf>
    <xf numFmtId="0" fontId="8" fillId="0" borderId="12" xfId="0" applyFont="1" applyBorder="1" applyAlignment="1">
      <alignment horizontal="left" vertical="center"/>
    </xf>
    <xf numFmtId="0" fontId="8" fillId="0" borderId="12" xfId="0" applyFont="1" applyBorder="1"/>
    <xf numFmtId="0" fontId="4" fillId="0" borderId="0" xfId="0" applyFont="1" applyAlignment="1">
      <alignment horizontal="left"/>
    </xf>
    <xf numFmtId="49" fontId="0" fillId="0" borderId="12" xfId="0" applyNumberFormat="1" applyBorder="1" applyAlignment="1">
      <alignment vertical="center"/>
    </xf>
    <xf numFmtId="0" fontId="0" fillId="0" borderId="21" xfId="0" applyBorder="1" applyAlignment="1">
      <alignment vertical="center"/>
    </xf>
    <xf numFmtId="0" fontId="3" fillId="2" borderId="0" xfId="0" applyFont="1" applyFill="1" applyAlignment="1">
      <alignment horizontal="left" wrapText="1"/>
    </xf>
    <xf numFmtId="0" fontId="8" fillId="0" borderId="6" xfId="0" applyFont="1" applyBorder="1" applyAlignment="1">
      <alignment horizontal="center"/>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1" fontId="0" fillId="0" borderId="6" xfId="0" applyNumberFormat="1" applyFont="1" applyBorder="1" applyAlignment="1">
      <alignment horizontal="right" indent="1"/>
    </xf>
    <xf numFmtId="0" fontId="0" fillId="0" borderId="18" xfId="0" applyBorder="1" applyAlignment="1">
      <alignment horizontal="center"/>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1" fillId="0" borderId="15" xfId="0" applyNumberFormat="1" applyFont="1" applyBorder="1" applyAlignment="1">
      <alignment horizontal="right" vertical="center" indent="1"/>
    </xf>
    <xf numFmtId="4" fontId="11" fillId="0" borderId="16" xfId="0" applyNumberFormat="1" applyFont="1" applyBorder="1" applyAlignment="1">
      <alignment horizontal="right" vertical="center" inden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 fontId="11" fillId="0" borderId="22" xfId="0" applyNumberFormat="1" applyFont="1" applyBorder="1" applyAlignment="1">
      <alignment horizontal="right" vertical="center" indent="1"/>
    </xf>
    <xf numFmtId="0" fontId="0" fillId="0" borderId="6" xfId="0" applyFont="1" applyBorder="1" applyAlignment="1">
      <alignment horizontal="right" indent="1"/>
    </xf>
    <xf numFmtId="0" fontId="0" fillId="0" borderId="8" xfId="0" applyFont="1" applyBorder="1" applyAlignment="1">
      <alignment horizontal="right" indent="1"/>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49" fontId="8" fillId="0" borderId="6" xfId="0" applyNumberFormat="1" applyFont="1" applyBorder="1" applyAlignment="1">
      <alignment horizontal="left" vertical="center"/>
    </xf>
    <xf numFmtId="0" fontId="9" fillId="3" borderId="1" xfId="0" applyFont="1" applyFill="1" applyBorder="1" applyAlignment="1">
      <alignment horizontal="left" vertical="center" indent="1"/>
    </xf>
    <xf numFmtId="49" fontId="6" fillId="3" borderId="0" xfId="0" applyNumberFormat="1" applyFont="1" applyFill="1" applyBorder="1" applyAlignment="1">
      <alignment horizontal="left" vertical="center"/>
    </xf>
    <xf numFmtId="49" fontId="6" fillId="3" borderId="18" xfId="0" applyNumberFormat="1" applyFont="1" applyFill="1" applyBorder="1" applyAlignment="1">
      <alignment horizontal="center" vertical="center" shrinkToFit="1"/>
    </xf>
    <xf numFmtId="0" fontId="6" fillId="3" borderId="18" xfId="0" applyFont="1" applyFill="1" applyBorder="1" applyAlignment="1">
      <alignment horizontal="center" vertical="center" shrinkToFit="1"/>
    </xf>
    <xf numFmtId="0" fontId="6" fillId="3" borderId="19" xfId="0" applyFont="1" applyFill="1" applyBorder="1" applyAlignment="1">
      <alignment horizontal="center" vertical="center" shrinkToFit="1"/>
    </xf>
    <xf numFmtId="0" fontId="0" fillId="3" borderId="1" xfId="0" applyFont="1" applyFill="1" applyBorder="1" applyAlignment="1">
      <alignment horizontal="left" vertical="center" indent="1"/>
    </xf>
    <xf numFmtId="0" fontId="8" fillId="3" borderId="0" xfId="0" applyFont="1" applyFill="1" applyBorder="1" applyAlignment="1">
      <alignment horizontal="left" vertical="center"/>
    </xf>
    <xf numFmtId="49" fontId="8" fillId="3" borderId="0" xfId="0" applyNumberFormat="1" applyFont="1" applyFill="1" applyBorder="1" applyAlignment="1">
      <alignment horizontal="center" vertical="center"/>
    </xf>
    <xf numFmtId="0" fontId="8" fillId="3" borderId="0" xfId="0" applyFont="1" applyFill="1" applyBorder="1" applyAlignment="1">
      <alignment horizontal="center" vertical="center"/>
    </xf>
    <xf numFmtId="0" fontId="8" fillId="3" borderId="2" xfId="0" applyFont="1" applyFill="1" applyBorder="1" applyAlignment="1">
      <alignment horizontal="center" vertical="center"/>
    </xf>
    <xf numFmtId="0" fontId="0" fillId="3" borderId="9" xfId="0" applyFont="1" applyFill="1" applyBorder="1" applyAlignment="1">
      <alignment horizontal="left" vertical="center" indent="1"/>
    </xf>
    <xf numFmtId="0" fontId="0" fillId="3" borderId="6" xfId="0" applyFont="1" applyFill="1" applyBorder="1"/>
    <xf numFmtId="49" fontId="8" fillId="3" borderId="6" xfId="0" applyNumberFormat="1" applyFont="1" applyFill="1" applyBorder="1" applyAlignment="1">
      <alignment horizontal="left" vertical="center"/>
    </xf>
    <xf numFmtId="0" fontId="8" fillId="3" borderId="6" xfId="0" applyFont="1" applyFill="1" applyBorder="1"/>
    <xf numFmtId="0" fontId="8" fillId="3" borderId="6" xfId="0" applyFont="1" applyFill="1" applyBorder="1" applyAlignment="1"/>
    <xf numFmtId="0" fontId="8" fillId="3" borderId="8" xfId="0" applyFont="1" applyFill="1" applyBorder="1" applyAlignment="1"/>
    <xf numFmtId="49" fontId="8" fillId="0" borderId="0" xfId="0" applyNumberFormat="1" applyFont="1" applyBorder="1" applyAlignment="1">
      <alignment horizontal="left" vertical="center"/>
    </xf>
    <xf numFmtId="49" fontId="8" fillId="0" borderId="6" xfId="0" applyNumberFormat="1" applyFont="1" applyBorder="1" applyAlignment="1">
      <alignment horizontal="right" vertical="center"/>
    </xf>
    <xf numFmtId="49" fontId="8" fillId="4" borderId="18" xfId="0" applyNumberFormat="1" applyFont="1" applyFill="1" applyBorder="1" applyAlignment="1" applyProtection="1">
      <alignment horizontal="left" vertical="center"/>
      <protection locked="0"/>
    </xf>
    <xf numFmtId="49" fontId="8" fillId="4" borderId="0" xfId="0" applyNumberFormat="1" applyFont="1" applyFill="1" applyBorder="1" applyAlignment="1" applyProtection="1">
      <alignment horizontal="left" vertical="center"/>
      <protection locked="0"/>
    </xf>
    <xf numFmtId="49" fontId="8" fillId="4" borderId="6" xfId="0" applyNumberFormat="1" applyFont="1" applyFill="1" applyBorder="1" applyAlignment="1" applyProtection="1">
      <alignment horizontal="left" vertical="center"/>
      <protection locked="0"/>
    </xf>
    <xf numFmtId="49" fontId="8" fillId="4" borderId="6" xfId="0" applyNumberFormat="1" applyFont="1" applyFill="1" applyBorder="1" applyAlignment="1" applyProtection="1">
      <alignment horizontal="right" vertical="center"/>
      <protection locked="0"/>
    </xf>
    <xf numFmtId="49" fontId="8" fillId="4" borderId="0" xfId="0" applyNumberFormat="1" applyFont="1" applyFill="1" applyBorder="1" applyAlignment="1" applyProtection="1">
      <alignment horizontal="left" vertical="center"/>
      <protection locked="0"/>
    </xf>
    <xf numFmtId="49" fontId="0" fillId="0" borderId="0" xfId="0" applyNumberFormat="1"/>
    <xf numFmtId="4" fontId="0" fillId="0" borderId="0" xfId="0" applyNumberFormat="1" applyAlignment="1"/>
    <xf numFmtId="3" fontId="0" fillId="0" borderId="26" xfId="0" applyNumberFormat="1" applyBorder="1"/>
    <xf numFmtId="3" fontId="0" fillId="5" borderId="30" xfId="0" applyNumberFormat="1" applyFill="1" applyBorder="1" applyAlignment="1"/>
    <xf numFmtId="3" fontId="7" fillId="3" borderId="27" xfId="0" applyNumberFormat="1" applyFont="1" applyFill="1" applyBorder="1" applyAlignment="1">
      <alignment vertical="center"/>
    </xf>
    <xf numFmtId="3" fontId="7" fillId="3" borderId="18" xfId="0" applyNumberFormat="1" applyFont="1" applyFill="1" applyBorder="1" applyAlignment="1">
      <alignment vertical="center"/>
    </xf>
    <xf numFmtId="3" fontId="7" fillId="3" borderId="18" xfId="0" applyNumberFormat="1" applyFont="1" applyFill="1" applyBorder="1" applyAlignment="1">
      <alignment vertical="center" wrapText="1"/>
    </xf>
    <xf numFmtId="3" fontId="7" fillId="3" borderId="28" xfId="0" applyNumberFormat="1" applyFont="1" applyFill="1" applyBorder="1" applyAlignment="1">
      <alignment horizontal="center" vertical="center" wrapText="1"/>
    </xf>
    <xf numFmtId="3" fontId="0" fillId="0" borderId="31" xfId="0" applyNumberFormat="1" applyBorder="1" applyAlignment="1"/>
    <xf numFmtId="3" fontId="0" fillId="0" borderId="12" xfId="0" applyNumberFormat="1" applyBorder="1"/>
    <xf numFmtId="3" fontId="0" fillId="0" borderId="12" xfId="0" applyNumberFormat="1" applyBorder="1" applyAlignment="1">
      <alignment wrapText="1"/>
    </xf>
    <xf numFmtId="3" fontId="0" fillId="0" borderId="29" xfId="0" applyNumberFormat="1" applyBorder="1" applyAlignment="1"/>
    <xf numFmtId="3" fontId="0" fillId="5" borderId="31" xfId="0" applyNumberFormat="1" applyFill="1" applyBorder="1"/>
    <xf numFmtId="3" fontId="0" fillId="5" borderId="12" xfId="0" applyNumberFormat="1" applyFill="1" applyBorder="1"/>
    <xf numFmtId="3" fontId="0" fillId="5" borderId="32" xfId="0" applyNumberFormat="1" applyFill="1" applyBorder="1"/>
    <xf numFmtId="0" fontId="2" fillId="0" borderId="0" xfId="0" applyFont="1" applyAlignment="1">
      <alignment horizontal="center" shrinkToFit="1"/>
    </xf>
    <xf numFmtId="3" fontId="10" fillId="3" borderId="28" xfId="0" applyNumberFormat="1" applyFont="1" applyFill="1" applyBorder="1" applyAlignment="1">
      <alignment horizontal="center" vertical="center" wrapText="1" shrinkToFit="1"/>
    </xf>
    <xf numFmtId="3" fontId="7" fillId="3" borderId="28" xfId="0" applyNumberFormat="1" applyFont="1" applyFill="1" applyBorder="1" applyAlignment="1">
      <alignment horizontal="center" vertical="center" wrapText="1" shrinkToFit="1"/>
    </xf>
    <xf numFmtId="3" fontId="3" fillId="0" borderId="29" xfId="0" applyNumberFormat="1" applyFont="1" applyBorder="1" applyAlignment="1">
      <alignment horizontal="right" wrapText="1" shrinkToFit="1"/>
    </xf>
    <xf numFmtId="3" fontId="3" fillId="0" borderId="29" xfId="0" applyNumberFormat="1" applyFont="1" applyBorder="1" applyAlignment="1">
      <alignment horizontal="right" shrinkToFit="1"/>
    </xf>
    <xf numFmtId="3" fontId="0" fillId="0" borderId="29" xfId="0" applyNumberFormat="1" applyBorder="1" applyAlignment="1">
      <alignment shrinkToFit="1"/>
    </xf>
    <xf numFmtId="3" fontId="0" fillId="5" borderId="30" xfId="0" applyNumberFormat="1" applyFill="1" applyBorder="1" applyAlignment="1">
      <alignment wrapText="1" shrinkToFit="1"/>
    </xf>
    <xf numFmtId="3" fontId="0" fillId="5" borderId="30" xfId="0" applyNumberFormat="1" applyFill="1" applyBorder="1" applyAlignment="1">
      <alignment shrinkToFit="1"/>
    </xf>
    <xf numFmtId="0" fontId="4" fillId="3" borderId="11" xfId="0" applyFont="1" applyFill="1" applyBorder="1" applyAlignment="1">
      <alignment horizontal="left" vertical="center" indent="1"/>
    </xf>
    <xf numFmtId="0" fontId="5" fillId="3" borderId="7" xfId="0" applyFont="1" applyFill="1" applyBorder="1" applyAlignment="1">
      <alignment horizontal="left" vertical="center"/>
    </xf>
    <xf numFmtId="0" fontId="0" fillId="3" borderId="7" xfId="0" applyFill="1" applyBorder="1" applyAlignment="1">
      <alignment horizontal="left" vertical="center"/>
    </xf>
    <xf numFmtId="4" fontId="4" fillId="3" borderId="7" xfId="0" applyNumberFormat="1" applyFont="1" applyFill="1" applyBorder="1" applyAlignment="1">
      <alignment horizontal="left" vertical="center"/>
    </xf>
    <xf numFmtId="2" fontId="12" fillId="3" borderId="7" xfId="0" applyNumberFormat="1" applyFont="1" applyFill="1" applyBorder="1" applyAlignment="1">
      <alignment horizontal="right" vertical="center"/>
    </xf>
    <xf numFmtId="49" fontId="0" fillId="3" borderId="13" xfId="0" applyNumberFormat="1" applyFill="1" applyBorder="1" applyAlignment="1">
      <alignment horizontal="left" vertical="center"/>
    </xf>
    <xf numFmtId="0" fontId="0" fillId="3" borderId="7" xfId="0" applyFill="1" applyBorder="1"/>
    <xf numFmtId="4" fontId="12" fillId="3" borderId="7" xfId="0" applyNumberFormat="1" applyFont="1" applyFill="1" applyBorder="1" applyAlignment="1">
      <alignment horizontal="right" vertical="center"/>
    </xf>
    <xf numFmtId="49" fontId="8" fillId="3" borderId="13" xfId="0" applyNumberFormat="1" applyFont="1" applyFill="1" applyBorder="1" applyAlignment="1">
      <alignment horizontal="left" vertical="center"/>
    </xf>
    <xf numFmtId="0" fontId="6" fillId="0" borderId="0" xfId="0" applyFont="1"/>
    <xf numFmtId="0" fontId="15" fillId="0" borderId="26" xfId="0" applyFont="1" applyBorder="1" applyAlignment="1">
      <alignment horizontal="center" vertical="center" wrapText="1"/>
    </xf>
    <xf numFmtId="0" fontId="7" fillId="0" borderId="26" xfId="0" applyFont="1" applyBorder="1" applyAlignment="1">
      <alignment vertical="center"/>
    </xf>
    <xf numFmtId="0" fontId="7" fillId="0" borderId="26" xfId="0" applyFont="1" applyBorder="1"/>
    <xf numFmtId="49" fontId="7" fillId="0" borderId="26" xfId="0" applyNumberFormat="1" applyFont="1" applyBorder="1" applyAlignment="1">
      <alignment vertical="center" wrapText="1"/>
    </xf>
    <xf numFmtId="49" fontId="7" fillId="0" borderId="26" xfId="0" applyNumberFormat="1" applyFont="1" applyBorder="1" applyAlignment="1">
      <alignment vertical="center"/>
    </xf>
    <xf numFmtId="49" fontId="7" fillId="0" borderId="0" xfId="0" applyNumberFormat="1" applyFont="1" applyBorder="1" applyAlignment="1">
      <alignment vertical="center" wrapText="1"/>
    </xf>
    <xf numFmtId="0" fontId="15" fillId="3" borderId="3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7" fillId="5" borderId="10" xfId="0" applyFont="1" applyFill="1" applyBorder="1"/>
    <xf numFmtId="0" fontId="7" fillId="5" borderId="6" xfId="0" applyFont="1" applyFill="1" applyBorder="1"/>
    <xf numFmtId="0" fontId="15" fillId="3" borderId="35" xfId="0" applyFont="1" applyFill="1" applyBorder="1" applyAlignment="1">
      <alignment horizontal="center" vertical="center" wrapText="1"/>
    </xf>
    <xf numFmtId="0" fontId="15" fillId="3" borderId="35" xfId="0" applyFont="1" applyFill="1" applyBorder="1" applyAlignment="1">
      <alignment horizontal="center" vertical="center" wrapText="1"/>
    </xf>
    <xf numFmtId="49" fontId="7" fillId="0" borderId="36" xfId="0" applyNumberFormat="1" applyFont="1" applyBorder="1" applyAlignment="1">
      <alignment vertical="center"/>
    </xf>
    <xf numFmtId="49" fontId="7" fillId="0" borderId="36" xfId="0" applyNumberFormat="1" applyFont="1" applyBorder="1" applyAlignment="1">
      <alignment vertical="center" wrapText="1"/>
    </xf>
    <xf numFmtId="49" fontId="7" fillId="0" borderId="18" xfId="0" applyNumberFormat="1" applyFont="1" applyBorder="1" applyAlignment="1">
      <alignment vertical="center" wrapText="1"/>
    </xf>
    <xf numFmtId="49" fontId="7" fillId="0" borderId="10" xfId="0" applyNumberFormat="1" applyFont="1" applyBorder="1" applyAlignment="1">
      <alignment vertical="center"/>
    </xf>
    <xf numFmtId="49" fontId="7" fillId="0" borderId="10" xfId="0" applyNumberFormat="1" applyFont="1" applyBorder="1" applyAlignment="1">
      <alignment vertical="center" wrapText="1"/>
    </xf>
    <xf numFmtId="49" fontId="7" fillId="0" borderId="6" xfId="0" applyNumberFormat="1" applyFont="1" applyBorder="1" applyAlignment="1">
      <alignment vertical="center" wrapText="1"/>
    </xf>
    <xf numFmtId="4" fontId="7" fillId="0" borderId="35" xfId="0" applyNumberFormat="1" applyFont="1" applyBorder="1" applyAlignment="1">
      <alignment horizontal="center" vertical="center"/>
    </xf>
    <xf numFmtId="4" fontId="7" fillId="0" borderId="35" xfId="0" applyNumberFormat="1" applyFont="1" applyBorder="1" applyAlignment="1">
      <alignment vertical="center"/>
    </xf>
    <xf numFmtId="4" fontId="7" fillId="0" borderId="35" xfId="0" applyNumberFormat="1" applyFont="1" applyBorder="1" applyAlignment="1">
      <alignment vertical="center"/>
    </xf>
    <xf numFmtId="4" fontId="7" fillId="0" borderId="33" xfId="0" applyNumberFormat="1" applyFont="1" applyBorder="1" applyAlignment="1">
      <alignment horizontal="center" vertical="center"/>
    </xf>
    <xf numFmtId="4" fontId="7" fillId="0" borderId="33" xfId="0" applyNumberFormat="1" applyFont="1" applyBorder="1" applyAlignment="1">
      <alignment vertical="center"/>
    </xf>
    <xf numFmtId="4" fontId="7" fillId="0" borderId="33" xfId="0" applyNumberFormat="1" applyFont="1" applyBorder="1" applyAlignment="1">
      <alignment vertical="center"/>
    </xf>
    <xf numFmtId="4" fontId="7" fillId="0" borderId="39" xfId="0" applyNumberFormat="1" applyFont="1" applyBorder="1" applyAlignment="1">
      <alignment horizontal="center" vertical="center"/>
    </xf>
    <xf numFmtId="4" fontId="7" fillId="0" borderId="39" xfId="0" applyNumberFormat="1" applyFont="1" applyBorder="1" applyAlignment="1">
      <alignment vertical="center"/>
    </xf>
    <xf numFmtId="4" fontId="7" fillId="0" borderId="39" xfId="0" applyNumberFormat="1" applyFont="1" applyBorder="1" applyAlignment="1">
      <alignment vertical="center"/>
    </xf>
    <xf numFmtId="4" fontId="7" fillId="5" borderId="39" xfId="0" applyNumberFormat="1" applyFont="1" applyFill="1" applyBorder="1" applyAlignment="1">
      <alignment horizontal="center"/>
    </xf>
    <xf numFmtId="4" fontId="7" fillId="5" borderId="39" xfId="0" applyNumberFormat="1" applyFont="1" applyFill="1" applyBorder="1" applyAlignment="1"/>
    <xf numFmtId="4" fontId="7" fillId="5" borderId="39" xfId="0" applyNumberFormat="1" applyFont="1" applyFill="1" applyBorder="1" applyAlignment="1"/>
    <xf numFmtId="4" fontId="0" fillId="0" borderId="0" xfId="0" applyNumberFormat="1"/>
    <xf numFmtId="49" fontId="0" fillId="0" borderId="1" xfId="0" applyNumberFormat="1" applyBorder="1"/>
    <xf numFmtId="49" fontId="0" fillId="0" borderId="14" xfId="0" applyNumberFormat="1" applyBorder="1" applyAlignment="1">
      <alignment horizontal="left" vertical="center" indent="1"/>
    </xf>
    <xf numFmtId="0" fontId="6" fillId="0" borderId="0" xfId="0" applyFont="1" applyAlignment="1">
      <alignment horizontal="center"/>
    </xf>
    <xf numFmtId="49" fontId="0" fillId="0" borderId="40" xfId="0" applyNumberFormat="1" applyBorder="1" applyAlignment="1">
      <alignment vertical="center"/>
    </xf>
    <xf numFmtId="49" fontId="0" fillId="0" borderId="40" xfId="0" applyNumberFormat="1" applyBorder="1" applyAlignment="1">
      <alignment vertical="center"/>
    </xf>
    <xf numFmtId="0" fontId="0" fillId="0" borderId="40" xfId="0" applyBorder="1" applyAlignment="1">
      <alignment vertical="center"/>
    </xf>
    <xf numFmtId="49" fontId="0" fillId="0" borderId="41" xfId="0" applyNumberFormat="1" applyBorder="1" applyAlignment="1">
      <alignment vertical="center"/>
    </xf>
    <xf numFmtId="0" fontId="0" fillId="0" borderId="41" xfId="0" applyBorder="1" applyAlignment="1">
      <alignment vertical="center"/>
    </xf>
    <xf numFmtId="49" fontId="0" fillId="0" borderId="41" xfId="0" applyNumberFormat="1" applyBorder="1" applyAlignment="1">
      <alignment vertical="center"/>
    </xf>
    <xf numFmtId="0" fontId="0" fillId="0" borderId="44" xfId="0" applyFont="1" applyBorder="1" applyAlignment="1">
      <alignment vertical="center"/>
    </xf>
    <xf numFmtId="0" fontId="0" fillId="0" borderId="45" xfId="0" applyFont="1" applyBorder="1" applyAlignment="1">
      <alignment vertical="center"/>
    </xf>
    <xf numFmtId="0" fontId="0" fillId="0" borderId="47" xfId="0" applyBorder="1" applyAlignment="1">
      <alignment vertical="center"/>
    </xf>
    <xf numFmtId="0" fontId="0" fillId="0" borderId="48" xfId="0" applyBorder="1" applyAlignment="1">
      <alignment vertical="center"/>
    </xf>
    <xf numFmtId="0" fontId="0" fillId="3" borderId="46" xfId="0" applyFill="1" applyBorder="1"/>
    <xf numFmtId="49" fontId="0" fillId="3" borderId="43" xfId="0" applyNumberFormat="1" applyFill="1" applyBorder="1" applyAlignment="1"/>
    <xf numFmtId="49" fontId="0" fillId="3" borderId="43" xfId="0" applyNumberFormat="1" applyFill="1" applyBorder="1"/>
    <xf numFmtId="0" fontId="0" fillId="3" borderId="43" xfId="0" applyFill="1" applyBorder="1"/>
    <xf numFmtId="0" fontId="0" fillId="3" borderId="42" xfId="0" applyFill="1" applyBorder="1"/>
    <xf numFmtId="0" fontId="0" fillId="3" borderId="36" xfId="0" applyFill="1" applyBorder="1"/>
    <xf numFmtId="0" fontId="16" fillId="0" borderId="0" xfId="0" applyFont="1"/>
    <xf numFmtId="0" fontId="16" fillId="0" borderId="26" xfId="0" applyFont="1" applyBorder="1" applyAlignment="1">
      <alignment vertical="top"/>
    </xf>
    <xf numFmtId="0" fontId="0" fillId="3" borderId="10" xfId="0" applyFill="1" applyBorder="1" applyAlignment="1">
      <alignment vertical="top"/>
    </xf>
    <xf numFmtId="49" fontId="19" fillId="0" borderId="0" xfId="0" applyNumberFormat="1" applyFont="1" applyAlignment="1">
      <alignment wrapText="1"/>
    </xf>
    <xf numFmtId="0" fontId="0" fillId="3" borderId="35" xfId="0" applyFill="1" applyBorder="1"/>
    <xf numFmtId="49" fontId="0" fillId="3" borderId="35" xfId="0" applyNumberFormat="1" applyFill="1" applyBorder="1"/>
    <xf numFmtId="0" fontId="0" fillId="3" borderId="49" xfId="0" applyFill="1" applyBorder="1" applyAlignment="1">
      <alignment vertical="top"/>
    </xf>
    <xf numFmtId="0" fontId="0" fillId="3" borderId="50" xfId="0" applyFill="1" applyBorder="1" applyAlignment="1">
      <alignment wrapText="1"/>
    </xf>
    <xf numFmtId="0" fontId="16" fillId="0" borderId="26" xfId="0" applyNumberFormat="1" applyFont="1" applyBorder="1" applyAlignment="1">
      <alignment vertical="top"/>
    </xf>
    <xf numFmtId="0" fontId="0" fillId="3" borderId="10" xfId="0" applyNumberFormat="1" applyFill="1" applyBorder="1" applyAlignment="1">
      <alignment vertical="top"/>
    </xf>
    <xf numFmtId="0" fontId="16" fillId="0" borderId="33" xfId="0" applyFont="1" applyBorder="1" applyAlignment="1">
      <alignment vertical="top" shrinkToFit="1"/>
    </xf>
    <xf numFmtId="0" fontId="16" fillId="0" borderId="26" xfId="0" applyFont="1" applyBorder="1" applyAlignment="1">
      <alignment vertical="top" shrinkToFit="1"/>
    </xf>
    <xf numFmtId="0" fontId="17" fillId="0" borderId="0" xfId="0" applyNumberFormat="1" applyFont="1" applyBorder="1" applyAlignment="1">
      <alignment vertical="top" wrapText="1" shrinkToFit="1"/>
    </xf>
    <xf numFmtId="0" fontId="18" fillId="0" borderId="33" xfId="0" applyNumberFormat="1" applyFont="1" applyBorder="1" applyAlignment="1">
      <alignment vertical="top" wrapText="1" shrinkToFit="1"/>
    </xf>
    <xf numFmtId="0" fontId="0" fillId="3" borderId="39" xfId="0" applyFill="1" applyBorder="1" applyAlignment="1">
      <alignment vertical="top" shrinkToFit="1"/>
    </xf>
    <xf numFmtId="0" fontId="0" fillId="3" borderId="10" xfId="0" applyFill="1" applyBorder="1" applyAlignment="1">
      <alignment vertical="top" shrinkToFit="1"/>
    </xf>
    <xf numFmtId="0" fontId="17" fillId="0" borderId="33" xfId="0" applyFont="1" applyBorder="1" applyAlignment="1">
      <alignment vertical="top" shrinkToFit="1"/>
    </xf>
    <xf numFmtId="174" fontId="16" fillId="0" borderId="33" xfId="0" applyNumberFormat="1" applyFont="1" applyBorder="1" applyAlignment="1">
      <alignment vertical="top" shrinkToFit="1"/>
    </xf>
    <xf numFmtId="174" fontId="17" fillId="0" borderId="0" xfId="0" applyNumberFormat="1" applyFont="1" applyBorder="1" applyAlignment="1">
      <alignment vertical="top" wrapText="1" shrinkToFit="1"/>
    </xf>
    <xf numFmtId="174" fontId="18" fillId="0" borderId="33" xfId="0" applyNumberFormat="1" applyFont="1" applyBorder="1" applyAlignment="1">
      <alignment vertical="top" wrapText="1" shrinkToFit="1"/>
    </xf>
    <xf numFmtId="174" fontId="0" fillId="3" borderId="39" xfId="0" applyNumberFormat="1" applyFill="1" applyBorder="1" applyAlignment="1">
      <alignment vertical="top" shrinkToFit="1"/>
    </xf>
    <xf numFmtId="174" fontId="17" fillId="0" borderId="33" xfId="0" applyNumberFormat="1" applyFont="1" applyBorder="1" applyAlignment="1">
      <alignment vertical="top" shrinkToFit="1"/>
    </xf>
    <xf numFmtId="4" fontId="16" fillId="4" borderId="33" xfId="0" applyNumberFormat="1" applyFont="1" applyFill="1" applyBorder="1" applyAlignment="1" applyProtection="1">
      <alignment vertical="top" shrinkToFit="1"/>
      <protection locked="0"/>
    </xf>
    <xf numFmtId="4" fontId="16" fillId="0" borderId="33" xfId="0" applyNumberFormat="1" applyFont="1" applyBorder="1" applyAlignment="1">
      <alignment vertical="top" shrinkToFit="1"/>
    </xf>
    <xf numFmtId="4" fontId="17" fillId="0" borderId="0" xfId="0" applyNumberFormat="1" applyFont="1" applyBorder="1" applyAlignment="1">
      <alignment vertical="top" wrapText="1" shrinkToFit="1"/>
    </xf>
    <xf numFmtId="4" fontId="17" fillId="0" borderId="34" xfId="0" applyNumberFormat="1" applyFont="1" applyBorder="1" applyAlignment="1">
      <alignment vertical="top" wrapText="1" shrinkToFit="1"/>
    </xf>
    <xf numFmtId="4" fontId="0" fillId="3" borderId="39" xfId="0" applyNumberFormat="1" applyFill="1" applyBorder="1" applyAlignment="1">
      <alignment vertical="top" shrinkToFit="1"/>
    </xf>
    <xf numFmtId="4" fontId="17" fillId="0" borderId="33" xfId="0" applyNumberFormat="1" applyFont="1" applyBorder="1" applyAlignment="1">
      <alignment vertical="top" shrinkToFit="1"/>
    </xf>
    <xf numFmtId="0" fontId="0" fillId="3" borderId="51" xfId="0" applyFill="1" applyBorder="1"/>
    <xf numFmtId="0" fontId="0" fillId="3" borderId="52" xfId="0" applyFill="1" applyBorder="1" applyAlignment="1">
      <alignment wrapText="1"/>
    </xf>
    <xf numFmtId="0" fontId="0" fillId="3" borderId="53" xfId="0" applyFill="1" applyBorder="1" applyAlignment="1">
      <alignment vertical="top"/>
    </xf>
    <xf numFmtId="49" fontId="0" fillId="3" borderId="53" xfId="0" applyNumberFormat="1" applyFill="1" applyBorder="1" applyAlignment="1">
      <alignment vertical="top"/>
    </xf>
    <xf numFmtId="49" fontId="0" fillId="3" borderId="49" xfId="0" applyNumberFormat="1" applyFill="1" applyBorder="1" applyAlignment="1">
      <alignment vertical="top"/>
    </xf>
    <xf numFmtId="174" fontId="0" fillId="3" borderId="49" xfId="0" applyNumberFormat="1" applyFill="1" applyBorder="1" applyAlignment="1">
      <alignment vertical="top"/>
    </xf>
    <xf numFmtId="4" fontId="0" fillId="3" borderId="49" xfId="0" applyNumberFormat="1" applyFill="1" applyBorder="1" applyAlignment="1">
      <alignment vertical="top"/>
    </xf>
    <xf numFmtId="0" fontId="16" fillId="0" borderId="10" xfId="0" applyFont="1" applyBorder="1" applyAlignment="1">
      <alignment vertical="top"/>
    </xf>
    <xf numFmtId="0" fontId="16" fillId="0" borderId="10" xfId="0" applyNumberFormat="1" applyFont="1" applyBorder="1" applyAlignment="1">
      <alignment vertical="top"/>
    </xf>
    <xf numFmtId="0" fontId="17" fillId="0" borderId="6" xfId="0" applyNumberFormat="1" applyFont="1" applyBorder="1" applyAlignment="1">
      <alignment vertical="top" wrapText="1" shrinkToFit="1"/>
    </xf>
    <xf numFmtId="174" fontId="17" fillId="0" borderId="6" xfId="0" applyNumberFormat="1" applyFont="1" applyBorder="1" applyAlignment="1">
      <alignment vertical="top" wrapText="1" shrinkToFit="1"/>
    </xf>
    <xf numFmtId="4" fontId="17" fillId="0" borderId="6" xfId="0" applyNumberFormat="1" applyFont="1" applyBorder="1" applyAlignment="1">
      <alignment vertical="top" wrapText="1" shrinkToFit="1"/>
    </xf>
    <xf numFmtId="4" fontId="17" fillId="0" borderId="38" xfId="0" applyNumberFormat="1" applyFont="1" applyBorder="1" applyAlignment="1">
      <alignment vertical="top" wrapText="1" shrinkToFit="1"/>
    </xf>
    <xf numFmtId="4" fontId="16" fillId="0" borderId="39" xfId="0" applyNumberFormat="1" applyFont="1" applyBorder="1" applyAlignment="1">
      <alignment vertical="top" shrinkToFit="1"/>
    </xf>
    <xf numFmtId="0" fontId="16" fillId="0" borderId="39" xfId="0" applyFont="1" applyBorder="1" applyAlignment="1">
      <alignment vertical="top" shrinkToFit="1"/>
    </xf>
    <xf numFmtId="0" fontId="16" fillId="0" borderId="10" xfId="0" applyFont="1" applyBorder="1" applyAlignment="1">
      <alignment vertical="top" shrinkToFit="1"/>
    </xf>
    <xf numFmtId="0" fontId="8" fillId="3" borderId="15" xfId="0" applyFont="1" applyFill="1" applyBorder="1" applyAlignment="1">
      <alignment vertical="top"/>
    </xf>
    <xf numFmtId="49" fontId="8" fillId="3" borderId="12" xfId="0" applyNumberFormat="1" applyFont="1" applyFill="1" applyBorder="1" applyAlignment="1">
      <alignment vertical="top"/>
    </xf>
    <xf numFmtId="0" fontId="8" fillId="3" borderId="12" xfId="0" applyFont="1" applyFill="1" applyBorder="1" applyAlignment="1">
      <alignment vertical="top"/>
    </xf>
    <xf numFmtId="0" fontId="0" fillId="0" borderId="0" xfId="0" applyAlignment="1">
      <alignment vertical="top"/>
    </xf>
    <xf numFmtId="0" fontId="0" fillId="4" borderId="36" xfId="0" applyFill="1" applyBorder="1" applyAlignment="1" applyProtection="1">
      <alignment vertical="top" wrapText="1"/>
      <protection locked="0"/>
    </xf>
    <xf numFmtId="0" fontId="0" fillId="4" borderId="18" xfId="0" applyFill="1" applyBorder="1" applyAlignment="1" applyProtection="1">
      <alignment vertical="top" wrapText="1"/>
      <protection locked="0"/>
    </xf>
    <xf numFmtId="0" fontId="0" fillId="4" borderId="37" xfId="0" applyFill="1" applyBorder="1" applyAlignment="1" applyProtection="1">
      <alignment vertical="top" wrapText="1"/>
      <protection locked="0"/>
    </xf>
    <xf numFmtId="0" fontId="0" fillId="4" borderId="26" xfId="0" applyFill="1" applyBorder="1" applyAlignment="1" applyProtection="1">
      <alignment vertical="top" wrapText="1"/>
      <protection locked="0"/>
    </xf>
    <xf numFmtId="0" fontId="0" fillId="4" borderId="0" xfId="0" applyFill="1" applyBorder="1" applyAlignment="1" applyProtection="1">
      <alignment vertical="top" wrapText="1"/>
      <protection locked="0"/>
    </xf>
    <xf numFmtId="0" fontId="0" fillId="4" borderId="34" xfId="0" applyFill="1" applyBorder="1" applyAlignment="1" applyProtection="1">
      <alignment vertical="top" wrapText="1"/>
      <protection locked="0"/>
    </xf>
    <xf numFmtId="0" fontId="0" fillId="4" borderId="10" xfId="0" applyFill="1" applyBorder="1" applyAlignment="1" applyProtection="1">
      <alignment vertical="top" wrapText="1"/>
      <protection locked="0"/>
    </xf>
    <xf numFmtId="0" fontId="0" fillId="4" borderId="6" xfId="0" applyFill="1" applyBorder="1" applyAlignment="1" applyProtection="1">
      <alignment vertical="top" wrapText="1"/>
      <protection locked="0"/>
    </xf>
    <xf numFmtId="0" fontId="0" fillId="4" borderId="38" xfId="0" applyFill="1" applyBorder="1" applyAlignment="1" applyProtection="1">
      <alignment vertical="top" wrapText="1"/>
      <protection locked="0"/>
    </xf>
    <xf numFmtId="4" fontId="8" fillId="3" borderId="22" xfId="0" applyNumberFormat="1" applyFont="1" applyFill="1" applyBorder="1" applyAlignment="1">
      <alignment vertical="top"/>
    </xf>
    <xf numFmtId="0" fontId="16" fillId="0" borderId="33" xfId="0" applyNumberFormat="1" applyFont="1" applyBorder="1" applyAlignment="1">
      <alignment horizontal="left" vertical="top" wrapText="1"/>
    </xf>
    <xf numFmtId="0" fontId="17" fillId="0" borderId="26" xfId="0" applyNumberFormat="1" applyFont="1" applyBorder="1" applyAlignment="1">
      <alignment horizontal="left" vertical="top" wrapText="1"/>
    </xf>
    <xf numFmtId="0" fontId="18" fillId="0" borderId="33" xfId="0" quotePrefix="1" applyNumberFormat="1" applyFont="1" applyBorder="1" applyAlignment="1">
      <alignment horizontal="left" vertical="top" wrapText="1"/>
    </xf>
    <xf numFmtId="0" fontId="0" fillId="3" borderId="39" xfId="0" applyNumberFormat="1" applyFill="1" applyBorder="1" applyAlignment="1">
      <alignment horizontal="left" vertical="top" wrapText="1"/>
    </xf>
    <xf numFmtId="0" fontId="17" fillId="0" borderId="33" xfId="0" applyNumberFormat="1" applyFont="1" applyBorder="1" applyAlignment="1">
      <alignment horizontal="left" vertical="top" wrapText="1"/>
    </xf>
    <xf numFmtId="0" fontId="17" fillId="0" borderId="10" xfId="0" applyNumberFormat="1" applyFont="1" applyBorder="1" applyAlignment="1">
      <alignment horizontal="left" vertical="top" wrapText="1"/>
    </xf>
    <xf numFmtId="49" fontId="0" fillId="0" borderId="0" xfId="0" applyNumberFormat="1" applyAlignment="1">
      <alignment horizontal="left" vertical="top" wrapText="1"/>
    </xf>
    <xf numFmtId="49" fontId="8" fillId="3" borderId="12" xfId="0" applyNumberFormat="1" applyFont="1" applyFill="1" applyBorder="1" applyAlignment="1">
      <alignment horizontal="left" vertical="top" wrapText="1"/>
    </xf>
    <xf numFmtId="0" fontId="0" fillId="0" borderId="0" xfId="0" applyAlignment="1">
      <alignment horizontal="left" vertical="top" wrapText="1"/>
    </xf>
    <xf numFmtId="0" fontId="0" fillId="4" borderId="18" xfId="0" applyFill="1" applyBorder="1" applyAlignment="1" applyProtection="1">
      <alignment horizontal="left" vertical="top" wrapText="1"/>
      <protection locked="0"/>
    </xf>
    <xf numFmtId="0" fontId="0" fillId="4" borderId="0" xfId="0" applyFill="1" applyBorder="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49" fontId="0" fillId="0" borderId="0" xfId="0" applyNumberFormat="1" applyAlignment="1">
      <alignment horizontal="left" wrapText="1"/>
    </xf>
  </cellXfs>
  <cellStyles count="2">
    <cellStyle name="Normální" xfId="0" builtinId="0"/>
    <cellStyle name="normální 2" xfId="1" xr:uid="{CB723526-0CCC-4FA9-84AC-0CDDA71C1EE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Stavitel\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E439F-DAEF-42BC-9C10-F42D4B76DD44}">
  <dimension ref="A1:G2"/>
  <sheetViews>
    <sheetView tabSelected="1" workbookViewId="0">
      <selection activeCell="B14" sqref="B14"/>
    </sheetView>
  </sheetViews>
  <sheetFormatPr defaultRowHeight="12.75" x14ac:dyDescent="0.2"/>
  <sheetData>
    <row r="1" spans="1:7" x14ac:dyDescent="0.2">
      <c r="A1" s="35" t="s">
        <v>38</v>
      </c>
    </row>
    <row r="2" spans="1:7" ht="57.75" customHeight="1" x14ac:dyDescent="0.2">
      <c r="A2" s="78" t="s">
        <v>39</v>
      </c>
      <c r="B2" s="78"/>
      <c r="C2" s="78"/>
      <c r="D2" s="78"/>
      <c r="E2" s="78"/>
      <c r="F2" s="78"/>
      <c r="G2" s="78"/>
    </row>
  </sheetData>
  <mergeCells count="1">
    <mergeCell ref="A2:G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A9284-1C82-400B-AB23-BF04761480EC}">
  <sheetPr codeName="List5112">
    <tabColor rgb="FF66FF66"/>
  </sheetPr>
  <dimension ref="A1:O57"/>
  <sheetViews>
    <sheetView showGridLines="0" topLeftCell="B23" zoomScaleNormal="100" zoomScaleSheetLayoutView="75" workbookViewId="0">
      <selection activeCell="H32" sqref="H32"/>
    </sheetView>
  </sheetViews>
  <sheetFormatPr defaultColWidth="9" defaultRowHeight="12.75" x14ac:dyDescent="0.2"/>
  <cols>
    <col min="1" max="1" width="8.42578125" hidden="1" customWidth="1"/>
    <col min="2" max="2" width="9.140625" customWidth="1"/>
    <col min="3" max="3" width="7.42578125" customWidth="1"/>
    <col min="4" max="4" width="13.42578125" customWidth="1"/>
    <col min="5" max="5" width="12.140625" customWidth="1"/>
    <col min="6" max="6" width="11.42578125" customWidth="1"/>
    <col min="7" max="7" width="12.7109375" style="1" customWidth="1"/>
    <col min="8" max="8" width="12.7109375" customWidth="1"/>
    <col min="9" max="9" width="12.7109375" style="1" customWidth="1"/>
    <col min="10" max="10" width="6.7109375" style="1" customWidth="1"/>
    <col min="11" max="11" width="4.28515625" customWidth="1"/>
    <col min="12" max="15" width="10.7109375" customWidth="1"/>
  </cols>
  <sheetData>
    <row r="1" spans="1:15" ht="33.75" customHeight="1" x14ac:dyDescent="0.2">
      <c r="A1" s="71" t="s">
        <v>36</v>
      </c>
      <c r="B1" s="91" t="s">
        <v>42</v>
      </c>
      <c r="C1" s="92"/>
      <c r="D1" s="92"/>
      <c r="E1" s="92"/>
      <c r="F1" s="92"/>
      <c r="G1" s="92"/>
      <c r="H1" s="92"/>
      <c r="I1" s="92"/>
      <c r="J1" s="93"/>
    </row>
    <row r="2" spans="1:15" ht="23.25" customHeight="1" x14ac:dyDescent="0.2">
      <c r="A2" s="4"/>
      <c r="B2" s="105" t="s">
        <v>40</v>
      </c>
      <c r="C2" s="106"/>
      <c r="D2" s="107" t="s">
        <v>46</v>
      </c>
      <c r="E2" s="108"/>
      <c r="F2" s="108"/>
      <c r="G2" s="108"/>
      <c r="H2" s="108"/>
      <c r="I2" s="108"/>
      <c r="J2" s="109"/>
      <c r="O2" s="2"/>
    </row>
    <row r="3" spans="1:15" ht="23.25" customHeight="1" x14ac:dyDescent="0.2">
      <c r="A3" s="4"/>
      <c r="B3" s="110" t="s">
        <v>45</v>
      </c>
      <c r="C3" s="111"/>
      <c r="D3" s="112" t="s">
        <v>43</v>
      </c>
      <c r="E3" s="113"/>
      <c r="F3" s="113"/>
      <c r="G3" s="113"/>
      <c r="H3" s="113"/>
      <c r="I3" s="113"/>
      <c r="J3" s="114"/>
    </row>
    <row r="4" spans="1:15" ht="23.25" hidden="1" customHeight="1" x14ac:dyDescent="0.2">
      <c r="A4" s="4"/>
      <c r="B4" s="115" t="s">
        <v>44</v>
      </c>
      <c r="C4" s="116"/>
      <c r="D4" s="117"/>
      <c r="E4" s="117"/>
      <c r="F4" s="118"/>
      <c r="G4" s="119"/>
      <c r="H4" s="118"/>
      <c r="I4" s="119"/>
      <c r="J4" s="120"/>
    </row>
    <row r="5" spans="1:15" ht="24" customHeight="1" x14ac:dyDescent="0.2">
      <c r="A5" s="4"/>
      <c r="B5" s="45" t="s">
        <v>21</v>
      </c>
      <c r="C5" s="5"/>
      <c r="D5" s="121" t="s">
        <v>47</v>
      </c>
      <c r="E5" s="25"/>
      <c r="F5" s="25"/>
      <c r="G5" s="25"/>
      <c r="H5" s="27" t="s">
        <v>33</v>
      </c>
      <c r="I5" s="121" t="s">
        <v>50</v>
      </c>
      <c r="J5" s="11"/>
    </row>
    <row r="6" spans="1:15" ht="15.75" customHeight="1" x14ac:dyDescent="0.2">
      <c r="A6" s="4"/>
      <c r="B6" s="39"/>
      <c r="C6" s="25"/>
      <c r="D6" s="121" t="s">
        <v>48</v>
      </c>
      <c r="E6" s="25"/>
      <c r="F6" s="25"/>
      <c r="G6" s="25"/>
      <c r="H6" s="27" t="s">
        <v>34</v>
      </c>
      <c r="I6" s="121" t="s">
        <v>51</v>
      </c>
      <c r="J6" s="11"/>
    </row>
    <row r="7" spans="1:15" ht="15.75" customHeight="1" x14ac:dyDescent="0.2">
      <c r="A7" s="4"/>
      <c r="B7" s="40"/>
      <c r="C7" s="122" t="s">
        <v>49</v>
      </c>
      <c r="D7" s="104" t="s">
        <v>43</v>
      </c>
      <c r="E7" s="32"/>
      <c r="F7" s="32"/>
      <c r="G7" s="32"/>
      <c r="H7" s="34"/>
      <c r="I7" s="32"/>
      <c r="J7" s="49"/>
    </row>
    <row r="8" spans="1:15" ht="24" hidden="1" customHeight="1" x14ac:dyDescent="0.2">
      <c r="A8" s="4"/>
      <c r="B8" s="45" t="s">
        <v>19</v>
      </c>
      <c r="C8" s="5"/>
      <c r="D8" s="33"/>
      <c r="E8" s="5"/>
      <c r="F8" s="5"/>
      <c r="G8" s="43"/>
      <c r="H8" s="27" t="s">
        <v>33</v>
      </c>
      <c r="I8" s="31"/>
      <c r="J8" s="11"/>
    </row>
    <row r="9" spans="1:15" ht="15.75" hidden="1" customHeight="1" x14ac:dyDescent="0.2">
      <c r="A9" s="4"/>
      <c r="B9" s="4"/>
      <c r="C9" s="5"/>
      <c r="D9" s="33"/>
      <c r="E9" s="5"/>
      <c r="F9" s="5"/>
      <c r="G9" s="43"/>
      <c r="H9" s="27" t="s">
        <v>34</v>
      </c>
      <c r="I9" s="31"/>
      <c r="J9" s="11"/>
    </row>
    <row r="10" spans="1:15" ht="15.75" hidden="1" customHeight="1" x14ac:dyDescent="0.2">
      <c r="A10" s="4"/>
      <c r="B10" s="50"/>
      <c r="C10" s="26"/>
      <c r="D10" s="44"/>
      <c r="E10" s="53"/>
      <c r="F10" s="53"/>
      <c r="G10" s="51"/>
      <c r="H10" s="51"/>
      <c r="I10" s="52"/>
      <c r="J10" s="49"/>
    </row>
    <row r="11" spans="1:15" ht="24" customHeight="1" x14ac:dyDescent="0.2">
      <c r="A11" s="4"/>
      <c r="B11" s="45" t="s">
        <v>18</v>
      </c>
      <c r="C11" s="5"/>
      <c r="D11" s="123"/>
      <c r="E11" s="123"/>
      <c r="F11" s="123"/>
      <c r="G11" s="123"/>
      <c r="H11" s="27" t="s">
        <v>33</v>
      </c>
      <c r="I11" s="127"/>
      <c r="J11" s="11"/>
    </row>
    <row r="12" spans="1:15" ht="15.75" customHeight="1" x14ac:dyDescent="0.2">
      <c r="A12" s="4"/>
      <c r="B12" s="39"/>
      <c r="C12" s="25"/>
      <c r="D12" s="124"/>
      <c r="E12" s="124"/>
      <c r="F12" s="124"/>
      <c r="G12" s="124"/>
      <c r="H12" s="27" t="s">
        <v>34</v>
      </c>
      <c r="I12" s="127"/>
      <c r="J12" s="11"/>
    </row>
    <row r="13" spans="1:15" ht="15.75" customHeight="1" x14ac:dyDescent="0.2">
      <c r="A13" s="4"/>
      <c r="B13" s="40"/>
      <c r="C13" s="126"/>
      <c r="D13" s="125"/>
      <c r="E13" s="125"/>
      <c r="F13" s="125"/>
      <c r="G13" s="125"/>
      <c r="H13" s="28"/>
      <c r="I13" s="32"/>
      <c r="J13" s="49"/>
    </row>
    <row r="14" spans="1:15" ht="24" hidden="1" customHeight="1" x14ac:dyDescent="0.2">
      <c r="A14" s="4"/>
      <c r="B14" s="64" t="s">
        <v>20</v>
      </c>
      <c r="C14" s="65"/>
      <c r="D14" s="66"/>
      <c r="E14" s="67"/>
      <c r="F14" s="67"/>
      <c r="G14" s="67"/>
      <c r="H14" s="68"/>
      <c r="I14" s="67"/>
      <c r="J14" s="69"/>
    </row>
    <row r="15" spans="1:15" ht="32.25" customHeight="1" x14ac:dyDescent="0.2">
      <c r="A15" s="4"/>
      <c r="B15" s="50" t="s">
        <v>31</v>
      </c>
      <c r="C15" s="70"/>
      <c r="D15" s="51"/>
      <c r="E15" s="83"/>
      <c r="F15" s="83"/>
      <c r="G15" s="98"/>
      <c r="H15" s="98"/>
      <c r="I15" s="98" t="s">
        <v>28</v>
      </c>
      <c r="J15" s="99"/>
    </row>
    <row r="16" spans="1:15" ht="23.25" customHeight="1" x14ac:dyDescent="0.2">
      <c r="A16" s="192" t="s">
        <v>23</v>
      </c>
      <c r="B16" s="193" t="s">
        <v>23</v>
      </c>
      <c r="C16" s="56"/>
      <c r="D16" s="57"/>
      <c r="E16" s="80"/>
      <c r="F16" s="81"/>
      <c r="G16" s="80"/>
      <c r="H16" s="81"/>
      <c r="I16" s="80">
        <f>SUMIF(F47:F53,A16,I47:I53)+SUMIF(F47:F53,"PSU",I47:I53)</f>
        <v>0</v>
      </c>
      <c r="J16" s="82"/>
    </row>
    <row r="17" spans="1:10" ht="23.25" customHeight="1" x14ac:dyDescent="0.2">
      <c r="A17" s="192" t="s">
        <v>24</v>
      </c>
      <c r="B17" s="193" t="s">
        <v>24</v>
      </c>
      <c r="C17" s="56"/>
      <c r="D17" s="57"/>
      <c r="E17" s="80"/>
      <c r="F17" s="81"/>
      <c r="G17" s="80"/>
      <c r="H17" s="81"/>
      <c r="I17" s="80">
        <f>SUMIF(F47:F53,A17,I47:I53)</f>
        <v>0</v>
      </c>
      <c r="J17" s="82"/>
    </row>
    <row r="18" spans="1:10" ht="23.25" customHeight="1" x14ac:dyDescent="0.2">
      <c r="A18" s="192" t="s">
        <v>25</v>
      </c>
      <c r="B18" s="193" t="s">
        <v>25</v>
      </c>
      <c r="C18" s="56"/>
      <c r="D18" s="57"/>
      <c r="E18" s="80"/>
      <c r="F18" s="81"/>
      <c r="G18" s="80"/>
      <c r="H18" s="81"/>
      <c r="I18" s="80">
        <f>SUMIF(F47:F53,A18,I47:I53)</f>
        <v>0</v>
      </c>
      <c r="J18" s="82"/>
    </row>
    <row r="19" spans="1:10" ht="23.25" customHeight="1" x14ac:dyDescent="0.2">
      <c r="A19" s="192" t="s">
        <v>69</v>
      </c>
      <c r="B19" s="193" t="s">
        <v>26</v>
      </c>
      <c r="C19" s="56"/>
      <c r="D19" s="57"/>
      <c r="E19" s="80"/>
      <c r="F19" s="81"/>
      <c r="G19" s="80"/>
      <c r="H19" s="81"/>
      <c r="I19" s="80">
        <f>SUMIF(F47:F53,A19,I47:I53)</f>
        <v>0</v>
      </c>
      <c r="J19" s="82"/>
    </row>
    <row r="20" spans="1:10" ht="23.25" customHeight="1" x14ac:dyDescent="0.2">
      <c r="A20" s="192" t="s">
        <v>70</v>
      </c>
      <c r="B20" s="193" t="s">
        <v>27</v>
      </c>
      <c r="C20" s="56"/>
      <c r="D20" s="57"/>
      <c r="E20" s="80"/>
      <c r="F20" s="81"/>
      <c r="G20" s="80"/>
      <c r="H20" s="81"/>
      <c r="I20" s="80">
        <f>SUMIF(F47:F53,A20,I47:I53)</f>
        <v>0</v>
      </c>
      <c r="J20" s="82"/>
    </row>
    <row r="21" spans="1:10" ht="23.25" customHeight="1" x14ac:dyDescent="0.2">
      <c r="A21" s="4"/>
      <c r="B21" s="72" t="s">
        <v>28</v>
      </c>
      <c r="C21" s="73"/>
      <c r="D21" s="74"/>
      <c r="E21" s="89"/>
      <c r="F21" s="97"/>
      <c r="G21" s="89"/>
      <c r="H21" s="97"/>
      <c r="I21" s="89">
        <f>SUM(I16:J20)</f>
        <v>0</v>
      </c>
      <c r="J21" s="90"/>
    </row>
    <row r="22" spans="1:10" ht="33" customHeight="1" x14ac:dyDescent="0.2">
      <c r="A22" s="4"/>
      <c r="B22" s="63" t="s">
        <v>32</v>
      </c>
      <c r="C22" s="56"/>
      <c r="D22" s="57"/>
      <c r="E22" s="62"/>
      <c r="F22" s="59"/>
      <c r="G22" s="48"/>
      <c r="H22" s="48"/>
      <c r="I22" s="48"/>
      <c r="J22" s="60"/>
    </row>
    <row r="23" spans="1:10" ht="23.25" customHeight="1" x14ac:dyDescent="0.2">
      <c r="A23" s="4"/>
      <c r="B23" s="55" t="s">
        <v>11</v>
      </c>
      <c r="C23" s="56"/>
      <c r="D23" s="57"/>
      <c r="E23" s="58">
        <v>12</v>
      </c>
      <c r="F23" s="59" t="s">
        <v>0</v>
      </c>
      <c r="G23" s="87">
        <f>ZakladDPHSniVypocet</f>
        <v>0</v>
      </c>
      <c r="H23" s="88"/>
      <c r="I23" s="88"/>
      <c r="J23" s="60" t="str">
        <f t="shared" ref="J23:J28" si="0">Mena</f>
        <v>CZK</v>
      </c>
    </row>
    <row r="24" spans="1:10" ht="23.25" customHeight="1" x14ac:dyDescent="0.2">
      <c r="A24" s="4"/>
      <c r="B24" s="55" t="s">
        <v>12</v>
      </c>
      <c r="C24" s="56"/>
      <c r="D24" s="57"/>
      <c r="E24" s="58">
        <f>SazbaDPH1</f>
        <v>12</v>
      </c>
      <c r="F24" s="59" t="s">
        <v>0</v>
      </c>
      <c r="G24" s="85">
        <f>ZakladDPHSni*SazbaDPH1/100</f>
        <v>0</v>
      </c>
      <c r="H24" s="86"/>
      <c r="I24" s="86"/>
      <c r="J24" s="60" t="str">
        <f t="shared" si="0"/>
        <v>CZK</v>
      </c>
    </row>
    <row r="25" spans="1:10" ht="23.25" customHeight="1" x14ac:dyDescent="0.2">
      <c r="A25" s="4"/>
      <c r="B25" s="55" t="s">
        <v>13</v>
      </c>
      <c r="C25" s="56"/>
      <c r="D25" s="57"/>
      <c r="E25" s="58">
        <v>21</v>
      </c>
      <c r="F25" s="59" t="s">
        <v>0</v>
      </c>
      <c r="G25" s="87">
        <f>ZakladDPHZaklVypocet</f>
        <v>0</v>
      </c>
      <c r="H25" s="88"/>
      <c r="I25" s="88"/>
      <c r="J25" s="60" t="str">
        <f t="shared" si="0"/>
        <v>CZK</v>
      </c>
    </row>
    <row r="26" spans="1:10" ht="23.25" customHeight="1" x14ac:dyDescent="0.2">
      <c r="A26" s="4"/>
      <c r="B26" s="47" t="s">
        <v>14</v>
      </c>
      <c r="C26" s="22"/>
      <c r="D26" s="18"/>
      <c r="E26" s="41">
        <f>SazbaDPH2</f>
        <v>21</v>
      </c>
      <c r="F26" s="42" t="s">
        <v>0</v>
      </c>
      <c r="G26" s="94">
        <f>ZakladDPHZakl*SazbaDPH2/100</f>
        <v>0</v>
      </c>
      <c r="H26" s="95"/>
      <c r="I26" s="95"/>
      <c r="J26" s="54" t="str">
        <f t="shared" si="0"/>
        <v>CZK</v>
      </c>
    </row>
    <row r="27" spans="1:10" ht="23.25" customHeight="1" thickBot="1" x14ac:dyDescent="0.25">
      <c r="A27" s="4"/>
      <c r="B27" s="46" t="s">
        <v>4</v>
      </c>
      <c r="C27" s="20"/>
      <c r="D27" s="23"/>
      <c r="E27" s="20"/>
      <c r="F27" s="21"/>
      <c r="G27" s="96">
        <f>0</f>
        <v>0</v>
      </c>
      <c r="H27" s="96"/>
      <c r="I27" s="96"/>
      <c r="J27" s="61" t="str">
        <f t="shared" si="0"/>
        <v>CZK</v>
      </c>
    </row>
    <row r="28" spans="1:10" ht="27.75" hidden="1" customHeight="1" thickBot="1" x14ac:dyDescent="0.25">
      <c r="A28" s="4"/>
      <c r="B28" s="151" t="s">
        <v>22</v>
      </c>
      <c r="C28" s="152"/>
      <c r="D28" s="152"/>
      <c r="E28" s="153"/>
      <c r="F28" s="154"/>
      <c r="G28" s="155">
        <f>ZakladDPHSniVypocet+ZakladDPHZaklVypocet</f>
        <v>0</v>
      </c>
      <c r="H28" s="155"/>
      <c r="I28" s="155"/>
      <c r="J28" s="156" t="str">
        <f t="shared" si="0"/>
        <v>CZK</v>
      </c>
    </row>
    <row r="29" spans="1:10" ht="27.75" customHeight="1" thickBot="1" x14ac:dyDescent="0.25">
      <c r="A29" s="4"/>
      <c r="B29" s="151" t="s">
        <v>35</v>
      </c>
      <c r="C29" s="157"/>
      <c r="D29" s="157"/>
      <c r="E29" s="157"/>
      <c r="F29" s="157"/>
      <c r="G29" s="158">
        <f>ZakladDPHSni+DPHSni+ZakladDPHZakl+DPHZakl+Zaokrouhleni</f>
        <v>0</v>
      </c>
      <c r="H29" s="158"/>
      <c r="I29" s="158"/>
      <c r="J29" s="159" t="s">
        <v>54</v>
      </c>
    </row>
    <row r="30" spans="1:10" ht="12.75" customHeight="1" x14ac:dyDescent="0.2">
      <c r="A30" s="4"/>
      <c r="B30" s="4"/>
      <c r="C30" s="5"/>
      <c r="D30" s="5"/>
      <c r="E30" s="5"/>
      <c r="F30" s="5"/>
      <c r="G30" s="43"/>
      <c r="H30" s="5"/>
      <c r="I30" s="43"/>
      <c r="J30" s="12"/>
    </row>
    <row r="31" spans="1:10" ht="30" customHeight="1" x14ac:dyDescent="0.2">
      <c r="A31" s="4"/>
      <c r="B31" s="4"/>
      <c r="C31" s="5"/>
      <c r="D31" s="5"/>
      <c r="E31" s="5"/>
      <c r="F31" s="5"/>
      <c r="G31" s="43"/>
      <c r="H31" s="5"/>
      <c r="I31" s="43"/>
      <c r="J31" s="12"/>
    </row>
    <row r="32" spans="1:10" ht="18.75" customHeight="1" x14ac:dyDescent="0.2">
      <c r="A32" s="4"/>
      <c r="B32" s="24"/>
      <c r="C32" s="19" t="s">
        <v>10</v>
      </c>
      <c r="D32" s="37"/>
      <c r="E32" s="37"/>
      <c r="F32" s="19" t="s">
        <v>9</v>
      </c>
      <c r="G32" s="37"/>
      <c r="H32" s="38"/>
      <c r="I32" s="37"/>
      <c r="J32" s="12"/>
    </row>
    <row r="33" spans="1:10" ht="47.25" customHeight="1" x14ac:dyDescent="0.2">
      <c r="A33" s="4"/>
      <c r="B33" s="4"/>
      <c r="C33" s="5"/>
      <c r="D33" s="5"/>
      <c r="E33" s="5"/>
      <c r="F33" s="5"/>
      <c r="G33" s="43"/>
      <c r="H33" s="5"/>
      <c r="I33" s="43"/>
      <c r="J33" s="12"/>
    </row>
    <row r="34" spans="1:10" s="35" customFormat="1" ht="18.75" customHeight="1" x14ac:dyDescent="0.2">
      <c r="A34" s="29"/>
      <c r="B34" s="29"/>
      <c r="C34" s="30"/>
      <c r="D34" s="79"/>
      <c r="E34" s="79"/>
      <c r="F34" s="30"/>
      <c r="G34" s="79"/>
      <c r="H34" s="79"/>
      <c r="I34" s="79"/>
      <c r="J34" s="36"/>
    </row>
    <row r="35" spans="1:10" ht="12.75" customHeight="1" x14ac:dyDescent="0.2">
      <c r="A35" s="4"/>
      <c r="B35" s="4"/>
      <c r="C35" s="5"/>
      <c r="D35" s="84" t="s">
        <v>2</v>
      </c>
      <c r="E35" s="84"/>
      <c r="F35" s="5"/>
      <c r="G35" s="43"/>
      <c r="H35" s="13" t="s">
        <v>3</v>
      </c>
      <c r="I35" s="43"/>
      <c r="J35" s="12"/>
    </row>
    <row r="36" spans="1:10" ht="13.5" customHeight="1" thickBot="1" x14ac:dyDescent="0.25">
      <c r="A36" s="14"/>
      <c r="B36" s="14"/>
      <c r="C36" s="15"/>
      <c r="D36" s="15"/>
      <c r="E36" s="15"/>
      <c r="F36" s="15"/>
      <c r="G36" s="16"/>
      <c r="H36" s="15"/>
      <c r="I36" s="16"/>
      <c r="J36" s="17"/>
    </row>
    <row r="37" spans="1:10" ht="27" hidden="1" customHeight="1" x14ac:dyDescent="0.25">
      <c r="B37" s="75" t="s">
        <v>15</v>
      </c>
      <c r="C37" s="3"/>
      <c r="D37" s="3"/>
      <c r="E37" s="3"/>
      <c r="F37" s="143"/>
      <c r="G37" s="143"/>
      <c r="H37" s="143"/>
      <c r="I37" s="143"/>
      <c r="J37" s="3"/>
    </row>
    <row r="38" spans="1:10" ht="25.5" hidden="1" customHeight="1" x14ac:dyDescent="0.2">
      <c r="A38" s="130" t="s">
        <v>37</v>
      </c>
      <c r="B38" s="132" t="s">
        <v>16</v>
      </c>
      <c r="C38" s="133" t="s">
        <v>5</v>
      </c>
      <c r="D38" s="134"/>
      <c r="E38" s="134"/>
      <c r="F38" s="144" t="str">
        <f>B23</f>
        <v>Základ pro sníženou DPH</v>
      </c>
      <c r="G38" s="144" t="str">
        <f>B25</f>
        <v>Základ pro základní DPH</v>
      </c>
      <c r="H38" s="145" t="s">
        <v>17</v>
      </c>
      <c r="I38" s="145" t="s">
        <v>1</v>
      </c>
      <c r="J38" s="135" t="s">
        <v>0</v>
      </c>
    </row>
    <row r="39" spans="1:10" ht="25.5" hidden="1" customHeight="1" x14ac:dyDescent="0.2">
      <c r="A39" s="130">
        <v>1</v>
      </c>
      <c r="B39" s="136" t="s">
        <v>52</v>
      </c>
      <c r="C39" s="137" t="s">
        <v>46</v>
      </c>
      <c r="D39" s="138"/>
      <c r="E39" s="138"/>
      <c r="F39" s="146">
        <f>'Rozpočet Pol'!AC230</f>
        <v>0</v>
      </c>
      <c r="G39" s="147">
        <f>'Rozpočet Pol'!AD230</f>
        <v>0</v>
      </c>
      <c r="H39" s="148">
        <f>(F39*SazbaDPH1/100)+(G39*SazbaDPH2/100)</f>
        <v>0</v>
      </c>
      <c r="I39" s="148">
        <f>F39+G39+H39</f>
        <v>0</v>
      </c>
      <c r="J39" s="139" t="str">
        <f>IF(CenaCelkemVypocet=0,"",I39/CenaCelkemVypocet*100)</f>
        <v/>
      </c>
    </row>
    <row r="40" spans="1:10" ht="25.5" hidden="1" customHeight="1" x14ac:dyDescent="0.2">
      <c r="A40" s="130"/>
      <c r="B40" s="140" t="s">
        <v>53</v>
      </c>
      <c r="C40" s="141"/>
      <c r="D40" s="141"/>
      <c r="E40" s="142"/>
      <c r="F40" s="149">
        <f>SUMIF(A39:A39,"=1",F39:F39)</f>
        <v>0</v>
      </c>
      <c r="G40" s="150">
        <f>SUMIF(A39:A39,"=1",G39:G39)</f>
        <v>0</v>
      </c>
      <c r="H40" s="150">
        <f>SUMIF(A39:A39,"=1",H39:H39)</f>
        <v>0</v>
      </c>
      <c r="I40" s="150">
        <f>SUMIF(A39:A39,"=1",I39:I39)</f>
        <v>0</v>
      </c>
      <c r="J40" s="131">
        <f>SUMIF(A39:A39,"=1",J39:J39)</f>
        <v>0</v>
      </c>
    </row>
    <row r="44" spans="1:10" ht="15.75" x14ac:dyDescent="0.25">
      <c r="B44" s="160" t="s">
        <v>55</v>
      </c>
    </row>
    <row r="46" spans="1:10" ht="25.5" customHeight="1" x14ac:dyDescent="0.2">
      <c r="A46" s="161"/>
      <c r="B46" s="167" t="s">
        <v>16</v>
      </c>
      <c r="C46" s="167" t="s">
        <v>5</v>
      </c>
      <c r="D46" s="168"/>
      <c r="E46" s="168"/>
      <c r="F46" s="171" t="s">
        <v>56</v>
      </c>
      <c r="G46" s="171"/>
      <c r="H46" s="171"/>
      <c r="I46" s="172" t="s">
        <v>28</v>
      </c>
      <c r="J46" s="172"/>
    </row>
    <row r="47" spans="1:10" ht="25.5" customHeight="1" x14ac:dyDescent="0.2">
      <c r="A47" s="162"/>
      <c r="B47" s="173" t="s">
        <v>57</v>
      </c>
      <c r="C47" s="174" t="s">
        <v>58</v>
      </c>
      <c r="D47" s="175"/>
      <c r="E47" s="175"/>
      <c r="F47" s="179" t="s">
        <v>23</v>
      </c>
      <c r="G47" s="180"/>
      <c r="H47" s="180"/>
      <c r="I47" s="181">
        <f>'Rozpočet Pol'!G8</f>
        <v>0</v>
      </c>
      <c r="J47" s="181"/>
    </row>
    <row r="48" spans="1:10" ht="25.5" customHeight="1" x14ac:dyDescent="0.2">
      <c r="A48" s="162"/>
      <c r="B48" s="165" t="s">
        <v>59</v>
      </c>
      <c r="C48" s="164" t="s">
        <v>60</v>
      </c>
      <c r="D48" s="166"/>
      <c r="E48" s="166"/>
      <c r="F48" s="182" t="s">
        <v>24</v>
      </c>
      <c r="G48" s="183"/>
      <c r="H48" s="183"/>
      <c r="I48" s="184">
        <f>'Rozpočet Pol'!G31</f>
        <v>0</v>
      </c>
      <c r="J48" s="184"/>
    </row>
    <row r="49" spans="1:10" ht="25.5" customHeight="1" x14ac:dyDescent="0.2">
      <c r="A49" s="162"/>
      <c r="B49" s="165" t="s">
        <v>61</v>
      </c>
      <c r="C49" s="164" t="s">
        <v>62</v>
      </c>
      <c r="D49" s="166"/>
      <c r="E49" s="166"/>
      <c r="F49" s="182" t="s">
        <v>24</v>
      </c>
      <c r="G49" s="183"/>
      <c r="H49" s="183"/>
      <c r="I49" s="184">
        <f>'Rozpočet Pol'!G48</f>
        <v>0</v>
      </c>
      <c r="J49" s="184"/>
    </row>
    <row r="50" spans="1:10" ht="25.5" customHeight="1" x14ac:dyDescent="0.2">
      <c r="A50" s="162"/>
      <c r="B50" s="165" t="s">
        <v>63</v>
      </c>
      <c r="C50" s="164" t="s">
        <v>64</v>
      </c>
      <c r="D50" s="166"/>
      <c r="E50" s="166"/>
      <c r="F50" s="182" t="s">
        <v>24</v>
      </c>
      <c r="G50" s="183"/>
      <c r="H50" s="183"/>
      <c r="I50" s="184">
        <f>'Rozpočet Pol'!G106</f>
        <v>0</v>
      </c>
      <c r="J50" s="184"/>
    </row>
    <row r="51" spans="1:10" ht="25.5" customHeight="1" x14ac:dyDescent="0.2">
      <c r="A51" s="162"/>
      <c r="B51" s="165" t="s">
        <v>65</v>
      </c>
      <c r="C51" s="164" t="s">
        <v>66</v>
      </c>
      <c r="D51" s="166"/>
      <c r="E51" s="166"/>
      <c r="F51" s="182" t="s">
        <v>23</v>
      </c>
      <c r="G51" s="183"/>
      <c r="H51" s="183"/>
      <c r="I51" s="184">
        <f>'Rozpočet Pol'!G166</f>
        <v>0</v>
      </c>
      <c r="J51" s="184"/>
    </row>
    <row r="52" spans="1:10" ht="25.5" customHeight="1" x14ac:dyDescent="0.2">
      <c r="A52" s="162"/>
      <c r="B52" s="165" t="s">
        <v>67</v>
      </c>
      <c r="C52" s="164" t="s">
        <v>68</v>
      </c>
      <c r="D52" s="166"/>
      <c r="E52" s="166"/>
      <c r="F52" s="182" t="s">
        <v>25</v>
      </c>
      <c r="G52" s="183"/>
      <c r="H52" s="183"/>
      <c r="I52" s="184">
        <f>'Rozpočet Pol'!G198</f>
        <v>0</v>
      </c>
      <c r="J52" s="184"/>
    </row>
    <row r="53" spans="1:10" ht="25.5" customHeight="1" x14ac:dyDescent="0.2">
      <c r="A53" s="162"/>
      <c r="B53" s="176" t="s">
        <v>69</v>
      </c>
      <c r="C53" s="177" t="s">
        <v>26</v>
      </c>
      <c r="D53" s="178"/>
      <c r="E53" s="178"/>
      <c r="F53" s="185" t="s">
        <v>69</v>
      </c>
      <c r="G53" s="186"/>
      <c r="H53" s="186"/>
      <c r="I53" s="187">
        <f>'Rozpočet Pol'!G213</f>
        <v>0</v>
      </c>
      <c r="J53" s="187"/>
    </row>
    <row r="54" spans="1:10" ht="25.5" customHeight="1" x14ac:dyDescent="0.2">
      <c r="A54" s="163"/>
      <c r="B54" s="169" t="s">
        <v>1</v>
      </c>
      <c r="C54" s="169"/>
      <c r="D54" s="170"/>
      <c r="E54" s="170"/>
      <c r="F54" s="188"/>
      <c r="G54" s="189"/>
      <c r="H54" s="189"/>
      <c r="I54" s="190">
        <f>SUM(I47:I53)</f>
        <v>0</v>
      </c>
      <c r="J54" s="190"/>
    </row>
    <row r="55" spans="1:10" x14ac:dyDescent="0.2">
      <c r="F55" s="191"/>
      <c r="G55" s="129"/>
      <c r="H55" s="191"/>
      <c r="I55" s="129"/>
      <c r="J55" s="129"/>
    </row>
    <row r="56" spans="1:10" x14ac:dyDescent="0.2">
      <c r="F56" s="191"/>
      <c r="G56" s="129"/>
      <c r="H56" s="191"/>
      <c r="I56" s="129"/>
      <c r="J56" s="129"/>
    </row>
    <row r="57" spans="1:10" x14ac:dyDescent="0.2">
      <c r="F57" s="191"/>
      <c r="G57" s="129"/>
      <c r="H57" s="191"/>
      <c r="I57" s="129"/>
      <c r="J57" s="129"/>
    </row>
  </sheetData>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55">
    <mergeCell ref="I54:J54"/>
    <mergeCell ref="I51:J51"/>
    <mergeCell ref="C51:E51"/>
    <mergeCell ref="I52:J52"/>
    <mergeCell ref="C52:E52"/>
    <mergeCell ref="I53:J53"/>
    <mergeCell ref="C53:E53"/>
    <mergeCell ref="I48:J48"/>
    <mergeCell ref="C48:E48"/>
    <mergeCell ref="I49:J49"/>
    <mergeCell ref="C49:E49"/>
    <mergeCell ref="I50:J50"/>
    <mergeCell ref="C50:E50"/>
    <mergeCell ref="D3:J3"/>
    <mergeCell ref="C39:E39"/>
    <mergeCell ref="B40:E40"/>
    <mergeCell ref="I46:J46"/>
    <mergeCell ref="I47:J47"/>
    <mergeCell ref="C47:E47"/>
    <mergeCell ref="G28:I28"/>
    <mergeCell ref="G15:H15"/>
    <mergeCell ref="I15:J15"/>
    <mergeCell ref="E16:F16"/>
    <mergeCell ref="D12:G12"/>
    <mergeCell ref="D13:G13"/>
    <mergeCell ref="D34:E34"/>
    <mergeCell ref="B1:J1"/>
    <mergeCell ref="G26:I26"/>
    <mergeCell ref="G27:I27"/>
    <mergeCell ref="G29:I29"/>
    <mergeCell ref="G25:I25"/>
    <mergeCell ref="I16:J16"/>
    <mergeCell ref="I19:J19"/>
    <mergeCell ref="E21:F21"/>
    <mergeCell ref="G21:H21"/>
    <mergeCell ref="D11:G11"/>
    <mergeCell ref="D35:E35"/>
    <mergeCell ref="G24:I24"/>
    <mergeCell ref="G23:I23"/>
    <mergeCell ref="E19:F19"/>
    <mergeCell ref="E20:F20"/>
    <mergeCell ref="I20:J20"/>
    <mergeCell ref="I21:J21"/>
    <mergeCell ref="G19:H19"/>
    <mergeCell ref="G20:H20"/>
    <mergeCell ref="G34:I34"/>
    <mergeCell ref="D2:J2"/>
    <mergeCell ref="E17:F17"/>
    <mergeCell ref="G16:H16"/>
    <mergeCell ref="G17:H17"/>
    <mergeCell ref="G18:H18"/>
    <mergeCell ref="I17:J17"/>
    <mergeCell ref="I18:J18"/>
    <mergeCell ref="E18:F18"/>
    <mergeCell ref="E15:F15"/>
  </mergeCells>
  <phoneticPr fontId="0" type="noConversion"/>
  <pageMargins left="0.39370078740157483" right="0.19685039370078741" top="0.59055118110236227" bottom="0.39370078740157483" header="0" footer="0.19685039370078741"/>
  <pageSetup paperSize="9" fitToHeight="9999" orientation="portrait" horizontalDpi="300" verticalDpi="300" r:id="rId2"/>
  <headerFooter alignWithMargins="0">
    <oddFooter>&amp;L&amp;9Zpracováno programem &amp;"Arial CE,Tučné"RTS Stavitel +,  © RTS, a.s.&amp;R&amp;9Stránka &amp;P z &amp;N</oddFooter>
  </headerFooter>
  <rowBreaks count="1" manualBreakCount="1">
    <brk id="36" max="9"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407FE-2FD1-4DF6-AAA7-0453A39BA220}">
  <sheetPr codeName="List4">
    <tabColor rgb="FFFF9966"/>
  </sheetPr>
  <dimension ref="A1:G5"/>
  <sheetViews>
    <sheetView workbookViewId="0">
      <selection activeCell="A5" sqref="A5:IV5"/>
    </sheetView>
  </sheetViews>
  <sheetFormatPr defaultRowHeight="12.75" x14ac:dyDescent="0.2"/>
  <cols>
    <col min="1" max="1" width="4.28515625" style="6" customWidth="1"/>
    <col min="2" max="2" width="14.42578125" style="6" customWidth="1"/>
    <col min="3" max="3" width="38.28515625" style="10" customWidth="1"/>
    <col min="4" max="4" width="4.5703125" style="6" customWidth="1"/>
    <col min="5" max="5" width="10.5703125" style="6" customWidth="1"/>
    <col min="6" max="6" width="9.85546875" style="6" customWidth="1"/>
    <col min="7" max="7" width="12.7109375" style="6" customWidth="1"/>
    <col min="8" max="16384" width="9.140625" style="6"/>
  </cols>
  <sheetData>
    <row r="1" spans="1:7" ht="15.75" x14ac:dyDescent="0.2">
      <c r="A1" s="100" t="s">
        <v>6</v>
      </c>
      <c r="B1" s="100"/>
      <c r="C1" s="101"/>
      <c r="D1" s="100"/>
      <c r="E1" s="100"/>
      <c r="F1" s="100"/>
      <c r="G1" s="100"/>
    </row>
    <row r="2" spans="1:7" ht="24.95" customHeight="1" x14ac:dyDescent="0.2">
      <c r="A2" s="77" t="s">
        <v>41</v>
      </c>
      <c r="B2" s="76"/>
      <c r="C2" s="102"/>
      <c r="D2" s="102"/>
      <c r="E2" s="102"/>
      <c r="F2" s="102"/>
      <c r="G2" s="103"/>
    </row>
    <row r="3" spans="1:7" ht="24.95" hidden="1" customHeight="1" x14ac:dyDescent="0.2">
      <c r="A3" s="77" t="s">
        <v>7</v>
      </c>
      <c r="B3" s="76"/>
      <c r="C3" s="102"/>
      <c r="D3" s="102"/>
      <c r="E3" s="102"/>
      <c r="F3" s="102"/>
      <c r="G3" s="103"/>
    </row>
    <row r="4" spans="1:7" ht="24.95" hidden="1" customHeight="1" x14ac:dyDescent="0.2">
      <c r="A4" s="77" t="s">
        <v>8</v>
      </c>
      <c r="B4" s="76"/>
      <c r="C4" s="102"/>
      <c r="D4" s="102"/>
      <c r="E4" s="102"/>
      <c r="F4" s="102"/>
      <c r="G4" s="103"/>
    </row>
    <row r="5" spans="1:7" hidden="1" x14ac:dyDescent="0.2">
      <c r="B5" s="7"/>
      <c r="C5" s="8"/>
      <c r="D5" s="9"/>
    </row>
  </sheetData>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CE,Tučné"RTS Stavitel +,  © RTS, a.s.&amp;R&amp;"Arial,Obyčejné"Strana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E780A-2183-4FA9-A4D7-C63C279AF56C}">
  <sheetPr>
    <outlinePr summaryBelow="0"/>
  </sheetPr>
  <dimension ref="A1:BH240"/>
  <sheetViews>
    <sheetView workbookViewId="0">
      <selection sqref="A1:G1"/>
    </sheetView>
  </sheetViews>
  <sheetFormatPr defaultRowHeight="12.75" outlineLevelRow="1" x14ac:dyDescent="0.2"/>
  <cols>
    <col min="1" max="1" width="4.28515625" customWidth="1"/>
    <col min="2" max="2" width="14.42578125" style="128" customWidth="1"/>
    <col min="3" max="3" width="38.28515625" style="128" customWidth="1"/>
    <col min="4" max="4" width="4.5703125" customWidth="1"/>
    <col min="5" max="5" width="10.5703125" customWidth="1"/>
    <col min="6" max="6" width="9.85546875" customWidth="1"/>
    <col min="7" max="7" width="12.7109375" customWidth="1"/>
    <col min="8" max="21" width="0" hidden="1" customWidth="1"/>
    <col min="29" max="39" width="0" hidden="1" customWidth="1"/>
    <col min="53" max="53" width="73.42578125" customWidth="1"/>
  </cols>
  <sheetData>
    <row r="1" spans="1:60" ht="15.75" customHeight="1" x14ac:dyDescent="0.25">
      <c r="A1" s="194" t="s">
        <v>6</v>
      </c>
      <c r="B1" s="194"/>
      <c r="C1" s="194"/>
      <c r="D1" s="194"/>
      <c r="E1" s="194"/>
      <c r="F1" s="194"/>
      <c r="G1" s="194"/>
      <c r="AE1" t="s">
        <v>72</v>
      </c>
    </row>
    <row r="2" spans="1:60" ht="24.95" customHeight="1" x14ac:dyDescent="0.2">
      <c r="A2" s="201" t="s">
        <v>71</v>
      </c>
      <c r="B2" s="195"/>
      <c r="C2" s="196" t="s">
        <v>46</v>
      </c>
      <c r="D2" s="197"/>
      <c r="E2" s="197"/>
      <c r="F2" s="197"/>
      <c r="G2" s="203"/>
      <c r="AE2" t="s">
        <v>73</v>
      </c>
    </row>
    <row r="3" spans="1:60" ht="24.95" customHeight="1" x14ac:dyDescent="0.2">
      <c r="A3" s="202" t="s">
        <v>7</v>
      </c>
      <c r="B3" s="200"/>
      <c r="C3" s="198" t="s">
        <v>43</v>
      </c>
      <c r="D3" s="199"/>
      <c r="E3" s="199"/>
      <c r="F3" s="199"/>
      <c r="G3" s="204"/>
      <c r="AE3" t="s">
        <v>74</v>
      </c>
    </row>
    <row r="4" spans="1:60" ht="24.95" hidden="1" customHeight="1" x14ac:dyDescent="0.2">
      <c r="A4" s="202" t="s">
        <v>8</v>
      </c>
      <c r="B4" s="200"/>
      <c r="C4" s="198"/>
      <c r="D4" s="199"/>
      <c r="E4" s="199"/>
      <c r="F4" s="199"/>
      <c r="G4" s="204"/>
      <c r="AE4" t="s">
        <v>75</v>
      </c>
    </row>
    <row r="5" spans="1:60" hidden="1" x14ac:dyDescent="0.2">
      <c r="A5" s="205" t="s">
        <v>76</v>
      </c>
      <c r="B5" s="206"/>
      <c r="C5" s="207"/>
      <c r="D5" s="208"/>
      <c r="E5" s="208"/>
      <c r="F5" s="208"/>
      <c r="G5" s="209"/>
      <c r="AE5" t="s">
        <v>77</v>
      </c>
    </row>
    <row r="7" spans="1:60" ht="38.25" x14ac:dyDescent="0.2">
      <c r="A7" s="215" t="s">
        <v>78</v>
      </c>
      <c r="B7" s="216" t="s">
        <v>79</v>
      </c>
      <c r="C7" s="216" t="s">
        <v>80</v>
      </c>
      <c r="D7" s="215" t="s">
        <v>81</v>
      </c>
      <c r="E7" s="215" t="s">
        <v>82</v>
      </c>
      <c r="F7" s="210" t="s">
        <v>83</v>
      </c>
      <c r="G7" s="239" t="s">
        <v>28</v>
      </c>
      <c r="H7" s="240" t="s">
        <v>29</v>
      </c>
      <c r="I7" s="240" t="s">
        <v>84</v>
      </c>
      <c r="J7" s="240" t="s">
        <v>30</v>
      </c>
      <c r="K7" s="240" t="s">
        <v>85</v>
      </c>
      <c r="L7" s="240" t="s">
        <v>86</v>
      </c>
      <c r="M7" s="240" t="s">
        <v>87</v>
      </c>
      <c r="N7" s="240" t="s">
        <v>88</v>
      </c>
      <c r="O7" s="240" t="s">
        <v>89</v>
      </c>
      <c r="P7" s="240" t="s">
        <v>90</v>
      </c>
      <c r="Q7" s="240" t="s">
        <v>91</v>
      </c>
      <c r="R7" s="240" t="s">
        <v>92</v>
      </c>
      <c r="S7" s="240" t="s">
        <v>93</v>
      </c>
      <c r="T7" s="240" t="s">
        <v>94</v>
      </c>
      <c r="U7" s="218" t="s">
        <v>95</v>
      </c>
    </row>
    <row r="8" spans="1:60" x14ac:dyDescent="0.2">
      <c r="A8" s="241" t="s">
        <v>96</v>
      </c>
      <c r="B8" s="242" t="s">
        <v>57</v>
      </c>
      <c r="C8" s="243" t="s">
        <v>58</v>
      </c>
      <c r="D8" s="217"/>
      <c r="E8" s="244"/>
      <c r="F8" s="245"/>
      <c r="G8" s="245">
        <f>SUMIF(AE9:AE30,"&lt;&gt;NOR",G9:G30)</f>
        <v>0</v>
      </c>
      <c r="H8" s="245"/>
      <c r="I8" s="245">
        <f>SUM(I9:I30)</f>
        <v>0</v>
      </c>
      <c r="J8" s="245"/>
      <c r="K8" s="245">
        <f>SUM(K9:K30)</f>
        <v>0</v>
      </c>
      <c r="L8" s="245"/>
      <c r="M8" s="245">
        <f>SUM(M9:M30)</f>
        <v>0</v>
      </c>
      <c r="N8" s="217"/>
      <c r="O8" s="217">
        <f>SUM(O9:O30)</f>
        <v>30.89434</v>
      </c>
      <c r="P8" s="217"/>
      <c r="Q8" s="217">
        <f>SUM(Q9:Q30)</f>
        <v>0</v>
      </c>
      <c r="R8" s="217"/>
      <c r="S8" s="217"/>
      <c r="T8" s="241"/>
      <c r="U8" s="217">
        <f>SUM(U9:U30)</f>
        <v>269.67999999999995</v>
      </c>
      <c r="AE8" t="s">
        <v>97</v>
      </c>
    </row>
    <row r="9" spans="1:60" ht="22.5" outlineLevel="1" x14ac:dyDescent="0.2">
      <c r="A9" s="212">
        <v>1</v>
      </c>
      <c r="B9" s="219" t="s">
        <v>98</v>
      </c>
      <c r="C9" s="269" t="s">
        <v>99</v>
      </c>
      <c r="D9" s="221" t="s">
        <v>100</v>
      </c>
      <c r="E9" s="228">
        <v>1541</v>
      </c>
      <c r="F9" s="233">
        <f>H9+J9</f>
        <v>0</v>
      </c>
      <c r="G9" s="234">
        <f>ROUND(E9*F9,2)</f>
        <v>0</v>
      </c>
      <c r="H9" s="234"/>
      <c r="I9" s="234">
        <f>ROUND(E9*H9,2)</f>
        <v>0</v>
      </c>
      <c r="J9" s="234"/>
      <c r="K9" s="234">
        <f>ROUND(E9*J9,2)</f>
        <v>0</v>
      </c>
      <c r="L9" s="234">
        <v>12</v>
      </c>
      <c r="M9" s="234">
        <f>G9*(1+L9/100)</f>
        <v>0</v>
      </c>
      <c r="N9" s="221">
        <v>1.8380000000000001E-2</v>
      </c>
      <c r="O9" s="221">
        <f>ROUND(E9*N9,5)</f>
        <v>28.32358</v>
      </c>
      <c r="P9" s="221">
        <v>0</v>
      </c>
      <c r="Q9" s="221">
        <f>ROUND(E9*P9,5)</f>
        <v>0</v>
      </c>
      <c r="R9" s="221"/>
      <c r="S9" s="221"/>
      <c r="T9" s="222">
        <v>0.107</v>
      </c>
      <c r="U9" s="221">
        <f>ROUND(E9*T9,2)</f>
        <v>164.89</v>
      </c>
      <c r="V9" s="211"/>
      <c r="W9" s="211"/>
      <c r="X9" s="211"/>
      <c r="Y9" s="211"/>
      <c r="Z9" s="211"/>
      <c r="AA9" s="211"/>
      <c r="AB9" s="211"/>
      <c r="AC9" s="211"/>
      <c r="AD9" s="211"/>
      <c r="AE9" s="211" t="s">
        <v>101</v>
      </c>
      <c r="AF9" s="211"/>
      <c r="AG9" s="211"/>
      <c r="AH9" s="211"/>
      <c r="AI9" s="211"/>
      <c r="AJ9" s="211"/>
      <c r="AK9" s="211"/>
      <c r="AL9" s="211"/>
      <c r="AM9" s="211"/>
      <c r="AN9" s="211"/>
      <c r="AO9" s="211"/>
      <c r="AP9" s="211"/>
      <c r="AQ9" s="211"/>
      <c r="AR9" s="211"/>
      <c r="AS9" s="211"/>
      <c r="AT9" s="211"/>
      <c r="AU9" s="211"/>
      <c r="AV9" s="211"/>
      <c r="AW9" s="211"/>
      <c r="AX9" s="211"/>
      <c r="AY9" s="211"/>
      <c r="AZ9" s="211"/>
      <c r="BA9" s="211"/>
      <c r="BB9" s="211"/>
      <c r="BC9" s="211"/>
      <c r="BD9" s="211"/>
      <c r="BE9" s="211"/>
      <c r="BF9" s="211"/>
      <c r="BG9" s="211"/>
      <c r="BH9" s="211"/>
    </row>
    <row r="10" spans="1:60" outlineLevel="1" x14ac:dyDescent="0.2">
      <c r="A10" s="212"/>
      <c r="B10" s="219"/>
      <c r="C10" s="270" t="s">
        <v>102</v>
      </c>
      <c r="D10" s="223"/>
      <c r="E10" s="229"/>
      <c r="F10" s="235"/>
      <c r="G10" s="236"/>
      <c r="H10" s="234"/>
      <c r="I10" s="234"/>
      <c r="J10" s="234"/>
      <c r="K10" s="234"/>
      <c r="L10" s="234"/>
      <c r="M10" s="234"/>
      <c r="N10" s="221"/>
      <c r="O10" s="221"/>
      <c r="P10" s="221"/>
      <c r="Q10" s="221"/>
      <c r="R10" s="221"/>
      <c r="S10" s="221"/>
      <c r="T10" s="222"/>
      <c r="U10" s="221"/>
      <c r="V10" s="211"/>
      <c r="W10" s="211"/>
      <c r="X10" s="211"/>
      <c r="Y10" s="211"/>
      <c r="Z10" s="211"/>
      <c r="AA10" s="211"/>
      <c r="AB10" s="211"/>
      <c r="AC10" s="211"/>
      <c r="AD10" s="211"/>
      <c r="AE10" s="211" t="s">
        <v>103</v>
      </c>
      <c r="AF10" s="211"/>
      <c r="AG10" s="211"/>
      <c r="AH10" s="211"/>
      <c r="AI10" s="211"/>
      <c r="AJ10" s="211"/>
      <c r="AK10" s="211"/>
      <c r="AL10" s="211"/>
      <c r="AM10" s="211"/>
      <c r="AN10" s="211"/>
      <c r="AO10" s="211"/>
      <c r="AP10" s="211"/>
      <c r="AQ10" s="211"/>
      <c r="AR10" s="211"/>
      <c r="AS10" s="211"/>
      <c r="AT10" s="211"/>
      <c r="AU10" s="211"/>
      <c r="AV10" s="211"/>
      <c r="AW10" s="211"/>
      <c r="AX10" s="211"/>
      <c r="AY10" s="211"/>
      <c r="AZ10" s="211"/>
      <c r="BA10" s="214" t="str">
        <f>C10</f>
        <v>V položce je započtena nákladní doprava ze vzdálenosti 30 km.</v>
      </c>
      <c r="BB10" s="211"/>
      <c r="BC10" s="211"/>
      <c r="BD10" s="211"/>
      <c r="BE10" s="211"/>
      <c r="BF10" s="211"/>
      <c r="BG10" s="211"/>
      <c r="BH10" s="211"/>
    </row>
    <row r="11" spans="1:60" outlineLevel="1" x14ac:dyDescent="0.2">
      <c r="A11" s="212"/>
      <c r="B11" s="219"/>
      <c r="C11" s="271" t="s">
        <v>104</v>
      </c>
      <c r="D11" s="224"/>
      <c r="E11" s="230">
        <v>658.8</v>
      </c>
      <c r="F11" s="234"/>
      <c r="G11" s="234"/>
      <c r="H11" s="234"/>
      <c r="I11" s="234"/>
      <c r="J11" s="234"/>
      <c r="K11" s="234"/>
      <c r="L11" s="234"/>
      <c r="M11" s="234"/>
      <c r="N11" s="221"/>
      <c r="O11" s="221"/>
      <c r="P11" s="221"/>
      <c r="Q11" s="221"/>
      <c r="R11" s="221"/>
      <c r="S11" s="221"/>
      <c r="T11" s="222"/>
      <c r="U11" s="221"/>
      <c r="V11" s="211"/>
      <c r="W11" s="211"/>
      <c r="X11" s="211"/>
      <c r="Y11" s="211"/>
      <c r="Z11" s="211"/>
      <c r="AA11" s="211"/>
      <c r="AB11" s="211"/>
      <c r="AC11" s="211"/>
      <c r="AD11" s="211"/>
      <c r="AE11" s="211" t="s">
        <v>105</v>
      </c>
      <c r="AF11" s="211">
        <v>0</v>
      </c>
      <c r="AG11" s="211"/>
      <c r="AH11" s="211"/>
      <c r="AI11" s="211"/>
      <c r="AJ11" s="211"/>
      <c r="AK11" s="211"/>
      <c r="AL11" s="211"/>
      <c r="AM11" s="211"/>
      <c r="AN11" s="211"/>
      <c r="AO11" s="211"/>
      <c r="AP11" s="211"/>
      <c r="AQ11" s="211"/>
      <c r="AR11" s="211"/>
      <c r="AS11" s="211"/>
      <c r="AT11" s="211"/>
      <c r="AU11" s="211"/>
      <c r="AV11" s="211"/>
      <c r="AW11" s="211"/>
      <c r="AX11" s="211"/>
      <c r="AY11" s="211"/>
      <c r="AZ11" s="211"/>
      <c r="BA11" s="211"/>
      <c r="BB11" s="211"/>
      <c r="BC11" s="211"/>
      <c r="BD11" s="211"/>
      <c r="BE11" s="211"/>
      <c r="BF11" s="211"/>
      <c r="BG11" s="211"/>
      <c r="BH11" s="211"/>
    </row>
    <row r="12" spans="1:60" outlineLevel="1" x14ac:dyDescent="0.2">
      <c r="A12" s="212"/>
      <c r="B12" s="219"/>
      <c r="C12" s="271" t="s">
        <v>106</v>
      </c>
      <c r="D12" s="224"/>
      <c r="E12" s="230">
        <v>583.20000000000005</v>
      </c>
      <c r="F12" s="234"/>
      <c r="G12" s="234"/>
      <c r="H12" s="234"/>
      <c r="I12" s="234"/>
      <c r="J12" s="234"/>
      <c r="K12" s="234"/>
      <c r="L12" s="234"/>
      <c r="M12" s="234"/>
      <c r="N12" s="221"/>
      <c r="O12" s="221"/>
      <c r="P12" s="221"/>
      <c r="Q12" s="221"/>
      <c r="R12" s="221"/>
      <c r="S12" s="221"/>
      <c r="T12" s="222"/>
      <c r="U12" s="221"/>
      <c r="V12" s="211"/>
      <c r="W12" s="211"/>
      <c r="X12" s="211"/>
      <c r="Y12" s="211"/>
      <c r="Z12" s="211"/>
      <c r="AA12" s="211"/>
      <c r="AB12" s="211"/>
      <c r="AC12" s="211"/>
      <c r="AD12" s="211"/>
      <c r="AE12" s="211" t="s">
        <v>105</v>
      </c>
      <c r="AF12" s="211">
        <v>0</v>
      </c>
      <c r="AG12" s="211"/>
      <c r="AH12" s="211"/>
      <c r="AI12" s="211"/>
      <c r="AJ12" s="211"/>
      <c r="AK12" s="211"/>
      <c r="AL12" s="211"/>
      <c r="AM12" s="211"/>
      <c r="AN12" s="211"/>
      <c r="AO12" s="211"/>
      <c r="AP12" s="211"/>
      <c r="AQ12" s="211"/>
      <c r="AR12" s="211"/>
      <c r="AS12" s="211"/>
      <c r="AT12" s="211"/>
      <c r="AU12" s="211"/>
      <c r="AV12" s="211"/>
      <c r="AW12" s="211"/>
      <c r="AX12" s="211"/>
      <c r="AY12" s="211"/>
      <c r="AZ12" s="211"/>
      <c r="BA12" s="211"/>
      <c r="BB12" s="211"/>
      <c r="BC12" s="211"/>
      <c r="BD12" s="211"/>
      <c r="BE12" s="211"/>
      <c r="BF12" s="211"/>
      <c r="BG12" s="211"/>
      <c r="BH12" s="211"/>
    </row>
    <row r="13" spans="1:60" outlineLevel="1" x14ac:dyDescent="0.2">
      <c r="A13" s="212"/>
      <c r="B13" s="219"/>
      <c r="C13" s="271" t="s">
        <v>107</v>
      </c>
      <c r="D13" s="224"/>
      <c r="E13" s="230">
        <v>149.5</v>
      </c>
      <c r="F13" s="234"/>
      <c r="G13" s="234"/>
      <c r="H13" s="234"/>
      <c r="I13" s="234"/>
      <c r="J13" s="234"/>
      <c r="K13" s="234"/>
      <c r="L13" s="234"/>
      <c r="M13" s="234"/>
      <c r="N13" s="221"/>
      <c r="O13" s="221"/>
      <c r="P13" s="221"/>
      <c r="Q13" s="221"/>
      <c r="R13" s="221"/>
      <c r="S13" s="221"/>
      <c r="T13" s="222"/>
      <c r="U13" s="221"/>
      <c r="V13" s="211"/>
      <c r="W13" s="211"/>
      <c r="X13" s="211"/>
      <c r="Y13" s="211"/>
      <c r="Z13" s="211"/>
      <c r="AA13" s="211"/>
      <c r="AB13" s="211"/>
      <c r="AC13" s="211"/>
      <c r="AD13" s="211"/>
      <c r="AE13" s="211" t="s">
        <v>105</v>
      </c>
      <c r="AF13" s="211">
        <v>0</v>
      </c>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211"/>
      <c r="BC13" s="211"/>
      <c r="BD13" s="211"/>
      <c r="BE13" s="211"/>
      <c r="BF13" s="211"/>
      <c r="BG13" s="211"/>
      <c r="BH13" s="211"/>
    </row>
    <row r="14" spans="1:60" outlineLevel="1" x14ac:dyDescent="0.2">
      <c r="A14" s="212"/>
      <c r="B14" s="219"/>
      <c r="C14" s="271" t="s">
        <v>108</v>
      </c>
      <c r="D14" s="224"/>
      <c r="E14" s="230">
        <v>149.5</v>
      </c>
      <c r="F14" s="234"/>
      <c r="G14" s="234"/>
      <c r="H14" s="234"/>
      <c r="I14" s="234"/>
      <c r="J14" s="234"/>
      <c r="K14" s="234"/>
      <c r="L14" s="234"/>
      <c r="M14" s="234"/>
      <c r="N14" s="221"/>
      <c r="O14" s="221"/>
      <c r="P14" s="221"/>
      <c r="Q14" s="221"/>
      <c r="R14" s="221"/>
      <c r="S14" s="221"/>
      <c r="T14" s="222"/>
      <c r="U14" s="221"/>
      <c r="V14" s="211"/>
      <c r="W14" s="211"/>
      <c r="X14" s="211"/>
      <c r="Y14" s="211"/>
      <c r="Z14" s="211"/>
      <c r="AA14" s="211"/>
      <c r="AB14" s="211"/>
      <c r="AC14" s="211"/>
      <c r="AD14" s="211"/>
      <c r="AE14" s="211" t="s">
        <v>105</v>
      </c>
      <c r="AF14" s="211">
        <v>0</v>
      </c>
      <c r="AG14" s="211"/>
      <c r="AH14" s="211"/>
      <c r="AI14" s="211"/>
      <c r="AJ14" s="211"/>
      <c r="AK14" s="211"/>
      <c r="AL14" s="211"/>
      <c r="AM14" s="211"/>
      <c r="AN14" s="211"/>
      <c r="AO14" s="211"/>
      <c r="AP14" s="211"/>
      <c r="AQ14" s="211"/>
      <c r="AR14" s="211"/>
      <c r="AS14" s="211"/>
      <c r="AT14" s="211"/>
      <c r="AU14" s="211"/>
      <c r="AV14" s="211"/>
      <c r="AW14" s="211"/>
      <c r="AX14" s="211"/>
      <c r="AY14" s="211"/>
      <c r="AZ14" s="211"/>
      <c r="BA14" s="211"/>
      <c r="BB14" s="211"/>
      <c r="BC14" s="211"/>
      <c r="BD14" s="211"/>
      <c r="BE14" s="211"/>
      <c r="BF14" s="211"/>
      <c r="BG14" s="211"/>
      <c r="BH14" s="211"/>
    </row>
    <row r="15" spans="1:60" ht="22.5" outlineLevel="1" x14ac:dyDescent="0.2">
      <c r="A15" s="212">
        <v>2</v>
      </c>
      <c r="B15" s="219" t="s">
        <v>109</v>
      </c>
      <c r="C15" s="269" t="s">
        <v>110</v>
      </c>
      <c r="D15" s="221" t="s">
        <v>100</v>
      </c>
      <c r="E15" s="228">
        <v>1541</v>
      </c>
      <c r="F15" s="233">
        <f>H15+J15</f>
        <v>0</v>
      </c>
      <c r="G15" s="234">
        <f>ROUND(E15*F15,2)</f>
        <v>0</v>
      </c>
      <c r="H15" s="234"/>
      <c r="I15" s="234">
        <f>ROUND(E15*H15,2)</f>
        <v>0</v>
      </c>
      <c r="J15" s="234"/>
      <c r="K15" s="234">
        <f>ROUND(E15*J15,2)</f>
        <v>0</v>
      </c>
      <c r="L15" s="234">
        <v>12</v>
      </c>
      <c r="M15" s="234">
        <f>G15*(1+L15/100)</f>
        <v>0</v>
      </c>
      <c r="N15" s="221">
        <v>1.5299999999999999E-3</v>
      </c>
      <c r="O15" s="221">
        <f>ROUND(E15*N15,5)</f>
        <v>2.3577300000000001</v>
      </c>
      <c r="P15" s="221">
        <v>0</v>
      </c>
      <c r="Q15" s="221">
        <f>ROUND(E15*P15,5)</f>
        <v>0</v>
      </c>
      <c r="R15" s="221"/>
      <c r="S15" s="221"/>
      <c r="T15" s="222">
        <v>6.0000000000000001E-3</v>
      </c>
      <c r="U15" s="221">
        <f>ROUND(E15*T15,2)</f>
        <v>9.25</v>
      </c>
      <c r="V15" s="211"/>
      <c r="W15" s="211"/>
      <c r="X15" s="211"/>
      <c r="Y15" s="211"/>
      <c r="Z15" s="211"/>
      <c r="AA15" s="211"/>
      <c r="AB15" s="211"/>
      <c r="AC15" s="211"/>
      <c r="AD15" s="211"/>
      <c r="AE15" s="211" t="s">
        <v>101</v>
      </c>
      <c r="AF15" s="211"/>
      <c r="AG15" s="211"/>
      <c r="AH15" s="211"/>
      <c r="AI15" s="211"/>
      <c r="AJ15" s="211"/>
      <c r="AK15" s="211"/>
      <c r="AL15" s="211"/>
      <c r="AM15" s="211"/>
      <c r="AN15" s="211"/>
      <c r="AO15" s="211"/>
      <c r="AP15" s="211"/>
      <c r="AQ15" s="211"/>
      <c r="AR15" s="211"/>
      <c r="AS15" s="211"/>
      <c r="AT15" s="211"/>
      <c r="AU15" s="211"/>
      <c r="AV15" s="211"/>
      <c r="AW15" s="211"/>
      <c r="AX15" s="211"/>
      <c r="AY15" s="211"/>
      <c r="AZ15" s="211"/>
      <c r="BA15" s="211"/>
      <c r="BB15" s="211"/>
      <c r="BC15" s="211"/>
      <c r="BD15" s="211"/>
      <c r="BE15" s="211"/>
      <c r="BF15" s="211"/>
      <c r="BG15" s="211"/>
      <c r="BH15" s="211"/>
    </row>
    <row r="16" spans="1:60" outlineLevel="1" x14ac:dyDescent="0.2">
      <c r="A16" s="212"/>
      <c r="B16" s="219"/>
      <c r="C16" s="271" t="s">
        <v>111</v>
      </c>
      <c r="D16" s="224"/>
      <c r="E16" s="230">
        <v>658.8</v>
      </c>
      <c r="F16" s="234"/>
      <c r="G16" s="234"/>
      <c r="H16" s="234"/>
      <c r="I16" s="234"/>
      <c r="J16" s="234"/>
      <c r="K16" s="234"/>
      <c r="L16" s="234"/>
      <c r="M16" s="234"/>
      <c r="N16" s="221"/>
      <c r="O16" s="221"/>
      <c r="P16" s="221"/>
      <c r="Q16" s="221"/>
      <c r="R16" s="221"/>
      <c r="S16" s="221"/>
      <c r="T16" s="222"/>
      <c r="U16" s="221"/>
      <c r="V16" s="211"/>
      <c r="W16" s="211"/>
      <c r="X16" s="211"/>
      <c r="Y16" s="211"/>
      <c r="Z16" s="211"/>
      <c r="AA16" s="211"/>
      <c r="AB16" s="211"/>
      <c r="AC16" s="211"/>
      <c r="AD16" s="211"/>
      <c r="AE16" s="211" t="s">
        <v>105</v>
      </c>
      <c r="AF16" s="211">
        <v>0</v>
      </c>
      <c r="AG16" s="211"/>
      <c r="AH16" s="211"/>
      <c r="AI16" s="211"/>
      <c r="AJ16" s="211"/>
      <c r="AK16" s="211"/>
      <c r="AL16" s="211"/>
      <c r="AM16" s="211"/>
      <c r="AN16" s="211"/>
      <c r="AO16" s="211"/>
      <c r="AP16" s="211"/>
      <c r="AQ16" s="211"/>
      <c r="AR16" s="211"/>
      <c r="AS16" s="211"/>
      <c r="AT16" s="211"/>
      <c r="AU16" s="211"/>
      <c r="AV16" s="211"/>
      <c r="AW16" s="211"/>
      <c r="AX16" s="211"/>
      <c r="AY16" s="211"/>
      <c r="AZ16" s="211"/>
      <c r="BA16" s="211"/>
      <c r="BB16" s="211"/>
      <c r="BC16" s="211"/>
      <c r="BD16" s="211"/>
      <c r="BE16" s="211"/>
      <c r="BF16" s="211"/>
      <c r="BG16" s="211"/>
      <c r="BH16" s="211"/>
    </row>
    <row r="17" spans="1:60" outlineLevel="1" x14ac:dyDescent="0.2">
      <c r="A17" s="212"/>
      <c r="B17" s="219"/>
      <c r="C17" s="271" t="s">
        <v>112</v>
      </c>
      <c r="D17" s="224"/>
      <c r="E17" s="230">
        <v>583.20000000000005</v>
      </c>
      <c r="F17" s="234"/>
      <c r="G17" s="234"/>
      <c r="H17" s="234"/>
      <c r="I17" s="234"/>
      <c r="J17" s="234"/>
      <c r="K17" s="234"/>
      <c r="L17" s="234"/>
      <c r="M17" s="234"/>
      <c r="N17" s="221"/>
      <c r="O17" s="221"/>
      <c r="P17" s="221"/>
      <c r="Q17" s="221"/>
      <c r="R17" s="221"/>
      <c r="S17" s="221"/>
      <c r="T17" s="222"/>
      <c r="U17" s="221"/>
      <c r="V17" s="211"/>
      <c r="W17" s="211"/>
      <c r="X17" s="211"/>
      <c r="Y17" s="211"/>
      <c r="Z17" s="211"/>
      <c r="AA17" s="211"/>
      <c r="AB17" s="211"/>
      <c r="AC17" s="211"/>
      <c r="AD17" s="211"/>
      <c r="AE17" s="211" t="s">
        <v>105</v>
      </c>
      <c r="AF17" s="211">
        <v>0</v>
      </c>
      <c r="AG17" s="211"/>
      <c r="AH17" s="211"/>
      <c r="AI17" s="211"/>
      <c r="AJ17" s="211"/>
      <c r="AK17" s="211"/>
      <c r="AL17" s="211"/>
      <c r="AM17" s="211"/>
      <c r="AN17" s="211"/>
      <c r="AO17" s="211"/>
      <c r="AP17" s="211"/>
      <c r="AQ17" s="211"/>
      <c r="AR17" s="211"/>
      <c r="AS17" s="211"/>
      <c r="AT17" s="211"/>
      <c r="AU17" s="211"/>
      <c r="AV17" s="211"/>
      <c r="AW17" s="211"/>
      <c r="AX17" s="211"/>
      <c r="AY17" s="211"/>
      <c r="AZ17" s="211"/>
      <c r="BA17" s="211"/>
      <c r="BB17" s="211"/>
      <c r="BC17" s="211"/>
      <c r="BD17" s="211"/>
      <c r="BE17" s="211"/>
      <c r="BF17" s="211"/>
      <c r="BG17" s="211"/>
      <c r="BH17" s="211"/>
    </row>
    <row r="18" spans="1:60" outlineLevel="1" x14ac:dyDescent="0.2">
      <c r="A18" s="212"/>
      <c r="B18" s="219"/>
      <c r="C18" s="271" t="s">
        <v>113</v>
      </c>
      <c r="D18" s="224"/>
      <c r="E18" s="230">
        <v>149.5</v>
      </c>
      <c r="F18" s="234"/>
      <c r="G18" s="234"/>
      <c r="H18" s="234"/>
      <c r="I18" s="234"/>
      <c r="J18" s="234"/>
      <c r="K18" s="234"/>
      <c r="L18" s="234"/>
      <c r="M18" s="234"/>
      <c r="N18" s="221"/>
      <c r="O18" s="221"/>
      <c r="P18" s="221"/>
      <c r="Q18" s="221"/>
      <c r="R18" s="221"/>
      <c r="S18" s="221"/>
      <c r="T18" s="222"/>
      <c r="U18" s="221"/>
      <c r="V18" s="211"/>
      <c r="W18" s="211"/>
      <c r="X18" s="211"/>
      <c r="Y18" s="211"/>
      <c r="Z18" s="211"/>
      <c r="AA18" s="211"/>
      <c r="AB18" s="211"/>
      <c r="AC18" s="211"/>
      <c r="AD18" s="211"/>
      <c r="AE18" s="211" t="s">
        <v>105</v>
      </c>
      <c r="AF18" s="211">
        <v>0</v>
      </c>
      <c r="AG18" s="211"/>
      <c r="AH18" s="211"/>
      <c r="AI18" s="211"/>
      <c r="AJ18" s="211"/>
      <c r="AK18" s="211"/>
      <c r="AL18" s="211"/>
      <c r="AM18" s="211"/>
      <c r="AN18" s="211"/>
      <c r="AO18" s="211"/>
      <c r="AP18" s="211"/>
      <c r="AQ18" s="211"/>
      <c r="AR18" s="211"/>
      <c r="AS18" s="211"/>
      <c r="AT18" s="211"/>
      <c r="AU18" s="211"/>
      <c r="AV18" s="211"/>
      <c r="AW18" s="211"/>
      <c r="AX18" s="211"/>
      <c r="AY18" s="211"/>
      <c r="AZ18" s="211"/>
      <c r="BA18" s="211"/>
      <c r="BB18" s="211"/>
      <c r="BC18" s="211"/>
      <c r="BD18" s="211"/>
      <c r="BE18" s="211"/>
      <c r="BF18" s="211"/>
      <c r="BG18" s="211"/>
      <c r="BH18" s="211"/>
    </row>
    <row r="19" spans="1:60" outlineLevel="1" x14ac:dyDescent="0.2">
      <c r="A19" s="212"/>
      <c r="B19" s="219"/>
      <c r="C19" s="271" t="s">
        <v>114</v>
      </c>
      <c r="D19" s="224"/>
      <c r="E19" s="230">
        <v>149.5</v>
      </c>
      <c r="F19" s="234"/>
      <c r="G19" s="234"/>
      <c r="H19" s="234"/>
      <c r="I19" s="234"/>
      <c r="J19" s="234"/>
      <c r="K19" s="234"/>
      <c r="L19" s="234"/>
      <c r="M19" s="234"/>
      <c r="N19" s="221"/>
      <c r="O19" s="221"/>
      <c r="P19" s="221"/>
      <c r="Q19" s="221"/>
      <c r="R19" s="221"/>
      <c r="S19" s="221"/>
      <c r="T19" s="222"/>
      <c r="U19" s="221"/>
      <c r="V19" s="211"/>
      <c r="W19" s="211"/>
      <c r="X19" s="211"/>
      <c r="Y19" s="211"/>
      <c r="Z19" s="211"/>
      <c r="AA19" s="211"/>
      <c r="AB19" s="211"/>
      <c r="AC19" s="211"/>
      <c r="AD19" s="211"/>
      <c r="AE19" s="211" t="s">
        <v>105</v>
      </c>
      <c r="AF19" s="211">
        <v>0</v>
      </c>
      <c r="AG19" s="211"/>
      <c r="AH19" s="211"/>
      <c r="AI19" s="211"/>
      <c r="AJ19" s="211"/>
      <c r="AK19" s="211"/>
      <c r="AL19" s="211"/>
      <c r="AM19" s="211"/>
      <c r="AN19" s="211"/>
      <c r="AO19" s="211"/>
      <c r="AP19" s="211"/>
      <c r="AQ19" s="211"/>
      <c r="AR19" s="211"/>
      <c r="AS19" s="211"/>
      <c r="AT19" s="211"/>
      <c r="AU19" s="211"/>
      <c r="AV19" s="211"/>
      <c r="AW19" s="211"/>
      <c r="AX19" s="211"/>
      <c r="AY19" s="211"/>
      <c r="AZ19" s="211"/>
      <c r="BA19" s="211"/>
      <c r="BB19" s="211"/>
      <c r="BC19" s="211"/>
      <c r="BD19" s="211"/>
      <c r="BE19" s="211"/>
      <c r="BF19" s="211"/>
      <c r="BG19" s="211"/>
      <c r="BH19" s="211"/>
    </row>
    <row r="20" spans="1:60" ht="22.5" outlineLevel="1" x14ac:dyDescent="0.2">
      <c r="A20" s="212">
        <v>3</v>
      </c>
      <c r="B20" s="219" t="s">
        <v>115</v>
      </c>
      <c r="C20" s="269" t="s">
        <v>116</v>
      </c>
      <c r="D20" s="221" t="s">
        <v>100</v>
      </c>
      <c r="E20" s="228">
        <v>1541</v>
      </c>
      <c r="F20" s="233">
        <f>H20+J20</f>
        <v>0</v>
      </c>
      <c r="G20" s="234">
        <f>ROUND(E20*F20,2)</f>
        <v>0</v>
      </c>
      <c r="H20" s="234"/>
      <c r="I20" s="234">
        <f>ROUND(E20*H20,2)</f>
        <v>0</v>
      </c>
      <c r="J20" s="234"/>
      <c r="K20" s="234">
        <f>ROUND(E20*J20,2)</f>
        <v>0</v>
      </c>
      <c r="L20" s="234">
        <v>12</v>
      </c>
      <c r="M20" s="234">
        <f>G20*(1+L20/100)</f>
        <v>0</v>
      </c>
      <c r="N20" s="221">
        <v>0</v>
      </c>
      <c r="O20" s="221">
        <f>ROUND(E20*N20,5)</f>
        <v>0</v>
      </c>
      <c r="P20" s="221">
        <v>0</v>
      </c>
      <c r="Q20" s="221">
        <f>ROUND(E20*P20,5)</f>
        <v>0</v>
      </c>
      <c r="R20" s="221"/>
      <c r="S20" s="221"/>
      <c r="T20" s="222">
        <v>0.06</v>
      </c>
      <c r="U20" s="221">
        <f>ROUND(E20*T20,2)</f>
        <v>92.46</v>
      </c>
      <c r="V20" s="211"/>
      <c r="W20" s="211"/>
      <c r="X20" s="211"/>
      <c r="Y20" s="211"/>
      <c r="Z20" s="211"/>
      <c r="AA20" s="211"/>
      <c r="AB20" s="211"/>
      <c r="AC20" s="211"/>
      <c r="AD20" s="211"/>
      <c r="AE20" s="211" t="s">
        <v>101</v>
      </c>
      <c r="AF20" s="211"/>
      <c r="AG20" s="211"/>
      <c r="AH20" s="211"/>
      <c r="AI20" s="211"/>
      <c r="AJ20" s="211"/>
      <c r="AK20" s="211"/>
      <c r="AL20" s="211"/>
      <c r="AM20" s="211"/>
      <c r="AN20" s="211"/>
      <c r="AO20" s="211"/>
      <c r="AP20" s="211"/>
      <c r="AQ20" s="211"/>
      <c r="AR20" s="211"/>
      <c r="AS20" s="211"/>
      <c r="AT20" s="211"/>
      <c r="AU20" s="211"/>
      <c r="AV20" s="211"/>
      <c r="AW20" s="211"/>
      <c r="AX20" s="211"/>
      <c r="AY20" s="211"/>
      <c r="AZ20" s="211"/>
      <c r="BA20" s="211"/>
      <c r="BB20" s="211"/>
      <c r="BC20" s="211"/>
      <c r="BD20" s="211"/>
      <c r="BE20" s="211"/>
      <c r="BF20" s="211"/>
      <c r="BG20" s="211"/>
      <c r="BH20" s="211"/>
    </row>
    <row r="21" spans="1:60" outlineLevel="1" x14ac:dyDescent="0.2">
      <c r="A21" s="212"/>
      <c r="B21" s="219"/>
      <c r="C21" s="271" t="s">
        <v>111</v>
      </c>
      <c r="D21" s="224"/>
      <c r="E21" s="230">
        <v>658.8</v>
      </c>
      <c r="F21" s="234"/>
      <c r="G21" s="234"/>
      <c r="H21" s="234"/>
      <c r="I21" s="234"/>
      <c r="J21" s="234"/>
      <c r="K21" s="234"/>
      <c r="L21" s="234"/>
      <c r="M21" s="234"/>
      <c r="N21" s="221"/>
      <c r="O21" s="221"/>
      <c r="P21" s="221"/>
      <c r="Q21" s="221"/>
      <c r="R21" s="221"/>
      <c r="S21" s="221"/>
      <c r="T21" s="222"/>
      <c r="U21" s="221"/>
      <c r="V21" s="211"/>
      <c r="W21" s="211"/>
      <c r="X21" s="211"/>
      <c r="Y21" s="211"/>
      <c r="Z21" s="211"/>
      <c r="AA21" s="211"/>
      <c r="AB21" s="211"/>
      <c r="AC21" s="211"/>
      <c r="AD21" s="211"/>
      <c r="AE21" s="211" t="s">
        <v>105</v>
      </c>
      <c r="AF21" s="211">
        <v>0</v>
      </c>
      <c r="AG21" s="211"/>
      <c r="AH21" s="211"/>
      <c r="AI21" s="211"/>
      <c r="AJ21" s="211"/>
      <c r="AK21" s="211"/>
      <c r="AL21" s="211"/>
      <c r="AM21" s="211"/>
      <c r="AN21" s="211"/>
      <c r="AO21" s="211"/>
      <c r="AP21" s="211"/>
      <c r="AQ21" s="211"/>
      <c r="AR21" s="211"/>
      <c r="AS21" s="211"/>
      <c r="AT21" s="211"/>
      <c r="AU21" s="211"/>
      <c r="AV21" s="211"/>
      <c r="AW21" s="211"/>
      <c r="AX21" s="211"/>
      <c r="AY21" s="211"/>
      <c r="AZ21" s="211"/>
      <c r="BA21" s="211"/>
      <c r="BB21" s="211"/>
      <c r="BC21" s="211"/>
      <c r="BD21" s="211"/>
      <c r="BE21" s="211"/>
      <c r="BF21" s="211"/>
      <c r="BG21" s="211"/>
      <c r="BH21" s="211"/>
    </row>
    <row r="22" spans="1:60" outlineLevel="1" x14ac:dyDescent="0.2">
      <c r="A22" s="212"/>
      <c r="B22" s="219"/>
      <c r="C22" s="271" t="s">
        <v>112</v>
      </c>
      <c r="D22" s="224"/>
      <c r="E22" s="230">
        <v>583.20000000000005</v>
      </c>
      <c r="F22" s="234"/>
      <c r="G22" s="234"/>
      <c r="H22" s="234"/>
      <c r="I22" s="234"/>
      <c r="J22" s="234"/>
      <c r="K22" s="234"/>
      <c r="L22" s="234"/>
      <c r="M22" s="234"/>
      <c r="N22" s="221"/>
      <c r="O22" s="221"/>
      <c r="P22" s="221"/>
      <c r="Q22" s="221"/>
      <c r="R22" s="221"/>
      <c r="S22" s="221"/>
      <c r="T22" s="222"/>
      <c r="U22" s="221"/>
      <c r="V22" s="211"/>
      <c r="W22" s="211"/>
      <c r="X22" s="211"/>
      <c r="Y22" s="211"/>
      <c r="Z22" s="211"/>
      <c r="AA22" s="211"/>
      <c r="AB22" s="211"/>
      <c r="AC22" s="211"/>
      <c r="AD22" s="211"/>
      <c r="AE22" s="211" t="s">
        <v>105</v>
      </c>
      <c r="AF22" s="211">
        <v>0</v>
      </c>
      <c r="AG22" s="211"/>
      <c r="AH22" s="211"/>
      <c r="AI22" s="211"/>
      <c r="AJ22" s="211"/>
      <c r="AK22" s="211"/>
      <c r="AL22" s="211"/>
      <c r="AM22" s="211"/>
      <c r="AN22" s="211"/>
      <c r="AO22" s="211"/>
      <c r="AP22" s="211"/>
      <c r="AQ22" s="211"/>
      <c r="AR22" s="211"/>
      <c r="AS22" s="211"/>
      <c r="AT22" s="211"/>
      <c r="AU22" s="211"/>
      <c r="AV22" s="211"/>
      <c r="AW22" s="211"/>
      <c r="AX22" s="211"/>
      <c r="AY22" s="211"/>
      <c r="AZ22" s="211"/>
      <c r="BA22" s="211"/>
      <c r="BB22" s="211"/>
      <c r="BC22" s="211"/>
      <c r="BD22" s="211"/>
      <c r="BE22" s="211"/>
      <c r="BF22" s="211"/>
      <c r="BG22" s="211"/>
      <c r="BH22" s="211"/>
    </row>
    <row r="23" spans="1:60" outlineLevel="1" x14ac:dyDescent="0.2">
      <c r="A23" s="212"/>
      <c r="B23" s="219"/>
      <c r="C23" s="271" t="s">
        <v>113</v>
      </c>
      <c r="D23" s="224"/>
      <c r="E23" s="230">
        <v>149.5</v>
      </c>
      <c r="F23" s="234"/>
      <c r="G23" s="234"/>
      <c r="H23" s="234"/>
      <c r="I23" s="234"/>
      <c r="J23" s="234"/>
      <c r="K23" s="234"/>
      <c r="L23" s="234"/>
      <c r="M23" s="234"/>
      <c r="N23" s="221"/>
      <c r="O23" s="221"/>
      <c r="P23" s="221"/>
      <c r="Q23" s="221"/>
      <c r="R23" s="221"/>
      <c r="S23" s="221"/>
      <c r="T23" s="222"/>
      <c r="U23" s="221"/>
      <c r="V23" s="211"/>
      <c r="W23" s="211"/>
      <c r="X23" s="211"/>
      <c r="Y23" s="211"/>
      <c r="Z23" s="211"/>
      <c r="AA23" s="211"/>
      <c r="AB23" s="211"/>
      <c r="AC23" s="211"/>
      <c r="AD23" s="211"/>
      <c r="AE23" s="211" t="s">
        <v>105</v>
      </c>
      <c r="AF23" s="211">
        <v>0</v>
      </c>
      <c r="AG23" s="211"/>
      <c r="AH23" s="211"/>
      <c r="AI23" s="211"/>
      <c r="AJ23" s="211"/>
      <c r="AK23" s="211"/>
      <c r="AL23" s="211"/>
      <c r="AM23" s="211"/>
      <c r="AN23" s="211"/>
      <c r="AO23" s="211"/>
      <c r="AP23" s="211"/>
      <c r="AQ23" s="211"/>
      <c r="AR23" s="211"/>
      <c r="AS23" s="211"/>
      <c r="AT23" s="211"/>
      <c r="AU23" s="211"/>
      <c r="AV23" s="211"/>
      <c r="AW23" s="211"/>
      <c r="AX23" s="211"/>
      <c r="AY23" s="211"/>
      <c r="AZ23" s="211"/>
      <c r="BA23" s="211"/>
      <c r="BB23" s="211"/>
      <c r="BC23" s="211"/>
      <c r="BD23" s="211"/>
      <c r="BE23" s="211"/>
      <c r="BF23" s="211"/>
      <c r="BG23" s="211"/>
      <c r="BH23" s="211"/>
    </row>
    <row r="24" spans="1:60" outlineLevel="1" x14ac:dyDescent="0.2">
      <c r="A24" s="212"/>
      <c r="B24" s="219"/>
      <c r="C24" s="271" t="s">
        <v>114</v>
      </c>
      <c r="D24" s="224"/>
      <c r="E24" s="230">
        <v>149.5</v>
      </c>
      <c r="F24" s="234"/>
      <c r="G24" s="234"/>
      <c r="H24" s="234"/>
      <c r="I24" s="234"/>
      <c r="J24" s="234"/>
      <c r="K24" s="234"/>
      <c r="L24" s="234"/>
      <c r="M24" s="234"/>
      <c r="N24" s="221"/>
      <c r="O24" s="221"/>
      <c r="P24" s="221"/>
      <c r="Q24" s="221"/>
      <c r="R24" s="221"/>
      <c r="S24" s="221"/>
      <c r="T24" s="222"/>
      <c r="U24" s="221"/>
      <c r="V24" s="211"/>
      <c r="W24" s="211"/>
      <c r="X24" s="211"/>
      <c r="Y24" s="211"/>
      <c r="Z24" s="211"/>
      <c r="AA24" s="211"/>
      <c r="AB24" s="211"/>
      <c r="AC24" s="211"/>
      <c r="AD24" s="211"/>
      <c r="AE24" s="211" t="s">
        <v>105</v>
      </c>
      <c r="AF24" s="211">
        <v>0</v>
      </c>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row>
    <row r="25" spans="1:60" outlineLevel="1" x14ac:dyDescent="0.2">
      <c r="A25" s="212">
        <v>4</v>
      </c>
      <c r="B25" s="219" t="s">
        <v>117</v>
      </c>
      <c r="C25" s="269" t="s">
        <v>118</v>
      </c>
      <c r="D25" s="221" t="s">
        <v>119</v>
      </c>
      <c r="E25" s="228">
        <v>9</v>
      </c>
      <c r="F25" s="233">
        <f>H25+J25</f>
        <v>0</v>
      </c>
      <c r="G25" s="234">
        <f>ROUND(E25*F25,2)</f>
        <v>0</v>
      </c>
      <c r="H25" s="234"/>
      <c r="I25" s="234">
        <f>ROUND(E25*H25,2)</f>
        <v>0</v>
      </c>
      <c r="J25" s="234"/>
      <c r="K25" s="234">
        <f>ROUND(E25*J25,2)</f>
        <v>0</v>
      </c>
      <c r="L25" s="234">
        <v>12</v>
      </c>
      <c r="M25" s="234">
        <f>G25*(1+L25/100)</f>
        <v>0</v>
      </c>
      <c r="N25" s="221">
        <v>2.1909999999999999E-2</v>
      </c>
      <c r="O25" s="221">
        <f>ROUND(E25*N25,5)</f>
        <v>0.19719</v>
      </c>
      <c r="P25" s="221">
        <v>0</v>
      </c>
      <c r="Q25" s="221">
        <f>ROUND(E25*P25,5)</f>
        <v>0</v>
      </c>
      <c r="R25" s="221"/>
      <c r="S25" s="221"/>
      <c r="T25" s="222">
        <v>0.20300000000000001</v>
      </c>
      <c r="U25" s="221">
        <f>ROUND(E25*T25,2)</f>
        <v>1.83</v>
      </c>
      <c r="V25" s="211"/>
      <c r="W25" s="211"/>
      <c r="X25" s="211"/>
      <c r="Y25" s="211"/>
      <c r="Z25" s="211"/>
      <c r="AA25" s="211"/>
      <c r="AB25" s="211"/>
      <c r="AC25" s="211"/>
      <c r="AD25" s="211"/>
      <c r="AE25" s="211" t="s">
        <v>101</v>
      </c>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row>
    <row r="26" spans="1:60" outlineLevel="1" x14ac:dyDescent="0.2">
      <c r="A26" s="212"/>
      <c r="B26" s="219"/>
      <c r="C26" s="271" t="s">
        <v>120</v>
      </c>
      <c r="D26" s="224"/>
      <c r="E26" s="230">
        <v>9</v>
      </c>
      <c r="F26" s="234"/>
      <c r="G26" s="234"/>
      <c r="H26" s="234"/>
      <c r="I26" s="234"/>
      <c r="J26" s="234"/>
      <c r="K26" s="234"/>
      <c r="L26" s="234"/>
      <c r="M26" s="234"/>
      <c r="N26" s="221"/>
      <c r="O26" s="221"/>
      <c r="P26" s="221"/>
      <c r="Q26" s="221"/>
      <c r="R26" s="221"/>
      <c r="S26" s="221"/>
      <c r="T26" s="222"/>
      <c r="U26" s="221"/>
      <c r="V26" s="211"/>
      <c r="W26" s="211"/>
      <c r="X26" s="211"/>
      <c r="Y26" s="211"/>
      <c r="Z26" s="211"/>
      <c r="AA26" s="211"/>
      <c r="AB26" s="211"/>
      <c r="AC26" s="211"/>
      <c r="AD26" s="211"/>
      <c r="AE26" s="211" t="s">
        <v>105</v>
      </c>
      <c r="AF26" s="211">
        <v>0</v>
      </c>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c r="BG26" s="211"/>
      <c r="BH26" s="211"/>
    </row>
    <row r="27" spans="1:60" outlineLevel="1" x14ac:dyDescent="0.2">
      <c r="A27" s="212">
        <v>5</v>
      </c>
      <c r="B27" s="219" t="s">
        <v>121</v>
      </c>
      <c r="C27" s="269" t="s">
        <v>122</v>
      </c>
      <c r="D27" s="221" t="s">
        <v>119</v>
      </c>
      <c r="E27" s="228">
        <v>9</v>
      </c>
      <c r="F27" s="233">
        <f>H27+J27</f>
        <v>0</v>
      </c>
      <c r="G27" s="234">
        <f>ROUND(E27*F27,2)</f>
        <v>0</v>
      </c>
      <c r="H27" s="234"/>
      <c r="I27" s="234">
        <f>ROUND(E27*H27,2)</f>
        <v>0</v>
      </c>
      <c r="J27" s="234"/>
      <c r="K27" s="234">
        <f>ROUND(E27*J27,2)</f>
        <v>0</v>
      </c>
      <c r="L27" s="234">
        <v>12</v>
      </c>
      <c r="M27" s="234">
        <f>G27*(1+L27/100)</f>
        <v>0</v>
      </c>
      <c r="N27" s="221">
        <v>1.7600000000000001E-3</v>
      </c>
      <c r="O27" s="221">
        <f>ROUND(E27*N27,5)</f>
        <v>1.584E-2</v>
      </c>
      <c r="P27" s="221">
        <v>0</v>
      </c>
      <c r="Q27" s="221">
        <f>ROUND(E27*P27,5)</f>
        <v>0</v>
      </c>
      <c r="R27" s="221"/>
      <c r="S27" s="221"/>
      <c r="T27" s="222">
        <v>8.0000000000000002E-3</v>
      </c>
      <c r="U27" s="221">
        <f>ROUND(E27*T27,2)</f>
        <v>7.0000000000000007E-2</v>
      </c>
      <c r="V27" s="211"/>
      <c r="W27" s="211"/>
      <c r="X27" s="211"/>
      <c r="Y27" s="211"/>
      <c r="Z27" s="211"/>
      <c r="AA27" s="211"/>
      <c r="AB27" s="211"/>
      <c r="AC27" s="211"/>
      <c r="AD27" s="211"/>
      <c r="AE27" s="211" t="s">
        <v>101</v>
      </c>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c r="BG27" s="211"/>
      <c r="BH27" s="211"/>
    </row>
    <row r="28" spans="1:60" outlineLevel="1" x14ac:dyDescent="0.2">
      <c r="A28" s="212"/>
      <c r="B28" s="219"/>
      <c r="C28" s="271" t="s">
        <v>123</v>
      </c>
      <c r="D28" s="224"/>
      <c r="E28" s="230">
        <v>9</v>
      </c>
      <c r="F28" s="234"/>
      <c r="G28" s="234"/>
      <c r="H28" s="234"/>
      <c r="I28" s="234"/>
      <c r="J28" s="234"/>
      <c r="K28" s="234"/>
      <c r="L28" s="234"/>
      <c r="M28" s="234"/>
      <c r="N28" s="221"/>
      <c r="O28" s="221"/>
      <c r="P28" s="221"/>
      <c r="Q28" s="221"/>
      <c r="R28" s="221"/>
      <c r="S28" s="221"/>
      <c r="T28" s="222"/>
      <c r="U28" s="221"/>
      <c r="V28" s="211"/>
      <c r="W28" s="211"/>
      <c r="X28" s="211"/>
      <c r="Y28" s="211"/>
      <c r="Z28" s="211"/>
      <c r="AA28" s="211"/>
      <c r="AB28" s="211"/>
      <c r="AC28" s="211"/>
      <c r="AD28" s="211"/>
      <c r="AE28" s="211" t="s">
        <v>105</v>
      </c>
      <c r="AF28" s="211">
        <v>0</v>
      </c>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c r="BG28" s="211"/>
      <c r="BH28" s="211"/>
    </row>
    <row r="29" spans="1:60" outlineLevel="1" x14ac:dyDescent="0.2">
      <c r="A29" s="212">
        <v>6</v>
      </c>
      <c r="B29" s="219" t="s">
        <v>124</v>
      </c>
      <c r="C29" s="269" t="s">
        <v>125</v>
      </c>
      <c r="D29" s="221" t="s">
        <v>119</v>
      </c>
      <c r="E29" s="228">
        <v>9</v>
      </c>
      <c r="F29" s="233">
        <f>H29+J29</f>
        <v>0</v>
      </c>
      <c r="G29" s="234">
        <f>ROUND(E29*F29,2)</f>
        <v>0</v>
      </c>
      <c r="H29" s="234"/>
      <c r="I29" s="234">
        <f>ROUND(E29*H29,2)</f>
        <v>0</v>
      </c>
      <c r="J29" s="234"/>
      <c r="K29" s="234">
        <f>ROUND(E29*J29,2)</f>
        <v>0</v>
      </c>
      <c r="L29" s="234">
        <v>12</v>
      </c>
      <c r="M29" s="234">
        <f>G29*(1+L29/100)</f>
        <v>0</v>
      </c>
      <c r="N29" s="221">
        <v>0</v>
      </c>
      <c r="O29" s="221">
        <f>ROUND(E29*N29,5)</f>
        <v>0</v>
      </c>
      <c r="P29" s="221">
        <v>0</v>
      </c>
      <c r="Q29" s="221">
        <f>ROUND(E29*P29,5)</f>
        <v>0</v>
      </c>
      <c r="R29" s="221"/>
      <c r="S29" s="221"/>
      <c r="T29" s="222">
        <v>0.13100000000000001</v>
      </c>
      <c r="U29" s="221">
        <f>ROUND(E29*T29,2)</f>
        <v>1.18</v>
      </c>
      <c r="V29" s="211"/>
      <c r="W29" s="211"/>
      <c r="X29" s="211"/>
      <c r="Y29" s="211"/>
      <c r="Z29" s="211"/>
      <c r="AA29" s="211"/>
      <c r="AB29" s="211"/>
      <c r="AC29" s="211"/>
      <c r="AD29" s="211"/>
      <c r="AE29" s="211" t="s">
        <v>101</v>
      </c>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row>
    <row r="30" spans="1:60" outlineLevel="1" x14ac:dyDescent="0.2">
      <c r="A30" s="212"/>
      <c r="B30" s="219"/>
      <c r="C30" s="271" t="s">
        <v>120</v>
      </c>
      <c r="D30" s="224"/>
      <c r="E30" s="230">
        <v>9</v>
      </c>
      <c r="F30" s="234"/>
      <c r="G30" s="234"/>
      <c r="H30" s="234"/>
      <c r="I30" s="234"/>
      <c r="J30" s="234"/>
      <c r="K30" s="234"/>
      <c r="L30" s="234"/>
      <c r="M30" s="234"/>
      <c r="N30" s="221"/>
      <c r="O30" s="221"/>
      <c r="P30" s="221"/>
      <c r="Q30" s="221"/>
      <c r="R30" s="221"/>
      <c r="S30" s="221"/>
      <c r="T30" s="222"/>
      <c r="U30" s="221"/>
      <c r="V30" s="211"/>
      <c r="W30" s="211"/>
      <c r="X30" s="211"/>
      <c r="Y30" s="211"/>
      <c r="Z30" s="211"/>
      <c r="AA30" s="211"/>
      <c r="AB30" s="211"/>
      <c r="AC30" s="211"/>
      <c r="AD30" s="211"/>
      <c r="AE30" s="211" t="s">
        <v>105</v>
      </c>
      <c r="AF30" s="211">
        <v>0</v>
      </c>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row>
    <row r="31" spans="1:60" x14ac:dyDescent="0.2">
      <c r="A31" s="213" t="s">
        <v>96</v>
      </c>
      <c r="B31" s="220" t="s">
        <v>59</v>
      </c>
      <c r="C31" s="272" t="s">
        <v>60</v>
      </c>
      <c r="D31" s="225"/>
      <c r="E31" s="231"/>
      <c r="F31" s="237"/>
      <c r="G31" s="237">
        <f>SUMIF(AE32:AE47,"&lt;&gt;NOR",G32:G47)</f>
        <v>0</v>
      </c>
      <c r="H31" s="237"/>
      <c r="I31" s="237">
        <f>SUM(I32:I47)</f>
        <v>0</v>
      </c>
      <c r="J31" s="237"/>
      <c r="K31" s="237">
        <f>SUM(K32:K47)</f>
        <v>0</v>
      </c>
      <c r="L31" s="237"/>
      <c r="M31" s="237">
        <f>SUM(M32:M47)</f>
        <v>0</v>
      </c>
      <c r="N31" s="225"/>
      <c r="O31" s="225">
        <f>SUM(O32:O47)</f>
        <v>5.7526000000000002</v>
      </c>
      <c r="P31" s="225"/>
      <c r="Q31" s="225">
        <f>SUM(Q32:Q47)</f>
        <v>5.5484200000000001</v>
      </c>
      <c r="R31" s="225"/>
      <c r="S31" s="225"/>
      <c r="T31" s="226"/>
      <c r="U31" s="225">
        <f>SUM(U32:U47)</f>
        <v>366.17999999999995</v>
      </c>
      <c r="AE31" t="s">
        <v>97</v>
      </c>
    </row>
    <row r="32" spans="1:60" ht="33.75" outlineLevel="1" x14ac:dyDescent="0.2">
      <c r="A32" s="212">
        <v>7</v>
      </c>
      <c r="B32" s="219" t="s">
        <v>126</v>
      </c>
      <c r="C32" s="269" t="s">
        <v>127</v>
      </c>
      <c r="D32" s="221" t="s">
        <v>128</v>
      </c>
      <c r="E32" s="228">
        <v>2.3895</v>
      </c>
      <c r="F32" s="233">
        <f>H32+J32</f>
        <v>0</v>
      </c>
      <c r="G32" s="234">
        <f>ROUND(E32*F32,2)</f>
        <v>0</v>
      </c>
      <c r="H32" s="234"/>
      <c r="I32" s="234">
        <f>ROUND(E32*H32,2)</f>
        <v>0</v>
      </c>
      <c r="J32" s="234"/>
      <c r="K32" s="234">
        <f>ROUND(E32*J32,2)</f>
        <v>0</v>
      </c>
      <c r="L32" s="234">
        <v>12</v>
      </c>
      <c r="M32" s="234">
        <f>G32*(1+L32/100)</f>
        <v>0</v>
      </c>
      <c r="N32" s="221">
        <v>0.10007000000000001</v>
      </c>
      <c r="O32" s="221">
        <f>ROUND(E32*N32,5)</f>
        <v>0.23912</v>
      </c>
      <c r="P32" s="221">
        <v>0</v>
      </c>
      <c r="Q32" s="221">
        <f>ROUND(E32*P32,5)</f>
        <v>0</v>
      </c>
      <c r="R32" s="221"/>
      <c r="S32" s="221"/>
      <c r="T32" s="222">
        <v>26</v>
      </c>
      <c r="U32" s="221">
        <f>ROUND(E32*T32,2)</f>
        <v>62.13</v>
      </c>
      <c r="V32" s="211"/>
      <c r="W32" s="211"/>
      <c r="X32" s="211"/>
      <c r="Y32" s="211"/>
      <c r="Z32" s="211"/>
      <c r="AA32" s="211"/>
      <c r="AB32" s="211"/>
      <c r="AC32" s="211"/>
      <c r="AD32" s="211"/>
      <c r="AE32" s="211" t="s">
        <v>101</v>
      </c>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row>
    <row r="33" spans="1:60" ht="22.5" outlineLevel="1" x14ac:dyDescent="0.2">
      <c r="A33" s="212"/>
      <c r="B33" s="219"/>
      <c r="C33" s="271" t="s">
        <v>129</v>
      </c>
      <c r="D33" s="224"/>
      <c r="E33" s="230">
        <v>2.3895</v>
      </c>
      <c r="F33" s="234"/>
      <c r="G33" s="234"/>
      <c r="H33" s="234"/>
      <c r="I33" s="234"/>
      <c r="J33" s="234"/>
      <c r="K33" s="234"/>
      <c r="L33" s="234"/>
      <c r="M33" s="234"/>
      <c r="N33" s="221"/>
      <c r="O33" s="221"/>
      <c r="P33" s="221"/>
      <c r="Q33" s="221"/>
      <c r="R33" s="221"/>
      <c r="S33" s="221"/>
      <c r="T33" s="222"/>
      <c r="U33" s="221"/>
      <c r="V33" s="211"/>
      <c r="W33" s="211"/>
      <c r="X33" s="211"/>
      <c r="Y33" s="211"/>
      <c r="Z33" s="211"/>
      <c r="AA33" s="211"/>
      <c r="AB33" s="211"/>
      <c r="AC33" s="211"/>
      <c r="AD33" s="211"/>
      <c r="AE33" s="211" t="s">
        <v>105</v>
      </c>
      <c r="AF33" s="211">
        <v>0</v>
      </c>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row>
    <row r="34" spans="1:60" outlineLevel="1" x14ac:dyDescent="0.2">
      <c r="A34" s="212">
        <v>8</v>
      </c>
      <c r="B34" s="219" t="s">
        <v>130</v>
      </c>
      <c r="C34" s="269" t="s">
        <v>131</v>
      </c>
      <c r="D34" s="221" t="s">
        <v>100</v>
      </c>
      <c r="E34" s="228">
        <v>860.22</v>
      </c>
      <c r="F34" s="233">
        <f>H34+J34</f>
        <v>0</v>
      </c>
      <c r="G34" s="234">
        <f>ROUND(E34*F34,2)</f>
        <v>0</v>
      </c>
      <c r="H34" s="234"/>
      <c r="I34" s="234">
        <f>ROUND(E34*H34,2)</f>
        <v>0</v>
      </c>
      <c r="J34" s="234"/>
      <c r="K34" s="234">
        <f>ROUND(E34*J34,2)</f>
        <v>0</v>
      </c>
      <c r="L34" s="234">
        <v>12</v>
      </c>
      <c r="M34" s="234">
        <f>G34*(1+L34/100)</f>
        <v>0</v>
      </c>
      <c r="N34" s="221">
        <v>0</v>
      </c>
      <c r="O34" s="221">
        <f>ROUND(E34*N34,5)</f>
        <v>0</v>
      </c>
      <c r="P34" s="221">
        <v>0</v>
      </c>
      <c r="Q34" s="221">
        <f>ROUND(E34*P34,5)</f>
        <v>0</v>
      </c>
      <c r="R34" s="221"/>
      <c r="S34" s="221"/>
      <c r="T34" s="222">
        <v>0.156</v>
      </c>
      <c r="U34" s="221">
        <f>ROUND(E34*T34,2)</f>
        <v>134.19</v>
      </c>
      <c r="V34" s="211"/>
      <c r="W34" s="211"/>
      <c r="X34" s="211"/>
      <c r="Y34" s="211"/>
      <c r="Z34" s="211"/>
      <c r="AA34" s="211"/>
      <c r="AB34" s="211"/>
      <c r="AC34" s="211"/>
      <c r="AD34" s="211"/>
      <c r="AE34" s="211" t="s">
        <v>101</v>
      </c>
      <c r="AF34" s="211"/>
      <c r="AG34" s="211"/>
      <c r="AH34" s="211"/>
      <c r="AI34" s="211"/>
      <c r="AJ34" s="211"/>
      <c r="AK34" s="211"/>
      <c r="AL34" s="211"/>
      <c r="AM34" s="211"/>
      <c r="AN34" s="211"/>
      <c r="AO34" s="211"/>
      <c r="AP34" s="211"/>
      <c r="AQ34" s="211"/>
      <c r="AR34" s="211"/>
      <c r="AS34" s="211"/>
      <c r="AT34" s="211"/>
      <c r="AU34" s="211"/>
      <c r="AV34" s="211"/>
      <c r="AW34" s="211"/>
      <c r="AX34" s="211"/>
      <c r="AY34" s="211"/>
      <c r="AZ34" s="211"/>
      <c r="BA34" s="211"/>
      <c r="BB34" s="211"/>
      <c r="BC34" s="211"/>
      <c r="BD34" s="211"/>
      <c r="BE34" s="211"/>
      <c r="BF34" s="211"/>
      <c r="BG34" s="211"/>
      <c r="BH34" s="211"/>
    </row>
    <row r="35" spans="1:60" ht="22.5" outlineLevel="1" x14ac:dyDescent="0.2">
      <c r="A35" s="212"/>
      <c r="B35" s="219"/>
      <c r="C35" s="271" t="s">
        <v>132</v>
      </c>
      <c r="D35" s="224"/>
      <c r="E35" s="230">
        <v>860.22</v>
      </c>
      <c r="F35" s="234"/>
      <c r="G35" s="234"/>
      <c r="H35" s="234"/>
      <c r="I35" s="234"/>
      <c r="J35" s="234"/>
      <c r="K35" s="234"/>
      <c r="L35" s="234"/>
      <c r="M35" s="234"/>
      <c r="N35" s="221"/>
      <c r="O35" s="221"/>
      <c r="P35" s="221"/>
      <c r="Q35" s="221"/>
      <c r="R35" s="221"/>
      <c r="S35" s="221"/>
      <c r="T35" s="222"/>
      <c r="U35" s="221"/>
      <c r="V35" s="211"/>
      <c r="W35" s="211"/>
      <c r="X35" s="211"/>
      <c r="Y35" s="211"/>
      <c r="Z35" s="211"/>
      <c r="AA35" s="211"/>
      <c r="AB35" s="211"/>
      <c r="AC35" s="211"/>
      <c r="AD35" s="211"/>
      <c r="AE35" s="211" t="s">
        <v>105</v>
      </c>
      <c r="AF35" s="211">
        <v>0</v>
      </c>
      <c r="AG35" s="211"/>
      <c r="AH35" s="211"/>
      <c r="AI35" s="211"/>
      <c r="AJ35" s="211"/>
      <c r="AK35" s="211"/>
      <c r="AL35" s="211"/>
      <c r="AM35" s="211"/>
      <c r="AN35" s="211"/>
      <c r="AO35" s="211"/>
      <c r="AP35" s="211"/>
      <c r="AQ35" s="211"/>
      <c r="AR35" s="211"/>
      <c r="AS35" s="211"/>
      <c r="AT35" s="211"/>
      <c r="AU35" s="211"/>
      <c r="AV35" s="211"/>
      <c r="AW35" s="211"/>
      <c r="AX35" s="211"/>
      <c r="AY35" s="211"/>
      <c r="AZ35" s="211"/>
      <c r="BA35" s="211"/>
      <c r="BB35" s="211"/>
      <c r="BC35" s="211"/>
      <c r="BD35" s="211"/>
      <c r="BE35" s="211"/>
      <c r="BF35" s="211"/>
      <c r="BG35" s="211"/>
      <c r="BH35" s="211"/>
    </row>
    <row r="36" spans="1:60" outlineLevel="1" x14ac:dyDescent="0.2">
      <c r="A36" s="212">
        <v>9</v>
      </c>
      <c r="B36" s="219" t="s">
        <v>133</v>
      </c>
      <c r="C36" s="269" t="s">
        <v>134</v>
      </c>
      <c r="D36" s="221" t="s">
        <v>100</v>
      </c>
      <c r="E36" s="228">
        <v>860.22</v>
      </c>
      <c r="F36" s="233">
        <f>H36+J36</f>
        <v>0</v>
      </c>
      <c r="G36" s="234">
        <f>ROUND(E36*F36,2)</f>
        <v>0</v>
      </c>
      <c r="H36" s="234"/>
      <c r="I36" s="234">
        <f>ROUND(E36*H36,2)</f>
        <v>0</v>
      </c>
      <c r="J36" s="234"/>
      <c r="K36" s="234">
        <f>ROUND(E36*J36,2)</f>
        <v>0</v>
      </c>
      <c r="L36" s="234">
        <v>12</v>
      </c>
      <c r="M36" s="234">
        <f>G36*(1+L36/100)</f>
        <v>0</v>
      </c>
      <c r="N36" s="221">
        <v>4.0000000000000003E-5</v>
      </c>
      <c r="O36" s="221">
        <f>ROUND(E36*N36,5)</f>
        <v>3.4410000000000003E-2</v>
      </c>
      <c r="P36" s="221">
        <v>0</v>
      </c>
      <c r="Q36" s="221">
        <f>ROUND(E36*P36,5)</f>
        <v>0</v>
      </c>
      <c r="R36" s="221"/>
      <c r="S36" s="221"/>
      <c r="T36" s="222">
        <v>9.5000000000000001E-2</v>
      </c>
      <c r="U36" s="221">
        <f>ROUND(E36*T36,2)</f>
        <v>81.72</v>
      </c>
      <c r="V36" s="211"/>
      <c r="W36" s="211"/>
      <c r="X36" s="211"/>
      <c r="Y36" s="211"/>
      <c r="Z36" s="211"/>
      <c r="AA36" s="211"/>
      <c r="AB36" s="211"/>
      <c r="AC36" s="211"/>
      <c r="AD36" s="211"/>
      <c r="AE36" s="211" t="s">
        <v>101</v>
      </c>
      <c r="AF36" s="211"/>
      <c r="AG36" s="211"/>
      <c r="AH36" s="211"/>
      <c r="AI36" s="211"/>
      <c r="AJ36" s="211"/>
      <c r="AK36" s="211"/>
      <c r="AL36" s="211"/>
      <c r="AM36" s="211"/>
      <c r="AN36" s="211"/>
      <c r="AO36" s="211"/>
      <c r="AP36" s="211"/>
      <c r="AQ36" s="211"/>
      <c r="AR36" s="211"/>
      <c r="AS36" s="211"/>
      <c r="AT36" s="211"/>
      <c r="AU36" s="211"/>
      <c r="AV36" s="211"/>
      <c r="AW36" s="211"/>
      <c r="AX36" s="211"/>
      <c r="AY36" s="211"/>
      <c r="AZ36" s="211"/>
      <c r="BA36" s="211"/>
      <c r="BB36" s="211"/>
      <c r="BC36" s="211"/>
      <c r="BD36" s="211"/>
      <c r="BE36" s="211"/>
      <c r="BF36" s="211"/>
      <c r="BG36" s="211"/>
      <c r="BH36" s="211"/>
    </row>
    <row r="37" spans="1:60" ht="22.5" outlineLevel="1" x14ac:dyDescent="0.2">
      <c r="A37" s="212"/>
      <c r="B37" s="219"/>
      <c r="C37" s="271" t="s">
        <v>132</v>
      </c>
      <c r="D37" s="224"/>
      <c r="E37" s="230">
        <v>860.22</v>
      </c>
      <c r="F37" s="234"/>
      <c r="G37" s="234"/>
      <c r="H37" s="234"/>
      <c r="I37" s="234"/>
      <c r="J37" s="234"/>
      <c r="K37" s="234"/>
      <c r="L37" s="234"/>
      <c r="M37" s="234"/>
      <c r="N37" s="221"/>
      <c r="O37" s="221"/>
      <c r="P37" s="221"/>
      <c r="Q37" s="221"/>
      <c r="R37" s="221"/>
      <c r="S37" s="221"/>
      <c r="T37" s="222"/>
      <c r="U37" s="221"/>
      <c r="V37" s="211"/>
      <c r="W37" s="211"/>
      <c r="X37" s="211"/>
      <c r="Y37" s="211"/>
      <c r="Z37" s="211"/>
      <c r="AA37" s="211"/>
      <c r="AB37" s="211"/>
      <c r="AC37" s="211"/>
      <c r="AD37" s="211"/>
      <c r="AE37" s="211" t="s">
        <v>105</v>
      </c>
      <c r="AF37" s="211">
        <v>0</v>
      </c>
      <c r="AG37" s="211"/>
      <c r="AH37" s="211"/>
      <c r="AI37" s="211"/>
      <c r="AJ37" s="211"/>
      <c r="AK37" s="211"/>
      <c r="AL37" s="211"/>
      <c r="AM37" s="211"/>
      <c r="AN37" s="211"/>
      <c r="AO37" s="211"/>
      <c r="AP37" s="211"/>
      <c r="AQ37" s="211"/>
      <c r="AR37" s="211"/>
      <c r="AS37" s="211"/>
      <c r="AT37" s="211"/>
      <c r="AU37" s="211"/>
      <c r="AV37" s="211"/>
      <c r="AW37" s="211"/>
      <c r="AX37" s="211"/>
      <c r="AY37" s="211"/>
      <c r="AZ37" s="211"/>
      <c r="BA37" s="211"/>
      <c r="BB37" s="211"/>
      <c r="BC37" s="211"/>
      <c r="BD37" s="211"/>
      <c r="BE37" s="211"/>
      <c r="BF37" s="211"/>
      <c r="BG37" s="211"/>
      <c r="BH37" s="211"/>
    </row>
    <row r="38" spans="1:60" outlineLevel="1" x14ac:dyDescent="0.2">
      <c r="A38" s="212">
        <v>10</v>
      </c>
      <c r="B38" s="219" t="s">
        <v>135</v>
      </c>
      <c r="C38" s="269" t="s">
        <v>136</v>
      </c>
      <c r="D38" s="221" t="s">
        <v>119</v>
      </c>
      <c r="E38" s="228">
        <v>4043.0340000000001</v>
      </c>
      <c r="F38" s="233">
        <f>H38+J38</f>
        <v>0</v>
      </c>
      <c r="G38" s="234">
        <f>ROUND(E38*F38,2)</f>
        <v>0</v>
      </c>
      <c r="H38" s="234"/>
      <c r="I38" s="234">
        <f>ROUND(E38*H38,2)</f>
        <v>0</v>
      </c>
      <c r="J38" s="234"/>
      <c r="K38" s="234">
        <f>ROUND(E38*J38,2)</f>
        <v>0</v>
      </c>
      <c r="L38" s="234">
        <v>12</v>
      </c>
      <c r="M38" s="234">
        <f>G38*(1+L38/100)</f>
        <v>0</v>
      </c>
      <c r="N38" s="221">
        <v>1.32E-3</v>
      </c>
      <c r="O38" s="221">
        <f>ROUND(E38*N38,5)</f>
        <v>5.3368000000000002</v>
      </c>
      <c r="P38" s="221">
        <v>0</v>
      </c>
      <c r="Q38" s="221">
        <f>ROUND(E38*P38,5)</f>
        <v>0</v>
      </c>
      <c r="R38" s="221"/>
      <c r="S38" s="221"/>
      <c r="T38" s="222">
        <v>0</v>
      </c>
      <c r="U38" s="221">
        <f>ROUND(E38*T38,2)</f>
        <v>0</v>
      </c>
      <c r="V38" s="211"/>
      <c r="W38" s="211"/>
      <c r="X38" s="211"/>
      <c r="Y38" s="211"/>
      <c r="Z38" s="211"/>
      <c r="AA38" s="211"/>
      <c r="AB38" s="211"/>
      <c r="AC38" s="211"/>
      <c r="AD38" s="211"/>
      <c r="AE38" s="211" t="s">
        <v>137</v>
      </c>
      <c r="AF38" s="211"/>
      <c r="AG38" s="211"/>
      <c r="AH38" s="211"/>
      <c r="AI38" s="211"/>
      <c r="AJ38" s="211"/>
      <c r="AK38" s="211"/>
      <c r="AL38" s="211"/>
      <c r="AM38" s="211"/>
      <c r="AN38" s="211"/>
      <c r="AO38" s="211"/>
      <c r="AP38" s="211"/>
      <c r="AQ38" s="211"/>
      <c r="AR38" s="211"/>
      <c r="AS38" s="211"/>
      <c r="AT38" s="211"/>
      <c r="AU38" s="211"/>
      <c r="AV38" s="211"/>
      <c r="AW38" s="211"/>
      <c r="AX38" s="211"/>
      <c r="AY38" s="211"/>
      <c r="AZ38" s="211"/>
      <c r="BA38" s="211"/>
      <c r="BB38" s="211"/>
      <c r="BC38" s="211"/>
      <c r="BD38" s="211"/>
      <c r="BE38" s="211"/>
      <c r="BF38" s="211"/>
      <c r="BG38" s="211"/>
      <c r="BH38" s="211"/>
    </row>
    <row r="39" spans="1:60" ht="22.5" outlineLevel="1" x14ac:dyDescent="0.2">
      <c r="A39" s="212"/>
      <c r="B39" s="219"/>
      <c r="C39" s="271" t="s">
        <v>138</v>
      </c>
      <c r="D39" s="224"/>
      <c r="E39" s="230">
        <v>3096.7919999999999</v>
      </c>
      <c r="F39" s="234"/>
      <c r="G39" s="234"/>
      <c r="H39" s="234"/>
      <c r="I39" s="234"/>
      <c r="J39" s="234"/>
      <c r="K39" s="234"/>
      <c r="L39" s="234"/>
      <c r="M39" s="234"/>
      <c r="N39" s="221"/>
      <c r="O39" s="221"/>
      <c r="P39" s="221"/>
      <c r="Q39" s="221"/>
      <c r="R39" s="221"/>
      <c r="S39" s="221"/>
      <c r="T39" s="222"/>
      <c r="U39" s="221"/>
      <c r="V39" s="211"/>
      <c r="W39" s="211"/>
      <c r="X39" s="211"/>
      <c r="Y39" s="211"/>
      <c r="Z39" s="211"/>
      <c r="AA39" s="211"/>
      <c r="AB39" s="211"/>
      <c r="AC39" s="211"/>
      <c r="AD39" s="211"/>
      <c r="AE39" s="211" t="s">
        <v>105</v>
      </c>
      <c r="AF39" s="211">
        <v>0</v>
      </c>
      <c r="AG39" s="211"/>
      <c r="AH39" s="211"/>
      <c r="AI39" s="211"/>
      <c r="AJ39" s="211"/>
      <c r="AK39" s="211"/>
      <c r="AL39" s="211"/>
      <c r="AM39" s="211"/>
      <c r="AN39" s="211"/>
      <c r="AO39" s="211"/>
      <c r="AP39" s="211"/>
      <c r="AQ39" s="211"/>
      <c r="AR39" s="211"/>
      <c r="AS39" s="211"/>
      <c r="AT39" s="211"/>
      <c r="AU39" s="211"/>
      <c r="AV39" s="211"/>
      <c r="AW39" s="211"/>
      <c r="AX39" s="211"/>
      <c r="AY39" s="211"/>
      <c r="AZ39" s="211"/>
      <c r="BA39" s="211"/>
      <c r="BB39" s="211"/>
      <c r="BC39" s="211"/>
      <c r="BD39" s="211"/>
      <c r="BE39" s="211"/>
      <c r="BF39" s="211"/>
      <c r="BG39" s="211"/>
      <c r="BH39" s="211"/>
    </row>
    <row r="40" spans="1:60" ht="22.5" outlineLevel="1" x14ac:dyDescent="0.2">
      <c r="A40" s="212"/>
      <c r="B40" s="219"/>
      <c r="C40" s="271" t="s">
        <v>139</v>
      </c>
      <c r="D40" s="224"/>
      <c r="E40" s="230">
        <v>946.24199999999996</v>
      </c>
      <c r="F40" s="234"/>
      <c r="G40" s="234"/>
      <c r="H40" s="234"/>
      <c r="I40" s="234"/>
      <c r="J40" s="234"/>
      <c r="K40" s="234"/>
      <c r="L40" s="234"/>
      <c r="M40" s="234"/>
      <c r="N40" s="221"/>
      <c r="O40" s="221"/>
      <c r="P40" s="221"/>
      <c r="Q40" s="221"/>
      <c r="R40" s="221"/>
      <c r="S40" s="221"/>
      <c r="T40" s="222"/>
      <c r="U40" s="221"/>
      <c r="V40" s="211"/>
      <c r="W40" s="211"/>
      <c r="X40" s="211"/>
      <c r="Y40" s="211"/>
      <c r="Z40" s="211"/>
      <c r="AA40" s="211"/>
      <c r="AB40" s="211"/>
      <c r="AC40" s="211"/>
      <c r="AD40" s="211"/>
      <c r="AE40" s="211" t="s">
        <v>105</v>
      </c>
      <c r="AF40" s="211">
        <v>0</v>
      </c>
      <c r="AG40" s="211"/>
      <c r="AH40" s="211"/>
      <c r="AI40" s="211"/>
      <c r="AJ40" s="211"/>
      <c r="AK40" s="211"/>
      <c r="AL40" s="211"/>
      <c r="AM40" s="211"/>
      <c r="AN40" s="211"/>
      <c r="AO40" s="211"/>
      <c r="AP40" s="211"/>
      <c r="AQ40" s="211"/>
      <c r="AR40" s="211"/>
      <c r="AS40" s="211"/>
      <c r="AT40" s="211"/>
      <c r="AU40" s="211"/>
      <c r="AV40" s="211"/>
      <c r="AW40" s="211"/>
      <c r="AX40" s="211"/>
      <c r="AY40" s="211"/>
      <c r="AZ40" s="211"/>
      <c r="BA40" s="211"/>
      <c r="BB40" s="211"/>
      <c r="BC40" s="211"/>
      <c r="BD40" s="211"/>
      <c r="BE40" s="211"/>
      <c r="BF40" s="211"/>
      <c r="BG40" s="211"/>
      <c r="BH40" s="211"/>
    </row>
    <row r="41" spans="1:60" outlineLevel="1" x14ac:dyDescent="0.2">
      <c r="A41" s="212">
        <v>11</v>
      </c>
      <c r="B41" s="219" t="s">
        <v>140</v>
      </c>
      <c r="C41" s="269" t="s">
        <v>141</v>
      </c>
      <c r="D41" s="221" t="s">
        <v>100</v>
      </c>
      <c r="E41" s="228">
        <v>860.22</v>
      </c>
      <c r="F41" s="233">
        <f>H41+J41</f>
        <v>0</v>
      </c>
      <c r="G41" s="234">
        <f>ROUND(E41*F41,2)</f>
        <v>0</v>
      </c>
      <c r="H41" s="234"/>
      <c r="I41" s="234">
        <f>ROUND(E41*H41,2)</f>
        <v>0</v>
      </c>
      <c r="J41" s="234"/>
      <c r="K41" s="234">
        <f>ROUND(E41*J41,2)</f>
        <v>0</v>
      </c>
      <c r="L41" s="234">
        <v>12</v>
      </c>
      <c r="M41" s="234">
        <f>G41*(1+L41/100)</f>
        <v>0</v>
      </c>
      <c r="N41" s="221">
        <v>0</v>
      </c>
      <c r="O41" s="221">
        <f>ROUND(E41*N41,5)</f>
        <v>0</v>
      </c>
      <c r="P41" s="221">
        <v>5.0000000000000001E-3</v>
      </c>
      <c r="Q41" s="221">
        <f>ROUND(E41*P41,5)</f>
        <v>4.3010999999999999</v>
      </c>
      <c r="R41" s="221"/>
      <c r="S41" s="221"/>
      <c r="T41" s="222">
        <v>0.05</v>
      </c>
      <c r="U41" s="221">
        <f>ROUND(E41*T41,2)</f>
        <v>43.01</v>
      </c>
      <c r="V41" s="211"/>
      <c r="W41" s="211"/>
      <c r="X41" s="211"/>
      <c r="Y41" s="211"/>
      <c r="Z41" s="211"/>
      <c r="AA41" s="211"/>
      <c r="AB41" s="211"/>
      <c r="AC41" s="211"/>
      <c r="AD41" s="211"/>
      <c r="AE41" s="211" t="s">
        <v>101</v>
      </c>
      <c r="AF41" s="211"/>
      <c r="AG41" s="211"/>
      <c r="AH41" s="211"/>
      <c r="AI41" s="211"/>
      <c r="AJ41" s="211"/>
      <c r="AK41" s="211"/>
      <c r="AL41" s="211"/>
      <c r="AM41" s="211"/>
      <c r="AN41" s="211"/>
      <c r="AO41" s="211"/>
      <c r="AP41" s="211"/>
      <c r="AQ41" s="211"/>
      <c r="AR41" s="211"/>
      <c r="AS41" s="211"/>
      <c r="AT41" s="211"/>
      <c r="AU41" s="211"/>
      <c r="AV41" s="211"/>
      <c r="AW41" s="211"/>
      <c r="AX41" s="211"/>
      <c r="AY41" s="211"/>
      <c r="AZ41" s="211"/>
      <c r="BA41" s="211"/>
      <c r="BB41" s="211"/>
      <c r="BC41" s="211"/>
      <c r="BD41" s="211"/>
      <c r="BE41" s="211"/>
      <c r="BF41" s="211"/>
      <c r="BG41" s="211"/>
      <c r="BH41" s="211"/>
    </row>
    <row r="42" spans="1:60" ht="22.5" outlineLevel="1" x14ac:dyDescent="0.2">
      <c r="A42" s="212"/>
      <c r="B42" s="219"/>
      <c r="C42" s="271" t="s">
        <v>132</v>
      </c>
      <c r="D42" s="224"/>
      <c r="E42" s="230">
        <v>860.22</v>
      </c>
      <c r="F42" s="234"/>
      <c r="G42" s="234"/>
      <c r="H42" s="234"/>
      <c r="I42" s="234"/>
      <c r="J42" s="234"/>
      <c r="K42" s="234"/>
      <c r="L42" s="234"/>
      <c r="M42" s="234"/>
      <c r="N42" s="221"/>
      <c r="O42" s="221"/>
      <c r="P42" s="221"/>
      <c r="Q42" s="221"/>
      <c r="R42" s="221"/>
      <c r="S42" s="221"/>
      <c r="T42" s="222"/>
      <c r="U42" s="221"/>
      <c r="V42" s="211"/>
      <c r="W42" s="211"/>
      <c r="X42" s="211"/>
      <c r="Y42" s="211"/>
      <c r="Z42" s="211"/>
      <c r="AA42" s="211"/>
      <c r="AB42" s="211"/>
      <c r="AC42" s="211"/>
      <c r="AD42" s="211"/>
      <c r="AE42" s="211" t="s">
        <v>105</v>
      </c>
      <c r="AF42" s="211">
        <v>0</v>
      </c>
      <c r="AG42" s="211"/>
      <c r="AH42" s="211"/>
      <c r="AI42" s="211"/>
      <c r="AJ42" s="211"/>
      <c r="AK42" s="211"/>
      <c r="AL42" s="211"/>
      <c r="AM42" s="211"/>
      <c r="AN42" s="211"/>
      <c r="AO42" s="211"/>
      <c r="AP42" s="211"/>
      <c r="AQ42" s="211"/>
      <c r="AR42" s="211"/>
      <c r="AS42" s="211"/>
      <c r="AT42" s="211"/>
      <c r="AU42" s="211"/>
      <c r="AV42" s="211"/>
      <c r="AW42" s="211"/>
      <c r="AX42" s="211"/>
      <c r="AY42" s="211"/>
      <c r="AZ42" s="211"/>
      <c r="BA42" s="211"/>
      <c r="BB42" s="211"/>
      <c r="BC42" s="211"/>
      <c r="BD42" s="211"/>
      <c r="BE42" s="211"/>
      <c r="BF42" s="211"/>
      <c r="BG42" s="211"/>
      <c r="BH42" s="211"/>
    </row>
    <row r="43" spans="1:60" outlineLevel="1" x14ac:dyDescent="0.2">
      <c r="A43" s="212">
        <v>12</v>
      </c>
      <c r="B43" s="219" t="s">
        <v>142</v>
      </c>
      <c r="C43" s="269" t="s">
        <v>143</v>
      </c>
      <c r="D43" s="221" t="s">
        <v>100</v>
      </c>
      <c r="E43" s="228">
        <v>860.22</v>
      </c>
      <c r="F43" s="233">
        <f>H43+J43</f>
        <v>0</v>
      </c>
      <c r="G43" s="234">
        <f>ROUND(E43*F43,2)</f>
        <v>0</v>
      </c>
      <c r="H43" s="234"/>
      <c r="I43" s="234">
        <f>ROUND(E43*H43,2)</f>
        <v>0</v>
      </c>
      <c r="J43" s="234"/>
      <c r="K43" s="234">
        <f>ROUND(E43*J43,2)</f>
        <v>0</v>
      </c>
      <c r="L43" s="234">
        <v>12</v>
      </c>
      <c r="M43" s="234">
        <f>G43*(1+L43/100)</f>
        <v>0</v>
      </c>
      <c r="N43" s="221">
        <v>0</v>
      </c>
      <c r="O43" s="221">
        <f>ROUND(E43*N43,5)</f>
        <v>0</v>
      </c>
      <c r="P43" s="221">
        <v>1.4499999999999999E-3</v>
      </c>
      <c r="Q43" s="221">
        <f>ROUND(E43*P43,5)</f>
        <v>1.24732</v>
      </c>
      <c r="R43" s="221"/>
      <c r="S43" s="221"/>
      <c r="T43" s="222">
        <v>0.04</v>
      </c>
      <c r="U43" s="221">
        <f>ROUND(E43*T43,2)</f>
        <v>34.409999999999997</v>
      </c>
      <c r="V43" s="211"/>
      <c r="W43" s="211"/>
      <c r="X43" s="211"/>
      <c r="Y43" s="211"/>
      <c r="Z43" s="211"/>
      <c r="AA43" s="211"/>
      <c r="AB43" s="211"/>
      <c r="AC43" s="211"/>
      <c r="AD43" s="211"/>
      <c r="AE43" s="211" t="s">
        <v>101</v>
      </c>
      <c r="AF43" s="211"/>
      <c r="AG43" s="211"/>
      <c r="AH43" s="211"/>
      <c r="AI43" s="211"/>
      <c r="AJ43" s="211"/>
      <c r="AK43" s="211"/>
      <c r="AL43" s="211"/>
      <c r="AM43" s="211"/>
      <c r="AN43" s="211"/>
      <c r="AO43" s="211"/>
      <c r="AP43" s="211"/>
      <c r="AQ43" s="211"/>
      <c r="AR43" s="211"/>
      <c r="AS43" s="211"/>
      <c r="AT43" s="211"/>
      <c r="AU43" s="211"/>
      <c r="AV43" s="211"/>
      <c r="AW43" s="211"/>
      <c r="AX43" s="211"/>
      <c r="AY43" s="211"/>
      <c r="AZ43" s="211"/>
      <c r="BA43" s="211"/>
      <c r="BB43" s="211"/>
      <c r="BC43" s="211"/>
      <c r="BD43" s="211"/>
      <c r="BE43" s="211"/>
      <c r="BF43" s="211"/>
      <c r="BG43" s="211"/>
      <c r="BH43" s="211"/>
    </row>
    <row r="44" spans="1:60" ht="22.5" outlineLevel="1" x14ac:dyDescent="0.2">
      <c r="A44" s="212"/>
      <c r="B44" s="219"/>
      <c r="C44" s="271" t="s">
        <v>132</v>
      </c>
      <c r="D44" s="224"/>
      <c r="E44" s="230">
        <v>860.22</v>
      </c>
      <c r="F44" s="234"/>
      <c r="G44" s="234"/>
      <c r="H44" s="234"/>
      <c r="I44" s="234"/>
      <c r="J44" s="234"/>
      <c r="K44" s="234"/>
      <c r="L44" s="234"/>
      <c r="M44" s="234"/>
      <c r="N44" s="221"/>
      <c r="O44" s="221"/>
      <c r="P44" s="221"/>
      <c r="Q44" s="221"/>
      <c r="R44" s="221"/>
      <c r="S44" s="221"/>
      <c r="T44" s="222"/>
      <c r="U44" s="221"/>
      <c r="V44" s="211"/>
      <c r="W44" s="211"/>
      <c r="X44" s="211"/>
      <c r="Y44" s="211"/>
      <c r="Z44" s="211"/>
      <c r="AA44" s="211"/>
      <c r="AB44" s="211"/>
      <c r="AC44" s="211"/>
      <c r="AD44" s="211"/>
      <c r="AE44" s="211" t="s">
        <v>105</v>
      </c>
      <c r="AF44" s="211">
        <v>0</v>
      </c>
      <c r="AG44" s="211"/>
      <c r="AH44" s="211"/>
      <c r="AI44" s="211"/>
      <c r="AJ44" s="211"/>
      <c r="AK44" s="211"/>
      <c r="AL44" s="211"/>
      <c r="AM44" s="211"/>
      <c r="AN44" s="211"/>
      <c r="AO44" s="211"/>
      <c r="AP44" s="211"/>
      <c r="AQ44" s="211"/>
      <c r="AR44" s="211"/>
      <c r="AS44" s="211"/>
      <c r="AT44" s="211"/>
      <c r="AU44" s="211"/>
      <c r="AV44" s="211"/>
      <c r="AW44" s="211"/>
      <c r="AX44" s="211"/>
      <c r="AY44" s="211"/>
      <c r="AZ44" s="211"/>
      <c r="BA44" s="211"/>
      <c r="BB44" s="211"/>
      <c r="BC44" s="211"/>
      <c r="BD44" s="211"/>
      <c r="BE44" s="211"/>
      <c r="BF44" s="211"/>
      <c r="BG44" s="211"/>
      <c r="BH44" s="211"/>
    </row>
    <row r="45" spans="1:60" outlineLevel="1" x14ac:dyDescent="0.2">
      <c r="A45" s="212">
        <v>13</v>
      </c>
      <c r="B45" s="219" t="s">
        <v>144</v>
      </c>
      <c r="C45" s="269" t="s">
        <v>145</v>
      </c>
      <c r="D45" s="221" t="s">
        <v>146</v>
      </c>
      <c r="E45" s="228">
        <v>6.1935840000000004</v>
      </c>
      <c r="F45" s="233">
        <f>H45+J45</f>
        <v>0</v>
      </c>
      <c r="G45" s="234">
        <f>ROUND(E45*F45,2)</f>
        <v>0</v>
      </c>
      <c r="H45" s="234"/>
      <c r="I45" s="234">
        <f>ROUND(E45*H45,2)</f>
        <v>0</v>
      </c>
      <c r="J45" s="234"/>
      <c r="K45" s="234">
        <f>ROUND(E45*J45,2)</f>
        <v>0</v>
      </c>
      <c r="L45" s="234">
        <v>12</v>
      </c>
      <c r="M45" s="234">
        <f>G45*(1+L45/100)</f>
        <v>0</v>
      </c>
      <c r="N45" s="221">
        <v>2.2970000000000001E-2</v>
      </c>
      <c r="O45" s="221">
        <f>ROUND(E45*N45,5)</f>
        <v>0.14227000000000001</v>
      </c>
      <c r="P45" s="221">
        <v>0</v>
      </c>
      <c r="Q45" s="221">
        <f>ROUND(E45*P45,5)</f>
        <v>0</v>
      </c>
      <c r="R45" s="221"/>
      <c r="S45" s="221"/>
      <c r="T45" s="222">
        <v>0</v>
      </c>
      <c r="U45" s="221">
        <f>ROUND(E45*T45,2)</f>
        <v>0</v>
      </c>
      <c r="V45" s="211"/>
      <c r="W45" s="211"/>
      <c r="X45" s="211"/>
      <c r="Y45" s="211"/>
      <c r="Z45" s="211"/>
      <c r="AA45" s="211"/>
      <c r="AB45" s="211"/>
      <c r="AC45" s="211"/>
      <c r="AD45" s="211"/>
      <c r="AE45" s="211" t="s">
        <v>101</v>
      </c>
      <c r="AF45" s="211"/>
      <c r="AG45" s="211"/>
      <c r="AH45" s="211"/>
      <c r="AI45" s="211"/>
      <c r="AJ45" s="211"/>
      <c r="AK45" s="211"/>
      <c r="AL45" s="211"/>
      <c r="AM45" s="211"/>
      <c r="AN45" s="211"/>
      <c r="AO45" s="211"/>
      <c r="AP45" s="211"/>
      <c r="AQ45" s="211"/>
      <c r="AR45" s="211"/>
      <c r="AS45" s="211"/>
      <c r="AT45" s="211"/>
      <c r="AU45" s="211"/>
      <c r="AV45" s="211"/>
      <c r="AW45" s="211"/>
      <c r="AX45" s="211"/>
      <c r="AY45" s="211"/>
      <c r="AZ45" s="211"/>
      <c r="BA45" s="211"/>
      <c r="BB45" s="211"/>
      <c r="BC45" s="211"/>
      <c r="BD45" s="211"/>
      <c r="BE45" s="211"/>
      <c r="BF45" s="211"/>
      <c r="BG45" s="211"/>
      <c r="BH45" s="211"/>
    </row>
    <row r="46" spans="1:60" ht="22.5" outlineLevel="1" x14ac:dyDescent="0.2">
      <c r="A46" s="212"/>
      <c r="B46" s="219"/>
      <c r="C46" s="271" t="s">
        <v>147</v>
      </c>
      <c r="D46" s="224"/>
      <c r="E46" s="230">
        <v>6.1935840000000004</v>
      </c>
      <c r="F46" s="234"/>
      <c r="G46" s="234"/>
      <c r="H46" s="234"/>
      <c r="I46" s="234"/>
      <c r="J46" s="234"/>
      <c r="K46" s="234"/>
      <c r="L46" s="234"/>
      <c r="M46" s="234"/>
      <c r="N46" s="221"/>
      <c r="O46" s="221"/>
      <c r="P46" s="221"/>
      <c r="Q46" s="221"/>
      <c r="R46" s="221"/>
      <c r="S46" s="221"/>
      <c r="T46" s="222"/>
      <c r="U46" s="221"/>
      <c r="V46" s="211"/>
      <c r="W46" s="211"/>
      <c r="X46" s="211"/>
      <c r="Y46" s="211"/>
      <c r="Z46" s="211"/>
      <c r="AA46" s="211"/>
      <c r="AB46" s="211"/>
      <c r="AC46" s="211"/>
      <c r="AD46" s="211"/>
      <c r="AE46" s="211" t="s">
        <v>105</v>
      </c>
      <c r="AF46" s="211">
        <v>0</v>
      </c>
      <c r="AG46" s="211"/>
      <c r="AH46" s="211"/>
      <c r="AI46" s="211"/>
      <c r="AJ46" s="211"/>
      <c r="AK46" s="211"/>
      <c r="AL46" s="211"/>
      <c r="AM46" s="211"/>
      <c r="AN46" s="211"/>
      <c r="AO46" s="211"/>
      <c r="AP46" s="211"/>
      <c r="AQ46" s="211"/>
      <c r="AR46" s="211"/>
      <c r="AS46" s="211"/>
      <c r="AT46" s="211"/>
      <c r="AU46" s="211"/>
      <c r="AV46" s="211"/>
      <c r="AW46" s="211"/>
      <c r="AX46" s="211"/>
      <c r="AY46" s="211"/>
      <c r="AZ46" s="211"/>
      <c r="BA46" s="211"/>
      <c r="BB46" s="211"/>
      <c r="BC46" s="211"/>
      <c r="BD46" s="211"/>
      <c r="BE46" s="211"/>
      <c r="BF46" s="211"/>
      <c r="BG46" s="211"/>
      <c r="BH46" s="211"/>
    </row>
    <row r="47" spans="1:60" ht="22.5" outlineLevel="1" x14ac:dyDescent="0.2">
      <c r="A47" s="212">
        <v>14</v>
      </c>
      <c r="B47" s="219" t="s">
        <v>148</v>
      </c>
      <c r="C47" s="269" t="s">
        <v>149</v>
      </c>
      <c r="D47" s="221" t="s">
        <v>150</v>
      </c>
      <c r="E47" s="228">
        <v>5.7526000000000002</v>
      </c>
      <c r="F47" s="233">
        <f>H47+J47</f>
        <v>0</v>
      </c>
      <c r="G47" s="234">
        <f>ROUND(E47*F47,2)</f>
        <v>0</v>
      </c>
      <c r="H47" s="234"/>
      <c r="I47" s="234">
        <f>ROUND(E47*H47,2)</f>
        <v>0</v>
      </c>
      <c r="J47" s="234"/>
      <c r="K47" s="234">
        <f>ROUND(E47*J47,2)</f>
        <v>0</v>
      </c>
      <c r="L47" s="234">
        <v>12</v>
      </c>
      <c r="M47" s="234">
        <f>G47*(1+L47/100)</f>
        <v>0</v>
      </c>
      <c r="N47" s="221">
        <v>0</v>
      </c>
      <c r="O47" s="221">
        <f>ROUND(E47*N47,5)</f>
        <v>0</v>
      </c>
      <c r="P47" s="221">
        <v>0</v>
      </c>
      <c r="Q47" s="221">
        <f>ROUND(E47*P47,5)</f>
        <v>0</v>
      </c>
      <c r="R47" s="221"/>
      <c r="S47" s="221"/>
      <c r="T47" s="222">
        <v>1.863</v>
      </c>
      <c r="U47" s="221">
        <f>ROUND(E47*T47,2)</f>
        <v>10.72</v>
      </c>
      <c r="V47" s="211"/>
      <c r="W47" s="211"/>
      <c r="X47" s="211"/>
      <c r="Y47" s="211"/>
      <c r="Z47" s="211"/>
      <c r="AA47" s="211"/>
      <c r="AB47" s="211"/>
      <c r="AC47" s="211"/>
      <c r="AD47" s="211"/>
      <c r="AE47" s="211" t="s">
        <v>151</v>
      </c>
      <c r="AF47" s="211"/>
      <c r="AG47" s="211"/>
      <c r="AH47" s="211"/>
      <c r="AI47" s="211"/>
      <c r="AJ47" s="211"/>
      <c r="AK47" s="211"/>
      <c r="AL47" s="211"/>
      <c r="AM47" s="211"/>
      <c r="AN47" s="211"/>
      <c r="AO47" s="211"/>
      <c r="AP47" s="211"/>
      <c r="AQ47" s="211"/>
      <c r="AR47" s="211"/>
      <c r="AS47" s="211"/>
      <c r="AT47" s="211"/>
      <c r="AU47" s="211"/>
      <c r="AV47" s="211"/>
      <c r="AW47" s="211"/>
      <c r="AX47" s="211"/>
      <c r="AY47" s="211"/>
      <c r="AZ47" s="211"/>
      <c r="BA47" s="211"/>
      <c r="BB47" s="211"/>
      <c r="BC47" s="211"/>
      <c r="BD47" s="211"/>
      <c r="BE47" s="211"/>
      <c r="BF47" s="211"/>
      <c r="BG47" s="211"/>
      <c r="BH47" s="211"/>
    </row>
    <row r="48" spans="1:60" x14ac:dyDescent="0.2">
      <c r="A48" s="213" t="s">
        <v>96</v>
      </c>
      <c r="B48" s="220" t="s">
        <v>61</v>
      </c>
      <c r="C48" s="272" t="s">
        <v>62</v>
      </c>
      <c r="D48" s="225"/>
      <c r="E48" s="231"/>
      <c r="F48" s="237"/>
      <c r="G48" s="237">
        <f>SUMIF(AE49:AE105,"&lt;&gt;NOR",G49:G105)</f>
        <v>0</v>
      </c>
      <c r="H48" s="237"/>
      <c r="I48" s="237">
        <f>SUM(I49:I105)</f>
        <v>0</v>
      </c>
      <c r="J48" s="237"/>
      <c r="K48" s="237">
        <f>SUM(K49:K105)</f>
        <v>0</v>
      </c>
      <c r="L48" s="237"/>
      <c r="M48" s="237">
        <f>SUM(M49:M105)</f>
        <v>0</v>
      </c>
      <c r="N48" s="225"/>
      <c r="O48" s="225">
        <f>SUM(O49:O105)</f>
        <v>1.07091</v>
      </c>
      <c r="P48" s="225"/>
      <c r="Q48" s="225">
        <f>SUM(Q49:Q105)</f>
        <v>1.39208</v>
      </c>
      <c r="R48" s="225"/>
      <c r="S48" s="225"/>
      <c r="T48" s="226"/>
      <c r="U48" s="225">
        <f>SUM(U49:U105)</f>
        <v>248.80000000000004</v>
      </c>
      <c r="AE48" t="s">
        <v>97</v>
      </c>
    </row>
    <row r="49" spans="1:60" ht="22.5" outlineLevel="1" x14ac:dyDescent="0.2">
      <c r="A49" s="212">
        <v>15</v>
      </c>
      <c r="B49" s="219" t="s">
        <v>152</v>
      </c>
      <c r="C49" s="269" t="s">
        <v>153</v>
      </c>
      <c r="D49" s="221" t="s">
        <v>100</v>
      </c>
      <c r="E49" s="228">
        <v>2.8</v>
      </c>
      <c r="F49" s="233">
        <f>H49+J49</f>
        <v>0</v>
      </c>
      <c r="G49" s="234">
        <f>ROUND(E49*F49,2)</f>
        <v>0</v>
      </c>
      <c r="H49" s="234"/>
      <c r="I49" s="234">
        <f>ROUND(E49*H49,2)</f>
        <v>0</v>
      </c>
      <c r="J49" s="234"/>
      <c r="K49" s="234">
        <f>ROUND(E49*J49,2)</f>
        <v>0</v>
      </c>
      <c r="L49" s="234">
        <v>12</v>
      </c>
      <c r="M49" s="234">
        <f>G49*(1+L49/100)</f>
        <v>0</v>
      </c>
      <c r="N49" s="221">
        <v>0</v>
      </c>
      <c r="O49" s="221">
        <f>ROUND(E49*N49,5)</f>
        <v>0</v>
      </c>
      <c r="P49" s="221">
        <v>7.2100000000000003E-3</v>
      </c>
      <c r="Q49" s="221">
        <f>ROUND(E49*P49,5)</f>
        <v>2.019E-2</v>
      </c>
      <c r="R49" s="221"/>
      <c r="S49" s="221"/>
      <c r="T49" s="222">
        <v>0.17249999999999999</v>
      </c>
      <c r="U49" s="221">
        <f>ROUND(E49*T49,2)</f>
        <v>0.48</v>
      </c>
      <c r="V49" s="211"/>
      <c r="W49" s="211"/>
      <c r="X49" s="211"/>
      <c r="Y49" s="211"/>
      <c r="Z49" s="211"/>
      <c r="AA49" s="211"/>
      <c r="AB49" s="211"/>
      <c r="AC49" s="211"/>
      <c r="AD49" s="211"/>
      <c r="AE49" s="211" t="s">
        <v>101</v>
      </c>
      <c r="AF49" s="211"/>
      <c r="AG49" s="211"/>
      <c r="AH49" s="211"/>
      <c r="AI49" s="211"/>
      <c r="AJ49" s="211"/>
      <c r="AK49" s="211"/>
      <c r="AL49" s="211"/>
      <c r="AM49" s="211"/>
      <c r="AN49" s="211"/>
      <c r="AO49" s="211"/>
      <c r="AP49" s="211"/>
      <c r="AQ49" s="211"/>
      <c r="AR49" s="211"/>
      <c r="AS49" s="211"/>
      <c r="AT49" s="211"/>
      <c r="AU49" s="211"/>
      <c r="AV49" s="211"/>
      <c r="AW49" s="211"/>
      <c r="AX49" s="211"/>
      <c r="AY49" s="211"/>
      <c r="AZ49" s="211"/>
      <c r="BA49" s="211"/>
      <c r="BB49" s="211"/>
      <c r="BC49" s="211"/>
      <c r="BD49" s="211"/>
      <c r="BE49" s="211"/>
      <c r="BF49" s="211"/>
      <c r="BG49" s="211"/>
      <c r="BH49" s="211"/>
    </row>
    <row r="50" spans="1:60" ht="22.5" outlineLevel="1" x14ac:dyDescent="0.2">
      <c r="A50" s="212"/>
      <c r="B50" s="219"/>
      <c r="C50" s="271" t="s">
        <v>154</v>
      </c>
      <c r="D50" s="224"/>
      <c r="E50" s="230">
        <v>2.8</v>
      </c>
      <c r="F50" s="234"/>
      <c r="G50" s="234"/>
      <c r="H50" s="234"/>
      <c r="I50" s="234"/>
      <c r="J50" s="234"/>
      <c r="K50" s="234"/>
      <c r="L50" s="234"/>
      <c r="M50" s="234"/>
      <c r="N50" s="221"/>
      <c r="O50" s="221"/>
      <c r="P50" s="221"/>
      <c r="Q50" s="221"/>
      <c r="R50" s="221"/>
      <c r="S50" s="221"/>
      <c r="T50" s="222"/>
      <c r="U50" s="221"/>
      <c r="V50" s="211"/>
      <c r="W50" s="211"/>
      <c r="X50" s="211"/>
      <c r="Y50" s="211"/>
      <c r="Z50" s="211"/>
      <c r="AA50" s="211"/>
      <c r="AB50" s="211"/>
      <c r="AC50" s="211"/>
      <c r="AD50" s="211"/>
      <c r="AE50" s="211" t="s">
        <v>105</v>
      </c>
      <c r="AF50" s="211">
        <v>0</v>
      </c>
      <c r="AG50" s="211"/>
      <c r="AH50" s="211"/>
      <c r="AI50" s="211"/>
      <c r="AJ50" s="211"/>
      <c r="AK50" s="211"/>
      <c r="AL50" s="211"/>
      <c r="AM50" s="211"/>
      <c r="AN50" s="211"/>
      <c r="AO50" s="211"/>
      <c r="AP50" s="211"/>
      <c r="AQ50" s="211"/>
      <c r="AR50" s="211"/>
      <c r="AS50" s="211"/>
      <c r="AT50" s="211"/>
      <c r="AU50" s="211"/>
      <c r="AV50" s="211"/>
      <c r="AW50" s="211"/>
      <c r="AX50" s="211"/>
      <c r="AY50" s="211"/>
      <c r="AZ50" s="211"/>
      <c r="BA50" s="211"/>
      <c r="BB50" s="211"/>
      <c r="BC50" s="211"/>
      <c r="BD50" s="211"/>
      <c r="BE50" s="211"/>
      <c r="BF50" s="211"/>
      <c r="BG50" s="211"/>
      <c r="BH50" s="211"/>
    </row>
    <row r="51" spans="1:60" ht="22.5" outlineLevel="1" x14ac:dyDescent="0.2">
      <c r="A51" s="212">
        <v>16</v>
      </c>
      <c r="B51" s="219" t="s">
        <v>155</v>
      </c>
      <c r="C51" s="269" t="s">
        <v>156</v>
      </c>
      <c r="D51" s="221" t="s">
        <v>100</v>
      </c>
      <c r="E51" s="228">
        <v>2.8</v>
      </c>
      <c r="F51" s="233">
        <f>H51+J51</f>
        <v>0</v>
      </c>
      <c r="G51" s="234">
        <f>ROUND(E51*F51,2)</f>
        <v>0</v>
      </c>
      <c r="H51" s="234"/>
      <c r="I51" s="234">
        <f>ROUND(E51*H51,2)</f>
        <v>0</v>
      </c>
      <c r="J51" s="234"/>
      <c r="K51" s="234">
        <f>ROUND(E51*J51,2)</f>
        <v>0</v>
      </c>
      <c r="L51" s="234">
        <v>12</v>
      </c>
      <c r="M51" s="234">
        <f>G51*(1+L51/100)</f>
        <v>0</v>
      </c>
      <c r="N51" s="221">
        <v>6.1399999999999996E-3</v>
      </c>
      <c r="O51" s="221">
        <f>ROUND(E51*N51,5)</f>
        <v>1.719E-2</v>
      </c>
      <c r="P51" s="221">
        <v>0</v>
      </c>
      <c r="Q51" s="221">
        <f>ROUND(E51*P51,5)</f>
        <v>0</v>
      </c>
      <c r="R51" s="221"/>
      <c r="S51" s="221"/>
      <c r="T51" s="222">
        <v>2.6507000000000001</v>
      </c>
      <c r="U51" s="221">
        <f>ROUND(E51*T51,2)</f>
        <v>7.42</v>
      </c>
      <c r="V51" s="211"/>
      <c r="W51" s="211"/>
      <c r="X51" s="211"/>
      <c r="Y51" s="211"/>
      <c r="Z51" s="211"/>
      <c r="AA51" s="211"/>
      <c r="AB51" s="211"/>
      <c r="AC51" s="211"/>
      <c r="AD51" s="211"/>
      <c r="AE51" s="211" t="s">
        <v>101</v>
      </c>
      <c r="AF51" s="211"/>
      <c r="AG51" s="211"/>
      <c r="AH51" s="211"/>
      <c r="AI51" s="211"/>
      <c r="AJ51" s="211"/>
      <c r="AK51" s="211"/>
      <c r="AL51" s="211"/>
      <c r="AM51" s="211"/>
      <c r="AN51" s="211"/>
      <c r="AO51" s="211"/>
      <c r="AP51" s="211"/>
      <c r="AQ51" s="211"/>
      <c r="AR51" s="211"/>
      <c r="AS51" s="211"/>
      <c r="AT51" s="211"/>
      <c r="AU51" s="211"/>
      <c r="AV51" s="211"/>
      <c r="AW51" s="211"/>
      <c r="AX51" s="211"/>
      <c r="AY51" s="211"/>
      <c r="AZ51" s="211"/>
      <c r="BA51" s="211"/>
      <c r="BB51" s="211"/>
      <c r="BC51" s="211"/>
      <c r="BD51" s="211"/>
      <c r="BE51" s="211"/>
      <c r="BF51" s="211"/>
      <c r="BG51" s="211"/>
      <c r="BH51" s="211"/>
    </row>
    <row r="52" spans="1:60" ht="22.5" outlineLevel="1" x14ac:dyDescent="0.2">
      <c r="A52" s="212"/>
      <c r="B52" s="219"/>
      <c r="C52" s="271" t="s">
        <v>154</v>
      </c>
      <c r="D52" s="224"/>
      <c r="E52" s="230">
        <v>2.8</v>
      </c>
      <c r="F52" s="234"/>
      <c r="G52" s="234"/>
      <c r="H52" s="234"/>
      <c r="I52" s="234"/>
      <c r="J52" s="234"/>
      <c r="K52" s="234"/>
      <c r="L52" s="234"/>
      <c r="M52" s="234"/>
      <c r="N52" s="221"/>
      <c r="O52" s="221"/>
      <c r="P52" s="221"/>
      <c r="Q52" s="221"/>
      <c r="R52" s="221"/>
      <c r="S52" s="221"/>
      <c r="T52" s="222"/>
      <c r="U52" s="221"/>
      <c r="V52" s="211"/>
      <c r="W52" s="211"/>
      <c r="X52" s="211"/>
      <c r="Y52" s="211"/>
      <c r="Z52" s="211"/>
      <c r="AA52" s="211"/>
      <c r="AB52" s="211"/>
      <c r="AC52" s="211"/>
      <c r="AD52" s="211"/>
      <c r="AE52" s="211" t="s">
        <v>105</v>
      </c>
      <c r="AF52" s="211">
        <v>0</v>
      </c>
      <c r="AG52" s="211"/>
      <c r="AH52" s="211"/>
      <c r="AI52" s="211"/>
      <c r="AJ52" s="211"/>
      <c r="AK52" s="211"/>
      <c r="AL52" s="211"/>
      <c r="AM52" s="211"/>
      <c r="AN52" s="211"/>
      <c r="AO52" s="211"/>
      <c r="AP52" s="211"/>
      <c r="AQ52" s="211"/>
      <c r="AR52" s="211"/>
      <c r="AS52" s="211"/>
      <c r="AT52" s="211"/>
      <c r="AU52" s="211"/>
      <c r="AV52" s="211"/>
      <c r="AW52" s="211"/>
      <c r="AX52" s="211"/>
      <c r="AY52" s="211"/>
      <c r="AZ52" s="211"/>
      <c r="BA52" s="211"/>
      <c r="BB52" s="211"/>
      <c r="BC52" s="211"/>
      <c r="BD52" s="211"/>
      <c r="BE52" s="211"/>
      <c r="BF52" s="211"/>
      <c r="BG52" s="211"/>
      <c r="BH52" s="211"/>
    </row>
    <row r="53" spans="1:60" ht="22.5" outlineLevel="1" x14ac:dyDescent="0.2">
      <c r="A53" s="212">
        <v>17</v>
      </c>
      <c r="B53" s="219" t="s">
        <v>157</v>
      </c>
      <c r="C53" s="269" t="s">
        <v>158</v>
      </c>
      <c r="D53" s="221" t="s">
        <v>128</v>
      </c>
      <c r="E53" s="228">
        <v>19</v>
      </c>
      <c r="F53" s="233">
        <f>H53+J53</f>
        <v>0</v>
      </c>
      <c r="G53" s="234">
        <f>ROUND(E53*F53,2)</f>
        <v>0</v>
      </c>
      <c r="H53" s="234"/>
      <c r="I53" s="234">
        <f>ROUND(E53*H53,2)</f>
        <v>0</v>
      </c>
      <c r="J53" s="234"/>
      <c r="K53" s="234">
        <f>ROUND(E53*J53,2)</f>
        <v>0</v>
      </c>
      <c r="L53" s="234">
        <v>12</v>
      </c>
      <c r="M53" s="234">
        <f>G53*(1+L53/100)</f>
        <v>0</v>
      </c>
      <c r="N53" s="221">
        <v>0</v>
      </c>
      <c r="O53" s="221">
        <f>ROUND(E53*N53,5)</f>
        <v>0</v>
      </c>
      <c r="P53" s="221">
        <v>3.0500000000000002E-3</v>
      </c>
      <c r="Q53" s="221">
        <f>ROUND(E53*P53,5)</f>
        <v>5.7950000000000002E-2</v>
      </c>
      <c r="R53" s="221"/>
      <c r="S53" s="221"/>
      <c r="T53" s="222">
        <v>0.10580000000000001</v>
      </c>
      <c r="U53" s="221">
        <f>ROUND(E53*T53,2)</f>
        <v>2.0099999999999998</v>
      </c>
      <c r="V53" s="211"/>
      <c r="W53" s="211"/>
      <c r="X53" s="211"/>
      <c r="Y53" s="211"/>
      <c r="Z53" s="211"/>
      <c r="AA53" s="211"/>
      <c r="AB53" s="211"/>
      <c r="AC53" s="211"/>
      <c r="AD53" s="211"/>
      <c r="AE53" s="211" t="s">
        <v>101</v>
      </c>
      <c r="AF53" s="211"/>
      <c r="AG53" s="211"/>
      <c r="AH53" s="211"/>
      <c r="AI53" s="211"/>
      <c r="AJ53" s="211"/>
      <c r="AK53" s="211"/>
      <c r="AL53" s="211"/>
      <c r="AM53" s="211"/>
      <c r="AN53" s="211"/>
      <c r="AO53" s="211"/>
      <c r="AP53" s="211"/>
      <c r="AQ53" s="211"/>
      <c r="AR53" s="211"/>
      <c r="AS53" s="211"/>
      <c r="AT53" s="211"/>
      <c r="AU53" s="211"/>
      <c r="AV53" s="211"/>
      <c r="AW53" s="211"/>
      <c r="AX53" s="211"/>
      <c r="AY53" s="211"/>
      <c r="AZ53" s="211"/>
      <c r="BA53" s="211"/>
      <c r="BB53" s="211"/>
      <c r="BC53" s="211"/>
      <c r="BD53" s="211"/>
      <c r="BE53" s="211"/>
      <c r="BF53" s="211"/>
      <c r="BG53" s="211"/>
      <c r="BH53" s="211"/>
    </row>
    <row r="54" spans="1:60" outlineLevel="1" x14ac:dyDescent="0.2">
      <c r="A54" s="212"/>
      <c r="B54" s="219"/>
      <c r="C54" s="271" t="s">
        <v>159</v>
      </c>
      <c r="D54" s="224"/>
      <c r="E54" s="230">
        <v>19</v>
      </c>
      <c r="F54" s="234"/>
      <c r="G54" s="234"/>
      <c r="H54" s="234"/>
      <c r="I54" s="234"/>
      <c r="J54" s="234"/>
      <c r="K54" s="234"/>
      <c r="L54" s="234"/>
      <c r="M54" s="234"/>
      <c r="N54" s="221"/>
      <c r="O54" s="221"/>
      <c r="P54" s="221"/>
      <c r="Q54" s="221"/>
      <c r="R54" s="221"/>
      <c r="S54" s="221"/>
      <c r="T54" s="222"/>
      <c r="U54" s="221"/>
      <c r="V54" s="211"/>
      <c r="W54" s="211"/>
      <c r="X54" s="211"/>
      <c r="Y54" s="211"/>
      <c r="Z54" s="211"/>
      <c r="AA54" s="211"/>
      <c r="AB54" s="211"/>
      <c r="AC54" s="211"/>
      <c r="AD54" s="211"/>
      <c r="AE54" s="211" t="s">
        <v>105</v>
      </c>
      <c r="AF54" s="211">
        <v>0</v>
      </c>
      <c r="AG54" s="211"/>
      <c r="AH54" s="211"/>
      <c r="AI54" s="211"/>
      <c r="AJ54" s="211"/>
      <c r="AK54" s="211"/>
      <c r="AL54" s="211"/>
      <c r="AM54" s="211"/>
      <c r="AN54" s="211"/>
      <c r="AO54" s="211"/>
      <c r="AP54" s="211"/>
      <c r="AQ54" s="211"/>
      <c r="AR54" s="211"/>
      <c r="AS54" s="211"/>
      <c r="AT54" s="211"/>
      <c r="AU54" s="211"/>
      <c r="AV54" s="211"/>
      <c r="AW54" s="211"/>
      <c r="AX54" s="211"/>
      <c r="AY54" s="211"/>
      <c r="AZ54" s="211"/>
      <c r="BA54" s="211"/>
      <c r="BB54" s="211"/>
      <c r="BC54" s="211"/>
      <c r="BD54" s="211"/>
      <c r="BE54" s="211"/>
      <c r="BF54" s="211"/>
      <c r="BG54" s="211"/>
      <c r="BH54" s="211"/>
    </row>
    <row r="55" spans="1:60" ht="22.5" outlineLevel="1" x14ac:dyDescent="0.2">
      <c r="A55" s="212">
        <v>18</v>
      </c>
      <c r="B55" s="219" t="s">
        <v>160</v>
      </c>
      <c r="C55" s="269" t="s">
        <v>161</v>
      </c>
      <c r="D55" s="221" t="s">
        <v>128</v>
      </c>
      <c r="E55" s="228">
        <v>25</v>
      </c>
      <c r="F55" s="233">
        <f>H55+J55</f>
        <v>0</v>
      </c>
      <c r="G55" s="234">
        <f>ROUND(E55*F55,2)</f>
        <v>0</v>
      </c>
      <c r="H55" s="234"/>
      <c r="I55" s="234">
        <f>ROUND(E55*H55,2)</f>
        <v>0</v>
      </c>
      <c r="J55" s="234"/>
      <c r="K55" s="234">
        <f>ROUND(E55*J55,2)</f>
        <v>0</v>
      </c>
      <c r="L55" s="234">
        <v>12</v>
      </c>
      <c r="M55" s="234">
        <f>G55*(1+L55/100)</f>
        <v>0</v>
      </c>
      <c r="N55" s="221">
        <v>0</v>
      </c>
      <c r="O55" s="221">
        <f>ROUND(E55*N55,5)</f>
        <v>0</v>
      </c>
      <c r="P55" s="221">
        <v>3.0300000000000001E-3</v>
      </c>
      <c r="Q55" s="221">
        <f>ROUND(E55*P55,5)</f>
        <v>7.5749999999999998E-2</v>
      </c>
      <c r="R55" s="221"/>
      <c r="S55" s="221"/>
      <c r="T55" s="222">
        <v>9.3149999999999997E-2</v>
      </c>
      <c r="U55" s="221">
        <f>ROUND(E55*T55,2)</f>
        <v>2.33</v>
      </c>
      <c r="V55" s="211"/>
      <c r="W55" s="211"/>
      <c r="X55" s="211"/>
      <c r="Y55" s="211"/>
      <c r="Z55" s="211"/>
      <c r="AA55" s="211"/>
      <c r="AB55" s="211"/>
      <c r="AC55" s="211"/>
      <c r="AD55" s="211"/>
      <c r="AE55" s="211" t="s">
        <v>101</v>
      </c>
      <c r="AF55" s="211"/>
      <c r="AG55" s="211"/>
      <c r="AH55" s="211"/>
      <c r="AI55" s="211"/>
      <c r="AJ55" s="211"/>
      <c r="AK55" s="211"/>
      <c r="AL55" s="211"/>
      <c r="AM55" s="211"/>
      <c r="AN55" s="211"/>
      <c r="AO55" s="211"/>
      <c r="AP55" s="211"/>
      <c r="AQ55" s="211"/>
      <c r="AR55" s="211"/>
      <c r="AS55" s="211"/>
      <c r="AT55" s="211"/>
      <c r="AU55" s="211"/>
      <c r="AV55" s="211"/>
      <c r="AW55" s="211"/>
      <c r="AX55" s="211"/>
      <c r="AY55" s="211"/>
      <c r="AZ55" s="211"/>
      <c r="BA55" s="211"/>
      <c r="BB55" s="211"/>
      <c r="BC55" s="211"/>
      <c r="BD55" s="211"/>
      <c r="BE55" s="211"/>
      <c r="BF55" s="211"/>
      <c r="BG55" s="211"/>
      <c r="BH55" s="211"/>
    </row>
    <row r="56" spans="1:60" ht="22.5" outlineLevel="1" x14ac:dyDescent="0.2">
      <c r="A56" s="212"/>
      <c r="B56" s="219"/>
      <c r="C56" s="271" t="s">
        <v>162</v>
      </c>
      <c r="D56" s="224"/>
      <c r="E56" s="230">
        <v>25</v>
      </c>
      <c r="F56" s="234"/>
      <c r="G56" s="234"/>
      <c r="H56" s="234"/>
      <c r="I56" s="234"/>
      <c r="J56" s="234"/>
      <c r="K56" s="234"/>
      <c r="L56" s="234"/>
      <c r="M56" s="234"/>
      <c r="N56" s="221"/>
      <c r="O56" s="221"/>
      <c r="P56" s="221"/>
      <c r="Q56" s="221"/>
      <c r="R56" s="221"/>
      <c r="S56" s="221"/>
      <c r="T56" s="222"/>
      <c r="U56" s="221"/>
      <c r="V56" s="211"/>
      <c r="W56" s="211"/>
      <c r="X56" s="211"/>
      <c r="Y56" s="211"/>
      <c r="Z56" s="211"/>
      <c r="AA56" s="211"/>
      <c r="AB56" s="211"/>
      <c r="AC56" s="211"/>
      <c r="AD56" s="211"/>
      <c r="AE56" s="211" t="s">
        <v>105</v>
      </c>
      <c r="AF56" s="211">
        <v>0</v>
      </c>
      <c r="AG56" s="211"/>
      <c r="AH56" s="211"/>
      <c r="AI56" s="211"/>
      <c r="AJ56" s="211"/>
      <c r="AK56" s="211"/>
      <c r="AL56" s="211"/>
      <c r="AM56" s="211"/>
      <c r="AN56" s="211"/>
      <c r="AO56" s="211"/>
      <c r="AP56" s="211"/>
      <c r="AQ56" s="211"/>
      <c r="AR56" s="211"/>
      <c r="AS56" s="211"/>
      <c r="AT56" s="211"/>
      <c r="AU56" s="211"/>
      <c r="AV56" s="211"/>
      <c r="AW56" s="211"/>
      <c r="AX56" s="211"/>
      <c r="AY56" s="211"/>
      <c r="AZ56" s="211"/>
      <c r="BA56" s="211"/>
      <c r="BB56" s="211"/>
      <c r="BC56" s="211"/>
      <c r="BD56" s="211"/>
      <c r="BE56" s="211"/>
      <c r="BF56" s="211"/>
      <c r="BG56" s="211"/>
      <c r="BH56" s="211"/>
    </row>
    <row r="57" spans="1:60" ht="22.5" outlineLevel="1" x14ac:dyDescent="0.2">
      <c r="A57" s="212">
        <v>19</v>
      </c>
      <c r="B57" s="219" t="s">
        <v>163</v>
      </c>
      <c r="C57" s="269" t="s">
        <v>164</v>
      </c>
      <c r="D57" s="221" t="s">
        <v>128</v>
      </c>
      <c r="E57" s="228">
        <v>42</v>
      </c>
      <c r="F57" s="233">
        <f>H57+J57</f>
        <v>0</v>
      </c>
      <c r="G57" s="234">
        <f>ROUND(E57*F57,2)</f>
        <v>0</v>
      </c>
      <c r="H57" s="234"/>
      <c r="I57" s="234">
        <f>ROUND(E57*H57,2)</f>
        <v>0</v>
      </c>
      <c r="J57" s="234"/>
      <c r="K57" s="234">
        <f>ROUND(E57*J57,2)</f>
        <v>0</v>
      </c>
      <c r="L57" s="234">
        <v>12</v>
      </c>
      <c r="M57" s="234">
        <f>G57*(1+L57/100)</f>
        <v>0</v>
      </c>
      <c r="N57" s="221">
        <v>2.1000000000000001E-4</v>
      </c>
      <c r="O57" s="221">
        <f>ROUND(E57*N57,5)</f>
        <v>8.8199999999999997E-3</v>
      </c>
      <c r="P57" s="221">
        <v>0</v>
      </c>
      <c r="Q57" s="221">
        <f>ROUND(E57*P57,5)</f>
        <v>0</v>
      </c>
      <c r="R57" s="221"/>
      <c r="S57" s="221"/>
      <c r="T57" s="222">
        <v>1</v>
      </c>
      <c r="U57" s="221">
        <f>ROUND(E57*T57,2)</f>
        <v>42</v>
      </c>
      <c r="V57" s="211"/>
      <c r="W57" s="211"/>
      <c r="X57" s="211"/>
      <c r="Y57" s="211"/>
      <c r="Z57" s="211"/>
      <c r="AA57" s="211"/>
      <c r="AB57" s="211"/>
      <c r="AC57" s="211"/>
      <c r="AD57" s="211"/>
      <c r="AE57" s="211" t="s">
        <v>101</v>
      </c>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211"/>
      <c r="BC57" s="211"/>
      <c r="BD57" s="211"/>
      <c r="BE57" s="211"/>
      <c r="BF57" s="211"/>
      <c r="BG57" s="211"/>
      <c r="BH57" s="211"/>
    </row>
    <row r="58" spans="1:60" outlineLevel="1" x14ac:dyDescent="0.2">
      <c r="A58" s="212"/>
      <c r="B58" s="219"/>
      <c r="C58" s="271" t="s">
        <v>165</v>
      </c>
      <c r="D58" s="224"/>
      <c r="E58" s="230">
        <v>42</v>
      </c>
      <c r="F58" s="234"/>
      <c r="G58" s="234"/>
      <c r="H58" s="234"/>
      <c r="I58" s="234"/>
      <c r="J58" s="234"/>
      <c r="K58" s="234"/>
      <c r="L58" s="234"/>
      <c r="M58" s="234"/>
      <c r="N58" s="221"/>
      <c r="O58" s="221"/>
      <c r="P58" s="221"/>
      <c r="Q58" s="221"/>
      <c r="R58" s="221"/>
      <c r="S58" s="221"/>
      <c r="T58" s="222"/>
      <c r="U58" s="221"/>
      <c r="V58" s="211"/>
      <c r="W58" s="211"/>
      <c r="X58" s="211"/>
      <c r="Y58" s="211"/>
      <c r="Z58" s="211"/>
      <c r="AA58" s="211"/>
      <c r="AB58" s="211"/>
      <c r="AC58" s="211"/>
      <c r="AD58" s="211"/>
      <c r="AE58" s="211" t="s">
        <v>105</v>
      </c>
      <c r="AF58" s="211">
        <v>0</v>
      </c>
      <c r="AG58" s="211"/>
      <c r="AH58" s="211"/>
      <c r="AI58" s="211"/>
      <c r="AJ58" s="211"/>
      <c r="AK58" s="211"/>
      <c r="AL58" s="211"/>
      <c r="AM58" s="211"/>
      <c r="AN58" s="211"/>
      <c r="AO58" s="211"/>
      <c r="AP58" s="211"/>
      <c r="AQ58" s="211"/>
      <c r="AR58" s="211"/>
      <c r="AS58" s="211"/>
      <c r="AT58" s="211"/>
      <c r="AU58" s="211"/>
      <c r="AV58" s="211"/>
      <c r="AW58" s="211"/>
      <c r="AX58" s="211"/>
      <c r="AY58" s="211"/>
      <c r="AZ58" s="211"/>
      <c r="BA58" s="211"/>
      <c r="BB58" s="211"/>
      <c r="BC58" s="211"/>
      <c r="BD58" s="211"/>
      <c r="BE58" s="211"/>
      <c r="BF58" s="211"/>
      <c r="BG58" s="211"/>
      <c r="BH58" s="211"/>
    </row>
    <row r="59" spans="1:60" ht="22.5" outlineLevel="1" x14ac:dyDescent="0.2">
      <c r="A59" s="212">
        <v>20</v>
      </c>
      <c r="B59" s="219" t="s">
        <v>166</v>
      </c>
      <c r="C59" s="269" t="s">
        <v>167</v>
      </c>
      <c r="D59" s="221" t="s">
        <v>128</v>
      </c>
      <c r="E59" s="228">
        <v>12</v>
      </c>
      <c r="F59" s="233">
        <f>H59+J59</f>
        <v>0</v>
      </c>
      <c r="G59" s="234">
        <f>ROUND(E59*F59,2)</f>
        <v>0</v>
      </c>
      <c r="H59" s="234"/>
      <c r="I59" s="234">
        <f>ROUND(E59*H59,2)</f>
        <v>0</v>
      </c>
      <c r="J59" s="234"/>
      <c r="K59" s="234">
        <f>ROUND(E59*J59,2)</f>
        <v>0</v>
      </c>
      <c r="L59" s="234">
        <v>12</v>
      </c>
      <c r="M59" s="234">
        <f>G59*(1+L59/100)</f>
        <v>0</v>
      </c>
      <c r="N59" s="221">
        <v>6.4400000000000004E-3</v>
      </c>
      <c r="O59" s="221">
        <f>ROUND(E59*N59,5)</f>
        <v>7.7280000000000001E-2</v>
      </c>
      <c r="P59" s="221">
        <v>0</v>
      </c>
      <c r="Q59" s="221">
        <f>ROUND(E59*P59,5)</f>
        <v>0</v>
      </c>
      <c r="R59" s="221"/>
      <c r="S59" s="221"/>
      <c r="T59" s="222">
        <v>0</v>
      </c>
      <c r="U59" s="221">
        <f>ROUND(E59*T59,2)</f>
        <v>0</v>
      </c>
      <c r="V59" s="211"/>
      <c r="W59" s="211"/>
      <c r="X59" s="211"/>
      <c r="Y59" s="211"/>
      <c r="Z59" s="211"/>
      <c r="AA59" s="211"/>
      <c r="AB59" s="211"/>
      <c r="AC59" s="211"/>
      <c r="AD59" s="211"/>
      <c r="AE59" s="211" t="s">
        <v>137</v>
      </c>
      <c r="AF59" s="211"/>
      <c r="AG59" s="211"/>
      <c r="AH59" s="211"/>
      <c r="AI59" s="211"/>
      <c r="AJ59" s="211"/>
      <c r="AK59" s="211"/>
      <c r="AL59" s="211"/>
      <c r="AM59" s="211"/>
      <c r="AN59" s="211"/>
      <c r="AO59" s="211"/>
      <c r="AP59" s="211"/>
      <c r="AQ59" s="211"/>
      <c r="AR59" s="211"/>
      <c r="AS59" s="211"/>
      <c r="AT59" s="211"/>
      <c r="AU59" s="211"/>
      <c r="AV59" s="211"/>
      <c r="AW59" s="211"/>
      <c r="AX59" s="211"/>
      <c r="AY59" s="211"/>
      <c r="AZ59" s="211"/>
      <c r="BA59" s="211"/>
      <c r="BB59" s="211"/>
      <c r="BC59" s="211"/>
      <c r="BD59" s="211"/>
      <c r="BE59" s="211"/>
      <c r="BF59" s="211"/>
      <c r="BG59" s="211"/>
      <c r="BH59" s="211"/>
    </row>
    <row r="60" spans="1:60" outlineLevel="1" x14ac:dyDescent="0.2">
      <c r="A60" s="212"/>
      <c r="B60" s="219"/>
      <c r="C60" s="270" t="s">
        <v>168</v>
      </c>
      <c r="D60" s="223"/>
      <c r="E60" s="229"/>
      <c r="F60" s="235"/>
      <c r="G60" s="236"/>
      <c r="H60" s="234"/>
      <c r="I60" s="234"/>
      <c r="J60" s="234"/>
      <c r="K60" s="234"/>
      <c r="L60" s="234"/>
      <c r="M60" s="234"/>
      <c r="N60" s="221"/>
      <c r="O60" s="221"/>
      <c r="P60" s="221"/>
      <c r="Q60" s="221"/>
      <c r="R60" s="221"/>
      <c r="S60" s="221"/>
      <c r="T60" s="222"/>
      <c r="U60" s="221"/>
      <c r="V60" s="211"/>
      <c r="W60" s="211"/>
      <c r="X60" s="211"/>
      <c r="Y60" s="211"/>
      <c r="Z60" s="211"/>
      <c r="AA60" s="211"/>
      <c r="AB60" s="211"/>
      <c r="AC60" s="211"/>
      <c r="AD60" s="211"/>
      <c r="AE60" s="211" t="s">
        <v>103</v>
      </c>
      <c r="AF60" s="211"/>
      <c r="AG60" s="211"/>
      <c r="AH60" s="211"/>
      <c r="AI60" s="211"/>
      <c r="AJ60" s="211"/>
      <c r="AK60" s="211"/>
      <c r="AL60" s="211"/>
      <c r="AM60" s="211"/>
      <c r="AN60" s="211"/>
      <c r="AO60" s="211"/>
      <c r="AP60" s="211"/>
      <c r="AQ60" s="211"/>
      <c r="AR60" s="211"/>
      <c r="AS60" s="211"/>
      <c r="AT60" s="211"/>
      <c r="AU60" s="211"/>
      <c r="AV60" s="211"/>
      <c r="AW60" s="211"/>
      <c r="AX60" s="211"/>
      <c r="AY60" s="211"/>
      <c r="AZ60" s="211"/>
      <c r="BA60" s="214" t="str">
        <f>C60</f>
        <v>Sada hliníkového lemování s hydroizolační fólií BFX a odtokovým žlábkem.</v>
      </c>
      <c r="BB60" s="211"/>
      <c r="BC60" s="211"/>
      <c r="BD60" s="211"/>
      <c r="BE60" s="211"/>
      <c r="BF60" s="211"/>
      <c r="BG60" s="211"/>
      <c r="BH60" s="211"/>
    </row>
    <row r="61" spans="1:60" outlineLevel="1" x14ac:dyDescent="0.2">
      <c r="A61" s="212"/>
      <c r="B61" s="219"/>
      <c r="C61" s="271" t="s">
        <v>169</v>
      </c>
      <c r="D61" s="224"/>
      <c r="E61" s="230">
        <v>12</v>
      </c>
      <c r="F61" s="234"/>
      <c r="G61" s="234"/>
      <c r="H61" s="234"/>
      <c r="I61" s="234"/>
      <c r="J61" s="234"/>
      <c r="K61" s="234"/>
      <c r="L61" s="234"/>
      <c r="M61" s="234"/>
      <c r="N61" s="221"/>
      <c r="O61" s="221"/>
      <c r="P61" s="221"/>
      <c r="Q61" s="221"/>
      <c r="R61" s="221"/>
      <c r="S61" s="221"/>
      <c r="T61" s="222"/>
      <c r="U61" s="221"/>
      <c r="V61" s="211"/>
      <c r="W61" s="211"/>
      <c r="X61" s="211"/>
      <c r="Y61" s="211"/>
      <c r="Z61" s="211"/>
      <c r="AA61" s="211"/>
      <c r="AB61" s="211"/>
      <c r="AC61" s="211"/>
      <c r="AD61" s="211"/>
      <c r="AE61" s="211" t="s">
        <v>105</v>
      </c>
      <c r="AF61" s="211">
        <v>0</v>
      </c>
      <c r="AG61" s="211"/>
      <c r="AH61" s="211"/>
      <c r="AI61" s="211"/>
      <c r="AJ61" s="211"/>
      <c r="AK61" s="211"/>
      <c r="AL61" s="211"/>
      <c r="AM61" s="211"/>
      <c r="AN61" s="211"/>
      <c r="AO61" s="211"/>
      <c r="AP61" s="211"/>
      <c r="AQ61" s="211"/>
      <c r="AR61" s="211"/>
      <c r="AS61" s="211"/>
      <c r="AT61" s="211"/>
      <c r="AU61" s="211"/>
      <c r="AV61" s="211"/>
      <c r="AW61" s="211"/>
      <c r="AX61" s="211"/>
      <c r="AY61" s="211"/>
      <c r="AZ61" s="211"/>
      <c r="BA61" s="211"/>
      <c r="BB61" s="211"/>
      <c r="BC61" s="211"/>
      <c r="BD61" s="211"/>
      <c r="BE61" s="211"/>
      <c r="BF61" s="211"/>
      <c r="BG61" s="211"/>
      <c r="BH61" s="211"/>
    </row>
    <row r="62" spans="1:60" ht="22.5" outlineLevel="1" x14ac:dyDescent="0.2">
      <c r="A62" s="212">
        <v>21</v>
      </c>
      <c r="B62" s="219" t="s">
        <v>170</v>
      </c>
      <c r="C62" s="269" t="s">
        <v>171</v>
      </c>
      <c r="D62" s="221" t="s">
        <v>128</v>
      </c>
      <c r="E62" s="228">
        <v>30</v>
      </c>
      <c r="F62" s="233">
        <f>H62+J62</f>
        <v>0</v>
      </c>
      <c r="G62" s="234">
        <f>ROUND(E62*F62,2)</f>
        <v>0</v>
      </c>
      <c r="H62" s="234"/>
      <c r="I62" s="234">
        <f>ROUND(E62*H62,2)</f>
        <v>0</v>
      </c>
      <c r="J62" s="234"/>
      <c r="K62" s="234">
        <f>ROUND(E62*J62,2)</f>
        <v>0</v>
      </c>
      <c r="L62" s="234">
        <v>12</v>
      </c>
      <c r="M62" s="234">
        <f>G62*(1+L62/100)</f>
        <v>0</v>
      </c>
      <c r="N62" s="221">
        <v>7.1599999999999997E-3</v>
      </c>
      <c r="O62" s="221">
        <f>ROUND(E62*N62,5)</f>
        <v>0.21479999999999999</v>
      </c>
      <c r="P62" s="221">
        <v>0</v>
      </c>
      <c r="Q62" s="221">
        <f>ROUND(E62*P62,5)</f>
        <v>0</v>
      </c>
      <c r="R62" s="221"/>
      <c r="S62" s="221"/>
      <c r="T62" s="222">
        <v>0</v>
      </c>
      <c r="U62" s="221">
        <f>ROUND(E62*T62,2)</f>
        <v>0</v>
      </c>
      <c r="V62" s="211"/>
      <c r="W62" s="211"/>
      <c r="X62" s="211"/>
      <c r="Y62" s="211"/>
      <c r="Z62" s="211"/>
      <c r="AA62" s="211"/>
      <c r="AB62" s="211"/>
      <c r="AC62" s="211"/>
      <c r="AD62" s="211"/>
      <c r="AE62" s="211" t="s">
        <v>137</v>
      </c>
      <c r="AF62" s="211"/>
      <c r="AG62" s="211"/>
      <c r="AH62" s="211"/>
      <c r="AI62" s="211"/>
      <c r="AJ62" s="211"/>
      <c r="AK62" s="211"/>
      <c r="AL62" s="211"/>
      <c r="AM62" s="211"/>
      <c r="AN62" s="211"/>
      <c r="AO62" s="211"/>
      <c r="AP62" s="211"/>
      <c r="AQ62" s="211"/>
      <c r="AR62" s="211"/>
      <c r="AS62" s="211"/>
      <c r="AT62" s="211"/>
      <c r="AU62" s="211"/>
      <c r="AV62" s="211"/>
      <c r="AW62" s="211"/>
      <c r="AX62" s="211"/>
      <c r="AY62" s="211"/>
      <c r="AZ62" s="211"/>
      <c r="BA62" s="211"/>
      <c r="BB62" s="211"/>
      <c r="BC62" s="211"/>
      <c r="BD62" s="211"/>
      <c r="BE62" s="211"/>
      <c r="BF62" s="211"/>
      <c r="BG62" s="211"/>
      <c r="BH62" s="211"/>
    </row>
    <row r="63" spans="1:60" outlineLevel="1" x14ac:dyDescent="0.2">
      <c r="A63" s="212"/>
      <c r="B63" s="219"/>
      <c r="C63" s="270" t="s">
        <v>168</v>
      </c>
      <c r="D63" s="223"/>
      <c r="E63" s="229"/>
      <c r="F63" s="235"/>
      <c r="G63" s="236"/>
      <c r="H63" s="234"/>
      <c r="I63" s="234"/>
      <c r="J63" s="234"/>
      <c r="K63" s="234"/>
      <c r="L63" s="234"/>
      <c r="M63" s="234"/>
      <c r="N63" s="221"/>
      <c r="O63" s="221"/>
      <c r="P63" s="221"/>
      <c r="Q63" s="221"/>
      <c r="R63" s="221"/>
      <c r="S63" s="221"/>
      <c r="T63" s="222"/>
      <c r="U63" s="221"/>
      <c r="V63" s="211"/>
      <c r="W63" s="211"/>
      <c r="X63" s="211"/>
      <c r="Y63" s="211"/>
      <c r="Z63" s="211"/>
      <c r="AA63" s="211"/>
      <c r="AB63" s="211"/>
      <c r="AC63" s="211"/>
      <c r="AD63" s="211"/>
      <c r="AE63" s="211" t="s">
        <v>103</v>
      </c>
      <c r="AF63" s="211"/>
      <c r="AG63" s="211"/>
      <c r="AH63" s="211"/>
      <c r="AI63" s="211"/>
      <c r="AJ63" s="211"/>
      <c r="AK63" s="211"/>
      <c r="AL63" s="211"/>
      <c r="AM63" s="211"/>
      <c r="AN63" s="211"/>
      <c r="AO63" s="211"/>
      <c r="AP63" s="211"/>
      <c r="AQ63" s="211"/>
      <c r="AR63" s="211"/>
      <c r="AS63" s="211"/>
      <c r="AT63" s="211"/>
      <c r="AU63" s="211"/>
      <c r="AV63" s="211"/>
      <c r="AW63" s="211"/>
      <c r="AX63" s="211"/>
      <c r="AY63" s="211"/>
      <c r="AZ63" s="211"/>
      <c r="BA63" s="214" t="str">
        <f>C63</f>
        <v>Sada hliníkového lemování s hydroizolační fólií BFX a odtokovým žlábkem.</v>
      </c>
      <c r="BB63" s="211"/>
      <c r="BC63" s="211"/>
      <c r="BD63" s="211"/>
      <c r="BE63" s="211"/>
      <c r="BF63" s="211"/>
      <c r="BG63" s="211"/>
      <c r="BH63" s="211"/>
    </row>
    <row r="64" spans="1:60" outlineLevel="1" x14ac:dyDescent="0.2">
      <c r="A64" s="212"/>
      <c r="B64" s="219"/>
      <c r="C64" s="271" t="s">
        <v>172</v>
      </c>
      <c r="D64" s="224"/>
      <c r="E64" s="230">
        <v>30</v>
      </c>
      <c r="F64" s="234"/>
      <c r="G64" s="234"/>
      <c r="H64" s="234"/>
      <c r="I64" s="234"/>
      <c r="J64" s="234"/>
      <c r="K64" s="234"/>
      <c r="L64" s="234"/>
      <c r="M64" s="234"/>
      <c r="N64" s="221"/>
      <c r="O64" s="221"/>
      <c r="P64" s="221"/>
      <c r="Q64" s="221"/>
      <c r="R64" s="221"/>
      <c r="S64" s="221"/>
      <c r="T64" s="222"/>
      <c r="U64" s="221"/>
      <c r="V64" s="211"/>
      <c r="W64" s="211"/>
      <c r="X64" s="211"/>
      <c r="Y64" s="211"/>
      <c r="Z64" s="211"/>
      <c r="AA64" s="211"/>
      <c r="AB64" s="211"/>
      <c r="AC64" s="211"/>
      <c r="AD64" s="211"/>
      <c r="AE64" s="211" t="s">
        <v>105</v>
      </c>
      <c r="AF64" s="211">
        <v>0</v>
      </c>
      <c r="AG64" s="211"/>
      <c r="AH64" s="211"/>
      <c r="AI64" s="211"/>
      <c r="AJ64" s="211"/>
      <c r="AK64" s="211"/>
      <c r="AL64" s="211"/>
      <c r="AM64" s="211"/>
      <c r="AN64" s="211"/>
      <c r="AO64" s="211"/>
      <c r="AP64" s="211"/>
      <c r="AQ64" s="211"/>
      <c r="AR64" s="211"/>
      <c r="AS64" s="211"/>
      <c r="AT64" s="211"/>
      <c r="AU64" s="211"/>
      <c r="AV64" s="211"/>
      <c r="AW64" s="211"/>
      <c r="AX64" s="211"/>
      <c r="AY64" s="211"/>
      <c r="AZ64" s="211"/>
      <c r="BA64" s="211"/>
      <c r="BB64" s="211"/>
      <c r="BC64" s="211"/>
      <c r="BD64" s="211"/>
      <c r="BE64" s="211"/>
      <c r="BF64" s="211"/>
      <c r="BG64" s="211"/>
      <c r="BH64" s="211"/>
    </row>
    <row r="65" spans="1:60" ht="22.5" outlineLevel="1" x14ac:dyDescent="0.2">
      <c r="A65" s="212">
        <v>22</v>
      </c>
      <c r="B65" s="219" t="s">
        <v>173</v>
      </c>
      <c r="C65" s="269" t="s">
        <v>174</v>
      </c>
      <c r="D65" s="221" t="s">
        <v>128</v>
      </c>
      <c r="E65" s="228">
        <v>108</v>
      </c>
      <c r="F65" s="233">
        <f>H65+J65</f>
        <v>0</v>
      </c>
      <c r="G65" s="234">
        <f>ROUND(E65*F65,2)</f>
        <v>0</v>
      </c>
      <c r="H65" s="234"/>
      <c r="I65" s="234">
        <f>ROUND(E65*H65,2)</f>
        <v>0</v>
      </c>
      <c r="J65" s="234"/>
      <c r="K65" s="234">
        <f>ROUND(E65*J65,2)</f>
        <v>0</v>
      </c>
      <c r="L65" s="234">
        <v>12</v>
      </c>
      <c r="M65" s="234">
        <f>G65*(1+L65/100)</f>
        <v>0</v>
      </c>
      <c r="N65" s="221">
        <v>0</v>
      </c>
      <c r="O65" s="221">
        <f>ROUND(E65*N65,5)</f>
        <v>0</v>
      </c>
      <c r="P65" s="221">
        <v>4.1599999999999996E-3</v>
      </c>
      <c r="Q65" s="221">
        <f>ROUND(E65*P65,5)</f>
        <v>0.44928000000000001</v>
      </c>
      <c r="R65" s="221"/>
      <c r="S65" s="221"/>
      <c r="T65" s="222">
        <v>5.2900000000000003E-2</v>
      </c>
      <c r="U65" s="221">
        <f>ROUND(E65*T65,2)</f>
        <v>5.71</v>
      </c>
      <c r="V65" s="211"/>
      <c r="W65" s="211"/>
      <c r="X65" s="211"/>
      <c r="Y65" s="211"/>
      <c r="Z65" s="211"/>
      <c r="AA65" s="211"/>
      <c r="AB65" s="211"/>
      <c r="AC65" s="211"/>
      <c r="AD65" s="211"/>
      <c r="AE65" s="211" t="s">
        <v>101</v>
      </c>
      <c r="AF65" s="211"/>
      <c r="AG65" s="211"/>
      <c r="AH65" s="211"/>
      <c r="AI65" s="211"/>
      <c r="AJ65" s="211"/>
      <c r="AK65" s="211"/>
      <c r="AL65" s="211"/>
      <c r="AM65" s="211"/>
      <c r="AN65" s="211"/>
      <c r="AO65" s="211"/>
      <c r="AP65" s="211"/>
      <c r="AQ65" s="211"/>
      <c r="AR65" s="211"/>
      <c r="AS65" s="211"/>
      <c r="AT65" s="211"/>
      <c r="AU65" s="211"/>
      <c r="AV65" s="211"/>
      <c r="AW65" s="211"/>
      <c r="AX65" s="211"/>
      <c r="AY65" s="211"/>
      <c r="AZ65" s="211"/>
      <c r="BA65" s="211"/>
      <c r="BB65" s="211"/>
      <c r="BC65" s="211"/>
      <c r="BD65" s="211"/>
      <c r="BE65" s="211"/>
      <c r="BF65" s="211"/>
      <c r="BG65" s="211"/>
      <c r="BH65" s="211"/>
    </row>
    <row r="66" spans="1:60" outlineLevel="1" x14ac:dyDescent="0.2">
      <c r="A66" s="212"/>
      <c r="B66" s="219"/>
      <c r="C66" s="271" t="s">
        <v>175</v>
      </c>
      <c r="D66" s="224"/>
      <c r="E66" s="230">
        <v>108</v>
      </c>
      <c r="F66" s="234"/>
      <c r="G66" s="234"/>
      <c r="H66" s="234"/>
      <c r="I66" s="234"/>
      <c r="J66" s="234"/>
      <c r="K66" s="234"/>
      <c r="L66" s="234"/>
      <c r="M66" s="234"/>
      <c r="N66" s="221"/>
      <c r="O66" s="221"/>
      <c r="P66" s="221"/>
      <c r="Q66" s="221"/>
      <c r="R66" s="221"/>
      <c r="S66" s="221"/>
      <c r="T66" s="222"/>
      <c r="U66" s="221"/>
      <c r="V66" s="211"/>
      <c r="W66" s="211"/>
      <c r="X66" s="211"/>
      <c r="Y66" s="211"/>
      <c r="Z66" s="211"/>
      <c r="AA66" s="211"/>
      <c r="AB66" s="211"/>
      <c r="AC66" s="211"/>
      <c r="AD66" s="211"/>
      <c r="AE66" s="211" t="s">
        <v>105</v>
      </c>
      <c r="AF66" s="211">
        <v>0</v>
      </c>
      <c r="AG66" s="211"/>
      <c r="AH66" s="211"/>
      <c r="AI66" s="211"/>
      <c r="AJ66" s="211"/>
      <c r="AK66" s="211"/>
      <c r="AL66" s="211"/>
      <c r="AM66" s="211"/>
      <c r="AN66" s="211"/>
      <c r="AO66" s="211"/>
      <c r="AP66" s="211"/>
      <c r="AQ66" s="211"/>
      <c r="AR66" s="211"/>
      <c r="AS66" s="211"/>
      <c r="AT66" s="211"/>
      <c r="AU66" s="211"/>
      <c r="AV66" s="211"/>
      <c r="AW66" s="211"/>
      <c r="AX66" s="211"/>
      <c r="AY66" s="211"/>
      <c r="AZ66" s="211"/>
      <c r="BA66" s="211"/>
      <c r="BB66" s="211"/>
      <c r="BC66" s="211"/>
      <c r="BD66" s="211"/>
      <c r="BE66" s="211"/>
      <c r="BF66" s="211"/>
      <c r="BG66" s="211"/>
      <c r="BH66" s="211"/>
    </row>
    <row r="67" spans="1:60" outlineLevel="1" x14ac:dyDescent="0.2">
      <c r="A67" s="212">
        <v>23</v>
      </c>
      <c r="B67" s="219" t="s">
        <v>176</v>
      </c>
      <c r="C67" s="269" t="s">
        <v>177</v>
      </c>
      <c r="D67" s="221" t="s">
        <v>128</v>
      </c>
      <c r="E67" s="228">
        <v>152.666666666667</v>
      </c>
      <c r="F67" s="233">
        <f>H67+J67</f>
        <v>0</v>
      </c>
      <c r="G67" s="234">
        <f>ROUND(E67*F67,2)</f>
        <v>0</v>
      </c>
      <c r="H67" s="234"/>
      <c r="I67" s="234">
        <f>ROUND(E67*H67,2)</f>
        <v>0</v>
      </c>
      <c r="J67" s="234"/>
      <c r="K67" s="234">
        <f>ROUND(E67*J67,2)</f>
        <v>0</v>
      </c>
      <c r="L67" s="234">
        <v>12</v>
      </c>
      <c r="M67" s="234">
        <f>G67*(1+L67/100)</f>
        <v>0</v>
      </c>
      <c r="N67" s="221">
        <v>0</v>
      </c>
      <c r="O67" s="221">
        <f>ROUND(E67*N67,5)</f>
        <v>0</v>
      </c>
      <c r="P67" s="221">
        <v>6.8999999999999997E-4</v>
      </c>
      <c r="Q67" s="221">
        <f>ROUND(E67*P67,5)</f>
        <v>0.10534</v>
      </c>
      <c r="R67" s="221"/>
      <c r="S67" s="221"/>
      <c r="T67" s="222">
        <v>6.5549999999999997E-2</v>
      </c>
      <c r="U67" s="221">
        <f>ROUND(E67*T67,2)</f>
        <v>10.01</v>
      </c>
      <c r="V67" s="211"/>
      <c r="W67" s="211"/>
      <c r="X67" s="211"/>
      <c r="Y67" s="211"/>
      <c r="Z67" s="211"/>
      <c r="AA67" s="211"/>
      <c r="AB67" s="211"/>
      <c r="AC67" s="211"/>
      <c r="AD67" s="211"/>
      <c r="AE67" s="211" t="s">
        <v>101</v>
      </c>
      <c r="AF67" s="211"/>
      <c r="AG67" s="211"/>
      <c r="AH67" s="211"/>
      <c r="AI67" s="211"/>
      <c r="AJ67" s="211"/>
      <c r="AK67" s="211"/>
      <c r="AL67" s="211"/>
      <c r="AM67" s="211"/>
      <c r="AN67" s="211"/>
      <c r="AO67" s="211"/>
      <c r="AP67" s="211"/>
      <c r="AQ67" s="211"/>
      <c r="AR67" s="211"/>
      <c r="AS67" s="211"/>
      <c r="AT67" s="211"/>
      <c r="AU67" s="211"/>
      <c r="AV67" s="211"/>
      <c r="AW67" s="211"/>
      <c r="AX67" s="211"/>
      <c r="AY67" s="211"/>
      <c r="AZ67" s="211"/>
      <c r="BA67" s="211"/>
      <c r="BB67" s="211"/>
      <c r="BC67" s="211"/>
      <c r="BD67" s="211"/>
      <c r="BE67" s="211"/>
      <c r="BF67" s="211"/>
      <c r="BG67" s="211"/>
      <c r="BH67" s="211"/>
    </row>
    <row r="68" spans="1:60" ht="22.5" outlineLevel="1" x14ac:dyDescent="0.2">
      <c r="A68" s="212"/>
      <c r="B68" s="219"/>
      <c r="C68" s="271" t="s">
        <v>178</v>
      </c>
      <c r="D68" s="224"/>
      <c r="E68" s="230">
        <v>152.666666666667</v>
      </c>
      <c r="F68" s="234"/>
      <c r="G68" s="234"/>
      <c r="H68" s="234"/>
      <c r="I68" s="234"/>
      <c r="J68" s="234"/>
      <c r="K68" s="234"/>
      <c r="L68" s="234"/>
      <c r="M68" s="234"/>
      <c r="N68" s="221"/>
      <c r="O68" s="221"/>
      <c r="P68" s="221"/>
      <c r="Q68" s="221"/>
      <c r="R68" s="221"/>
      <c r="S68" s="221"/>
      <c r="T68" s="222"/>
      <c r="U68" s="221"/>
      <c r="V68" s="211"/>
      <c r="W68" s="211"/>
      <c r="X68" s="211"/>
      <c r="Y68" s="211"/>
      <c r="Z68" s="211"/>
      <c r="AA68" s="211"/>
      <c r="AB68" s="211"/>
      <c r="AC68" s="211"/>
      <c r="AD68" s="211"/>
      <c r="AE68" s="211" t="s">
        <v>105</v>
      </c>
      <c r="AF68" s="211">
        <v>0</v>
      </c>
      <c r="AG68" s="211"/>
      <c r="AH68" s="211"/>
      <c r="AI68" s="211"/>
      <c r="AJ68" s="211"/>
      <c r="AK68" s="211"/>
      <c r="AL68" s="211"/>
      <c r="AM68" s="211"/>
      <c r="AN68" s="211"/>
      <c r="AO68" s="211"/>
      <c r="AP68" s="211"/>
      <c r="AQ68" s="211"/>
      <c r="AR68" s="211"/>
      <c r="AS68" s="211"/>
      <c r="AT68" s="211"/>
      <c r="AU68" s="211"/>
      <c r="AV68" s="211"/>
      <c r="AW68" s="211"/>
      <c r="AX68" s="211"/>
      <c r="AY68" s="211"/>
      <c r="AZ68" s="211"/>
      <c r="BA68" s="211"/>
      <c r="BB68" s="211"/>
      <c r="BC68" s="211"/>
      <c r="BD68" s="211"/>
      <c r="BE68" s="211"/>
      <c r="BF68" s="211"/>
      <c r="BG68" s="211"/>
      <c r="BH68" s="211"/>
    </row>
    <row r="69" spans="1:60" outlineLevel="1" x14ac:dyDescent="0.2">
      <c r="A69" s="212">
        <v>24</v>
      </c>
      <c r="B69" s="219" t="s">
        <v>179</v>
      </c>
      <c r="C69" s="269" t="s">
        <v>180</v>
      </c>
      <c r="D69" s="221" t="s">
        <v>119</v>
      </c>
      <c r="E69" s="228">
        <v>130.19999999999999</v>
      </c>
      <c r="F69" s="233">
        <f>H69+J69</f>
        <v>0</v>
      </c>
      <c r="G69" s="234">
        <f>ROUND(E69*F69,2)</f>
        <v>0</v>
      </c>
      <c r="H69" s="234"/>
      <c r="I69" s="234">
        <f>ROUND(E69*H69,2)</f>
        <v>0</v>
      </c>
      <c r="J69" s="234"/>
      <c r="K69" s="234">
        <f>ROUND(E69*J69,2)</f>
        <v>0</v>
      </c>
      <c r="L69" s="234">
        <v>12</v>
      </c>
      <c r="M69" s="234">
        <f>G69*(1+L69/100)</f>
        <v>0</v>
      </c>
      <c r="N69" s="221">
        <v>3.0799999999999998E-3</v>
      </c>
      <c r="O69" s="221">
        <f>ROUND(E69*N69,5)</f>
        <v>0.40101999999999999</v>
      </c>
      <c r="P69" s="221">
        <v>0</v>
      </c>
      <c r="Q69" s="221">
        <f>ROUND(E69*P69,5)</f>
        <v>0</v>
      </c>
      <c r="R69" s="221"/>
      <c r="S69" s="221"/>
      <c r="T69" s="222">
        <v>0.57499999999999996</v>
      </c>
      <c r="U69" s="221">
        <f>ROUND(E69*T69,2)</f>
        <v>74.87</v>
      </c>
      <c r="V69" s="211"/>
      <c r="W69" s="211"/>
      <c r="X69" s="211"/>
      <c r="Y69" s="211"/>
      <c r="Z69" s="211"/>
      <c r="AA69" s="211"/>
      <c r="AB69" s="211"/>
      <c r="AC69" s="211"/>
      <c r="AD69" s="211"/>
      <c r="AE69" s="211" t="s">
        <v>101</v>
      </c>
      <c r="AF69" s="211"/>
      <c r="AG69" s="211"/>
      <c r="AH69" s="211"/>
      <c r="AI69" s="211"/>
      <c r="AJ69" s="211"/>
      <c r="AK69" s="211"/>
      <c r="AL69" s="211"/>
      <c r="AM69" s="211"/>
      <c r="AN69" s="211"/>
      <c r="AO69" s="211"/>
      <c r="AP69" s="211"/>
      <c r="AQ69" s="211"/>
      <c r="AR69" s="211"/>
      <c r="AS69" s="211"/>
      <c r="AT69" s="211"/>
      <c r="AU69" s="211"/>
      <c r="AV69" s="211"/>
      <c r="AW69" s="211"/>
      <c r="AX69" s="211"/>
      <c r="AY69" s="211"/>
      <c r="AZ69" s="211"/>
      <c r="BA69" s="211"/>
      <c r="BB69" s="211"/>
      <c r="BC69" s="211"/>
      <c r="BD69" s="211"/>
      <c r="BE69" s="211"/>
      <c r="BF69" s="211"/>
      <c r="BG69" s="211"/>
      <c r="BH69" s="211"/>
    </row>
    <row r="70" spans="1:60" outlineLevel="1" x14ac:dyDescent="0.2">
      <c r="A70" s="212"/>
      <c r="B70" s="219"/>
      <c r="C70" s="270" t="s">
        <v>181</v>
      </c>
      <c r="D70" s="223"/>
      <c r="E70" s="229"/>
      <c r="F70" s="235"/>
      <c r="G70" s="236"/>
      <c r="H70" s="234"/>
      <c r="I70" s="234"/>
      <c r="J70" s="234"/>
      <c r="K70" s="234"/>
      <c r="L70" s="234"/>
      <c r="M70" s="234"/>
      <c r="N70" s="221"/>
      <c r="O70" s="221"/>
      <c r="P70" s="221"/>
      <c r="Q70" s="221"/>
      <c r="R70" s="221"/>
      <c r="S70" s="221"/>
      <c r="T70" s="222"/>
      <c r="U70" s="221"/>
      <c r="V70" s="211"/>
      <c r="W70" s="211"/>
      <c r="X70" s="211"/>
      <c r="Y70" s="211"/>
      <c r="Z70" s="211"/>
      <c r="AA70" s="211"/>
      <c r="AB70" s="211"/>
      <c r="AC70" s="211"/>
      <c r="AD70" s="211"/>
      <c r="AE70" s="211" t="s">
        <v>103</v>
      </c>
      <c r="AF70" s="211"/>
      <c r="AG70" s="211"/>
      <c r="AH70" s="211"/>
      <c r="AI70" s="211"/>
      <c r="AJ70" s="211"/>
      <c r="AK70" s="211"/>
      <c r="AL70" s="211"/>
      <c r="AM70" s="211"/>
      <c r="AN70" s="211"/>
      <c r="AO70" s="211"/>
      <c r="AP70" s="211"/>
      <c r="AQ70" s="211"/>
      <c r="AR70" s="211"/>
      <c r="AS70" s="211"/>
      <c r="AT70" s="211"/>
      <c r="AU70" s="211"/>
      <c r="AV70" s="211"/>
      <c r="AW70" s="211"/>
      <c r="AX70" s="211"/>
      <c r="AY70" s="211"/>
      <c r="AZ70" s="211"/>
      <c r="BA70" s="214" t="str">
        <f>C70</f>
        <v>Žlaby z pozinkovaného plechu včetně háků, čel, rohů, rovných hrdel a dilatací.</v>
      </c>
      <c r="BB70" s="211"/>
      <c r="BC70" s="211"/>
      <c r="BD70" s="211"/>
      <c r="BE70" s="211"/>
      <c r="BF70" s="211"/>
      <c r="BG70" s="211"/>
      <c r="BH70" s="211"/>
    </row>
    <row r="71" spans="1:60" ht="22.5" outlineLevel="1" x14ac:dyDescent="0.2">
      <c r="A71" s="212"/>
      <c r="B71" s="219"/>
      <c r="C71" s="271" t="s">
        <v>182</v>
      </c>
      <c r="D71" s="224"/>
      <c r="E71" s="230">
        <v>130.19999999999999</v>
      </c>
      <c r="F71" s="234"/>
      <c r="G71" s="234"/>
      <c r="H71" s="234"/>
      <c r="I71" s="234"/>
      <c r="J71" s="234"/>
      <c r="K71" s="234"/>
      <c r="L71" s="234"/>
      <c r="M71" s="234"/>
      <c r="N71" s="221"/>
      <c r="O71" s="221"/>
      <c r="P71" s="221"/>
      <c r="Q71" s="221"/>
      <c r="R71" s="221"/>
      <c r="S71" s="221"/>
      <c r="T71" s="222"/>
      <c r="U71" s="221"/>
      <c r="V71" s="211"/>
      <c r="W71" s="211"/>
      <c r="X71" s="211"/>
      <c r="Y71" s="211"/>
      <c r="Z71" s="211"/>
      <c r="AA71" s="211"/>
      <c r="AB71" s="211"/>
      <c r="AC71" s="211"/>
      <c r="AD71" s="211"/>
      <c r="AE71" s="211" t="s">
        <v>105</v>
      </c>
      <c r="AF71" s="211">
        <v>0</v>
      </c>
      <c r="AG71" s="211"/>
      <c r="AH71" s="211"/>
      <c r="AI71" s="211"/>
      <c r="AJ71" s="211"/>
      <c r="AK71" s="211"/>
      <c r="AL71" s="211"/>
      <c r="AM71" s="211"/>
      <c r="AN71" s="211"/>
      <c r="AO71" s="211"/>
      <c r="AP71" s="211"/>
      <c r="AQ71" s="211"/>
      <c r="AR71" s="211"/>
      <c r="AS71" s="211"/>
      <c r="AT71" s="211"/>
      <c r="AU71" s="211"/>
      <c r="AV71" s="211"/>
      <c r="AW71" s="211"/>
      <c r="AX71" s="211"/>
      <c r="AY71" s="211"/>
      <c r="AZ71" s="211"/>
      <c r="BA71" s="211"/>
      <c r="BB71" s="211"/>
      <c r="BC71" s="211"/>
      <c r="BD71" s="211"/>
      <c r="BE71" s="211"/>
      <c r="BF71" s="211"/>
      <c r="BG71" s="211"/>
      <c r="BH71" s="211"/>
    </row>
    <row r="72" spans="1:60" ht="22.5" outlineLevel="1" x14ac:dyDescent="0.2">
      <c r="A72" s="212">
        <v>25</v>
      </c>
      <c r="B72" s="219" t="s">
        <v>183</v>
      </c>
      <c r="C72" s="269" t="s">
        <v>184</v>
      </c>
      <c r="D72" s="221" t="s">
        <v>119</v>
      </c>
      <c r="E72" s="228">
        <v>130.19999999999999</v>
      </c>
      <c r="F72" s="233">
        <f>H72+J72</f>
        <v>0</v>
      </c>
      <c r="G72" s="234">
        <f>ROUND(E72*F72,2)</f>
        <v>0</v>
      </c>
      <c r="H72" s="234"/>
      <c r="I72" s="234">
        <f>ROUND(E72*H72,2)</f>
        <v>0</v>
      </c>
      <c r="J72" s="234"/>
      <c r="K72" s="234">
        <f>ROUND(E72*J72,2)</f>
        <v>0</v>
      </c>
      <c r="L72" s="234">
        <v>12</v>
      </c>
      <c r="M72" s="234">
        <f>G72*(1+L72/100)</f>
        <v>0</v>
      </c>
      <c r="N72" s="221">
        <v>0</v>
      </c>
      <c r="O72" s="221">
        <f>ROUND(E72*N72,5)</f>
        <v>0</v>
      </c>
      <c r="P72" s="221">
        <v>3.3600000000000001E-3</v>
      </c>
      <c r="Q72" s="221">
        <f>ROUND(E72*P72,5)</f>
        <v>0.43747000000000003</v>
      </c>
      <c r="R72" s="221"/>
      <c r="S72" s="221"/>
      <c r="T72" s="222">
        <v>7.9350000000000004E-2</v>
      </c>
      <c r="U72" s="221">
        <f>ROUND(E72*T72,2)</f>
        <v>10.33</v>
      </c>
      <c r="V72" s="211"/>
      <c r="W72" s="211"/>
      <c r="X72" s="211"/>
      <c r="Y72" s="211"/>
      <c r="Z72" s="211"/>
      <c r="AA72" s="211"/>
      <c r="AB72" s="211"/>
      <c r="AC72" s="211"/>
      <c r="AD72" s="211"/>
      <c r="AE72" s="211" t="s">
        <v>101</v>
      </c>
      <c r="AF72" s="211"/>
      <c r="AG72" s="211"/>
      <c r="AH72" s="211"/>
      <c r="AI72" s="211"/>
      <c r="AJ72" s="211"/>
      <c r="AK72" s="211"/>
      <c r="AL72" s="211"/>
      <c r="AM72" s="211"/>
      <c r="AN72" s="211"/>
      <c r="AO72" s="211"/>
      <c r="AP72" s="211"/>
      <c r="AQ72" s="211"/>
      <c r="AR72" s="211"/>
      <c r="AS72" s="211"/>
      <c r="AT72" s="211"/>
      <c r="AU72" s="211"/>
      <c r="AV72" s="211"/>
      <c r="AW72" s="211"/>
      <c r="AX72" s="211"/>
      <c r="AY72" s="211"/>
      <c r="AZ72" s="211"/>
      <c r="BA72" s="211"/>
      <c r="BB72" s="211"/>
      <c r="BC72" s="211"/>
      <c r="BD72" s="211"/>
      <c r="BE72" s="211"/>
      <c r="BF72" s="211"/>
      <c r="BG72" s="211"/>
      <c r="BH72" s="211"/>
    </row>
    <row r="73" spans="1:60" ht="22.5" outlineLevel="1" x14ac:dyDescent="0.2">
      <c r="A73" s="212"/>
      <c r="B73" s="219"/>
      <c r="C73" s="271" t="s">
        <v>182</v>
      </c>
      <c r="D73" s="224"/>
      <c r="E73" s="230">
        <v>130.19999999999999</v>
      </c>
      <c r="F73" s="234"/>
      <c r="G73" s="234"/>
      <c r="H73" s="234"/>
      <c r="I73" s="234"/>
      <c r="J73" s="234"/>
      <c r="K73" s="234"/>
      <c r="L73" s="234"/>
      <c r="M73" s="234"/>
      <c r="N73" s="221"/>
      <c r="O73" s="221"/>
      <c r="P73" s="221"/>
      <c r="Q73" s="221"/>
      <c r="R73" s="221"/>
      <c r="S73" s="221"/>
      <c r="T73" s="222"/>
      <c r="U73" s="221"/>
      <c r="V73" s="211"/>
      <c r="W73" s="211"/>
      <c r="X73" s="211"/>
      <c r="Y73" s="211"/>
      <c r="Z73" s="211"/>
      <c r="AA73" s="211"/>
      <c r="AB73" s="211"/>
      <c r="AC73" s="211"/>
      <c r="AD73" s="211"/>
      <c r="AE73" s="211" t="s">
        <v>105</v>
      </c>
      <c r="AF73" s="211">
        <v>0</v>
      </c>
      <c r="AG73" s="211"/>
      <c r="AH73" s="211"/>
      <c r="AI73" s="211"/>
      <c r="AJ73" s="211"/>
      <c r="AK73" s="211"/>
      <c r="AL73" s="211"/>
      <c r="AM73" s="211"/>
      <c r="AN73" s="211"/>
      <c r="AO73" s="211"/>
      <c r="AP73" s="211"/>
      <c r="AQ73" s="211"/>
      <c r="AR73" s="211"/>
      <c r="AS73" s="211"/>
      <c r="AT73" s="211"/>
      <c r="AU73" s="211"/>
      <c r="AV73" s="211"/>
      <c r="AW73" s="211"/>
      <c r="AX73" s="211"/>
      <c r="AY73" s="211"/>
      <c r="AZ73" s="211"/>
      <c r="BA73" s="211"/>
      <c r="BB73" s="211"/>
      <c r="BC73" s="211"/>
      <c r="BD73" s="211"/>
      <c r="BE73" s="211"/>
      <c r="BF73" s="211"/>
      <c r="BG73" s="211"/>
      <c r="BH73" s="211"/>
    </row>
    <row r="74" spans="1:60" ht="22.5" outlineLevel="1" x14ac:dyDescent="0.2">
      <c r="A74" s="212">
        <v>26</v>
      </c>
      <c r="B74" s="219" t="s">
        <v>185</v>
      </c>
      <c r="C74" s="269" t="s">
        <v>186</v>
      </c>
      <c r="D74" s="221" t="s">
        <v>128</v>
      </c>
      <c r="E74" s="228">
        <v>6</v>
      </c>
      <c r="F74" s="233">
        <f>H74+J74</f>
        <v>0</v>
      </c>
      <c r="G74" s="234">
        <f>ROUND(E74*F74,2)</f>
        <v>0</v>
      </c>
      <c r="H74" s="234"/>
      <c r="I74" s="234">
        <f>ROUND(E74*H74,2)</f>
        <v>0</v>
      </c>
      <c r="J74" s="234"/>
      <c r="K74" s="234">
        <f>ROUND(E74*J74,2)</f>
        <v>0</v>
      </c>
      <c r="L74" s="234">
        <v>12</v>
      </c>
      <c r="M74" s="234">
        <f>G74*(1+L74/100)</f>
        <v>0</v>
      </c>
      <c r="N74" s="221">
        <v>1.65E-3</v>
      </c>
      <c r="O74" s="221">
        <f>ROUND(E74*N74,5)</f>
        <v>9.9000000000000008E-3</v>
      </c>
      <c r="P74" s="221">
        <v>0</v>
      </c>
      <c r="Q74" s="221">
        <f>ROUND(E74*P74,5)</f>
        <v>0</v>
      </c>
      <c r="R74" s="221"/>
      <c r="S74" s="221"/>
      <c r="T74" s="222">
        <v>1.0649</v>
      </c>
      <c r="U74" s="221">
        <f>ROUND(E74*T74,2)</f>
        <v>6.39</v>
      </c>
      <c r="V74" s="211"/>
      <c r="W74" s="211"/>
      <c r="X74" s="211"/>
      <c r="Y74" s="211"/>
      <c r="Z74" s="211"/>
      <c r="AA74" s="211"/>
      <c r="AB74" s="211"/>
      <c r="AC74" s="211"/>
      <c r="AD74" s="211"/>
      <c r="AE74" s="211" t="s">
        <v>101</v>
      </c>
      <c r="AF74" s="211"/>
      <c r="AG74" s="211"/>
      <c r="AH74" s="211"/>
      <c r="AI74" s="211"/>
      <c r="AJ74" s="211"/>
      <c r="AK74" s="211"/>
      <c r="AL74" s="211"/>
      <c r="AM74" s="211"/>
      <c r="AN74" s="211"/>
      <c r="AO74" s="211"/>
      <c r="AP74" s="211"/>
      <c r="AQ74" s="211"/>
      <c r="AR74" s="211"/>
      <c r="AS74" s="211"/>
      <c r="AT74" s="211"/>
      <c r="AU74" s="211"/>
      <c r="AV74" s="211"/>
      <c r="AW74" s="211"/>
      <c r="AX74" s="211"/>
      <c r="AY74" s="211"/>
      <c r="AZ74" s="211"/>
      <c r="BA74" s="211"/>
      <c r="BB74" s="211"/>
      <c r="BC74" s="211"/>
      <c r="BD74" s="211"/>
      <c r="BE74" s="211"/>
      <c r="BF74" s="211"/>
      <c r="BG74" s="211"/>
      <c r="BH74" s="211"/>
    </row>
    <row r="75" spans="1:60" outlineLevel="1" x14ac:dyDescent="0.2">
      <c r="A75" s="212"/>
      <c r="B75" s="219"/>
      <c r="C75" s="271" t="s">
        <v>187</v>
      </c>
      <c r="D75" s="224"/>
      <c r="E75" s="230">
        <v>2</v>
      </c>
      <c r="F75" s="234"/>
      <c r="G75" s="234"/>
      <c r="H75" s="234"/>
      <c r="I75" s="234"/>
      <c r="J75" s="234"/>
      <c r="K75" s="234"/>
      <c r="L75" s="234"/>
      <c r="M75" s="234"/>
      <c r="N75" s="221"/>
      <c r="O75" s="221"/>
      <c r="P75" s="221"/>
      <c r="Q75" s="221"/>
      <c r="R75" s="221"/>
      <c r="S75" s="221"/>
      <c r="T75" s="222"/>
      <c r="U75" s="221"/>
      <c r="V75" s="211"/>
      <c r="W75" s="211"/>
      <c r="X75" s="211"/>
      <c r="Y75" s="211"/>
      <c r="Z75" s="211"/>
      <c r="AA75" s="211"/>
      <c r="AB75" s="211"/>
      <c r="AC75" s="211"/>
      <c r="AD75" s="211"/>
      <c r="AE75" s="211" t="s">
        <v>105</v>
      </c>
      <c r="AF75" s="211">
        <v>0</v>
      </c>
      <c r="AG75" s="211"/>
      <c r="AH75" s="211"/>
      <c r="AI75" s="211"/>
      <c r="AJ75" s="211"/>
      <c r="AK75" s="211"/>
      <c r="AL75" s="211"/>
      <c r="AM75" s="211"/>
      <c r="AN75" s="211"/>
      <c r="AO75" s="211"/>
      <c r="AP75" s="211"/>
      <c r="AQ75" s="211"/>
      <c r="AR75" s="211"/>
      <c r="AS75" s="211"/>
      <c r="AT75" s="211"/>
      <c r="AU75" s="211"/>
      <c r="AV75" s="211"/>
      <c r="AW75" s="211"/>
      <c r="AX75" s="211"/>
      <c r="AY75" s="211"/>
      <c r="AZ75" s="211"/>
      <c r="BA75" s="211"/>
      <c r="BB75" s="211"/>
      <c r="BC75" s="211"/>
      <c r="BD75" s="211"/>
      <c r="BE75" s="211"/>
      <c r="BF75" s="211"/>
      <c r="BG75" s="211"/>
      <c r="BH75" s="211"/>
    </row>
    <row r="76" spans="1:60" outlineLevel="1" x14ac:dyDescent="0.2">
      <c r="A76" s="212"/>
      <c r="B76" s="219"/>
      <c r="C76" s="271" t="s">
        <v>188</v>
      </c>
      <c r="D76" s="224"/>
      <c r="E76" s="230">
        <v>2</v>
      </c>
      <c r="F76" s="234"/>
      <c r="G76" s="234"/>
      <c r="H76" s="234"/>
      <c r="I76" s="234"/>
      <c r="J76" s="234"/>
      <c r="K76" s="234"/>
      <c r="L76" s="234"/>
      <c r="M76" s="234"/>
      <c r="N76" s="221"/>
      <c r="O76" s="221"/>
      <c r="P76" s="221"/>
      <c r="Q76" s="221"/>
      <c r="R76" s="221"/>
      <c r="S76" s="221"/>
      <c r="T76" s="222"/>
      <c r="U76" s="221"/>
      <c r="V76" s="211"/>
      <c r="W76" s="211"/>
      <c r="X76" s="211"/>
      <c r="Y76" s="211"/>
      <c r="Z76" s="211"/>
      <c r="AA76" s="211"/>
      <c r="AB76" s="211"/>
      <c r="AC76" s="211"/>
      <c r="AD76" s="211"/>
      <c r="AE76" s="211" t="s">
        <v>105</v>
      </c>
      <c r="AF76" s="211">
        <v>0</v>
      </c>
      <c r="AG76" s="211"/>
      <c r="AH76" s="211"/>
      <c r="AI76" s="211"/>
      <c r="AJ76" s="211"/>
      <c r="AK76" s="211"/>
      <c r="AL76" s="211"/>
      <c r="AM76" s="211"/>
      <c r="AN76" s="211"/>
      <c r="AO76" s="211"/>
      <c r="AP76" s="211"/>
      <c r="AQ76" s="211"/>
      <c r="AR76" s="211"/>
      <c r="AS76" s="211"/>
      <c r="AT76" s="211"/>
      <c r="AU76" s="211"/>
      <c r="AV76" s="211"/>
      <c r="AW76" s="211"/>
      <c r="AX76" s="211"/>
      <c r="AY76" s="211"/>
      <c r="AZ76" s="211"/>
      <c r="BA76" s="211"/>
      <c r="BB76" s="211"/>
      <c r="BC76" s="211"/>
      <c r="BD76" s="211"/>
      <c r="BE76" s="211"/>
      <c r="BF76" s="211"/>
      <c r="BG76" s="211"/>
      <c r="BH76" s="211"/>
    </row>
    <row r="77" spans="1:60" outlineLevel="1" x14ac:dyDescent="0.2">
      <c r="A77" s="212"/>
      <c r="B77" s="219"/>
      <c r="C77" s="271" t="s">
        <v>189</v>
      </c>
      <c r="D77" s="224"/>
      <c r="E77" s="230">
        <v>1</v>
      </c>
      <c r="F77" s="234"/>
      <c r="G77" s="234"/>
      <c r="H77" s="234"/>
      <c r="I77" s="234"/>
      <c r="J77" s="234"/>
      <c r="K77" s="234"/>
      <c r="L77" s="234"/>
      <c r="M77" s="234"/>
      <c r="N77" s="221"/>
      <c r="O77" s="221"/>
      <c r="P77" s="221"/>
      <c r="Q77" s="221"/>
      <c r="R77" s="221"/>
      <c r="S77" s="221"/>
      <c r="T77" s="222"/>
      <c r="U77" s="221"/>
      <c r="V77" s="211"/>
      <c r="W77" s="211"/>
      <c r="X77" s="211"/>
      <c r="Y77" s="211"/>
      <c r="Z77" s="211"/>
      <c r="AA77" s="211"/>
      <c r="AB77" s="211"/>
      <c r="AC77" s="211"/>
      <c r="AD77" s="211"/>
      <c r="AE77" s="211" t="s">
        <v>105</v>
      </c>
      <c r="AF77" s="211">
        <v>0</v>
      </c>
      <c r="AG77" s="211"/>
      <c r="AH77" s="211"/>
      <c r="AI77" s="211"/>
      <c r="AJ77" s="211"/>
      <c r="AK77" s="211"/>
      <c r="AL77" s="211"/>
      <c r="AM77" s="211"/>
      <c r="AN77" s="211"/>
      <c r="AO77" s="211"/>
      <c r="AP77" s="211"/>
      <c r="AQ77" s="211"/>
      <c r="AR77" s="211"/>
      <c r="AS77" s="211"/>
      <c r="AT77" s="211"/>
      <c r="AU77" s="211"/>
      <c r="AV77" s="211"/>
      <c r="AW77" s="211"/>
      <c r="AX77" s="211"/>
      <c r="AY77" s="211"/>
      <c r="AZ77" s="211"/>
      <c r="BA77" s="211"/>
      <c r="BB77" s="211"/>
      <c r="BC77" s="211"/>
      <c r="BD77" s="211"/>
      <c r="BE77" s="211"/>
      <c r="BF77" s="211"/>
      <c r="BG77" s="211"/>
      <c r="BH77" s="211"/>
    </row>
    <row r="78" spans="1:60" outlineLevel="1" x14ac:dyDescent="0.2">
      <c r="A78" s="212"/>
      <c r="B78" s="219"/>
      <c r="C78" s="271" t="s">
        <v>190</v>
      </c>
      <c r="D78" s="224"/>
      <c r="E78" s="230">
        <v>1</v>
      </c>
      <c r="F78" s="234"/>
      <c r="G78" s="234"/>
      <c r="H78" s="234"/>
      <c r="I78" s="234"/>
      <c r="J78" s="234"/>
      <c r="K78" s="234"/>
      <c r="L78" s="234"/>
      <c r="M78" s="234"/>
      <c r="N78" s="221"/>
      <c r="O78" s="221"/>
      <c r="P78" s="221"/>
      <c r="Q78" s="221"/>
      <c r="R78" s="221"/>
      <c r="S78" s="221"/>
      <c r="T78" s="222"/>
      <c r="U78" s="221"/>
      <c r="V78" s="211"/>
      <c r="W78" s="211"/>
      <c r="X78" s="211"/>
      <c r="Y78" s="211"/>
      <c r="Z78" s="211"/>
      <c r="AA78" s="211"/>
      <c r="AB78" s="211"/>
      <c r="AC78" s="211"/>
      <c r="AD78" s="211"/>
      <c r="AE78" s="211" t="s">
        <v>105</v>
      </c>
      <c r="AF78" s="211">
        <v>0</v>
      </c>
      <c r="AG78" s="211"/>
      <c r="AH78" s="211"/>
      <c r="AI78" s="211"/>
      <c r="AJ78" s="211"/>
      <c r="AK78" s="211"/>
      <c r="AL78" s="211"/>
      <c r="AM78" s="211"/>
      <c r="AN78" s="211"/>
      <c r="AO78" s="211"/>
      <c r="AP78" s="211"/>
      <c r="AQ78" s="211"/>
      <c r="AR78" s="211"/>
      <c r="AS78" s="211"/>
      <c r="AT78" s="211"/>
      <c r="AU78" s="211"/>
      <c r="AV78" s="211"/>
      <c r="AW78" s="211"/>
      <c r="AX78" s="211"/>
      <c r="AY78" s="211"/>
      <c r="AZ78" s="211"/>
      <c r="BA78" s="211"/>
      <c r="BB78" s="211"/>
      <c r="BC78" s="211"/>
      <c r="BD78" s="211"/>
      <c r="BE78" s="211"/>
      <c r="BF78" s="211"/>
      <c r="BG78" s="211"/>
      <c r="BH78" s="211"/>
    </row>
    <row r="79" spans="1:60" ht="22.5" outlineLevel="1" x14ac:dyDescent="0.2">
      <c r="A79" s="212">
        <v>27</v>
      </c>
      <c r="B79" s="219" t="s">
        <v>191</v>
      </c>
      <c r="C79" s="269" t="s">
        <v>192</v>
      </c>
      <c r="D79" s="221" t="s">
        <v>128</v>
      </c>
      <c r="E79" s="228">
        <v>6</v>
      </c>
      <c r="F79" s="233">
        <f>H79+J79</f>
        <v>0</v>
      </c>
      <c r="G79" s="234">
        <f>ROUND(E79*F79,2)</f>
        <v>0</v>
      </c>
      <c r="H79" s="234"/>
      <c r="I79" s="234">
        <f>ROUND(E79*H79,2)</f>
        <v>0</v>
      </c>
      <c r="J79" s="234"/>
      <c r="K79" s="234">
        <f>ROUND(E79*J79,2)</f>
        <v>0</v>
      </c>
      <c r="L79" s="234">
        <v>12</v>
      </c>
      <c r="M79" s="234">
        <f>G79*(1+L79/100)</f>
        <v>0</v>
      </c>
      <c r="N79" s="221">
        <v>0</v>
      </c>
      <c r="O79" s="221">
        <f>ROUND(E79*N79,5)</f>
        <v>0</v>
      </c>
      <c r="P79" s="221">
        <v>3.2200000000000002E-3</v>
      </c>
      <c r="Q79" s="221">
        <f>ROUND(E79*P79,5)</f>
        <v>1.932E-2</v>
      </c>
      <c r="R79" s="221"/>
      <c r="S79" s="221"/>
      <c r="T79" s="222">
        <v>0.22539999999999999</v>
      </c>
      <c r="U79" s="221">
        <f>ROUND(E79*T79,2)</f>
        <v>1.35</v>
      </c>
      <c r="V79" s="211"/>
      <c r="W79" s="211"/>
      <c r="X79" s="211"/>
      <c r="Y79" s="211"/>
      <c r="Z79" s="211"/>
      <c r="AA79" s="211"/>
      <c r="AB79" s="211"/>
      <c r="AC79" s="211"/>
      <c r="AD79" s="211"/>
      <c r="AE79" s="211" t="s">
        <v>101</v>
      </c>
      <c r="AF79" s="211"/>
      <c r="AG79" s="211"/>
      <c r="AH79" s="211"/>
      <c r="AI79" s="211"/>
      <c r="AJ79" s="211"/>
      <c r="AK79" s="211"/>
      <c r="AL79" s="211"/>
      <c r="AM79" s="211"/>
      <c r="AN79" s="211"/>
      <c r="AO79" s="211"/>
      <c r="AP79" s="211"/>
      <c r="AQ79" s="211"/>
      <c r="AR79" s="211"/>
      <c r="AS79" s="211"/>
      <c r="AT79" s="211"/>
      <c r="AU79" s="211"/>
      <c r="AV79" s="211"/>
      <c r="AW79" s="211"/>
      <c r="AX79" s="211"/>
      <c r="AY79" s="211"/>
      <c r="AZ79" s="211"/>
      <c r="BA79" s="211"/>
      <c r="BB79" s="211"/>
      <c r="BC79" s="211"/>
      <c r="BD79" s="211"/>
      <c r="BE79" s="211"/>
      <c r="BF79" s="211"/>
      <c r="BG79" s="211"/>
      <c r="BH79" s="211"/>
    </row>
    <row r="80" spans="1:60" outlineLevel="1" x14ac:dyDescent="0.2">
      <c r="A80" s="212"/>
      <c r="B80" s="219"/>
      <c r="C80" s="271" t="s">
        <v>187</v>
      </c>
      <c r="D80" s="224"/>
      <c r="E80" s="230">
        <v>2</v>
      </c>
      <c r="F80" s="234"/>
      <c r="G80" s="234"/>
      <c r="H80" s="234"/>
      <c r="I80" s="234"/>
      <c r="J80" s="234"/>
      <c r="K80" s="234"/>
      <c r="L80" s="234"/>
      <c r="M80" s="234"/>
      <c r="N80" s="221"/>
      <c r="O80" s="221"/>
      <c r="P80" s="221"/>
      <c r="Q80" s="221"/>
      <c r="R80" s="221"/>
      <c r="S80" s="221"/>
      <c r="T80" s="222"/>
      <c r="U80" s="221"/>
      <c r="V80" s="211"/>
      <c r="W80" s="211"/>
      <c r="X80" s="211"/>
      <c r="Y80" s="211"/>
      <c r="Z80" s="211"/>
      <c r="AA80" s="211"/>
      <c r="AB80" s="211"/>
      <c r="AC80" s="211"/>
      <c r="AD80" s="211"/>
      <c r="AE80" s="211" t="s">
        <v>105</v>
      </c>
      <c r="AF80" s="211">
        <v>0</v>
      </c>
      <c r="AG80" s="211"/>
      <c r="AH80" s="211"/>
      <c r="AI80" s="211"/>
      <c r="AJ80" s="211"/>
      <c r="AK80" s="211"/>
      <c r="AL80" s="211"/>
      <c r="AM80" s="211"/>
      <c r="AN80" s="211"/>
      <c r="AO80" s="211"/>
      <c r="AP80" s="211"/>
      <c r="AQ80" s="211"/>
      <c r="AR80" s="211"/>
      <c r="AS80" s="211"/>
      <c r="AT80" s="211"/>
      <c r="AU80" s="211"/>
      <c r="AV80" s="211"/>
      <c r="AW80" s="211"/>
      <c r="AX80" s="211"/>
      <c r="AY80" s="211"/>
      <c r="AZ80" s="211"/>
      <c r="BA80" s="211"/>
      <c r="BB80" s="211"/>
      <c r="BC80" s="211"/>
      <c r="BD80" s="211"/>
      <c r="BE80" s="211"/>
      <c r="BF80" s="211"/>
      <c r="BG80" s="211"/>
      <c r="BH80" s="211"/>
    </row>
    <row r="81" spans="1:60" outlineLevel="1" x14ac:dyDescent="0.2">
      <c r="A81" s="212"/>
      <c r="B81" s="219"/>
      <c r="C81" s="271" t="s">
        <v>188</v>
      </c>
      <c r="D81" s="224"/>
      <c r="E81" s="230">
        <v>2</v>
      </c>
      <c r="F81" s="234"/>
      <c r="G81" s="234"/>
      <c r="H81" s="234"/>
      <c r="I81" s="234"/>
      <c r="J81" s="234"/>
      <c r="K81" s="234"/>
      <c r="L81" s="234"/>
      <c r="M81" s="234"/>
      <c r="N81" s="221"/>
      <c r="O81" s="221"/>
      <c r="P81" s="221"/>
      <c r="Q81" s="221"/>
      <c r="R81" s="221"/>
      <c r="S81" s="221"/>
      <c r="T81" s="222"/>
      <c r="U81" s="221"/>
      <c r="V81" s="211"/>
      <c r="W81" s="211"/>
      <c r="X81" s="211"/>
      <c r="Y81" s="211"/>
      <c r="Z81" s="211"/>
      <c r="AA81" s="211"/>
      <c r="AB81" s="211"/>
      <c r="AC81" s="211"/>
      <c r="AD81" s="211"/>
      <c r="AE81" s="211" t="s">
        <v>105</v>
      </c>
      <c r="AF81" s="211">
        <v>0</v>
      </c>
      <c r="AG81" s="211"/>
      <c r="AH81" s="211"/>
      <c r="AI81" s="211"/>
      <c r="AJ81" s="211"/>
      <c r="AK81" s="211"/>
      <c r="AL81" s="211"/>
      <c r="AM81" s="211"/>
      <c r="AN81" s="211"/>
      <c r="AO81" s="211"/>
      <c r="AP81" s="211"/>
      <c r="AQ81" s="211"/>
      <c r="AR81" s="211"/>
      <c r="AS81" s="211"/>
      <c r="AT81" s="211"/>
      <c r="AU81" s="211"/>
      <c r="AV81" s="211"/>
      <c r="AW81" s="211"/>
      <c r="AX81" s="211"/>
      <c r="AY81" s="211"/>
      <c r="AZ81" s="211"/>
      <c r="BA81" s="211"/>
      <c r="BB81" s="211"/>
      <c r="BC81" s="211"/>
      <c r="BD81" s="211"/>
      <c r="BE81" s="211"/>
      <c r="BF81" s="211"/>
      <c r="BG81" s="211"/>
      <c r="BH81" s="211"/>
    </row>
    <row r="82" spans="1:60" outlineLevel="1" x14ac:dyDescent="0.2">
      <c r="A82" s="212"/>
      <c r="B82" s="219"/>
      <c r="C82" s="271" t="s">
        <v>189</v>
      </c>
      <c r="D82" s="224"/>
      <c r="E82" s="230">
        <v>1</v>
      </c>
      <c r="F82" s="234"/>
      <c r="G82" s="234"/>
      <c r="H82" s="234"/>
      <c r="I82" s="234"/>
      <c r="J82" s="234"/>
      <c r="K82" s="234"/>
      <c r="L82" s="234"/>
      <c r="M82" s="234"/>
      <c r="N82" s="221"/>
      <c r="O82" s="221"/>
      <c r="P82" s="221"/>
      <c r="Q82" s="221"/>
      <c r="R82" s="221"/>
      <c r="S82" s="221"/>
      <c r="T82" s="222"/>
      <c r="U82" s="221"/>
      <c r="V82" s="211"/>
      <c r="W82" s="211"/>
      <c r="X82" s="211"/>
      <c r="Y82" s="211"/>
      <c r="Z82" s="211"/>
      <c r="AA82" s="211"/>
      <c r="AB82" s="211"/>
      <c r="AC82" s="211"/>
      <c r="AD82" s="211"/>
      <c r="AE82" s="211" t="s">
        <v>105</v>
      </c>
      <c r="AF82" s="211">
        <v>0</v>
      </c>
      <c r="AG82" s="211"/>
      <c r="AH82" s="211"/>
      <c r="AI82" s="211"/>
      <c r="AJ82" s="211"/>
      <c r="AK82" s="211"/>
      <c r="AL82" s="211"/>
      <c r="AM82" s="211"/>
      <c r="AN82" s="211"/>
      <c r="AO82" s="211"/>
      <c r="AP82" s="211"/>
      <c r="AQ82" s="211"/>
      <c r="AR82" s="211"/>
      <c r="AS82" s="211"/>
      <c r="AT82" s="211"/>
      <c r="AU82" s="211"/>
      <c r="AV82" s="211"/>
      <c r="AW82" s="211"/>
      <c r="AX82" s="211"/>
      <c r="AY82" s="211"/>
      <c r="AZ82" s="211"/>
      <c r="BA82" s="211"/>
      <c r="BB82" s="211"/>
      <c r="BC82" s="211"/>
      <c r="BD82" s="211"/>
      <c r="BE82" s="211"/>
      <c r="BF82" s="211"/>
      <c r="BG82" s="211"/>
      <c r="BH82" s="211"/>
    </row>
    <row r="83" spans="1:60" outlineLevel="1" x14ac:dyDescent="0.2">
      <c r="A83" s="212"/>
      <c r="B83" s="219"/>
      <c r="C83" s="271" t="s">
        <v>190</v>
      </c>
      <c r="D83" s="224"/>
      <c r="E83" s="230">
        <v>1</v>
      </c>
      <c r="F83" s="234"/>
      <c r="G83" s="234"/>
      <c r="H83" s="234"/>
      <c r="I83" s="234"/>
      <c r="J83" s="234"/>
      <c r="K83" s="234"/>
      <c r="L83" s="234"/>
      <c r="M83" s="234"/>
      <c r="N83" s="221"/>
      <c r="O83" s="221"/>
      <c r="P83" s="221"/>
      <c r="Q83" s="221"/>
      <c r="R83" s="221"/>
      <c r="S83" s="221"/>
      <c r="T83" s="222"/>
      <c r="U83" s="221"/>
      <c r="V83" s="211"/>
      <c r="W83" s="211"/>
      <c r="X83" s="211"/>
      <c r="Y83" s="211"/>
      <c r="Z83" s="211"/>
      <c r="AA83" s="211"/>
      <c r="AB83" s="211"/>
      <c r="AC83" s="211"/>
      <c r="AD83" s="211"/>
      <c r="AE83" s="211" t="s">
        <v>105</v>
      </c>
      <c r="AF83" s="211">
        <v>0</v>
      </c>
      <c r="AG83" s="211"/>
      <c r="AH83" s="211"/>
      <c r="AI83" s="211"/>
      <c r="AJ83" s="211"/>
      <c r="AK83" s="211"/>
      <c r="AL83" s="211"/>
      <c r="AM83" s="211"/>
      <c r="AN83" s="211"/>
      <c r="AO83" s="211"/>
      <c r="AP83" s="211"/>
      <c r="AQ83" s="211"/>
      <c r="AR83" s="211"/>
      <c r="AS83" s="211"/>
      <c r="AT83" s="211"/>
      <c r="AU83" s="211"/>
      <c r="AV83" s="211"/>
      <c r="AW83" s="211"/>
      <c r="AX83" s="211"/>
      <c r="AY83" s="211"/>
      <c r="AZ83" s="211"/>
      <c r="BA83" s="211"/>
      <c r="BB83" s="211"/>
      <c r="BC83" s="211"/>
      <c r="BD83" s="211"/>
      <c r="BE83" s="211"/>
      <c r="BF83" s="211"/>
      <c r="BG83" s="211"/>
      <c r="BH83" s="211"/>
    </row>
    <row r="84" spans="1:60" ht="22.5" outlineLevel="1" x14ac:dyDescent="0.2">
      <c r="A84" s="212">
        <v>28</v>
      </c>
      <c r="B84" s="219" t="s">
        <v>193</v>
      </c>
      <c r="C84" s="269" t="s">
        <v>194</v>
      </c>
      <c r="D84" s="221" t="s">
        <v>128</v>
      </c>
      <c r="E84" s="228">
        <v>2</v>
      </c>
      <c r="F84" s="233">
        <f>H84+J84</f>
        <v>0</v>
      </c>
      <c r="G84" s="234">
        <f>ROUND(E84*F84,2)</f>
        <v>0</v>
      </c>
      <c r="H84" s="234"/>
      <c r="I84" s="234">
        <f>ROUND(E84*H84,2)</f>
        <v>0</v>
      </c>
      <c r="J84" s="234"/>
      <c r="K84" s="234">
        <f>ROUND(E84*J84,2)</f>
        <v>0</v>
      </c>
      <c r="L84" s="234">
        <v>12</v>
      </c>
      <c r="M84" s="234">
        <f>G84*(1+L84/100)</f>
        <v>0</v>
      </c>
      <c r="N84" s="221">
        <v>0</v>
      </c>
      <c r="O84" s="221">
        <f>ROUND(E84*N84,5)</f>
        <v>0</v>
      </c>
      <c r="P84" s="221">
        <v>2.0080000000000001E-2</v>
      </c>
      <c r="Q84" s="221">
        <f>ROUND(E84*P84,5)</f>
        <v>4.0160000000000001E-2</v>
      </c>
      <c r="R84" s="221"/>
      <c r="S84" s="221"/>
      <c r="T84" s="222">
        <v>0.1196</v>
      </c>
      <c r="U84" s="221">
        <f>ROUND(E84*T84,2)</f>
        <v>0.24</v>
      </c>
      <c r="V84" s="211"/>
      <c r="W84" s="211"/>
      <c r="X84" s="211"/>
      <c r="Y84" s="211"/>
      <c r="Z84" s="211"/>
      <c r="AA84" s="211"/>
      <c r="AB84" s="211"/>
      <c r="AC84" s="211"/>
      <c r="AD84" s="211"/>
      <c r="AE84" s="211" t="s">
        <v>101</v>
      </c>
      <c r="AF84" s="211"/>
      <c r="AG84" s="211"/>
      <c r="AH84" s="211"/>
      <c r="AI84" s="211"/>
      <c r="AJ84" s="211"/>
      <c r="AK84" s="211"/>
      <c r="AL84" s="211"/>
      <c r="AM84" s="211"/>
      <c r="AN84" s="211"/>
      <c r="AO84" s="211"/>
      <c r="AP84" s="211"/>
      <c r="AQ84" s="211"/>
      <c r="AR84" s="211"/>
      <c r="AS84" s="211"/>
      <c r="AT84" s="211"/>
      <c r="AU84" s="211"/>
      <c r="AV84" s="211"/>
      <c r="AW84" s="211"/>
      <c r="AX84" s="211"/>
      <c r="AY84" s="211"/>
      <c r="AZ84" s="211"/>
      <c r="BA84" s="211"/>
      <c r="BB84" s="211"/>
      <c r="BC84" s="211"/>
      <c r="BD84" s="211"/>
      <c r="BE84" s="211"/>
      <c r="BF84" s="211"/>
      <c r="BG84" s="211"/>
      <c r="BH84" s="211"/>
    </row>
    <row r="85" spans="1:60" outlineLevel="1" x14ac:dyDescent="0.2">
      <c r="A85" s="212"/>
      <c r="B85" s="219"/>
      <c r="C85" s="271" t="s">
        <v>195</v>
      </c>
      <c r="D85" s="224"/>
      <c r="E85" s="230">
        <v>1</v>
      </c>
      <c r="F85" s="234"/>
      <c r="G85" s="234"/>
      <c r="H85" s="234"/>
      <c r="I85" s="234"/>
      <c r="J85" s="234"/>
      <c r="K85" s="234"/>
      <c r="L85" s="234"/>
      <c r="M85" s="234"/>
      <c r="N85" s="221"/>
      <c r="O85" s="221"/>
      <c r="P85" s="221"/>
      <c r="Q85" s="221"/>
      <c r="R85" s="221"/>
      <c r="S85" s="221"/>
      <c r="T85" s="222"/>
      <c r="U85" s="221"/>
      <c r="V85" s="211"/>
      <c r="W85" s="211"/>
      <c r="X85" s="211"/>
      <c r="Y85" s="211"/>
      <c r="Z85" s="211"/>
      <c r="AA85" s="211"/>
      <c r="AB85" s="211"/>
      <c r="AC85" s="211"/>
      <c r="AD85" s="211"/>
      <c r="AE85" s="211" t="s">
        <v>105</v>
      </c>
      <c r="AF85" s="211">
        <v>0</v>
      </c>
      <c r="AG85" s="211"/>
      <c r="AH85" s="211"/>
      <c r="AI85" s="211"/>
      <c r="AJ85" s="211"/>
      <c r="AK85" s="211"/>
      <c r="AL85" s="211"/>
      <c r="AM85" s="211"/>
      <c r="AN85" s="211"/>
      <c r="AO85" s="211"/>
      <c r="AP85" s="211"/>
      <c r="AQ85" s="211"/>
      <c r="AR85" s="211"/>
      <c r="AS85" s="211"/>
      <c r="AT85" s="211"/>
      <c r="AU85" s="211"/>
      <c r="AV85" s="211"/>
      <c r="AW85" s="211"/>
      <c r="AX85" s="211"/>
      <c r="AY85" s="211"/>
      <c r="AZ85" s="211"/>
      <c r="BA85" s="211"/>
      <c r="BB85" s="211"/>
      <c r="BC85" s="211"/>
      <c r="BD85" s="211"/>
      <c r="BE85" s="211"/>
      <c r="BF85" s="211"/>
      <c r="BG85" s="211"/>
      <c r="BH85" s="211"/>
    </row>
    <row r="86" spans="1:60" outlineLevel="1" x14ac:dyDescent="0.2">
      <c r="A86" s="212"/>
      <c r="B86" s="219"/>
      <c r="C86" s="271" t="s">
        <v>189</v>
      </c>
      <c r="D86" s="224"/>
      <c r="E86" s="230">
        <v>1</v>
      </c>
      <c r="F86" s="234"/>
      <c r="G86" s="234"/>
      <c r="H86" s="234"/>
      <c r="I86" s="234"/>
      <c r="J86" s="234"/>
      <c r="K86" s="234"/>
      <c r="L86" s="234"/>
      <c r="M86" s="234"/>
      <c r="N86" s="221"/>
      <c r="O86" s="221"/>
      <c r="P86" s="221"/>
      <c r="Q86" s="221"/>
      <c r="R86" s="221"/>
      <c r="S86" s="221"/>
      <c r="T86" s="222"/>
      <c r="U86" s="221"/>
      <c r="V86" s="211"/>
      <c r="W86" s="211"/>
      <c r="X86" s="211"/>
      <c r="Y86" s="211"/>
      <c r="Z86" s="211"/>
      <c r="AA86" s="211"/>
      <c r="AB86" s="211"/>
      <c r="AC86" s="211"/>
      <c r="AD86" s="211"/>
      <c r="AE86" s="211" t="s">
        <v>105</v>
      </c>
      <c r="AF86" s="211">
        <v>0</v>
      </c>
      <c r="AG86" s="211"/>
      <c r="AH86" s="211"/>
      <c r="AI86" s="211"/>
      <c r="AJ86" s="211"/>
      <c r="AK86" s="211"/>
      <c r="AL86" s="211"/>
      <c r="AM86" s="211"/>
      <c r="AN86" s="211"/>
      <c r="AO86" s="211"/>
      <c r="AP86" s="211"/>
      <c r="AQ86" s="211"/>
      <c r="AR86" s="211"/>
      <c r="AS86" s="211"/>
      <c r="AT86" s="211"/>
      <c r="AU86" s="211"/>
      <c r="AV86" s="211"/>
      <c r="AW86" s="211"/>
      <c r="AX86" s="211"/>
      <c r="AY86" s="211"/>
      <c r="AZ86" s="211"/>
      <c r="BA86" s="211"/>
      <c r="BB86" s="211"/>
      <c r="BC86" s="211"/>
      <c r="BD86" s="211"/>
      <c r="BE86" s="211"/>
      <c r="BF86" s="211"/>
      <c r="BG86" s="211"/>
      <c r="BH86" s="211"/>
    </row>
    <row r="87" spans="1:60" ht="22.5" outlineLevel="1" x14ac:dyDescent="0.2">
      <c r="A87" s="212">
        <v>29</v>
      </c>
      <c r="B87" s="219" t="s">
        <v>196</v>
      </c>
      <c r="C87" s="269" t="s">
        <v>197</v>
      </c>
      <c r="D87" s="221" t="s">
        <v>128</v>
      </c>
      <c r="E87" s="228">
        <v>12</v>
      </c>
      <c r="F87" s="233">
        <f>H87+J87</f>
        <v>0</v>
      </c>
      <c r="G87" s="234">
        <f>ROUND(E87*F87,2)</f>
        <v>0</v>
      </c>
      <c r="H87" s="234"/>
      <c r="I87" s="234">
        <f>ROUND(E87*H87,2)</f>
        <v>0</v>
      </c>
      <c r="J87" s="234"/>
      <c r="K87" s="234">
        <f>ROUND(E87*J87,2)</f>
        <v>0</v>
      </c>
      <c r="L87" s="234">
        <v>12</v>
      </c>
      <c r="M87" s="234">
        <f>G87*(1+L87/100)</f>
        <v>0</v>
      </c>
      <c r="N87" s="221">
        <v>0</v>
      </c>
      <c r="O87" s="221">
        <f>ROUND(E87*N87,5)</f>
        <v>0</v>
      </c>
      <c r="P87" s="221">
        <v>2.1800000000000001E-3</v>
      </c>
      <c r="Q87" s="221">
        <f>ROUND(E87*P87,5)</f>
        <v>2.6159999999999999E-2</v>
      </c>
      <c r="R87" s="221"/>
      <c r="S87" s="221"/>
      <c r="T87" s="222">
        <v>0.115</v>
      </c>
      <c r="U87" s="221">
        <f>ROUND(E87*T87,2)</f>
        <v>1.38</v>
      </c>
      <c r="V87" s="211"/>
      <c r="W87" s="211"/>
      <c r="X87" s="211"/>
      <c r="Y87" s="211"/>
      <c r="Z87" s="211"/>
      <c r="AA87" s="211"/>
      <c r="AB87" s="211"/>
      <c r="AC87" s="211"/>
      <c r="AD87" s="211"/>
      <c r="AE87" s="211" t="s">
        <v>101</v>
      </c>
      <c r="AF87" s="211"/>
      <c r="AG87" s="211"/>
      <c r="AH87" s="211"/>
      <c r="AI87" s="211"/>
      <c r="AJ87" s="211"/>
      <c r="AK87" s="211"/>
      <c r="AL87" s="211"/>
      <c r="AM87" s="211"/>
      <c r="AN87" s="211"/>
      <c r="AO87" s="211"/>
      <c r="AP87" s="211"/>
      <c r="AQ87" s="211"/>
      <c r="AR87" s="211"/>
      <c r="AS87" s="211"/>
      <c r="AT87" s="211"/>
      <c r="AU87" s="211"/>
      <c r="AV87" s="211"/>
      <c r="AW87" s="211"/>
      <c r="AX87" s="211"/>
      <c r="AY87" s="211"/>
      <c r="AZ87" s="211"/>
      <c r="BA87" s="211"/>
      <c r="BB87" s="211"/>
      <c r="BC87" s="211"/>
      <c r="BD87" s="211"/>
      <c r="BE87" s="211"/>
      <c r="BF87" s="211"/>
      <c r="BG87" s="211"/>
      <c r="BH87" s="211"/>
    </row>
    <row r="88" spans="1:60" outlineLevel="1" x14ac:dyDescent="0.2">
      <c r="A88" s="212"/>
      <c r="B88" s="219"/>
      <c r="C88" s="271" t="s">
        <v>198</v>
      </c>
      <c r="D88" s="224"/>
      <c r="E88" s="230">
        <v>4</v>
      </c>
      <c r="F88" s="234"/>
      <c r="G88" s="234"/>
      <c r="H88" s="234"/>
      <c r="I88" s="234"/>
      <c r="J88" s="234"/>
      <c r="K88" s="234"/>
      <c r="L88" s="234"/>
      <c r="M88" s="234"/>
      <c r="N88" s="221"/>
      <c r="O88" s="221"/>
      <c r="P88" s="221"/>
      <c r="Q88" s="221"/>
      <c r="R88" s="221"/>
      <c r="S88" s="221"/>
      <c r="T88" s="222"/>
      <c r="U88" s="221"/>
      <c r="V88" s="211"/>
      <c r="W88" s="211"/>
      <c r="X88" s="211"/>
      <c r="Y88" s="211"/>
      <c r="Z88" s="211"/>
      <c r="AA88" s="211"/>
      <c r="AB88" s="211"/>
      <c r="AC88" s="211"/>
      <c r="AD88" s="211"/>
      <c r="AE88" s="211" t="s">
        <v>105</v>
      </c>
      <c r="AF88" s="211">
        <v>0</v>
      </c>
      <c r="AG88" s="211"/>
      <c r="AH88" s="211"/>
      <c r="AI88" s="211"/>
      <c r="AJ88" s="211"/>
      <c r="AK88" s="211"/>
      <c r="AL88" s="211"/>
      <c r="AM88" s="211"/>
      <c r="AN88" s="211"/>
      <c r="AO88" s="211"/>
      <c r="AP88" s="211"/>
      <c r="AQ88" s="211"/>
      <c r="AR88" s="211"/>
      <c r="AS88" s="211"/>
      <c r="AT88" s="211"/>
      <c r="AU88" s="211"/>
      <c r="AV88" s="211"/>
      <c r="AW88" s="211"/>
      <c r="AX88" s="211"/>
      <c r="AY88" s="211"/>
      <c r="AZ88" s="211"/>
      <c r="BA88" s="211"/>
      <c r="BB88" s="211"/>
      <c r="BC88" s="211"/>
      <c r="BD88" s="211"/>
      <c r="BE88" s="211"/>
      <c r="BF88" s="211"/>
      <c r="BG88" s="211"/>
      <c r="BH88" s="211"/>
    </row>
    <row r="89" spans="1:60" outlineLevel="1" x14ac:dyDescent="0.2">
      <c r="A89" s="212"/>
      <c r="B89" s="219"/>
      <c r="C89" s="271" t="s">
        <v>199</v>
      </c>
      <c r="D89" s="224"/>
      <c r="E89" s="230">
        <v>4</v>
      </c>
      <c r="F89" s="234"/>
      <c r="G89" s="234"/>
      <c r="H89" s="234"/>
      <c r="I89" s="234"/>
      <c r="J89" s="234"/>
      <c r="K89" s="234"/>
      <c r="L89" s="234"/>
      <c r="M89" s="234"/>
      <c r="N89" s="221"/>
      <c r="O89" s="221"/>
      <c r="P89" s="221"/>
      <c r="Q89" s="221"/>
      <c r="R89" s="221"/>
      <c r="S89" s="221"/>
      <c r="T89" s="222"/>
      <c r="U89" s="221"/>
      <c r="V89" s="211"/>
      <c r="W89" s="211"/>
      <c r="X89" s="211"/>
      <c r="Y89" s="211"/>
      <c r="Z89" s="211"/>
      <c r="AA89" s="211"/>
      <c r="AB89" s="211"/>
      <c r="AC89" s="211"/>
      <c r="AD89" s="211"/>
      <c r="AE89" s="211" t="s">
        <v>105</v>
      </c>
      <c r="AF89" s="211">
        <v>0</v>
      </c>
      <c r="AG89" s="211"/>
      <c r="AH89" s="211"/>
      <c r="AI89" s="211"/>
      <c r="AJ89" s="211"/>
      <c r="AK89" s="211"/>
      <c r="AL89" s="211"/>
      <c r="AM89" s="211"/>
      <c r="AN89" s="211"/>
      <c r="AO89" s="211"/>
      <c r="AP89" s="211"/>
      <c r="AQ89" s="211"/>
      <c r="AR89" s="211"/>
      <c r="AS89" s="211"/>
      <c r="AT89" s="211"/>
      <c r="AU89" s="211"/>
      <c r="AV89" s="211"/>
      <c r="AW89" s="211"/>
      <c r="AX89" s="211"/>
      <c r="AY89" s="211"/>
      <c r="AZ89" s="211"/>
      <c r="BA89" s="211"/>
      <c r="BB89" s="211"/>
      <c r="BC89" s="211"/>
      <c r="BD89" s="211"/>
      <c r="BE89" s="211"/>
      <c r="BF89" s="211"/>
      <c r="BG89" s="211"/>
      <c r="BH89" s="211"/>
    </row>
    <row r="90" spans="1:60" outlineLevel="1" x14ac:dyDescent="0.2">
      <c r="A90" s="212"/>
      <c r="B90" s="219"/>
      <c r="C90" s="271" t="s">
        <v>200</v>
      </c>
      <c r="D90" s="224"/>
      <c r="E90" s="230">
        <v>2</v>
      </c>
      <c r="F90" s="234"/>
      <c r="G90" s="234"/>
      <c r="H90" s="234"/>
      <c r="I90" s="234"/>
      <c r="J90" s="234"/>
      <c r="K90" s="234"/>
      <c r="L90" s="234"/>
      <c r="M90" s="234"/>
      <c r="N90" s="221"/>
      <c r="O90" s="221"/>
      <c r="P90" s="221"/>
      <c r="Q90" s="221"/>
      <c r="R90" s="221"/>
      <c r="S90" s="221"/>
      <c r="T90" s="222"/>
      <c r="U90" s="221"/>
      <c r="V90" s="211"/>
      <c r="W90" s="211"/>
      <c r="X90" s="211"/>
      <c r="Y90" s="211"/>
      <c r="Z90" s="211"/>
      <c r="AA90" s="211"/>
      <c r="AB90" s="211"/>
      <c r="AC90" s="211"/>
      <c r="AD90" s="211"/>
      <c r="AE90" s="211" t="s">
        <v>105</v>
      </c>
      <c r="AF90" s="211">
        <v>0</v>
      </c>
      <c r="AG90" s="211"/>
      <c r="AH90" s="211"/>
      <c r="AI90" s="211"/>
      <c r="AJ90" s="211"/>
      <c r="AK90" s="211"/>
      <c r="AL90" s="211"/>
      <c r="AM90" s="211"/>
      <c r="AN90" s="211"/>
      <c r="AO90" s="211"/>
      <c r="AP90" s="211"/>
      <c r="AQ90" s="211"/>
      <c r="AR90" s="211"/>
      <c r="AS90" s="211"/>
      <c r="AT90" s="211"/>
      <c r="AU90" s="211"/>
      <c r="AV90" s="211"/>
      <c r="AW90" s="211"/>
      <c r="AX90" s="211"/>
      <c r="AY90" s="211"/>
      <c r="AZ90" s="211"/>
      <c r="BA90" s="211"/>
      <c r="BB90" s="211"/>
      <c r="BC90" s="211"/>
      <c r="BD90" s="211"/>
      <c r="BE90" s="211"/>
      <c r="BF90" s="211"/>
      <c r="BG90" s="211"/>
      <c r="BH90" s="211"/>
    </row>
    <row r="91" spans="1:60" outlineLevel="1" x14ac:dyDescent="0.2">
      <c r="A91" s="212"/>
      <c r="B91" s="219"/>
      <c r="C91" s="271" t="s">
        <v>201</v>
      </c>
      <c r="D91" s="224"/>
      <c r="E91" s="230">
        <v>2</v>
      </c>
      <c r="F91" s="234"/>
      <c r="G91" s="234"/>
      <c r="H91" s="234"/>
      <c r="I91" s="234"/>
      <c r="J91" s="234"/>
      <c r="K91" s="234"/>
      <c r="L91" s="234"/>
      <c r="M91" s="234"/>
      <c r="N91" s="221"/>
      <c r="O91" s="221"/>
      <c r="P91" s="221"/>
      <c r="Q91" s="221"/>
      <c r="R91" s="221"/>
      <c r="S91" s="221"/>
      <c r="T91" s="222"/>
      <c r="U91" s="221"/>
      <c r="V91" s="211"/>
      <c r="W91" s="211"/>
      <c r="X91" s="211"/>
      <c r="Y91" s="211"/>
      <c r="Z91" s="211"/>
      <c r="AA91" s="211"/>
      <c r="AB91" s="211"/>
      <c r="AC91" s="211"/>
      <c r="AD91" s="211"/>
      <c r="AE91" s="211" t="s">
        <v>105</v>
      </c>
      <c r="AF91" s="211">
        <v>0</v>
      </c>
      <c r="AG91" s="211"/>
      <c r="AH91" s="211"/>
      <c r="AI91" s="211"/>
      <c r="AJ91" s="211"/>
      <c r="AK91" s="211"/>
      <c r="AL91" s="211"/>
      <c r="AM91" s="211"/>
      <c r="AN91" s="211"/>
      <c r="AO91" s="211"/>
      <c r="AP91" s="211"/>
      <c r="AQ91" s="211"/>
      <c r="AR91" s="211"/>
      <c r="AS91" s="211"/>
      <c r="AT91" s="211"/>
      <c r="AU91" s="211"/>
      <c r="AV91" s="211"/>
      <c r="AW91" s="211"/>
      <c r="AX91" s="211"/>
      <c r="AY91" s="211"/>
      <c r="AZ91" s="211"/>
      <c r="BA91" s="211"/>
      <c r="BB91" s="211"/>
      <c r="BC91" s="211"/>
      <c r="BD91" s="211"/>
      <c r="BE91" s="211"/>
      <c r="BF91" s="211"/>
      <c r="BG91" s="211"/>
      <c r="BH91" s="211"/>
    </row>
    <row r="92" spans="1:60" ht="22.5" outlineLevel="1" x14ac:dyDescent="0.2">
      <c r="A92" s="212">
        <v>30</v>
      </c>
      <c r="B92" s="219" t="s">
        <v>202</v>
      </c>
      <c r="C92" s="269" t="s">
        <v>203</v>
      </c>
      <c r="D92" s="221" t="s">
        <v>119</v>
      </c>
      <c r="E92" s="228">
        <v>71</v>
      </c>
      <c r="F92" s="233">
        <f>H92+J92</f>
        <v>0</v>
      </c>
      <c r="G92" s="234">
        <f>ROUND(E92*F92,2)</f>
        <v>0</v>
      </c>
      <c r="H92" s="234"/>
      <c r="I92" s="234">
        <f>ROUND(E92*H92,2)</f>
        <v>0</v>
      </c>
      <c r="J92" s="234"/>
      <c r="K92" s="234">
        <f>ROUND(E92*J92,2)</f>
        <v>0</v>
      </c>
      <c r="L92" s="234">
        <v>12</v>
      </c>
      <c r="M92" s="234">
        <f>G92*(1+L92/100)</f>
        <v>0</v>
      </c>
      <c r="N92" s="221">
        <v>2.64E-3</v>
      </c>
      <c r="O92" s="221">
        <f>ROUND(E92*N92,5)</f>
        <v>0.18744</v>
      </c>
      <c r="P92" s="221">
        <v>0</v>
      </c>
      <c r="Q92" s="221">
        <f>ROUND(E92*P92,5)</f>
        <v>0</v>
      </c>
      <c r="R92" s="221"/>
      <c r="S92" s="221"/>
      <c r="T92" s="222">
        <v>0.54305000000000003</v>
      </c>
      <c r="U92" s="221">
        <f>ROUND(E92*T92,2)</f>
        <v>38.56</v>
      </c>
      <c r="V92" s="211"/>
      <c r="W92" s="211"/>
      <c r="X92" s="211"/>
      <c r="Y92" s="211"/>
      <c r="Z92" s="211"/>
      <c r="AA92" s="211"/>
      <c r="AB92" s="211"/>
      <c r="AC92" s="211"/>
      <c r="AD92" s="211"/>
      <c r="AE92" s="211" t="s">
        <v>101</v>
      </c>
      <c r="AF92" s="211"/>
      <c r="AG92" s="211"/>
      <c r="AH92" s="211"/>
      <c r="AI92" s="211"/>
      <c r="AJ92" s="211"/>
      <c r="AK92" s="211"/>
      <c r="AL92" s="211"/>
      <c r="AM92" s="211"/>
      <c r="AN92" s="211"/>
      <c r="AO92" s="211"/>
      <c r="AP92" s="211"/>
      <c r="AQ92" s="211"/>
      <c r="AR92" s="211"/>
      <c r="AS92" s="211"/>
      <c r="AT92" s="211"/>
      <c r="AU92" s="211"/>
      <c r="AV92" s="211"/>
      <c r="AW92" s="211"/>
      <c r="AX92" s="211"/>
      <c r="AY92" s="211"/>
      <c r="AZ92" s="211"/>
      <c r="BA92" s="211"/>
      <c r="BB92" s="211"/>
      <c r="BC92" s="211"/>
      <c r="BD92" s="211"/>
      <c r="BE92" s="211"/>
      <c r="BF92" s="211"/>
      <c r="BG92" s="211"/>
      <c r="BH92" s="211"/>
    </row>
    <row r="93" spans="1:60" ht="22.5" outlineLevel="1" x14ac:dyDescent="0.2">
      <c r="A93" s="212"/>
      <c r="B93" s="219"/>
      <c r="C93" s="270" t="s">
        <v>204</v>
      </c>
      <c r="D93" s="223"/>
      <c r="E93" s="229"/>
      <c r="F93" s="235"/>
      <c r="G93" s="236"/>
      <c r="H93" s="234"/>
      <c r="I93" s="234"/>
      <c r="J93" s="234"/>
      <c r="K93" s="234"/>
      <c r="L93" s="234"/>
      <c r="M93" s="234"/>
      <c r="N93" s="221"/>
      <c r="O93" s="221"/>
      <c r="P93" s="221"/>
      <c r="Q93" s="221"/>
      <c r="R93" s="221"/>
      <c r="S93" s="221"/>
      <c r="T93" s="222"/>
      <c r="U93" s="221"/>
      <c r="V93" s="211"/>
      <c r="W93" s="211"/>
      <c r="X93" s="211"/>
      <c r="Y93" s="211"/>
      <c r="Z93" s="211"/>
      <c r="AA93" s="211"/>
      <c r="AB93" s="211"/>
      <c r="AC93" s="211"/>
      <c r="AD93" s="211"/>
      <c r="AE93" s="211" t="s">
        <v>103</v>
      </c>
      <c r="AF93" s="211"/>
      <c r="AG93" s="211"/>
      <c r="AH93" s="211"/>
      <c r="AI93" s="211"/>
      <c r="AJ93" s="211"/>
      <c r="AK93" s="211"/>
      <c r="AL93" s="211"/>
      <c r="AM93" s="211"/>
      <c r="AN93" s="211"/>
      <c r="AO93" s="211"/>
      <c r="AP93" s="211"/>
      <c r="AQ93" s="211"/>
      <c r="AR93" s="211"/>
      <c r="AS93" s="211"/>
      <c r="AT93" s="211"/>
      <c r="AU93" s="211"/>
      <c r="AV93" s="211"/>
      <c r="AW93" s="211"/>
      <c r="AX93" s="211"/>
      <c r="AY93" s="211"/>
      <c r="AZ93" s="211"/>
      <c r="BA93" s="214" t="str">
        <f>C93</f>
        <v>Odpadní trouby z pozinkovaného plechu včetně zděří, manžet, odboček, kolen, výpustí vody, přechodových kusů a odskoků.</v>
      </c>
      <c r="BB93" s="211"/>
      <c r="BC93" s="211"/>
      <c r="BD93" s="211"/>
      <c r="BE93" s="211"/>
      <c r="BF93" s="211"/>
      <c r="BG93" s="211"/>
      <c r="BH93" s="211"/>
    </row>
    <row r="94" spans="1:60" outlineLevel="1" x14ac:dyDescent="0.2">
      <c r="A94" s="212"/>
      <c r="B94" s="219"/>
      <c r="C94" s="271" t="s">
        <v>205</v>
      </c>
      <c r="D94" s="224"/>
      <c r="E94" s="230">
        <v>24.6</v>
      </c>
      <c r="F94" s="234"/>
      <c r="G94" s="234"/>
      <c r="H94" s="234"/>
      <c r="I94" s="234"/>
      <c r="J94" s="234"/>
      <c r="K94" s="234"/>
      <c r="L94" s="234"/>
      <c r="M94" s="234"/>
      <c r="N94" s="221"/>
      <c r="O94" s="221"/>
      <c r="P94" s="221"/>
      <c r="Q94" s="221"/>
      <c r="R94" s="221"/>
      <c r="S94" s="221"/>
      <c r="T94" s="222"/>
      <c r="U94" s="221"/>
      <c r="V94" s="211"/>
      <c r="W94" s="211"/>
      <c r="X94" s="211"/>
      <c r="Y94" s="211"/>
      <c r="Z94" s="211"/>
      <c r="AA94" s="211"/>
      <c r="AB94" s="211"/>
      <c r="AC94" s="211"/>
      <c r="AD94" s="211"/>
      <c r="AE94" s="211" t="s">
        <v>105</v>
      </c>
      <c r="AF94" s="211">
        <v>0</v>
      </c>
      <c r="AG94" s="211"/>
      <c r="AH94" s="211"/>
      <c r="AI94" s="211"/>
      <c r="AJ94" s="211"/>
      <c r="AK94" s="211"/>
      <c r="AL94" s="211"/>
      <c r="AM94" s="211"/>
      <c r="AN94" s="211"/>
      <c r="AO94" s="211"/>
      <c r="AP94" s="211"/>
      <c r="AQ94" s="211"/>
      <c r="AR94" s="211"/>
      <c r="AS94" s="211"/>
      <c r="AT94" s="211"/>
      <c r="AU94" s="211"/>
      <c r="AV94" s="211"/>
      <c r="AW94" s="211"/>
      <c r="AX94" s="211"/>
      <c r="AY94" s="211"/>
      <c r="AZ94" s="211"/>
      <c r="BA94" s="211"/>
      <c r="BB94" s="211"/>
      <c r="BC94" s="211"/>
      <c r="BD94" s="211"/>
      <c r="BE94" s="211"/>
      <c r="BF94" s="211"/>
      <c r="BG94" s="211"/>
      <c r="BH94" s="211"/>
    </row>
    <row r="95" spans="1:60" outlineLevel="1" x14ac:dyDescent="0.2">
      <c r="A95" s="212"/>
      <c r="B95" s="219"/>
      <c r="C95" s="271" t="s">
        <v>206</v>
      </c>
      <c r="D95" s="224"/>
      <c r="E95" s="230">
        <v>21.8</v>
      </c>
      <c r="F95" s="234"/>
      <c r="G95" s="234"/>
      <c r="H95" s="234"/>
      <c r="I95" s="234"/>
      <c r="J95" s="234"/>
      <c r="K95" s="234"/>
      <c r="L95" s="234"/>
      <c r="M95" s="234"/>
      <c r="N95" s="221"/>
      <c r="O95" s="221"/>
      <c r="P95" s="221"/>
      <c r="Q95" s="221"/>
      <c r="R95" s="221"/>
      <c r="S95" s="221"/>
      <c r="T95" s="222"/>
      <c r="U95" s="221"/>
      <c r="V95" s="211"/>
      <c r="W95" s="211"/>
      <c r="X95" s="211"/>
      <c r="Y95" s="211"/>
      <c r="Z95" s="211"/>
      <c r="AA95" s="211"/>
      <c r="AB95" s="211"/>
      <c r="AC95" s="211"/>
      <c r="AD95" s="211"/>
      <c r="AE95" s="211" t="s">
        <v>105</v>
      </c>
      <c r="AF95" s="211">
        <v>0</v>
      </c>
      <c r="AG95" s="211"/>
      <c r="AH95" s="211"/>
      <c r="AI95" s="211"/>
      <c r="AJ95" s="211"/>
      <c r="AK95" s="211"/>
      <c r="AL95" s="211"/>
      <c r="AM95" s="211"/>
      <c r="AN95" s="211"/>
      <c r="AO95" s="211"/>
      <c r="AP95" s="211"/>
      <c r="AQ95" s="211"/>
      <c r="AR95" s="211"/>
      <c r="AS95" s="211"/>
      <c r="AT95" s="211"/>
      <c r="AU95" s="211"/>
      <c r="AV95" s="211"/>
      <c r="AW95" s="211"/>
      <c r="AX95" s="211"/>
      <c r="AY95" s="211"/>
      <c r="AZ95" s="211"/>
      <c r="BA95" s="211"/>
      <c r="BB95" s="211"/>
      <c r="BC95" s="211"/>
      <c r="BD95" s="211"/>
      <c r="BE95" s="211"/>
      <c r="BF95" s="211"/>
      <c r="BG95" s="211"/>
      <c r="BH95" s="211"/>
    </row>
    <row r="96" spans="1:60" outlineLevel="1" x14ac:dyDescent="0.2">
      <c r="A96" s="212"/>
      <c r="B96" s="219"/>
      <c r="C96" s="271" t="s">
        <v>207</v>
      </c>
      <c r="D96" s="224"/>
      <c r="E96" s="230">
        <v>12.3</v>
      </c>
      <c r="F96" s="234"/>
      <c r="G96" s="234"/>
      <c r="H96" s="234"/>
      <c r="I96" s="234"/>
      <c r="J96" s="234"/>
      <c r="K96" s="234"/>
      <c r="L96" s="234"/>
      <c r="M96" s="234"/>
      <c r="N96" s="221"/>
      <c r="O96" s="221"/>
      <c r="P96" s="221"/>
      <c r="Q96" s="221"/>
      <c r="R96" s="221"/>
      <c r="S96" s="221"/>
      <c r="T96" s="222"/>
      <c r="U96" s="221"/>
      <c r="V96" s="211"/>
      <c r="W96" s="211"/>
      <c r="X96" s="211"/>
      <c r="Y96" s="211"/>
      <c r="Z96" s="211"/>
      <c r="AA96" s="211"/>
      <c r="AB96" s="211"/>
      <c r="AC96" s="211"/>
      <c r="AD96" s="211"/>
      <c r="AE96" s="211" t="s">
        <v>105</v>
      </c>
      <c r="AF96" s="211">
        <v>0</v>
      </c>
      <c r="AG96" s="211"/>
      <c r="AH96" s="211"/>
      <c r="AI96" s="211"/>
      <c r="AJ96" s="211"/>
      <c r="AK96" s="211"/>
      <c r="AL96" s="211"/>
      <c r="AM96" s="211"/>
      <c r="AN96" s="211"/>
      <c r="AO96" s="211"/>
      <c r="AP96" s="211"/>
      <c r="AQ96" s="211"/>
      <c r="AR96" s="211"/>
      <c r="AS96" s="211"/>
      <c r="AT96" s="211"/>
      <c r="AU96" s="211"/>
      <c r="AV96" s="211"/>
      <c r="AW96" s="211"/>
      <c r="AX96" s="211"/>
      <c r="AY96" s="211"/>
      <c r="AZ96" s="211"/>
      <c r="BA96" s="211"/>
      <c r="BB96" s="211"/>
      <c r="BC96" s="211"/>
      <c r="BD96" s="211"/>
      <c r="BE96" s="211"/>
      <c r="BF96" s="211"/>
      <c r="BG96" s="211"/>
      <c r="BH96" s="211"/>
    </row>
    <row r="97" spans="1:60" outlineLevel="1" x14ac:dyDescent="0.2">
      <c r="A97" s="212"/>
      <c r="B97" s="219"/>
      <c r="C97" s="271" t="s">
        <v>208</v>
      </c>
      <c r="D97" s="224"/>
      <c r="E97" s="230">
        <v>12.3</v>
      </c>
      <c r="F97" s="234"/>
      <c r="G97" s="234"/>
      <c r="H97" s="234"/>
      <c r="I97" s="234"/>
      <c r="J97" s="234"/>
      <c r="K97" s="234"/>
      <c r="L97" s="234"/>
      <c r="M97" s="234"/>
      <c r="N97" s="221"/>
      <c r="O97" s="221"/>
      <c r="P97" s="221"/>
      <c r="Q97" s="221"/>
      <c r="R97" s="221"/>
      <c r="S97" s="221"/>
      <c r="T97" s="222"/>
      <c r="U97" s="221"/>
      <c r="V97" s="211"/>
      <c r="W97" s="211"/>
      <c r="X97" s="211"/>
      <c r="Y97" s="211"/>
      <c r="Z97" s="211"/>
      <c r="AA97" s="211"/>
      <c r="AB97" s="211"/>
      <c r="AC97" s="211"/>
      <c r="AD97" s="211"/>
      <c r="AE97" s="211" t="s">
        <v>105</v>
      </c>
      <c r="AF97" s="211">
        <v>0</v>
      </c>
      <c r="AG97" s="211"/>
      <c r="AH97" s="211"/>
      <c r="AI97" s="211"/>
      <c r="AJ97" s="211"/>
      <c r="AK97" s="211"/>
      <c r="AL97" s="211"/>
      <c r="AM97" s="211"/>
      <c r="AN97" s="211"/>
      <c r="AO97" s="211"/>
      <c r="AP97" s="211"/>
      <c r="AQ97" s="211"/>
      <c r="AR97" s="211"/>
      <c r="AS97" s="211"/>
      <c r="AT97" s="211"/>
      <c r="AU97" s="211"/>
      <c r="AV97" s="211"/>
      <c r="AW97" s="211"/>
      <c r="AX97" s="211"/>
      <c r="AY97" s="211"/>
      <c r="AZ97" s="211"/>
      <c r="BA97" s="211"/>
      <c r="BB97" s="211"/>
      <c r="BC97" s="211"/>
      <c r="BD97" s="211"/>
      <c r="BE97" s="211"/>
      <c r="BF97" s="211"/>
      <c r="BG97" s="211"/>
      <c r="BH97" s="211"/>
    </row>
    <row r="98" spans="1:60" ht="22.5" outlineLevel="1" x14ac:dyDescent="0.2">
      <c r="A98" s="212">
        <v>31</v>
      </c>
      <c r="B98" s="219" t="s">
        <v>209</v>
      </c>
      <c r="C98" s="269" t="s">
        <v>210</v>
      </c>
      <c r="D98" s="221" t="s">
        <v>119</v>
      </c>
      <c r="E98" s="228">
        <v>71</v>
      </c>
      <c r="F98" s="233">
        <f>H98+J98</f>
        <v>0</v>
      </c>
      <c r="G98" s="234">
        <f>ROUND(E98*F98,2)</f>
        <v>0</v>
      </c>
      <c r="H98" s="234"/>
      <c r="I98" s="234">
        <f>ROUND(E98*H98,2)</f>
        <v>0</v>
      </c>
      <c r="J98" s="234"/>
      <c r="K98" s="234">
        <f>ROUND(E98*J98,2)</f>
        <v>0</v>
      </c>
      <c r="L98" s="234">
        <v>12</v>
      </c>
      <c r="M98" s="234">
        <f>G98*(1+L98/100)</f>
        <v>0</v>
      </c>
      <c r="N98" s="221">
        <v>0</v>
      </c>
      <c r="O98" s="221">
        <f>ROUND(E98*N98,5)</f>
        <v>0</v>
      </c>
      <c r="P98" s="221">
        <v>2.2599999999999999E-3</v>
      </c>
      <c r="Q98" s="221">
        <f>ROUND(E98*P98,5)</f>
        <v>0.16045999999999999</v>
      </c>
      <c r="R98" s="221"/>
      <c r="S98" s="221"/>
      <c r="T98" s="222">
        <v>5.7500000000000002E-2</v>
      </c>
      <c r="U98" s="221">
        <f>ROUND(E98*T98,2)</f>
        <v>4.08</v>
      </c>
      <c r="V98" s="211"/>
      <c r="W98" s="211"/>
      <c r="X98" s="211"/>
      <c r="Y98" s="211"/>
      <c r="Z98" s="211"/>
      <c r="AA98" s="211"/>
      <c r="AB98" s="211"/>
      <c r="AC98" s="211"/>
      <c r="AD98" s="211"/>
      <c r="AE98" s="211" t="s">
        <v>101</v>
      </c>
      <c r="AF98" s="211"/>
      <c r="AG98" s="211"/>
      <c r="AH98" s="211"/>
      <c r="AI98" s="211"/>
      <c r="AJ98" s="211"/>
      <c r="AK98" s="211"/>
      <c r="AL98" s="211"/>
      <c r="AM98" s="211"/>
      <c r="AN98" s="211"/>
      <c r="AO98" s="211"/>
      <c r="AP98" s="211"/>
      <c r="AQ98" s="211"/>
      <c r="AR98" s="211"/>
      <c r="AS98" s="211"/>
      <c r="AT98" s="211"/>
      <c r="AU98" s="211"/>
      <c r="AV98" s="211"/>
      <c r="AW98" s="211"/>
      <c r="AX98" s="211"/>
      <c r="AY98" s="211"/>
      <c r="AZ98" s="211"/>
      <c r="BA98" s="211"/>
      <c r="BB98" s="211"/>
      <c r="BC98" s="211"/>
      <c r="BD98" s="211"/>
      <c r="BE98" s="211"/>
      <c r="BF98" s="211"/>
      <c r="BG98" s="211"/>
      <c r="BH98" s="211"/>
    </row>
    <row r="99" spans="1:60" outlineLevel="1" x14ac:dyDescent="0.2">
      <c r="A99" s="212"/>
      <c r="B99" s="219"/>
      <c r="C99" s="271" t="s">
        <v>205</v>
      </c>
      <c r="D99" s="224"/>
      <c r="E99" s="230">
        <v>24.6</v>
      </c>
      <c r="F99" s="234"/>
      <c r="G99" s="234"/>
      <c r="H99" s="234"/>
      <c r="I99" s="234"/>
      <c r="J99" s="234"/>
      <c r="K99" s="234"/>
      <c r="L99" s="234"/>
      <c r="M99" s="234"/>
      <c r="N99" s="221"/>
      <c r="O99" s="221"/>
      <c r="P99" s="221"/>
      <c r="Q99" s="221"/>
      <c r="R99" s="221"/>
      <c r="S99" s="221"/>
      <c r="T99" s="222"/>
      <c r="U99" s="221"/>
      <c r="V99" s="211"/>
      <c r="W99" s="211"/>
      <c r="X99" s="211"/>
      <c r="Y99" s="211"/>
      <c r="Z99" s="211"/>
      <c r="AA99" s="211"/>
      <c r="AB99" s="211"/>
      <c r="AC99" s="211"/>
      <c r="AD99" s="211"/>
      <c r="AE99" s="211" t="s">
        <v>105</v>
      </c>
      <c r="AF99" s="211">
        <v>0</v>
      </c>
      <c r="AG99" s="211"/>
      <c r="AH99" s="211"/>
      <c r="AI99" s="211"/>
      <c r="AJ99" s="211"/>
      <c r="AK99" s="211"/>
      <c r="AL99" s="211"/>
      <c r="AM99" s="211"/>
      <c r="AN99" s="211"/>
      <c r="AO99" s="211"/>
      <c r="AP99" s="211"/>
      <c r="AQ99" s="211"/>
      <c r="AR99" s="211"/>
      <c r="AS99" s="211"/>
      <c r="AT99" s="211"/>
      <c r="AU99" s="211"/>
      <c r="AV99" s="211"/>
      <c r="AW99" s="211"/>
      <c r="AX99" s="211"/>
      <c r="AY99" s="211"/>
      <c r="AZ99" s="211"/>
      <c r="BA99" s="211"/>
      <c r="BB99" s="211"/>
      <c r="BC99" s="211"/>
      <c r="BD99" s="211"/>
      <c r="BE99" s="211"/>
      <c r="BF99" s="211"/>
      <c r="BG99" s="211"/>
      <c r="BH99" s="211"/>
    </row>
    <row r="100" spans="1:60" outlineLevel="1" x14ac:dyDescent="0.2">
      <c r="A100" s="212"/>
      <c r="B100" s="219"/>
      <c r="C100" s="271" t="s">
        <v>206</v>
      </c>
      <c r="D100" s="224"/>
      <c r="E100" s="230">
        <v>21.8</v>
      </c>
      <c r="F100" s="234"/>
      <c r="G100" s="234"/>
      <c r="H100" s="234"/>
      <c r="I100" s="234"/>
      <c r="J100" s="234"/>
      <c r="K100" s="234"/>
      <c r="L100" s="234"/>
      <c r="M100" s="234"/>
      <c r="N100" s="221"/>
      <c r="O100" s="221"/>
      <c r="P100" s="221"/>
      <c r="Q100" s="221"/>
      <c r="R100" s="221"/>
      <c r="S100" s="221"/>
      <c r="T100" s="222"/>
      <c r="U100" s="221"/>
      <c r="V100" s="211"/>
      <c r="W100" s="211"/>
      <c r="X100" s="211"/>
      <c r="Y100" s="211"/>
      <c r="Z100" s="211"/>
      <c r="AA100" s="211"/>
      <c r="AB100" s="211"/>
      <c r="AC100" s="211"/>
      <c r="AD100" s="211"/>
      <c r="AE100" s="211" t="s">
        <v>105</v>
      </c>
      <c r="AF100" s="211">
        <v>0</v>
      </c>
      <c r="AG100" s="211"/>
      <c r="AH100" s="211"/>
      <c r="AI100" s="211"/>
      <c r="AJ100" s="211"/>
      <c r="AK100" s="211"/>
      <c r="AL100" s="211"/>
      <c r="AM100" s="211"/>
      <c r="AN100" s="211"/>
      <c r="AO100" s="211"/>
      <c r="AP100" s="211"/>
      <c r="AQ100" s="211"/>
      <c r="AR100" s="211"/>
      <c r="AS100" s="211"/>
      <c r="AT100" s="211"/>
      <c r="AU100" s="211"/>
      <c r="AV100" s="211"/>
      <c r="AW100" s="211"/>
      <c r="AX100" s="211"/>
      <c r="AY100" s="211"/>
      <c r="AZ100" s="211"/>
      <c r="BA100" s="211"/>
      <c r="BB100" s="211"/>
      <c r="BC100" s="211"/>
      <c r="BD100" s="211"/>
      <c r="BE100" s="211"/>
      <c r="BF100" s="211"/>
      <c r="BG100" s="211"/>
      <c r="BH100" s="211"/>
    </row>
    <row r="101" spans="1:60" outlineLevel="1" x14ac:dyDescent="0.2">
      <c r="A101" s="212"/>
      <c r="B101" s="219"/>
      <c r="C101" s="271" t="s">
        <v>207</v>
      </c>
      <c r="D101" s="224"/>
      <c r="E101" s="230">
        <v>12.3</v>
      </c>
      <c r="F101" s="234"/>
      <c r="G101" s="234"/>
      <c r="H101" s="234"/>
      <c r="I101" s="234"/>
      <c r="J101" s="234"/>
      <c r="K101" s="234"/>
      <c r="L101" s="234"/>
      <c r="M101" s="234"/>
      <c r="N101" s="221"/>
      <c r="O101" s="221"/>
      <c r="P101" s="221"/>
      <c r="Q101" s="221"/>
      <c r="R101" s="221"/>
      <c r="S101" s="221"/>
      <c r="T101" s="222"/>
      <c r="U101" s="221"/>
      <c r="V101" s="211"/>
      <c r="W101" s="211"/>
      <c r="X101" s="211"/>
      <c r="Y101" s="211"/>
      <c r="Z101" s="211"/>
      <c r="AA101" s="211"/>
      <c r="AB101" s="211"/>
      <c r="AC101" s="211"/>
      <c r="AD101" s="211"/>
      <c r="AE101" s="211" t="s">
        <v>105</v>
      </c>
      <c r="AF101" s="211">
        <v>0</v>
      </c>
      <c r="AG101" s="211"/>
      <c r="AH101" s="211"/>
      <c r="AI101" s="211"/>
      <c r="AJ101" s="211"/>
      <c r="AK101" s="211"/>
      <c r="AL101" s="211"/>
      <c r="AM101" s="211"/>
      <c r="AN101" s="211"/>
      <c r="AO101" s="211"/>
      <c r="AP101" s="211"/>
      <c r="AQ101" s="211"/>
      <c r="AR101" s="211"/>
      <c r="AS101" s="211"/>
      <c r="AT101" s="211"/>
      <c r="AU101" s="211"/>
      <c r="AV101" s="211"/>
      <c r="AW101" s="211"/>
      <c r="AX101" s="211"/>
      <c r="AY101" s="211"/>
      <c r="AZ101" s="211"/>
      <c r="BA101" s="211"/>
      <c r="BB101" s="211"/>
      <c r="BC101" s="211"/>
      <c r="BD101" s="211"/>
      <c r="BE101" s="211"/>
      <c r="BF101" s="211"/>
      <c r="BG101" s="211"/>
      <c r="BH101" s="211"/>
    </row>
    <row r="102" spans="1:60" outlineLevel="1" x14ac:dyDescent="0.2">
      <c r="A102" s="212"/>
      <c r="B102" s="219"/>
      <c r="C102" s="271" t="s">
        <v>208</v>
      </c>
      <c r="D102" s="224"/>
      <c r="E102" s="230">
        <v>12.3</v>
      </c>
      <c r="F102" s="234"/>
      <c r="G102" s="234"/>
      <c r="H102" s="234"/>
      <c r="I102" s="234"/>
      <c r="J102" s="234"/>
      <c r="K102" s="234"/>
      <c r="L102" s="234"/>
      <c r="M102" s="234"/>
      <c r="N102" s="221"/>
      <c r="O102" s="221"/>
      <c r="P102" s="221"/>
      <c r="Q102" s="221"/>
      <c r="R102" s="221"/>
      <c r="S102" s="221"/>
      <c r="T102" s="222"/>
      <c r="U102" s="221"/>
      <c r="V102" s="211"/>
      <c r="W102" s="211"/>
      <c r="X102" s="211"/>
      <c r="Y102" s="211"/>
      <c r="Z102" s="211"/>
      <c r="AA102" s="211"/>
      <c r="AB102" s="211"/>
      <c r="AC102" s="211"/>
      <c r="AD102" s="211"/>
      <c r="AE102" s="211" t="s">
        <v>105</v>
      </c>
      <c r="AF102" s="211">
        <v>0</v>
      </c>
      <c r="AG102" s="211"/>
      <c r="AH102" s="211"/>
      <c r="AI102" s="211"/>
      <c r="AJ102" s="211"/>
      <c r="AK102" s="211"/>
      <c r="AL102" s="211"/>
      <c r="AM102" s="211"/>
      <c r="AN102" s="211"/>
      <c r="AO102" s="211"/>
      <c r="AP102" s="211"/>
      <c r="AQ102" s="211"/>
      <c r="AR102" s="211"/>
      <c r="AS102" s="211"/>
      <c r="AT102" s="211"/>
      <c r="AU102" s="211"/>
      <c r="AV102" s="211"/>
      <c r="AW102" s="211"/>
      <c r="AX102" s="211"/>
      <c r="AY102" s="211"/>
      <c r="AZ102" s="211"/>
      <c r="BA102" s="211"/>
      <c r="BB102" s="211"/>
      <c r="BC102" s="211"/>
      <c r="BD102" s="211"/>
      <c r="BE102" s="211"/>
      <c r="BF102" s="211"/>
      <c r="BG102" s="211"/>
      <c r="BH102" s="211"/>
    </row>
    <row r="103" spans="1:60" outlineLevel="1" x14ac:dyDescent="0.2">
      <c r="A103" s="212">
        <v>32</v>
      </c>
      <c r="B103" s="219" t="s">
        <v>211</v>
      </c>
      <c r="C103" s="269" t="s">
        <v>212</v>
      </c>
      <c r="D103" s="221" t="s">
        <v>119</v>
      </c>
      <c r="E103" s="228">
        <v>129.80000000000001</v>
      </c>
      <c r="F103" s="233">
        <f>H103+J103</f>
        <v>0</v>
      </c>
      <c r="G103" s="234">
        <f>ROUND(E103*F103,2)</f>
        <v>0</v>
      </c>
      <c r="H103" s="234"/>
      <c r="I103" s="234">
        <f>ROUND(E103*H103,2)</f>
        <v>0</v>
      </c>
      <c r="J103" s="234"/>
      <c r="K103" s="234">
        <f>ROUND(E103*J103,2)</f>
        <v>0</v>
      </c>
      <c r="L103" s="234">
        <v>12</v>
      </c>
      <c r="M103" s="234">
        <f>G103*(1+L103/100)</f>
        <v>0</v>
      </c>
      <c r="N103" s="221">
        <v>1.1900000000000001E-3</v>
      </c>
      <c r="O103" s="221">
        <f>ROUND(E103*N103,5)</f>
        <v>0.15445999999999999</v>
      </c>
      <c r="P103" s="221">
        <v>0</v>
      </c>
      <c r="Q103" s="221">
        <f>ROUND(E103*P103,5)</f>
        <v>0</v>
      </c>
      <c r="R103" s="221"/>
      <c r="S103" s="221"/>
      <c r="T103" s="222">
        <v>0.28000000000000003</v>
      </c>
      <c r="U103" s="221">
        <f>ROUND(E103*T103,2)</f>
        <v>36.340000000000003</v>
      </c>
      <c r="V103" s="211"/>
      <c r="W103" s="211"/>
      <c r="X103" s="211"/>
      <c r="Y103" s="211"/>
      <c r="Z103" s="211"/>
      <c r="AA103" s="211"/>
      <c r="AB103" s="211"/>
      <c r="AC103" s="211"/>
      <c r="AD103" s="211"/>
      <c r="AE103" s="211" t="s">
        <v>101</v>
      </c>
      <c r="AF103" s="211"/>
      <c r="AG103" s="211"/>
      <c r="AH103" s="211"/>
      <c r="AI103" s="211"/>
      <c r="AJ103" s="211"/>
      <c r="AK103" s="211"/>
      <c r="AL103" s="211"/>
      <c r="AM103" s="211"/>
      <c r="AN103" s="211"/>
      <c r="AO103" s="211"/>
      <c r="AP103" s="211"/>
      <c r="AQ103" s="211"/>
      <c r="AR103" s="211"/>
      <c r="AS103" s="211"/>
      <c r="AT103" s="211"/>
      <c r="AU103" s="211"/>
      <c r="AV103" s="211"/>
      <c r="AW103" s="211"/>
      <c r="AX103" s="211"/>
      <c r="AY103" s="211"/>
      <c r="AZ103" s="211"/>
      <c r="BA103" s="211"/>
      <c r="BB103" s="211"/>
      <c r="BC103" s="211"/>
      <c r="BD103" s="211"/>
      <c r="BE103" s="211"/>
      <c r="BF103" s="211"/>
      <c r="BG103" s="211"/>
      <c r="BH103" s="211"/>
    </row>
    <row r="104" spans="1:60" ht="22.5" outlineLevel="1" x14ac:dyDescent="0.2">
      <c r="A104" s="212"/>
      <c r="B104" s="219"/>
      <c r="C104" s="271" t="s">
        <v>213</v>
      </c>
      <c r="D104" s="224"/>
      <c r="E104" s="230">
        <v>129.80000000000001</v>
      </c>
      <c r="F104" s="234"/>
      <c r="G104" s="234"/>
      <c r="H104" s="234"/>
      <c r="I104" s="234"/>
      <c r="J104" s="234"/>
      <c r="K104" s="234"/>
      <c r="L104" s="234"/>
      <c r="M104" s="234"/>
      <c r="N104" s="221"/>
      <c r="O104" s="221"/>
      <c r="P104" s="221"/>
      <c r="Q104" s="221"/>
      <c r="R104" s="221"/>
      <c r="S104" s="221"/>
      <c r="T104" s="222"/>
      <c r="U104" s="221"/>
      <c r="V104" s="211"/>
      <c r="W104" s="211"/>
      <c r="X104" s="211"/>
      <c r="Y104" s="211"/>
      <c r="Z104" s="211"/>
      <c r="AA104" s="211"/>
      <c r="AB104" s="211"/>
      <c r="AC104" s="211"/>
      <c r="AD104" s="211"/>
      <c r="AE104" s="211" t="s">
        <v>105</v>
      </c>
      <c r="AF104" s="211">
        <v>0</v>
      </c>
      <c r="AG104" s="211"/>
      <c r="AH104" s="211"/>
      <c r="AI104" s="211"/>
      <c r="AJ104" s="211"/>
      <c r="AK104" s="211"/>
      <c r="AL104" s="211"/>
      <c r="AM104" s="211"/>
      <c r="AN104" s="211"/>
      <c r="AO104" s="211"/>
      <c r="AP104" s="211"/>
      <c r="AQ104" s="211"/>
      <c r="AR104" s="211"/>
      <c r="AS104" s="211"/>
      <c r="AT104" s="211"/>
      <c r="AU104" s="211"/>
      <c r="AV104" s="211"/>
      <c r="AW104" s="211"/>
      <c r="AX104" s="211"/>
      <c r="AY104" s="211"/>
      <c r="AZ104" s="211"/>
      <c r="BA104" s="211"/>
      <c r="BB104" s="211"/>
      <c r="BC104" s="211"/>
      <c r="BD104" s="211"/>
      <c r="BE104" s="211"/>
      <c r="BF104" s="211"/>
      <c r="BG104" s="211"/>
      <c r="BH104" s="211"/>
    </row>
    <row r="105" spans="1:60" ht="22.5" outlineLevel="1" x14ac:dyDescent="0.2">
      <c r="A105" s="212">
        <v>33</v>
      </c>
      <c r="B105" s="219" t="s">
        <v>214</v>
      </c>
      <c r="C105" s="269" t="s">
        <v>215</v>
      </c>
      <c r="D105" s="221" t="s">
        <v>150</v>
      </c>
      <c r="E105" s="228">
        <v>1.07091</v>
      </c>
      <c r="F105" s="233">
        <f>H105+J105</f>
        <v>0</v>
      </c>
      <c r="G105" s="234">
        <f>ROUND(E105*F105,2)</f>
        <v>0</v>
      </c>
      <c r="H105" s="234"/>
      <c r="I105" s="234">
        <f>ROUND(E105*H105,2)</f>
        <v>0</v>
      </c>
      <c r="J105" s="234"/>
      <c r="K105" s="234">
        <f>ROUND(E105*J105,2)</f>
        <v>0</v>
      </c>
      <c r="L105" s="234">
        <v>12</v>
      </c>
      <c r="M105" s="234">
        <f>G105*(1+L105/100)</f>
        <v>0</v>
      </c>
      <c r="N105" s="221">
        <v>0</v>
      </c>
      <c r="O105" s="221">
        <f>ROUND(E105*N105,5)</f>
        <v>0</v>
      </c>
      <c r="P105" s="221">
        <v>0</v>
      </c>
      <c r="Q105" s="221">
        <f>ROUND(E105*P105,5)</f>
        <v>0</v>
      </c>
      <c r="R105" s="221"/>
      <c r="S105" s="221"/>
      <c r="T105" s="222">
        <v>4.9470000000000001</v>
      </c>
      <c r="U105" s="221">
        <f>ROUND(E105*T105,2)</f>
        <v>5.3</v>
      </c>
      <c r="V105" s="211"/>
      <c r="W105" s="211"/>
      <c r="X105" s="211"/>
      <c r="Y105" s="211"/>
      <c r="Z105" s="211"/>
      <c r="AA105" s="211"/>
      <c r="AB105" s="211"/>
      <c r="AC105" s="211"/>
      <c r="AD105" s="211"/>
      <c r="AE105" s="211" t="s">
        <v>151</v>
      </c>
      <c r="AF105" s="211"/>
      <c r="AG105" s="211"/>
      <c r="AH105" s="211"/>
      <c r="AI105" s="211"/>
      <c r="AJ105" s="211"/>
      <c r="AK105" s="211"/>
      <c r="AL105" s="211"/>
      <c r="AM105" s="211"/>
      <c r="AN105" s="211"/>
      <c r="AO105" s="211"/>
      <c r="AP105" s="211"/>
      <c r="AQ105" s="211"/>
      <c r="AR105" s="211"/>
      <c r="AS105" s="211"/>
      <c r="AT105" s="211"/>
      <c r="AU105" s="211"/>
      <c r="AV105" s="211"/>
      <c r="AW105" s="211"/>
      <c r="AX105" s="211"/>
      <c r="AY105" s="211"/>
      <c r="AZ105" s="211"/>
      <c r="BA105" s="211"/>
      <c r="BB105" s="211"/>
      <c r="BC105" s="211"/>
      <c r="BD105" s="211"/>
      <c r="BE105" s="211"/>
      <c r="BF105" s="211"/>
      <c r="BG105" s="211"/>
      <c r="BH105" s="211"/>
    </row>
    <row r="106" spans="1:60" x14ac:dyDescent="0.2">
      <c r="A106" s="213" t="s">
        <v>96</v>
      </c>
      <c r="B106" s="220" t="s">
        <v>63</v>
      </c>
      <c r="C106" s="272" t="s">
        <v>64</v>
      </c>
      <c r="D106" s="225"/>
      <c r="E106" s="231"/>
      <c r="F106" s="237"/>
      <c r="G106" s="237">
        <f>SUMIF(AE107:AE165,"&lt;&gt;NOR",G107:G165)</f>
        <v>0</v>
      </c>
      <c r="H106" s="237"/>
      <c r="I106" s="237">
        <f>SUM(I107:I165)</f>
        <v>0</v>
      </c>
      <c r="J106" s="237"/>
      <c r="K106" s="237">
        <f>SUM(K107:K165)</f>
        <v>0</v>
      </c>
      <c r="L106" s="237"/>
      <c r="M106" s="237">
        <f>SUM(M107:M165)</f>
        <v>0</v>
      </c>
      <c r="N106" s="225"/>
      <c r="O106" s="225">
        <f>SUM(O107:O165)</f>
        <v>43.391459999999995</v>
      </c>
      <c r="P106" s="225"/>
      <c r="Q106" s="225">
        <f>SUM(Q107:Q165)</f>
        <v>35.986049999999999</v>
      </c>
      <c r="R106" s="225"/>
      <c r="S106" s="225"/>
      <c r="T106" s="226"/>
      <c r="U106" s="225">
        <f>SUM(U107:U165)</f>
        <v>1290.0700000000004</v>
      </c>
      <c r="AE106" t="s">
        <v>97</v>
      </c>
    </row>
    <row r="107" spans="1:60" ht="22.5" outlineLevel="1" x14ac:dyDescent="0.2">
      <c r="A107" s="212">
        <v>34</v>
      </c>
      <c r="B107" s="219" t="s">
        <v>216</v>
      </c>
      <c r="C107" s="269" t="s">
        <v>217</v>
      </c>
      <c r="D107" s="221" t="s">
        <v>100</v>
      </c>
      <c r="E107" s="228">
        <v>809.6952</v>
      </c>
      <c r="F107" s="233">
        <f>H107+J107</f>
        <v>0</v>
      </c>
      <c r="G107" s="234">
        <f>ROUND(E107*F107,2)</f>
        <v>0</v>
      </c>
      <c r="H107" s="234"/>
      <c r="I107" s="234">
        <f>ROUND(E107*H107,2)</f>
        <v>0</v>
      </c>
      <c r="J107" s="234"/>
      <c r="K107" s="234">
        <f>ROUND(E107*J107,2)</f>
        <v>0</v>
      </c>
      <c r="L107" s="234">
        <v>12</v>
      </c>
      <c r="M107" s="234">
        <f>G107*(1+L107/100)</f>
        <v>0</v>
      </c>
      <c r="N107" s="221">
        <v>0</v>
      </c>
      <c r="O107" s="221">
        <f>ROUND(E107*N107,5)</f>
        <v>0</v>
      </c>
      <c r="P107" s="221">
        <v>4.2000000000000003E-2</v>
      </c>
      <c r="Q107" s="221">
        <f>ROUND(E107*P107,5)</f>
        <v>34.007199999999997</v>
      </c>
      <c r="R107" s="221"/>
      <c r="S107" s="221"/>
      <c r="T107" s="222">
        <v>0.14199999999999999</v>
      </c>
      <c r="U107" s="221">
        <f>ROUND(E107*T107,2)</f>
        <v>114.98</v>
      </c>
      <c r="V107" s="211"/>
      <c r="W107" s="211"/>
      <c r="X107" s="211"/>
      <c r="Y107" s="211"/>
      <c r="Z107" s="211"/>
      <c r="AA107" s="211"/>
      <c r="AB107" s="211"/>
      <c r="AC107" s="211"/>
      <c r="AD107" s="211"/>
      <c r="AE107" s="211" t="s">
        <v>101</v>
      </c>
      <c r="AF107" s="211"/>
      <c r="AG107" s="211"/>
      <c r="AH107" s="211"/>
      <c r="AI107" s="211"/>
      <c r="AJ107" s="211"/>
      <c r="AK107" s="211"/>
      <c r="AL107" s="211"/>
      <c r="AM107" s="211"/>
      <c r="AN107" s="211"/>
      <c r="AO107" s="211"/>
      <c r="AP107" s="211"/>
      <c r="AQ107" s="211"/>
      <c r="AR107" s="211"/>
      <c r="AS107" s="211"/>
      <c r="AT107" s="211"/>
      <c r="AU107" s="211"/>
      <c r="AV107" s="211"/>
      <c r="AW107" s="211"/>
      <c r="AX107" s="211"/>
      <c r="AY107" s="211"/>
      <c r="AZ107" s="211"/>
      <c r="BA107" s="211"/>
      <c r="BB107" s="211"/>
      <c r="BC107" s="211"/>
      <c r="BD107" s="211"/>
      <c r="BE107" s="211"/>
      <c r="BF107" s="211"/>
      <c r="BG107" s="211"/>
      <c r="BH107" s="211"/>
    </row>
    <row r="108" spans="1:60" ht="33.75" outlineLevel="1" x14ac:dyDescent="0.2">
      <c r="A108" s="212"/>
      <c r="B108" s="219"/>
      <c r="C108" s="271" t="s">
        <v>218</v>
      </c>
      <c r="D108" s="224"/>
      <c r="E108" s="230">
        <v>809.6952</v>
      </c>
      <c r="F108" s="234"/>
      <c r="G108" s="234"/>
      <c r="H108" s="234"/>
      <c r="I108" s="234"/>
      <c r="J108" s="234"/>
      <c r="K108" s="234"/>
      <c r="L108" s="234"/>
      <c r="M108" s="234"/>
      <c r="N108" s="221"/>
      <c r="O108" s="221"/>
      <c r="P108" s="221"/>
      <c r="Q108" s="221"/>
      <c r="R108" s="221"/>
      <c r="S108" s="221"/>
      <c r="T108" s="222"/>
      <c r="U108" s="221"/>
      <c r="V108" s="211"/>
      <c r="W108" s="211"/>
      <c r="X108" s="211"/>
      <c r="Y108" s="211"/>
      <c r="Z108" s="211"/>
      <c r="AA108" s="211"/>
      <c r="AB108" s="211"/>
      <c r="AC108" s="211"/>
      <c r="AD108" s="211"/>
      <c r="AE108" s="211" t="s">
        <v>105</v>
      </c>
      <c r="AF108" s="211">
        <v>0</v>
      </c>
      <c r="AG108" s="211"/>
      <c r="AH108" s="211"/>
      <c r="AI108" s="211"/>
      <c r="AJ108" s="211"/>
      <c r="AK108" s="211"/>
      <c r="AL108" s="211"/>
      <c r="AM108" s="211"/>
      <c r="AN108" s="211"/>
      <c r="AO108" s="211"/>
      <c r="AP108" s="211"/>
      <c r="AQ108" s="211"/>
      <c r="AR108" s="211"/>
      <c r="AS108" s="211"/>
      <c r="AT108" s="211"/>
      <c r="AU108" s="211"/>
      <c r="AV108" s="211"/>
      <c r="AW108" s="211"/>
      <c r="AX108" s="211"/>
      <c r="AY108" s="211"/>
      <c r="AZ108" s="211"/>
      <c r="BA108" s="211"/>
      <c r="BB108" s="211"/>
      <c r="BC108" s="211"/>
      <c r="BD108" s="211"/>
      <c r="BE108" s="211"/>
      <c r="BF108" s="211"/>
      <c r="BG108" s="211"/>
      <c r="BH108" s="211"/>
    </row>
    <row r="109" spans="1:60" ht="22.5" outlineLevel="1" x14ac:dyDescent="0.2">
      <c r="A109" s="212">
        <v>35</v>
      </c>
      <c r="B109" s="219" t="s">
        <v>219</v>
      </c>
      <c r="C109" s="269" t="s">
        <v>220</v>
      </c>
      <c r="D109" s="221" t="s">
        <v>119</v>
      </c>
      <c r="E109" s="228">
        <v>79.7</v>
      </c>
      <c r="F109" s="233">
        <f>H109+J109</f>
        <v>0</v>
      </c>
      <c r="G109" s="234">
        <f>ROUND(E109*F109,2)</f>
        <v>0</v>
      </c>
      <c r="H109" s="234"/>
      <c r="I109" s="234">
        <f>ROUND(E109*H109,2)</f>
        <v>0</v>
      </c>
      <c r="J109" s="234"/>
      <c r="K109" s="234">
        <f>ROUND(E109*J109,2)</f>
        <v>0</v>
      </c>
      <c r="L109" s="234">
        <v>12</v>
      </c>
      <c r="M109" s="234">
        <f>G109*(1+L109/100)</f>
        <v>0</v>
      </c>
      <c r="N109" s="221">
        <v>0</v>
      </c>
      <c r="O109" s="221">
        <f>ROUND(E109*N109,5)</f>
        <v>0</v>
      </c>
      <c r="P109" s="221">
        <v>2.3E-2</v>
      </c>
      <c r="Q109" s="221">
        <f>ROUND(E109*P109,5)</f>
        <v>1.8331</v>
      </c>
      <c r="R109" s="221"/>
      <c r="S109" s="221"/>
      <c r="T109" s="222">
        <v>8.4000000000000005E-2</v>
      </c>
      <c r="U109" s="221">
        <f>ROUND(E109*T109,2)</f>
        <v>6.69</v>
      </c>
      <c r="V109" s="211"/>
      <c r="W109" s="211"/>
      <c r="X109" s="211"/>
      <c r="Y109" s="211"/>
      <c r="Z109" s="211"/>
      <c r="AA109" s="211"/>
      <c r="AB109" s="211"/>
      <c r="AC109" s="211"/>
      <c r="AD109" s="211"/>
      <c r="AE109" s="211" t="s">
        <v>101</v>
      </c>
      <c r="AF109" s="211"/>
      <c r="AG109" s="211"/>
      <c r="AH109" s="211"/>
      <c r="AI109" s="211"/>
      <c r="AJ109" s="211"/>
      <c r="AK109" s="211"/>
      <c r="AL109" s="211"/>
      <c r="AM109" s="211"/>
      <c r="AN109" s="211"/>
      <c r="AO109" s="211"/>
      <c r="AP109" s="211"/>
      <c r="AQ109" s="211"/>
      <c r="AR109" s="211"/>
      <c r="AS109" s="211"/>
      <c r="AT109" s="211"/>
      <c r="AU109" s="211"/>
      <c r="AV109" s="211"/>
      <c r="AW109" s="211"/>
      <c r="AX109" s="211"/>
      <c r="AY109" s="211"/>
      <c r="AZ109" s="211"/>
      <c r="BA109" s="211"/>
      <c r="BB109" s="211"/>
      <c r="BC109" s="211"/>
      <c r="BD109" s="211"/>
      <c r="BE109" s="211"/>
      <c r="BF109" s="211"/>
      <c r="BG109" s="211"/>
      <c r="BH109" s="211"/>
    </row>
    <row r="110" spans="1:60" outlineLevel="1" x14ac:dyDescent="0.2">
      <c r="A110" s="212"/>
      <c r="B110" s="219"/>
      <c r="C110" s="271" t="s">
        <v>221</v>
      </c>
      <c r="D110" s="224"/>
      <c r="E110" s="230">
        <v>79.7</v>
      </c>
      <c r="F110" s="234"/>
      <c r="G110" s="234"/>
      <c r="H110" s="234"/>
      <c r="I110" s="234"/>
      <c r="J110" s="234"/>
      <c r="K110" s="234"/>
      <c r="L110" s="234"/>
      <c r="M110" s="234"/>
      <c r="N110" s="221"/>
      <c r="O110" s="221"/>
      <c r="P110" s="221"/>
      <c r="Q110" s="221"/>
      <c r="R110" s="221"/>
      <c r="S110" s="221"/>
      <c r="T110" s="222"/>
      <c r="U110" s="221"/>
      <c r="V110" s="211"/>
      <c r="W110" s="211"/>
      <c r="X110" s="211"/>
      <c r="Y110" s="211"/>
      <c r="Z110" s="211"/>
      <c r="AA110" s="211"/>
      <c r="AB110" s="211"/>
      <c r="AC110" s="211"/>
      <c r="AD110" s="211"/>
      <c r="AE110" s="211" t="s">
        <v>105</v>
      </c>
      <c r="AF110" s="211">
        <v>0</v>
      </c>
      <c r="AG110" s="211"/>
      <c r="AH110" s="211"/>
      <c r="AI110" s="211"/>
      <c r="AJ110" s="211"/>
      <c r="AK110" s="211"/>
      <c r="AL110" s="211"/>
      <c r="AM110" s="211"/>
      <c r="AN110" s="211"/>
      <c r="AO110" s="211"/>
      <c r="AP110" s="211"/>
      <c r="AQ110" s="211"/>
      <c r="AR110" s="211"/>
      <c r="AS110" s="211"/>
      <c r="AT110" s="211"/>
      <c r="AU110" s="211"/>
      <c r="AV110" s="211"/>
      <c r="AW110" s="211"/>
      <c r="AX110" s="211"/>
      <c r="AY110" s="211"/>
      <c r="AZ110" s="211"/>
      <c r="BA110" s="211"/>
      <c r="BB110" s="211"/>
      <c r="BC110" s="211"/>
      <c r="BD110" s="211"/>
      <c r="BE110" s="211"/>
      <c r="BF110" s="211"/>
      <c r="BG110" s="211"/>
      <c r="BH110" s="211"/>
    </row>
    <row r="111" spans="1:60" ht="22.5" outlineLevel="1" x14ac:dyDescent="0.2">
      <c r="A111" s="212">
        <v>36</v>
      </c>
      <c r="B111" s="219" t="s">
        <v>222</v>
      </c>
      <c r="C111" s="269" t="s">
        <v>223</v>
      </c>
      <c r="D111" s="221" t="s">
        <v>100</v>
      </c>
      <c r="E111" s="228">
        <v>809.6952</v>
      </c>
      <c r="F111" s="233">
        <f>H111+J111</f>
        <v>0</v>
      </c>
      <c r="G111" s="234">
        <f>ROUND(E111*F111,2)</f>
        <v>0</v>
      </c>
      <c r="H111" s="234"/>
      <c r="I111" s="234">
        <f>ROUND(E111*H111,2)</f>
        <v>0</v>
      </c>
      <c r="J111" s="234"/>
      <c r="K111" s="234">
        <f>ROUND(E111*J111,2)</f>
        <v>0</v>
      </c>
      <c r="L111" s="234">
        <v>12</v>
      </c>
      <c r="M111" s="234">
        <f>G111*(1+L111/100)</f>
        <v>0</v>
      </c>
      <c r="N111" s="221">
        <v>5.1400000000000001E-2</v>
      </c>
      <c r="O111" s="221">
        <f>ROUND(E111*N111,5)</f>
        <v>41.61833</v>
      </c>
      <c r="P111" s="221">
        <v>0</v>
      </c>
      <c r="Q111" s="221">
        <f>ROUND(E111*P111,5)</f>
        <v>0</v>
      </c>
      <c r="R111" s="221"/>
      <c r="S111" s="221"/>
      <c r="T111" s="222">
        <v>0.41</v>
      </c>
      <c r="U111" s="221">
        <f>ROUND(E111*T111,2)</f>
        <v>331.98</v>
      </c>
      <c r="V111" s="211"/>
      <c r="W111" s="211"/>
      <c r="X111" s="211"/>
      <c r="Y111" s="211"/>
      <c r="Z111" s="211"/>
      <c r="AA111" s="211"/>
      <c r="AB111" s="211"/>
      <c r="AC111" s="211"/>
      <c r="AD111" s="211"/>
      <c r="AE111" s="211" t="s">
        <v>101</v>
      </c>
      <c r="AF111" s="211"/>
      <c r="AG111" s="211"/>
      <c r="AH111" s="211"/>
      <c r="AI111" s="211"/>
      <c r="AJ111" s="211"/>
      <c r="AK111" s="211"/>
      <c r="AL111" s="211"/>
      <c r="AM111" s="211"/>
      <c r="AN111" s="211"/>
      <c r="AO111" s="211"/>
      <c r="AP111" s="211"/>
      <c r="AQ111" s="211"/>
      <c r="AR111" s="211"/>
      <c r="AS111" s="211"/>
      <c r="AT111" s="211"/>
      <c r="AU111" s="211"/>
      <c r="AV111" s="211"/>
      <c r="AW111" s="211"/>
      <c r="AX111" s="211"/>
      <c r="AY111" s="211"/>
      <c r="AZ111" s="211"/>
      <c r="BA111" s="211"/>
      <c r="BB111" s="211"/>
      <c r="BC111" s="211"/>
      <c r="BD111" s="211"/>
      <c r="BE111" s="211"/>
      <c r="BF111" s="211"/>
      <c r="BG111" s="211"/>
      <c r="BH111" s="211"/>
    </row>
    <row r="112" spans="1:60" ht="45" outlineLevel="1" x14ac:dyDescent="0.2">
      <c r="A112" s="212"/>
      <c r="B112" s="219"/>
      <c r="C112" s="270" t="s">
        <v>224</v>
      </c>
      <c r="D112" s="223"/>
      <c r="E112" s="229"/>
      <c r="F112" s="235"/>
      <c r="G112" s="236"/>
      <c r="H112" s="234"/>
      <c r="I112" s="234"/>
      <c r="J112" s="234"/>
      <c r="K112" s="234"/>
      <c r="L112" s="234"/>
      <c r="M112" s="234"/>
      <c r="N112" s="221"/>
      <c r="O112" s="221"/>
      <c r="P112" s="221"/>
      <c r="Q112" s="221"/>
      <c r="R112" s="221"/>
      <c r="S112" s="221"/>
      <c r="T112" s="222"/>
      <c r="U112" s="221"/>
      <c r="V112" s="211"/>
      <c r="W112" s="211"/>
      <c r="X112" s="211"/>
      <c r="Y112" s="211"/>
      <c r="Z112" s="211"/>
      <c r="AA112" s="211"/>
      <c r="AB112" s="211"/>
      <c r="AC112" s="211"/>
      <c r="AD112" s="211"/>
      <c r="AE112" s="211" t="s">
        <v>103</v>
      </c>
      <c r="AF112" s="211"/>
      <c r="AG112" s="211"/>
      <c r="AH112" s="211"/>
      <c r="AI112" s="211"/>
      <c r="AJ112" s="211"/>
      <c r="AK112" s="211"/>
      <c r="AL112" s="211"/>
      <c r="AM112" s="211"/>
      <c r="AN112" s="211"/>
      <c r="AO112" s="211"/>
      <c r="AP112" s="211"/>
      <c r="AQ112" s="211"/>
      <c r="AR112" s="211"/>
      <c r="AS112" s="211"/>
      <c r="AT112" s="211"/>
      <c r="AU112" s="211"/>
      <c r="AV112" s="211"/>
      <c r="AW112" s="211"/>
      <c r="AX112" s="211"/>
      <c r="AY112" s="211"/>
      <c r="AZ112" s="211"/>
      <c r="BA112" s="214" t="str">
        <f>C112</f>
        <v>Součástí dodávky a montáže jsou stranové  příchytky, příchytky pro řezané tašky, příchytky hřebenáčů, vruty, hřebíky a veškeré samostatně nerozpočtované prvky. Zajištění střešní krytiny proti větru musí být provedeno dle montážního návodu vyýrobce krytiny, příslušných norem v návaznosti na místo montáže, výšku objektu, tvar střechy, typ krytiny, větrovou oblast, kategorii terénu atd.</v>
      </c>
      <c r="BB112" s="211"/>
      <c r="BC112" s="211"/>
      <c r="BD112" s="211"/>
      <c r="BE112" s="211"/>
      <c r="BF112" s="211"/>
      <c r="BG112" s="211"/>
      <c r="BH112" s="211"/>
    </row>
    <row r="113" spans="1:60" outlineLevel="1" x14ac:dyDescent="0.2">
      <c r="A113" s="212"/>
      <c r="B113" s="219"/>
      <c r="C113" s="273" t="s">
        <v>225</v>
      </c>
      <c r="D113" s="227"/>
      <c r="E113" s="232"/>
      <c r="F113" s="238"/>
      <c r="G113" s="238"/>
      <c r="H113" s="234"/>
      <c r="I113" s="234"/>
      <c r="J113" s="234"/>
      <c r="K113" s="234"/>
      <c r="L113" s="234"/>
      <c r="M113" s="234"/>
      <c r="N113" s="221"/>
      <c r="O113" s="221"/>
      <c r="P113" s="221"/>
      <c r="Q113" s="221"/>
      <c r="R113" s="221"/>
      <c r="S113" s="221"/>
      <c r="T113" s="222"/>
      <c r="U113" s="221"/>
      <c r="V113" s="211"/>
      <c r="W113" s="211"/>
      <c r="X113" s="211"/>
      <c r="Y113" s="211"/>
      <c r="Z113" s="211"/>
      <c r="AA113" s="211"/>
      <c r="AB113" s="211"/>
      <c r="AC113" s="211"/>
      <c r="AD113" s="211"/>
      <c r="AE113" s="211" t="s">
        <v>103</v>
      </c>
      <c r="AF113" s="211"/>
      <c r="AG113" s="211"/>
      <c r="AH113" s="211"/>
      <c r="AI113" s="211"/>
      <c r="AJ113" s="211"/>
      <c r="AK113" s="211"/>
      <c r="AL113" s="211"/>
      <c r="AM113" s="211"/>
      <c r="AN113" s="211"/>
      <c r="AO113" s="211"/>
      <c r="AP113" s="211"/>
      <c r="AQ113" s="211"/>
      <c r="AR113" s="211"/>
      <c r="AS113" s="211"/>
      <c r="AT113" s="211"/>
      <c r="AU113" s="211"/>
      <c r="AV113" s="211"/>
      <c r="AW113" s="211"/>
      <c r="AX113" s="211"/>
      <c r="AY113" s="211"/>
      <c r="AZ113" s="211"/>
      <c r="BA113" s="211"/>
      <c r="BB113" s="211"/>
      <c r="BC113" s="211"/>
      <c r="BD113" s="211"/>
      <c r="BE113" s="211"/>
      <c r="BF113" s="211"/>
      <c r="BG113" s="211"/>
      <c r="BH113" s="211"/>
    </row>
    <row r="114" spans="1:60" outlineLevel="1" x14ac:dyDescent="0.2">
      <c r="A114" s="212"/>
      <c r="B114" s="219"/>
      <c r="C114" s="270" t="s">
        <v>226</v>
      </c>
      <c r="D114" s="223"/>
      <c r="E114" s="229"/>
      <c r="F114" s="235"/>
      <c r="G114" s="236"/>
      <c r="H114" s="234"/>
      <c r="I114" s="234"/>
      <c r="J114" s="234"/>
      <c r="K114" s="234"/>
      <c r="L114" s="234"/>
      <c r="M114" s="234"/>
      <c r="N114" s="221"/>
      <c r="O114" s="221"/>
      <c r="P114" s="221"/>
      <c r="Q114" s="221"/>
      <c r="R114" s="221"/>
      <c r="S114" s="221"/>
      <c r="T114" s="222"/>
      <c r="U114" s="221"/>
      <c r="V114" s="211"/>
      <c r="W114" s="211"/>
      <c r="X114" s="211"/>
      <c r="Y114" s="211"/>
      <c r="Z114" s="211"/>
      <c r="AA114" s="211"/>
      <c r="AB114" s="211"/>
      <c r="AC114" s="211"/>
      <c r="AD114" s="211"/>
      <c r="AE114" s="211" t="s">
        <v>103</v>
      </c>
      <c r="AF114" s="211"/>
      <c r="AG114" s="211"/>
      <c r="AH114" s="211"/>
      <c r="AI114" s="211"/>
      <c r="AJ114" s="211"/>
      <c r="AK114" s="211"/>
      <c r="AL114" s="211"/>
      <c r="AM114" s="211"/>
      <c r="AN114" s="211"/>
      <c r="AO114" s="211"/>
      <c r="AP114" s="211"/>
      <c r="AQ114" s="211"/>
      <c r="AR114" s="211"/>
      <c r="AS114" s="211"/>
      <c r="AT114" s="211"/>
      <c r="AU114" s="211"/>
      <c r="AV114" s="211"/>
      <c r="AW114" s="211"/>
      <c r="AX114" s="211"/>
      <c r="AY114" s="211"/>
      <c r="AZ114" s="211"/>
      <c r="BA114" s="214" t="str">
        <f>C114</f>
        <v>Povrchová úprava betonové tašky:</v>
      </c>
      <c r="BB114" s="211"/>
      <c r="BC114" s="211"/>
      <c r="BD114" s="211"/>
      <c r="BE114" s="211"/>
      <c r="BF114" s="211"/>
      <c r="BG114" s="211"/>
      <c r="BH114" s="211"/>
    </row>
    <row r="115" spans="1:60" ht="45" outlineLevel="1" x14ac:dyDescent="0.2">
      <c r="A115" s="212"/>
      <c r="B115" s="219"/>
      <c r="C115" s="270" t="s">
        <v>227</v>
      </c>
      <c r="D115" s="223"/>
      <c r="E115" s="229"/>
      <c r="F115" s="235"/>
      <c r="G115" s="236"/>
      <c r="H115" s="234"/>
      <c r="I115" s="234"/>
      <c r="J115" s="234"/>
      <c r="K115" s="234"/>
      <c r="L115" s="234"/>
      <c r="M115" s="234"/>
      <c r="N115" s="221"/>
      <c r="O115" s="221"/>
      <c r="P115" s="221"/>
      <c r="Q115" s="221"/>
      <c r="R115" s="221"/>
      <c r="S115" s="221"/>
      <c r="T115" s="222"/>
      <c r="U115" s="221"/>
      <c r="V115" s="211"/>
      <c r="W115" s="211"/>
      <c r="X115" s="211"/>
      <c r="Y115" s="211"/>
      <c r="Z115" s="211"/>
      <c r="AA115" s="211"/>
      <c r="AB115" s="211"/>
      <c r="AC115" s="211"/>
      <c r="AD115" s="211"/>
      <c r="AE115" s="211" t="s">
        <v>103</v>
      </c>
      <c r="AF115" s="211"/>
      <c r="AG115" s="211"/>
      <c r="AH115" s="211"/>
      <c r="AI115" s="211"/>
      <c r="AJ115" s="211"/>
      <c r="AK115" s="211"/>
      <c r="AL115" s="211"/>
      <c r="AM115" s="211"/>
      <c r="AN115" s="211"/>
      <c r="AO115" s="211"/>
      <c r="AP115" s="211"/>
      <c r="AQ115" s="211"/>
      <c r="AR115" s="211"/>
      <c r="AS115" s="211"/>
      <c r="AT115" s="211"/>
      <c r="AU115" s="211"/>
      <c r="AV115" s="211"/>
      <c r="AW115" s="211"/>
      <c r="AX115" s="211"/>
      <c r="AY115" s="211"/>
      <c r="AZ115" s="211"/>
      <c r="BA115" s="214" t="str">
        <f>C115</f>
        <v>Povrch tašky je ošetřen vyspělou technologií. Na rozdíl od standardních tašek, kde je aplikováno pouze několik vrstev barvy, tak tato úprava přidává vrstvu vysoce probarveného jemnozrnného betonu jenž následně vyplňuje všechny nerovnosti a tím vytváří dokonale hladký povrch, zvyšuje odolnost proti usazování mechů, řas a nečistot a zajišťuje dlouhodobou stabilitu původní barevnosti.</v>
      </c>
      <c r="BB115" s="211"/>
      <c r="BC115" s="211"/>
      <c r="BD115" s="211"/>
      <c r="BE115" s="211"/>
      <c r="BF115" s="211"/>
      <c r="BG115" s="211"/>
      <c r="BH115" s="211"/>
    </row>
    <row r="116" spans="1:60" ht="33.75" outlineLevel="1" x14ac:dyDescent="0.2">
      <c r="A116" s="212"/>
      <c r="B116" s="219"/>
      <c r="C116" s="271" t="s">
        <v>218</v>
      </c>
      <c r="D116" s="224"/>
      <c r="E116" s="230">
        <v>809.6952</v>
      </c>
      <c r="F116" s="234"/>
      <c r="G116" s="234"/>
      <c r="H116" s="234"/>
      <c r="I116" s="234"/>
      <c r="J116" s="234"/>
      <c r="K116" s="234"/>
      <c r="L116" s="234"/>
      <c r="M116" s="234"/>
      <c r="N116" s="221"/>
      <c r="O116" s="221"/>
      <c r="P116" s="221"/>
      <c r="Q116" s="221"/>
      <c r="R116" s="221"/>
      <c r="S116" s="221"/>
      <c r="T116" s="222"/>
      <c r="U116" s="221"/>
      <c r="V116" s="211"/>
      <c r="W116" s="211"/>
      <c r="X116" s="211"/>
      <c r="Y116" s="211"/>
      <c r="Z116" s="211"/>
      <c r="AA116" s="211"/>
      <c r="AB116" s="211"/>
      <c r="AC116" s="211"/>
      <c r="AD116" s="211"/>
      <c r="AE116" s="211" t="s">
        <v>105</v>
      </c>
      <c r="AF116" s="211">
        <v>0</v>
      </c>
      <c r="AG116" s="211"/>
      <c r="AH116" s="211"/>
      <c r="AI116" s="211"/>
      <c r="AJ116" s="211"/>
      <c r="AK116" s="211"/>
      <c r="AL116" s="211"/>
      <c r="AM116" s="211"/>
      <c r="AN116" s="211"/>
      <c r="AO116" s="211"/>
      <c r="AP116" s="211"/>
      <c r="AQ116" s="211"/>
      <c r="AR116" s="211"/>
      <c r="AS116" s="211"/>
      <c r="AT116" s="211"/>
      <c r="AU116" s="211"/>
      <c r="AV116" s="211"/>
      <c r="AW116" s="211"/>
      <c r="AX116" s="211"/>
      <c r="AY116" s="211"/>
      <c r="AZ116" s="211"/>
      <c r="BA116" s="211"/>
      <c r="BB116" s="211"/>
      <c r="BC116" s="211"/>
      <c r="BD116" s="211"/>
      <c r="BE116" s="211"/>
      <c r="BF116" s="211"/>
      <c r="BG116" s="211"/>
      <c r="BH116" s="211"/>
    </row>
    <row r="117" spans="1:60" ht="22.5" outlineLevel="1" x14ac:dyDescent="0.2">
      <c r="A117" s="212">
        <v>37</v>
      </c>
      <c r="B117" s="219" t="s">
        <v>228</v>
      </c>
      <c r="C117" s="269" t="s">
        <v>229</v>
      </c>
      <c r="D117" s="221" t="s">
        <v>119</v>
      </c>
      <c r="E117" s="228">
        <v>41.3</v>
      </c>
      <c r="F117" s="233">
        <f>H117+J117</f>
        <v>0</v>
      </c>
      <c r="G117" s="234">
        <f>ROUND(E117*F117,2)</f>
        <v>0</v>
      </c>
      <c r="H117" s="234"/>
      <c r="I117" s="234">
        <f>ROUND(E117*H117,2)</f>
        <v>0</v>
      </c>
      <c r="J117" s="234"/>
      <c r="K117" s="234">
        <f>ROUND(E117*J117,2)</f>
        <v>0</v>
      </c>
      <c r="L117" s="234">
        <v>12</v>
      </c>
      <c r="M117" s="234">
        <f>G117*(1+L117/100)</f>
        <v>0</v>
      </c>
      <c r="N117" s="221">
        <v>1.342E-2</v>
      </c>
      <c r="O117" s="221">
        <f>ROUND(E117*N117,5)</f>
        <v>0.55425000000000002</v>
      </c>
      <c r="P117" s="221">
        <v>0</v>
      </c>
      <c r="Q117" s="221">
        <f>ROUND(E117*P117,5)</f>
        <v>0</v>
      </c>
      <c r="R117" s="221"/>
      <c r="S117" s="221"/>
      <c r="T117" s="222">
        <v>0.35</v>
      </c>
      <c r="U117" s="221">
        <f>ROUND(E117*T117,2)</f>
        <v>14.46</v>
      </c>
      <c r="V117" s="211"/>
      <c r="W117" s="211"/>
      <c r="X117" s="211"/>
      <c r="Y117" s="211"/>
      <c r="Z117" s="211"/>
      <c r="AA117" s="211"/>
      <c r="AB117" s="211"/>
      <c r="AC117" s="211"/>
      <c r="AD117" s="211"/>
      <c r="AE117" s="211" t="s">
        <v>101</v>
      </c>
      <c r="AF117" s="211"/>
      <c r="AG117" s="211"/>
      <c r="AH117" s="211"/>
      <c r="AI117" s="211"/>
      <c r="AJ117" s="211"/>
      <c r="AK117" s="211"/>
      <c r="AL117" s="211"/>
      <c r="AM117" s="211"/>
      <c r="AN117" s="211"/>
      <c r="AO117" s="211"/>
      <c r="AP117" s="211"/>
      <c r="AQ117" s="211"/>
      <c r="AR117" s="211"/>
      <c r="AS117" s="211"/>
      <c r="AT117" s="211"/>
      <c r="AU117" s="211"/>
      <c r="AV117" s="211"/>
      <c r="AW117" s="211"/>
      <c r="AX117" s="211"/>
      <c r="AY117" s="211"/>
      <c r="AZ117" s="211"/>
      <c r="BA117" s="211"/>
      <c r="BB117" s="211"/>
      <c r="BC117" s="211"/>
      <c r="BD117" s="211"/>
      <c r="BE117" s="211"/>
      <c r="BF117" s="211"/>
      <c r="BG117" s="211"/>
      <c r="BH117" s="211"/>
    </row>
    <row r="118" spans="1:60" ht="22.5" outlineLevel="1" x14ac:dyDescent="0.2">
      <c r="A118" s="212"/>
      <c r="B118" s="219"/>
      <c r="C118" s="271" t="s">
        <v>230</v>
      </c>
      <c r="D118" s="224"/>
      <c r="E118" s="230">
        <v>41.3</v>
      </c>
      <c r="F118" s="234"/>
      <c r="G118" s="234"/>
      <c r="H118" s="234"/>
      <c r="I118" s="234"/>
      <c r="J118" s="234"/>
      <c r="K118" s="234"/>
      <c r="L118" s="234"/>
      <c r="M118" s="234"/>
      <c r="N118" s="221"/>
      <c r="O118" s="221"/>
      <c r="P118" s="221"/>
      <c r="Q118" s="221"/>
      <c r="R118" s="221"/>
      <c r="S118" s="221"/>
      <c r="T118" s="222"/>
      <c r="U118" s="221"/>
      <c r="V118" s="211"/>
      <c r="W118" s="211"/>
      <c r="X118" s="211"/>
      <c r="Y118" s="211"/>
      <c r="Z118" s="211"/>
      <c r="AA118" s="211"/>
      <c r="AB118" s="211"/>
      <c r="AC118" s="211"/>
      <c r="AD118" s="211"/>
      <c r="AE118" s="211" t="s">
        <v>105</v>
      </c>
      <c r="AF118" s="211">
        <v>0</v>
      </c>
      <c r="AG118" s="211"/>
      <c r="AH118" s="211"/>
      <c r="AI118" s="211"/>
      <c r="AJ118" s="211"/>
      <c r="AK118" s="211"/>
      <c r="AL118" s="211"/>
      <c r="AM118" s="211"/>
      <c r="AN118" s="211"/>
      <c r="AO118" s="211"/>
      <c r="AP118" s="211"/>
      <c r="AQ118" s="211"/>
      <c r="AR118" s="211"/>
      <c r="AS118" s="211"/>
      <c r="AT118" s="211"/>
      <c r="AU118" s="211"/>
      <c r="AV118" s="211"/>
      <c r="AW118" s="211"/>
      <c r="AX118" s="211"/>
      <c r="AY118" s="211"/>
      <c r="AZ118" s="211"/>
      <c r="BA118" s="211"/>
      <c r="BB118" s="211"/>
      <c r="BC118" s="211"/>
      <c r="BD118" s="211"/>
      <c r="BE118" s="211"/>
      <c r="BF118" s="211"/>
      <c r="BG118" s="211"/>
      <c r="BH118" s="211"/>
    </row>
    <row r="119" spans="1:60" ht="22.5" outlineLevel="1" x14ac:dyDescent="0.2">
      <c r="A119" s="212">
        <v>38</v>
      </c>
      <c r="B119" s="219" t="s">
        <v>231</v>
      </c>
      <c r="C119" s="269" t="s">
        <v>232</v>
      </c>
      <c r="D119" s="221" t="s">
        <v>119</v>
      </c>
      <c r="E119" s="228">
        <v>38.4</v>
      </c>
      <c r="F119" s="233">
        <f>H119+J119</f>
        <v>0</v>
      </c>
      <c r="G119" s="234">
        <f>ROUND(E119*F119,2)</f>
        <v>0</v>
      </c>
      <c r="H119" s="234"/>
      <c r="I119" s="234">
        <f>ROUND(E119*H119,2)</f>
        <v>0</v>
      </c>
      <c r="J119" s="234"/>
      <c r="K119" s="234">
        <f>ROUND(E119*J119,2)</f>
        <v>0</v>
      </c>
      <c r="L119" s="234">
        <v>12</v>
      </c>
      <c r="M119" s="234">
        <f>G119*(1+L119/100)</f>
        <v>0</v>
      </c>
      <c r="N119" s="221">
        <v>1.4290000000000001E-2</v>
      </c>
      <c r="O119" s="221">
        <f>ROUND(E119*N119,5)</f>
        <v>0.54874000000000001</v>
      </c>
      <c r="P119" s="221">
        <v>0</v>
      </c>
      <c r="Q119" s="221">
        <f>ROUND(E119*P119,5)</f>
        <v>0</v>
      </c>
      <c r="R119" s="221"/>
      <c r="S119" s="221"/>
      <c r="T119" s="222">
        <v>0.46</v>
      </c>
      <c r="U119" s="221">
        <f>ROUND(E119*T119,2)</f>
        <v>17.66</v>
      </c>
      <c r="V119" s="211"/>
      <c r="W119" s="211"/>
      <c r="X119" s="211"/>
      <c r="Y119" s="211"/>
      <c r="Z119" s="211"/>
      <c r="AA119" s="211"/>
      <c r="AB119" s="211"/>
      <c r="AC119" s="211"/>
      <c r="AD119" s="211"/>
      <c r="AE119" s="211" t="s">
        <v>101</v>
      </c>
      <c r="AF119" s="211"/>
      <c r="AG119" s="211"/>
      <c r="AH119" s="211"/>
      <c r="AI119" s="211"/>
      <c r="AJ119" s="211"/>
      <c r="AK119" s="211"/>
      <c r="AL119" s="211"/>
      <c r="AM119" s="211"/>
      <c r="AN119" s="211"/>
      <c r="AO119" s="211"/>
      <c r="AP119" s="211"/>
      <c r="AQ119" s="211"/>
      <c r="AR119" s="211"/>
      <c r="AS119" s="211"/>
      <c r="AT119" s="211"/>
      <c r="AU119" s="211"/>
      <c r="AV119" s="211"/>
      <c r="AW119" s="211"/>
      <c r="AX119" s="211"/>
      <c r="AY119" s="211"/>
      <c r="AZ119" s="211"/>
      <c r="BA119" s="211"/>
      <c r="BB119" s="211"/>
      <c r="BC119" s="211"/>
      <c r="BD119" s="211"/>
      <c r="BE119" s="211"/>
      <c r="BF119" s="211"/>
      <c r="BG119" s="211"/>
      <c r="BH119" s="211"/>
    </row>
    <row r="120" spans="1:60" ht="22.5" outlineLevel="1" x14ac:dyDescent="0.2">
      <c r="A120" s="212"/>
      <c r="B120" s="219"/>
      <c r="C120" s="271" t="s">
        <v>233</v>
      </c>
      <c r="D120" s="224"/>
      <c r="E120" s="230">
        <v>38.4</v>
      </c>
      <c r="F120" s="234"/>
      <c r="G120" s="234"/>
      <c r="H120" s="234"/>
      <c r="I120" s="234"/>
      <c r="J120" s="234"/>
      <c r="K120" s="234"/>
      <c r="L120" s="234"/>
      <c r="M120" s="234"/>
      <c r="N120" s="221"/>
      <c r="O120" s="221"/>
      <c r="P120" s="221"/>
      <c r="Q120" s="221"/>
      <c r="R120" s="221"/>
      <c r="S120" s="221"/>
      <c r="T120" s="222"/>
      <c r="U120" s="221"/>
      <c r="V120" s="211"/>
      <c r="W120" s="211"/>
      <c r="X120" s="211"/>
      <c r="Y120" s="211"/>
      <c r="Z120" s="211"/>
      <c r="AA120" s="211"/>
      <c r="AB120" s="211"/>
      <c r="AC120" s="211"/>
      <c r="AD120" s="211"/>
      <c r="AE120" s="211" t="s">
        <v>105</v>
      </c>
      <c r="AF120" s="211">
        <v>0</v>
      </c>
      <c r="AG120" s="211"/>
      <c r="AH120" s="211"/>
      <c r="AI120" s="211"/>
      <c r="AJ120" s="211"/>
      <c r="AK120" s="211"/>
      <c r="AL120" s="211"/>
      <c r="AM120" s="211"/>
      <c r="AN120" s="211"/>
      <c r="AO120" s="211"/>
      <c r="AP120" s="211"/>
      <c r="AQ120" s="211"/>
      <c r="AR120" s="211"/>
      <c r="AS120" s="211"/>
      <c r="AT120" s="211"/>
      <c r="AU120" s="211"/>
      <c r="AV120" s="211"/>
      <c r="AW120" s="211"/>
      <c r="AX120" s="211"/>
      <c r="AY120" s="211"/>
      <c r="AZ120" s="211"/>
      <c r="BA120" s="211"/>
      <c r="BB120" s="211"/>
      <c r="BC120" s="211"/>
      <c r="BD120" s="211"/>
      <c r="BE120" s="211"/>
      <c r="BF120" s="211"/>
      <c r="BG120" s="211"/>
      <c r="BH120" s="211"/>
    </row>
    <row r="121" spans="1:60" outlineLevel="1" x14ac:dyDescent="0.2">
      <c r="A121" s="212">
        <v>39</v>
      </c>
      <c r="B121" s="219" t="s">
        <v>234</v>
      </c>
      <c r="C121" s="269" t="s">
        <v>235</v>
      </c>
      <c r="D121" s="221" t="s">
        <v>128</v>
      </c>
      <c r="E121" s="228">
        <v>4</v>
      </c>
      <c r="F121" s="233">
        <f>H121+J121</f>
        <v>0</v>
      </c>
      <c r="G121" s="234">
        <f>ROUND(E121*F121,2)</f>
        <v>0</v>
      </c>
      <c r="H121" s="234"/>
      <c r="I121" s="234">
        <f>ROUND(E121*H121,2)</f>
        <v>0</v>
      </c>
      <c r="J121" s="234"/>
      <c r="K121" s="234">
        <f>ROUND(E121*J121,2)</f>
        <v>0</v>
      </c>
      <c r="L121" s="234">
        <v>12</v>
      </c>
      <c r="M121" s="234">
        <f>G121*(1+L121/100)</f>
        <v>0</v>
      </c>
      <c r="N121" s="221">
        <v>7.4999999999999997E-3</v>
      </c>
      <c r="O121" s="221">
        <f>ROUND(E121*N121,5)</f>
        <v>0.03</v>
      </c>
      <c r="P121" s="221">
        <v>0</v>
      </c>
      <c r="Q121" s="221">
        <f>ROUND(E121*P121,5)</f>
        <v>0</v>
      </c>
      <c r="R121" s="221"/>
      <c r="S121" s="221"/>
      <c r="T121" s="222">
        <v>0</v>
      </c>
      <c r="U121" s="221">
        <f>ROUND(E121*T121,2)</f>
        <v>0</v>
      </c>
      <c r="V121" s="211"/>
      <c r="W121" s="211"/>
      <c r="X121" s="211"/>
      <c r="Y121" s="211"/>
      <c r="Z121" s="211"/>
      <c r="AA121" s="211"/>
      <c r="AB121" s="211"/>
      <c r="AC121" s="211"/>
      <c r="AD121" s="211"/>
      <c r="AE121" s="211" t="s">
        <v>137</v>
      </c>
      <c r="AF121" s="211"/>
      <c r="AG121" s="211"/>
      <c r="AH121" s="211"/>
      <c r="AI121" s="211"/>
      <c r="AJ121" s="211"/>
      <c r="AK121" s="211"/>
      <c r="AL121" s="211"/>
      <c r="AM121" s="211"/>
      <c r="AN121" s="211"/>
      <c r="AO121" s="211"/>
      <c r="AP121" s="211"/>
      <c r="AQ121" s="211"/>
      <c r="AR121" s="211"/>
      <c r="AS121" s="211"/>
      <c r="AT121" s="211"/>
      <c r="AU121" s="211"/>
      <c r="AV121" s="211"/>
      <c r="AW121" s="211"/>
      <c r="AX121" s="211"/>
      <c r="AY121" s="211"/>
      <c r="AZ121" s="211"/>
      <c r="BA121" s="211"/>
      <c r="BB121" s="211"/>
      <c r="BC121" s="211"/>
      <c r="BD121" s="211"/>
      <c r="BE121" s="211"/>
      <c r="BF121" s="211"/>
      <c r="BG121" s="211"/>
      <c r="BH121" s="211"/>
    </row>
    <row r="122" spans="1:60" ht="22.5" outlineLevel="1" x14ac:dyDescent="0.2">
      <c r="A122" s="212"/>
      <c r="B122" s="219"/>
      <c r="C122" s="271" t="s">
        <v>236</v>
      </c>
      <c r="D122" s="224"/>
      <c r="E122" s="230">
        <v>4</v>
      </c>
      <c r="F122" s="234"/>
      <c r="G122" s="234"/>
      <c r="H122" s="234"/>
      <c r="I122" s="234"/>
      <c r="J122" s="234"/>
      <c r="K122" s="234"/>
      <c r="L122" s="234"/>
      <c r="M122" s="234"/>
      <c r="N122" s="221"/>
      <c r="O122" s="221"/>
      <c r="P122" s="221"/>
      <c r="Q122" s="221"/>
      <c r="R122" s="221"/>
      <c r="S122" s="221"/>
      <c r="T122" s="222"/>
      <c r="U122" s="221"/>
      <c r="V122" s="211"/>
      <c r="W122" s="211"/>
      <c r="X122" s="211"/>
      <c r="Y122" s="211"/>
      <c r="Z122" s="211"/>
      <c r="AA122" s="211"/>
      <c r="AB122" s="211"/>
      <c r="AC122" s="211"/>
      <c r="AD122" s="211"/>
      <c r="AE122" s="211" t="s">
        <v>105</v>
      </c>
      <c r="AF122" s="211">
        <v>0</v>
      </c>
      <c r="AG122" s="211"/>
      <c r="AH122" s="211"/>
      <c r="AI122" s="211"/>
      <c r="AJ122" s="211"/>
      <c r="AK122" s="211"/>
      <c r="AL122" s="211"/>
      <c r="AM122" s="211"/>
      <c r="AN122" s="211"/>
      <c r="AO122" s="211"/>
      <c r="AP122" s="211"/>
      <c r="AQ122" s="211"/>
      <c r="AR122" s="211"/>
      <c r="AS122" s="211"/>
      <c r="AT122" s="211"/>
      <c r="AU122" s="211"/>
      <c r="AV122" s="211"/>
      <c r="AW122" s="211"/>
      <c r="AX122" s="211"/>
      <c r="AY122" s="211"/>
      <c r="AZ122" s="211"/>
      <c r="BA122" s="211"/>
      <c r="BB122" s="211"/>
      <c r="BC122" s="211"/>
      <c r="BD122" s="211"/>
      <c r="BE122" s="211"/>
      <c r="BF122" s="211"/>
      <c r="BG122" s="211"/>
      <c r="BH122" s="211"/>
    </row>
    <row r="123" spans="1:60" outlineLevel="1" x14ac:dyDescent="0.2">
      <c r="A123" s="212">
        <v>40</v>
      </c>
      <c r="B123" s="219" t="s">
        <v>237</v>
      </c>
      <c r="C123" s="269" t="s">
        <v>238</v>
      </c>
      <c r="D123" s="221" t="s">
        <v>128</v>
      </c>
      <c r="E123" s="228">
        <v>2</v>
      </c>
      <c r="F123" s="233">
        <f>H123+J123</f>
        <v>0</v>
      </c>
      <c r="G123" s="234">
        <f>ROUND(E123*F123,2)</f>
        <v>0</v>
      </c>
      <c r="H123" s="234"/>
      <c r="I123" s="234">
        <f>ROUND(E123*H123,2)</f>
        <v>0</v>
      </c>
      <c r="J123" s="234"/>
      <c r="K123" s="234">
        <f>ROUND(E123*J123,2)</f>
        <v>0</v>
      </c>
      <c r="L123" s="234">
        <v>12</v>
      </c>
      <c r="M123" s="234">
        <f>G123*(1+L123/100)</f>
        <v>0</v>
      </c>
      <c r="N123" s="221">
        <v>4.4999999999999997E-3</v>
      </c>
      <c r="O123" s="221">
        <f>ROUND(E123*N123,5)</f>
        <v>8.9999999999999993E-3</v>
      </c>
      <c r="P123" s="221">
        <v>0</v>
      </c>
      <c r="Q123" s="221">
        <f>ROUND(E123*P123,5)</f>
        <v>0</v>
      </c>
      <c r="R123" s="221"/>
      <c r="S123" s="221"/>
      <c r="T123" s="222">
        <v>0</v>
      </c>
      <c r="U123" s="221">
        <f>ROUND(E123*T123,2)</f>
        <v>0</v>
      </c>
      <c r="V123" s="211"/>
      <c r="W123" s="211"/>
      <c r="X123" s="211"/>
      <c r="Y123" s="211"/>
      <c r="Z123" s="211"/>
      <c r="AA123" s="211"/>
      <c r="AB123" s="211"/>
      <c r="AC123" s="211"/>
      <c r="AD123" s="211"/>
      <c r="AE123" s="211" t="s">
        <v>137</v>
      </c>
      <c r="AF123" s="211"/>
      <c r="AG123" s="211"/>
      <c r="AH123" s="211"/>
      <c r="AI123" s="211"/>
      <c r="AJ123" s="211"/>
      <c r="AK123" s="211"/>
      <c r="AL123" s="211"/>
      <c r="AM123" s="211"/>
      <c r="AN123" s="211"/>
      <c r="AO123" s="211"/>
      <c r="AP123" s="211"/>
      <c r="AQ123" s="211"/>
      <c r="AR123" s="211"/>
      <c r="AS123" s="211"/>
      <c r="AT123" s="211"/>
      <c r="AU123" s="211"/>
      <c r="AV123" s="211"/>
      <c r="AW123" s="211"/>
      <c r="AX123" s="211"/>
      <c r="AY123" s="211"/>
      <c r="AZ123" s="211"/>
      <c r="BA123" s="211"/>
      <c r="BB123" s="211"/>
      <c r="BC123" s="211"/>
      <c r="BD123" s="211"/>
      <c r="BE123" s="211"/>
      <c r="BF123" s="211"/>
      <c r="BG123" s="211"/>
      <c r="BH123" s="211"/>
    </row>
    <row r="124" spans="1:60" ht="22.5" outlineLevel="1" x14ac:dyDescent="0.2">
      <c r="A124" s="212"/>
      <c r="B124" s="219"/>
      <c r="C124" s="271" t="s">
        <v>239</v>
      </c>
      <c r="D124" s="224"/>
      <c r="E124" s="230">
        <v>2</v>
      </c>
      <c r="F124" s="234"/>
      <c r="G124" s="234"/>
      <c r="H124" s="234"/>
      <c r="I124" s="234"/>
      <c r="J124" s="234"/>
      <c r="K124" s="234"/>
      <c r="L124" s="234"/>
      <c r="M124" s="234"/>
      <c r="N124" s="221"/>
      <c r="O124" s="221"/>
      <c r="P124" s="221"/>
      <c r="Q124" s="221"/>
      <c r="R124" s="221"/>
      <c r="S124" s="221"/>
      <c r="T124" s="222"/>
      <c r="U124" s="221"/>
      <c r="V124" s="211"/>
      <c r="W124" s="211"/>
      <c r="X124" s="211"/>
      <c r="Y124" s="211"/>
      <c r="Z124" s="211"/>
      <c r="AA124" s="211"/>
      <c r="AB124" s="211"/>
      <c r="AC124" s="211"/>
      <c r="AD124" s="211"/>
      <c r="AE124" s="211" t="s">
        <v>105</v>
      </c>
      <c r="AF124" s="211">
        <v>0</v>
      </c>
      <c r="AG124" s="211"/>
      <c r="AH124" s="211"/>
      <c r="AI124" s="211"/>
      <c r="AJ124" s="211"/>
      <c r="AK124" s="211"/>
      <c r="AL124" s="211"/>
      <c r="AM124" s="211"/>
      <c r="AN124" s="211"/>
      <c r="AO124" s="211"/>
      <c r="AP124" s="211"/>
      <c r="AQ124" s="211"/>
      <c r="AR124" s="211"/>
      <c r="AS124" s="211"/>
      <c r="AT124" s="211"/>
      <c r="AU124" s="211"/>
      <c r="AV124" s="211"/>
      <c r="AW124" s="211"/>
      <c r="AX124" s="211"/>
      <c r="AY124" s="211"/>
      <c r="AZ124" s="211"/>
      <c r="BA124" s="211"/>
      <c r="BB124" s="211"/>
      <c r="BC124" s="211"/>
      <c r="BD124" s="211"/>
      <c r="BE124" s="211"/>
      <c r="BF124" s="211"/>
      <c r="BG124" s="211"/>
      <c r="BH124" s="211"/>
    </row>
    <row r="125" spans="1:60" ht="22.5" outlineLevel="1" x14ac:dyDescent="0.2">
      <c r="A125" s="212">
        <v>41</v>
      </c>
      <c r="B125" s="219" t="s">
        <v>240</v>
      </c>
      <c r="C125" s="269" t="s">
        <v>241</v>
      </c>
      <c r="D125" s="221" t="s">
        <v>128</v>
      </c>
      <c r="E125" s="228">
        <v>2</v>
      </c>
      <c r="F125" s="233">
        <f>H125+J125</f>
        <v>0</v>
      </c>
      <c r="G125" s="234">
        <f>ROUND(E125*F125,2)</f>
        <v>0</v>
      </c>
      <c r="H125" s="234"/>
      <c r="I125" s="234">
        <f>ROUND(E125*H125,2)</f>
        <v>0</v>
      </c>
      <c r="J125" s="234"/>
      <c r="K125" s="234">
        <f>ROUND(E125*J125,2)</f>
        <v>0</v>
      </c>
      <c r="L125" s="234">
        <v>12</v>
      </c>
      <c r="M125" s="234">
        <f>G125*(1+L125/100)</f>
        <v>0</v>
      </c>
      <c r="N125" s="221">
        <v>7.0499999999999998E-3</v>
      </c>
      <c r="O125" s="221">
        <f>ROUND(E125*N125,5)</f>
        <v>1.41E-2</v>
      </c>
      <c r="P125" s="221">
        <v>0</v>
      </c>
      <c r="Q125" s="221">
        <f>ROUND(E125*P125,5)</f>
        <v>0</v>
      </c>
      <c r="R125" s="221"/>
      <c r="S125" s="221"/>
      <c r="T125" s="222">
        <v>0.32500000000000001</v>
      </c>
      <c r="U125" s="221">
        <f>ROUND(E125*T125,2)</f>
        <v>0.65</v>
      </c>
      <c r="V125" s="211"/>
      <c r="W125" s="211"/>
      <c r="X125" s="211"/>
      <c r="Y125" s="211"/>
      <c r="Z125" s="211"/>
      <c r="AA125" s="211"/>
      <c r="AB125" s="211"/>
      <c r="AC125" s="211"/>
      <c r="AD125" s="211"/>
      <c r="AE125" s="211" t="s">
        <v>101</v>
      </c>
      <c r="AF125" s="211"/>
      <c r="AG125" s="211"/>
      <c r="AH125" s="211"/>
      <c r="AI125" s="211"/>
      <c r="AJ125" s="211"/>
      <c r="AK125" s="211"/>
      <c r="AL125" s="211"/>
      <c r="AM125" s="211"/>
      <c r="AN125" s="211"/>
      <c r="AO125" s="211"/>
      <c r="AP125" s="211"/>
      <c r="AQ125" s="211"/>
      <c r="AR125" s="211"/>
      <c r="AS125" s="211"/>
      <c r="AT125" s="211"/>
      <c r="AU125" s="211"/>
      <c r="AV125" s="211"/>
      <c r="AW125" s="211"/>
      <c r="AX125" s="211"/>
      <c r="AY125" s="211"/>
      <c r="AZ125" s="211"/>
      <c r="BA125" s="211"/>
      <c r="BB125" s="211"/>
      <c r="BC125" s="211"/>
      <c r="BD125" s="211"/>
      <c r="BE125" s="211"/>
      <c r="BF125" s="211"/>
      <c r="BG125" s="211"/>
      <c r="BH125" s="211"/>
    </row>
    <row r="126" spans="1:60" ht="22.5" outlineLevel="1" x14ac:dyDescent="0.2">
      <c r="A126" s="212"/>
      <c r="B126" s="219"/>
      <c r="C126" s="271" t="s">
        <v>242</v>
      </c>
      <c r="D126" s="224"/>
      <c r="E126" s="230">
        <v>1</v>
      </c>
      <c r="F126" s="234"/>
      <c r="G126" s="234"/>
      <c r="H126" s="234"/>
      <c r="I126" s="234"/>
      <c r="J126" s="234"/>
      <c r="K126" s="234"/>
      <c r="L126" s="234"/>
      <c r="M126" s="234"/>
      <c r="N126" s="221"/>
      <c r="O126" s="221"/>
      <c r="P126" s="221"/>
      <c r="Q126" s="221"/>
      <c r="R126" s="221"/>
      <c r="S126" s="221"/>
      <c r="T126" s="222"/>
      <c r="U126" s="221"/>
      <c r="V126" s="211"/>
      <c r="W126" s="211"/>
      <c r="X126" s="211"/>
      <c r="Y126" s="211"/>
      <c r="Z126" s="211"/>
      <c r="AA126" s="211"/>
      <c r="AB126" s="211"/>
      <c r="AC126" s="211"/>
      <c r="AD126" s="211"/>
      <c r="AE126" s="211" t="s">
        <v>105</v>
      </c>
      <c r="AF126" s="211">
        <v>0</v>
      </c>
      <c r="AG126" s="211"/>
      <c r="AH126" s="211"/>
      <c r="AI126" s="211"/>
      <c r="AJ126" s="211"/>
      <c r="AK126" s="211"/>
      <c r="AL126" s="211"/>
      <c r="AM126" s="211"/>
      <c r="AN126" s="211"/>
      <c r="AO126" s="211"/>
      <c r="AP126" s="211"/>
      <c r="AQ126" s="211"/>
      <c r="AR126" s="211"/>
      <c r="AS126" s="211"/>
      <c r="AT126" s="211"/>
      <c r="AU126" s="211"/>
      <c r="AV126" s="211"/>
      <c r="AW126" s="211"/>
      <c r="AX126" s="211"/>
      <c r="AY126" s="211"/>
      <c r="AZ126" s="211"/>
      <c r="BA126" s="211"/>
      <c r="BB126" s="211"/>
      <c r="BC126" s="211"/>
      <c r="BD126" s="211"/>
      <c r="BE126" s="211"/>
      <c r="BF126" s="211"/>
      <c r="BG126" s="211"/>
      <c r="BH126" s="211"/>
    </row>
    <row r="127" spans="1:60" ht="22.5" outlineLevel="1" x14ac:dyDescent="0.2">
      <c r="A127" s="212"/>
      <c r="B127" s="219"/>
      <c r="C127" s="271" t="s">
        <v>243</v>
      </c>
      <c r="D127" s="224"/>
      <c r="E127" s="230">
        <v>1</v>
      </c>
      <c r="F127" s="234"/>
      <c r="G127" s="234"/>
      <c r="H127" s="234"/>
      <c r="I127" s="234"/>
      <c r="J127" s="234"/>
      <c r="K127" s="234"/>
      <c r="L127" s="234"/>
      <c r="M127" s="234"/>
      <c r="N127" s="221"/>
      <c r="O127" s="221"/>
      <c r="P127" s="221"/>
      <c r="Q127" s="221"/>
      <c r="R127" s="221"/>
      <c r="S127" s="221"/>
      <c r="T127" s="222"/>
      <c r="U127" s="221"/>
      <c r="V127" s="211"/>
      <c r="W127" s="211"/>
      <c r="X127" s="211"/>
      <c r="Y127" s="211"/>
      <c r="Z127" s="211"/>
      <c r="AA127" s="211"/>
      <c r="AB127" s="211"/>
      <c r="AC127" s="211"/>
      <c r="AD127" s="211"/>
      <c r="AE127" s="211" t="s">
        <v>105</v>
      </c>
      <c r="AF127" s="211">
        <v>0</v>
      </c>
      <c r="AG127" s="211"/>
      <c r="AH127" s="211"/>
      <c r="AI127" s="211"/>
      <c r="AJ127" s="211"/>
      <c r="AK127" s="211"/>
      <c r="AL127" s="211"/>
      <c r="AM127" s="211"/>
      <c r="AN127" s="211"/>
      <c r="AO127" s="211"/>
      <c r="AP127" s="211"/>
      <c r="AQ127" s="211"/>
      <c r="AR127" s="211"/>
      <c r="AS127" s="211"/>
      <c r="AT127" s="211"/>
      <c r="AU127" s="211"/>
      <c r="AV127" s="211"/>
      <c r="AW127" s="211"/>
      <c r="AX127" s="211"/>
      <c r="AY127" s="211"/>
      <c r="AZ127" s="211"/>
      <c r="BA127" s="211"/>
      <c r="BB127" s="211"/>
      <c r="BC127" s="211"/>
      <c r="BD127" s="211"/>
      <c r="BE127" s="211"/>
      <c r="BF127" s="211"/>
      <c r="BG127" s="211"/>
      <c r="BH127" s="211"/>
    </row>
    <row r="128" spans="1:60" ht="22.5" outlineLevel="1" x14ac:dyDescent="0.2">
      <c r="A128" s="212">
        <v>42</v>
      </c>
      <c r="B128" s="219" t="s">
        <v>244</v>
      </c>
      <c r="C128" s="269" t="s">
        <v>245</v>
      </c>
      <c r="D128" s="221" t="s">
        <v>128</v>
      </c>
      <c r="E128" s="228">
        <v>27</v>
      </c>
      <c r="F128" s="233">
        <f>H128+J128</f>
        <v>0</v>
      </c>
      <c r="G128" s="234">
        <f>ROUND(E128*F128,2)</f>
        <v>0</v>
      </c>
      <c r="H128" s="234"/>
      <c r="I128" s="234">
        <f>ROUND(E128*H128,2)</f>
        <v>0</v>
      </c>
      <c r="J128" s="234"/>
      <c r="K128" s="234">
        <f>ROUND(E128*J128,2)</f>
        <v>0</v>
      </c>
      <c r="L128" s="234">
        <v>12</v>
      </c>
      <c r="M128" s="234">
        <f>G128*(1+L128/100)</f>
        <v>0</v>
      </c>
      <c r="N128" s="221">
        <v>1E-4</v>
      </c>
      <c r="O128" s="221">
        <f>ROUND(E128*N128,5)</f>
        <v>2.7000000000000001E-3</v>
      </c>
      <c r="P128" s="221">
        <v>0</v>
      </c>
      <c r="Q128" s="221">
        <f>ROUND(E128*P128,5)</f>
        <v>0</v>
      </c>
      <c r="R128" s="221"/>
      <c r="S128" s="221"/>
      <c r="T128" s="222">
        <v>0.05</v>
      </c>
      <c r="U128" s="221">
        <f>ROUND(E128*T128,2)</f>
        <v>1.35</v>
      </c>
      <c r="V128" s="211"/>
      <c r="W128" s="211"/>
      <c r="X128" s="211"/>
      <c r="Y128" s="211"/>
      <c r="Z128" s="211"/>
      <c r="AA128" s="211"/>
      <c r="AB128" s="211"/>
      <c r="AC128" s="211"/>
      <c r="AD128" s="211"/>
      <c r="AE128" s="211" t="s">
        <v>101</v>
      </c>
      <c r="AF128" s="211"/>
      <c r="AG128" s="211"/>
      <c r="AH128" s="211"/>
      <c r="AI128" s="211"/>
      <c r="AJ128" s="211"/>
      <c r="AK128" s="211"/>
      <c r="AL128" s="211"/>
      <c r="AM128" s="211"/>
      <c r="AN128" s="211"/>
      <c r="AO128" s="211"/>
      <c r="AP128" s="211"/>
      <c r="AQ128" s="211"/>
      <c r="AR128" s="211"/>
      <c r="AS128" s="211"/>
      <c r="AT128" s="211"/>
      <c r="AU128" s="211"/>
      <c r="AV128" s="211"/>
      <c r="AW128" s="211"/>
      <c r="AX128" s="211"/>
      <c r="AY128" s="211"/>
      <c r="AZ128" s="211"/>
      <c r="BA128" s="211"/>
      <c r="BB128" s="211"/>
      <c r="BC128" s="211"/>
      <c r="BD128" s="211"/>
      <c r="BE128" s="211"/>
      <c r="BF128" s="211"/>
      <c r="BG128" s="211"/>
      <c r="BH128" s="211"/>
    </row>
    <row r="129" spans="1:60" ht="22.5" outlineLevel="1" x14ac:dyDescent="0.2">
      <c r="A129" s="212"/>
      <c r="B129" s="219"/>
      <c r="C129" s="271" t="s">
        <v>246</v>
      </c>
      <c r="D129" s="224"/>
      <c r="E129" s="230">
        <v>27</v>
      </c>
      <c r="F129" s="234"/>
      <c r="G129" s="234"/>
      <c r="H129" s="234"/>
      <c r="I129" s="234"/>
      <c r="J129" s="234"/>
      <c r="K129" s="234"/>
      <c r="L129" s="234"/>
      <c r="M129" s="234"/>
      <c r="N129" s="221"/>
      <c r="O129" s="221"/>
      <c r="P129" s="221"/>
      <c r="Q129" s="221"/>
      <c r="R129" s="221"/>
      <c r="S129" s="221"/>
      <c r="T129" s="222"/>
      <c r="U129" s="221"/>
      <c r="V129" s="211"/>
      <c r="W129" s="211"/>
      <c r="X129" s="211"/>
      <c r="Y129" s="211"/>
      <c r="Z129" s="211"/>
      <c r="AA129" s="211"/>
      <c r="AB129" s="211"/>
      <c r="AC129" s="211"/>
      <c r="AD129" s="211"/>
      <c r="AE129" s="211" t="s">
        <v>105</v>
      </c>
      <c r="AF129" s="211">
        <v>0</v>
      </c>
      <c r="AG129" s="211"/>
      <c r="AH129" s="211"/>
      <c r="AI129" s="211"/>
      <c r="AJ129" s="211"/>
      <c r="AK129" s="211"/>
      <c r="AL129" s="211"/>
      <c r="AM129" s="211"/>
      <c r="AN129" s="211"/>
      <c r="AO129" s="211"/>
      <c r="AP129" s="211"/>
      <c r="AQ129" s="211"/>
      <c r="AR129" s="211"/>
      <c r="AS129" s="211"/>
      <c r="AT129" s="211"/>
      <c r="AU129" s="211"/>
      <c r="AV129" s="211"/>
      <c r="AW129" s="211"/>
      <c r="AX129" s="211"/>
      <c r="AY129" s="211"/>
      <c r="AZ129" s="211"/>
      <c r="BA129" s="211"/>
      <c r="BB129" s="211"/>
      <c r="BC129" s="211"/>
      <c r="BD129" s="211"/>
      <c r="BE129" s="211"/>
      <c r="BF129" s="211"/>
      <c r="BG129" s="211"/>
      <c r="BH129" s="211"/>
    </row>
    <row r="130" spans="1:60" ht="22.5" outlineLevel="1" x14ac:dyDescent="0.2">
      <c r="A130" s="212">
        <v>43</v>
      </c>
      <c r="B130" s="219" t="s">
        <v>247</v>
      </c>
      <c r="C130" s="269" t="s">
        <v>248</v>
      </c>
      <c r="D130" s="221" t="s">
        <v>128</v>
      </c>
      <c r="E130" s="228">
        <v>151</v>
      </c>
      <c r="F130" s="233">
        <f>H130+J130</f>
        <v>0</v>
      </c>
      <c r="G130" s="234">
        <f>ROUND(E130*F130,2)</f>
        <v>0</v>
      </c>
      <c r="H130" s="234"/>
      <c r="I130" s="234">
        <f>ROUND(E130*H130,2)</f>
        <v>0</v>
      </c>
      <c r="J130" s="234"/>
      <c r="K130" s="234">
        <f>ROUND(E130*J130,2)</f>
        <v>0</v>
      </c>
      <c r="L130" s="234">
        <v>12</v>
      </c>
      <c r="M130" s="234">
        <f>G130*(1+L130/100)</f>
        <v>0</v>
      </c>
      <c r="N130" s="221">
        <v>0</v>
      </c>
      <c r="O130" s="221">
        <f>ROUND(E130*N130,5)</f>
        <v>0</v>
      </c>
      <c r="P130" s="221">
        <v>0</v>
      </c>
      <c r="Q130" s="221">
        <f>ROUND(E130*P130,5)</f>
        <v>0</v>
      </c>
      <c r="R130" s="221"/>
      <c r="S130" s="221"/>
      <c r="T130" s="222">
        <v>0.02</v>
      </c>
      <c r="U130" s="221">
        <f>ROUND(E130*T130,2)</f>
        <v>3.02</v>
      </c>
      <c r="V130" s="211"/>
      <c r="W130" s="211"/>
      <c r="X130" s="211"/>
      <c r="Y130" s="211"/>
      <c r="Z130" s="211"/>
      <c r="AA130" s="211"/>
      <c r="AB130" s="211"/>
      <c r="AC130" s="211"/>
      <c r="AD130" s="211"/>
      <c r="AE130" s="211" t="s">
        <v>101</v>
      </c>
      <c r="AF130" s="211"/>
      <c r="AG130" s="211"/>
      <c r="AH130" s="211"/>
      <c r="AI130" s="211"/>
      <c r="AJ130" s="211"/>
      <c r="AK130" s="211"/>
      <c r="AL130" s="211"/>
      <c r="AM130" s="211"/>
      <c r="AN130" s="211"/>
      <c r="AO130" s="211"/>
      <c r="AP130" s="211"/>
      <c r="AQ130" s="211"/>
      <c r="AR130" s="211"/>
      <c r="AS130" s="211"/>
      <c r="AT130" s="211"/>
      <c r="AU130" s="211"/>
      <c r="AV130" s="211"/>
      <c r="AW130" s="211"/>
      <c r="AX130" s="211"/>
      <c r="AY130" s="211"/>
      <c r="AZ130" s="211"/>
      <c r="BA130" s="211"/>
      <c r="BB130" s="211"/>
      <c r="BC130" s="211"/>
      <c r="BD130" s="211"/>
      <c r="BE130" s="211"/>
      <c r="BF130" s="211"/>
      <c r="BG130" s="211"/>
      <c r="BH130" s="211"/>
    </row>
    <row r="131" spans="1:60" outlineLevel="1" x14ac:dyDescent="0.2">
      <c r="A131" s="212"/>
      <c r="B131" s="219"/>
      <c r="C131" s="270" t="s">
        <v>249</v>
      </c>
      <c r="D131" s="223"/>
      <c r="E131" s="229"/>
      <c r="F131" s="235"/>
      <c r="G131" s="236"/>
      <c r="H131" s="234"/>
      <c r="I131" s="234"/>
      <c r="J131" s="234"/>
      <c r="K131" s="234"/>
      <c r="L131" s="234"/>
      <c r="M131" s="234"/>
      <c r="N131" s="221"/>
      <c r="O131" s="221"/>
      <c r="P131" s="221"/>
      <c r="Q131" s="221"/>
      <c r="R131" s="221"/>
      <c r="S131" s="221"/>
      <c r="T131" s="222"/>
      <c r="U131" s="221"/>
      <c r="V131" s="211"/>
      <c r="W131" s="211"/>
      <c r="X131" s="211"/>
      <c r="Y131" s="211"/>
      <c r="Z131" s="211"/>
      <c r="AA131" s="211"/>
      <c r="AB131" s="211"/>
      <c r="AC131" s="211"/>
      <c r="AD131" s="211"/>
      <c r="AE131" s="211" t="s">
        <v>103</v>
      </c>
      <c r="AF131" s="211"/>
      <c r="AG131" s="211"/>
      <c r="AH131" s="211"/>
      <c r="AI131" s="211"/>
      <c r="AJ131" s="211"/>
      <c r="AK131" s="211"/>
      <c r="AL131" s="211"/>
      <c r="AM131" s="211"/>
      <c r="AN131" s="211"/>
      <c r="AO131" s="211"/>
      <c r="AP131" s="211"/>
      <c r="AQ131" s="211"/>
      <c r="AR131" s="211"/>
      <c r="AS131" s="211"/>
      <c r="AT131" s="211"/>
      <c r="AU131" s="211"/>
      <c r="AV131" s="211"/>
      <c r="AW131" s="211"/>
      <c r="AX131" s="211"/>
      <c r="AY131" s="211"/>
      <c r="AZ131" s="211"/>
      <c r="BA131" s="214" t="str">
        <f>C131</f>
        <v>hřeben: 41,3/0,4=103,25 ks, nároží: 9,6*2/0,4=48 ks</v>
      </c>
      <c r="BB131" s="211"/>
      <c r="BC131" s="211"/>
      <c r="BD131" s="211"/>
      <c r="BE131" s="211"/>
      <c r="BF131" s="211"/>
      <c r="BG131" s="211"/>
      <c r="BH131" s="211"/>
    </row>
    <row r="132" spans="1:60" outlineLevel="1" x14ac:dyDescent="0.2">
      <c r="A132" s="212"/>
      <c r="B132" s="219"/>
      <c r="C132" s="271" t="s">
        <v>250</v>
      </c>
      <c r="D132" s="224"/>
      <c r="E132" s="230">
        <v>103</v>
      </c>
      <c r="F132" s="234"/>
      <c r="G132" s="234"/>
      <c r="H132" s="234"/>
      <c r="I132" s="234"/>
      <c r="J132" s="234"/>
      <c r="K132" s="234"/>
      <c r="L132" s="234"/>
      <c r="M132" s="234"/>
      <c r="N132" s="221"/>
      <c r="O132" s="221"/>
      <c r="P132" s="221"/>
      <c r="Q132" s="221"/>
      <c r="R132" s="221"/>
      <c r="S132" s="221"/>
      <c r="T132" s="222"/>
      <c r="U132" s="221"/>
      <c r="V132" s="211"/>
      <c r="W132" s="211"/>
      <c r="X132" s="211"/>
      <c r="Y132" s="211"/>
      <c r="Z132" s="211"/>
      <c r="AA132" s="211"/>
      <c r="AB132" s="211"/>
      <c r="AC132" s="211"/>
      <c r="AD132" s="211"/>
      <c r="AE132" s="211" t="s">
        <v>105</v>
      </c>
      <c r="AF132" s="211">
        <v>0</v>
      </c>
      <c r="AG132" s="211"/>
      <c r="AH132" s="211"/>
      <c r="AI132" s="211"/>
      <c r="AJ132" s="211"/>
      <c r="AK132" s="211"/>
      <c r="AL132" s="211"/>
      <c r="AM132" s="211"/>
      <c r="AN132" s="211"/>
      <c r="AO132" s="211"/>
      <c r="AP132" s="211"/>
      <c r="AQ132" s="211"/>
      <c r="AR132" s="211"/>
      <c r="AS132" s="211"/>
      <c r="AT132" s="211"/>
      <c r="AU132" s="211"/>
      <c r="AV132" s="211"/>
      <c r="AW132" s="211"/>
      <c r="AX132" s="211"/>
      <c r="AY132" s="211"/>
      <c r="AZ132" s="211"/>
      <c r="BA132" s="211"/>
      <c r="BB132" s="211"/>
      <c r="BC132" s="211"/>
      <c r="BD132" s="211"/>
      <c r="BE132" s="211"/>
      <c r="BF132" s="211"/>
      <c r="BG132" s="211"/>
      <c r="BH132" s="211"/>
    </row>
    <row r="133" spans="1:60" outlineLevel="1" x14ac:dyDescent="0.2">
      <c r="A133" s="212"/>
      <c r="B133" s="219"/>
      <c r="C133" s="271" t="s">
        <v>251</v>
      </c>
      <c r="D133" s="224"/>
      <c r="E133" s="230">
        <v>48</v>
      </c>
      <c r="F133" s="234"/>
      <c r="G133" s="234"/>
      <c r="H133" s="234"/>
      <c r="I133" s="234"/>
      <c r="J133" s="234"/>
      <c r="K133" s="234"/>
      <c r="L133" s="234"/>
      <c r="M133" s="234"/>
      <c r="N133" s="221"/>
      <c r="O133" s="221"/>
      <c r="P133" s="221"/>
      <c r="Q133" s="221"/>
      <c r="R133" s="221"/>
      <c r="S133" s="221"/>
      <c r="T133" s="222"/>
      <c r="U133" s="221"/>
      <c r="V133" s="211"/>
      <c r="W133" s="211"/>
      <c r="X133" s="211"/>
      <c r="Y133" s="211"/>
      <c r="Z133" s="211"/>
      <c r="AA133" s="211"/>
      <c r="AB133" s="211"/>
      <c r="AC133" s="211"/>
      <c r="AD133" s="211"/>
      <c r="AE133" s="211" t="s">
        <v>105</v>
      </c>
      <c r="AF133" s="211">
        <v>0</v>
      </c>
      <c r="AG133" s="211"/>
      <c r="AH133" s="211"/>
      <c r="AI133" s="211"/>
      <c r="AJ133" s="211"/>
      <c r="AK133" s="211"/>
      <c r="AL133" s="211"/>
      <c r="AM133" s="211"/>
      <c r="AN133" s="211"/>
      <c r="AO133" s="211"/>
      <c r="AP133" s="211"/>
      <c r="AQ133" s="211"/>
      <c r="AR133" s="211"/>
      <c r="AS133" s="211"/>
      <c r="AT133" s="211"/>
      <c r="AU133" s="211"/>
      <c r="AV133" s="211"/>
      <c r="AW133" s="211"/>
      <c r="AX133" s="211"/>
      <c r="AY133" s="211"/>
      <c r="AZ133" s="211"/>
      <c r="BA133" s="211"/>
      <c r="BB133" s="211"/>
      <c r="BC133" s="211"/>
      <c r="BD133" s="211"/>
      <c r="BE133" s="211"/>
      <c r="BF133" s="211"/>
      <c r="BG133" s="211"/>
      <c r="BH133" s="211"/>
    </row>
    <row r="134" spans="1:60" ht="22.5" outlineLevel="1" x14ac:dyDescent="0.2">
      <c r="A134" s="212">
        <v>44</v>
      </c>
      <c r="B134" s="219" t="s">
        <v>252</v>
      </c>
      <c r="C134" s="269" t="s">
        <v>253</v>
      </c>
      <c r="D134" s="221" t="s">
        <v>119</v>
      </c>
      <c r="E134" s="228">
        <v>76.8</v>
      </c>
      <c r="F134" s="233">
        <f>H134+J134</f>
        <v>0</v>
      </c>
      <c r="G134" s="234">
        <f>ROUND(E134*F134,2)</f>
        <v>0</v>
      </c>
      <c r="H134" s="234"/>
      <c r="I134" s="234">
        <f>ROUND(E134*H134,2)</f>
        <v>0</v>
      </c>
      <c r="J134" s="234"/>
      <c r="K134" s="234">
        <f>ROUND(E134*J134,2)</f>
        <v>0</v>
      </c>
      <c r="L134" s="234">
        <v>12</v>
      </c>
      <c r="M134" s="234">
        <f>G134*(1+L134/100)</f>
        <v>0</v>
      </c>
      <c r="N134" s="221">
        <v>2.0000000000000002E-5</v>
      </c>
      <c r="O134" s="221">
        <f>ROUND(E134*N134,5)</f>
        <v>1.5399999999999999E-3</v>
      </c>
      <c r="P134" s="221">
        <v>0</v>
      </c>
      <c r="Q134" s="221">
        <f>ROUND(E134*P134,5)</f>
        <v>0</v>
      </c>
      <c r="R134" s="221"/>
      <c r="S134" s="221"/>
      <c r="T134" s="222">
        <v>0.35</v>
      </c>
      <c r="U134" s="221">
        <f>ROUND(E134*T134,2)</f>
        <v>26.88</v>
      </c>
      <c r="V134" s="211"/>
      <c r="W134" s="211"/>
      <c r="X134" s="211"/>
      <c r="Y134" s="211"/>
      <c r="Z134" s="211"/>
      <c r="AA134" s="211"/>
      <c r="AB134" s="211"/>
      <c r="AC134" s="211"/>
      <c r="AD134" s="211"/>
      <c r="AE134" s="211" t="s">
        <v>101</v>
      </c>
      <c r="AF134" s="211"/>
      <c r="AG134" s="211"/>
      <c r="AH134" s="211"/>
      <c r="AI134" s="211"/>
      <c r="AJ134" s="211"/>
      <c r="AK134" s="211"/>
      <c r="AL134" s="211"/>
      <c r="AM134" s="211"/>
      <c r="AN134" s="211"/>
      <c r="AO134" s="211"/>
      <c r="AP134" s="211"/>
      <c r="AQ134" s="211"/>
      <c r="AR134" s="211"/>
      <c r="AS134" s="211"/>
      <c r="AT134" s="211"/>
      <c r="AU134" s="211"/>
      <c r="AV134" s="211"/>
      <c r="AW134" s="211"/>
      <c r="AX134" s="211"/>
      <c r="AY134" s="211"/>
      <c r="AZ134" s="211"/>
      <c r="BA134" s="211"/>
      <c r="BB134" s="211"/>
      <c r="BC134" s="211"/>
      <c r="BD134" s="211"/>
      <c r="BE134" s="211"/>
      <c r="BF134" s="211"/>
      <c r="BG134" s="211"/>
      <c r="BH134" s="211"/>
    </row>
    <row r="135" spans="1:60" ht="22.5" outlineLevel="1" x14ac:dyDescent="0.2">
      <c r="A135" s="212"/>
      <c r="B135" s="219"/>
      <c r="C135" s="271" t="s">
        <v>254</v>
      </c>
      <c r="D135" s="224"/>
      <c r="E135" s="230">
        <v>76.8</v>
      </c>
      <c r="F135" s="234"/>
      <c r="G135" s="234"/>
      <c r="H135" s="234"/>
      <c r="I135" s="234"/>
      <c r="J135" s="234"/>
      <c r="K135" s="234"/>
      <c r="L135" s="234"/>
      <c r="M135" s="234"/>
      <c r="N135" s="221"/>
      <c r="O135" s="221"/>
      <c r="P135" s="221"/>
      <c r="Q135" s="221"/>
      <c r="R135" s="221"/>
      <c r="S135" s="221"/>
      <c r="T135" s="222"/>
      <c r="U135" s="221"/>
      <c r="V135" s="211"/>
      <c r="W135" s="211"/>
      <c r="X135" s="211"/>
      <c r="Y135" s="211"/>
      <c r="Z135" s="211"/>
      <c r="AA135" s="211"/>
      <c r="AB135" s="211"/>
      <c r="AC135" s="211"/>
      <c r="AD135" s="211"/>
      <c r="AE135" s="211" t="s">
        <v>105</v>
      </c>
      <c r="AF135" s="211">
        <v>0</v>
      </c>
      <c r="AG135" s="211"/>
      <c r="AH135" s="211"/>
      <c r="AI135" s="211"/>
      <c r="AJ135" s="211"/>
      <c r="AK135" s="211"/>
      <c r="AL135" s="211"/>
      <c r="AM135" s="211"/>
      <c r="AN135" s="211"/>
      <c r="AO135" s="211"/>
      <c r="AP135" s="211"/>
      <c r="AQ135" s="211"/>
      <c r="AR135" s="211"/>
      <c r="AS135" s="211"/>
      <c r="AT135" s="211"/>
      <c r="AU135" s="211"/>
      <c r="AV135" s="211"/>
      <c r="AW135" s="211"/>
      <c r="AX135" s="211"/>
      <c r="AY135" s="211"/>
      <c r="AZ135" s="211"/>
      <c r="BA135" s="211"/>
      <c r="BB135" s="211"/>
      <c r="BC135" s="211"/>
      <c r="BD135" s="211"/>
      <c r="BE135" s="211"/>
      <c r="BF135" s="211"/>
      <c r="BG135" s="211"/>
      <c r="BH135" s="211"/>
    </row>
    <row r="136" spans="1:60" ht="33.75" outlineLevel="1" x14ac:dyDescent="0.2">
      <c r="A136" s="212">
        <v>45</v>
      </c>
      <c r="B136" s="219" t="s">
        <v>255</v>
      </c>
      <c r="C136" s="269" t="s">
        <v>256</v>
      </c>
      <c r="D136" s="221" t="s">
        <v>128</v>
      </c>
      <c r="E136" s="228">
        <v>19</v>
      </c>
      <c r="F136" s="233">
        <f>H136+J136</f>
        <v>0</v>
      </c>
      <c r="G136" s="234">
        <f>ROUND(E136*F136,2)</f>
        <v>0</v>
      </c>
      <c r="H136" s="234"/>
      <c r="I136" s="234">
        <f>ROUND(E136*H136,2)</f>
        <v>0</v>
      </c>
      <c r="J136" s="234"/>
      <c r="K136" s="234">
        <f>ROUND(E136*J136,2)</f>
        <v>0</v>
      </c>
      <c r="L136" s="234">
        <v>12</v>
      </c>
      <c r="M136" s="234">
        <f>G136*(1+L136/100)</f>
        <v>0</v>
      </c>
      <c r="N136" s="221">
        <v>2.3700000000000001E-3</v>
      </c>
      <c r="O136" s="221">
        <f>ROUND(E136*N136,5)</f>
        <v>4.5030000000000001E-2</v>
      </c>
      <c r="P136" s="221">
        <v>0</v>
      </c>
      <c r="Q136" s="221">
        <f>ROUND(E136*P136,5)</f>
        <v>0</v>
      </c>
      <c r="R136" s="221"/>
      <c r="S136" s="221"/>
      <c r="T136" s="222">
        <v>0.25</v>
      </c>
      <c r="U136" s="221">
        <f>ROUND(E136*T136,2)</f>
        <v>4.75</v>
      </c>
      <c r="V136" s="211"/>
      <c r="W136" s="211"/>
      <c r="X136" s="211"/>
      <c r="Y136" s="211"/>
      <c r="Z136" s="211"/>
      <c r="AA136" s="211"/>
      <c r="AB136" s="211"/>
      <c r="AC136" s="211"/>
      <c r="AD136" s="211"/>
      <c r="AE136" s="211" t="s">
        <v>101</v>
      </c>
      <c r="AF136" s="211"/>
      <c r="AG136" s="211"/>
      <c r="AH136" s="211"/>
      <c r="AI136" s="211"/>
      <c r="AJ136" s="211"/>
      <c r="AK136" s="211"/>
      <c r="AL136" s="211"/>
      <c r="AM136" s="211"/>
      <c r="AN136" s="211"/>
      <c r="AO136" s="211"/>
      <c r="AP136" s="211"/>
      <c r="AQ136" s="211"/>
      <c r="AR136" s="211"/>
      <c r="AS136" s="211"/>
      <c r="AT136" s="211"/>
      <c r="AU136" s="211"/>
      <c r="AV136" s="211"/>
      <c r="AW136" s="211"/>
      <c r="AX136" s="211"/>
      <c r="AY136" s="211"/>
      <c r="AZ136" s="211"/>
      <c r="BA136" s="211"/>
      <c r="BB136" s="211"/>
      <c r="BC136" s="211"/>
      <c r="BD136" s="211"/>
      <c r="BE136" s="211"/>
      <c r="BF136" s="211"/>
      <c r="BG136" s="211"/>
      <c r="BH136" s="211"/>
    </row>
    <row r="137" spans="1:60" outlineLevel="1" x14ac:dyDescent="0.2">
      <c r="A137" s="212"/>
      <c r="B137" s="219"/>
      <c r="C137" s="271" t="s">
        <v>159</v>
      </c>
      <c r="D137" s="224"/>
      <c r="E137" s="230">
        <v>19</v>
      </c>
      <c r="F137" s="234"/>
      <c r="G137" s="234"/>
      <c r="H137" s="234"/>
      <c r="I137" s="234"/>
      <c r="J137" s="234"/>
      <c r="K137" s="234"/>
      <c r="L137" s="234"/>
      <c r="M137" s="234"/>
      <c r="N137" s="221"/>
      <c r="O137" s="221"/>
      <c r="P137" s="221"/>
      <c r="Q137" s="221"/>
      <c r="R137" s="221"/>
      <c r="S137" s="221"/>
      <c r="T137" s="222"/>
      <c r="U137" s="221"/>
      <c r="V137" s="211"/>
      <c r="W137" s="211"/>
      <c r="X137" s="211"/>
      <c r="Y137" s="211"/>
      <c r="Z137" s="211"/>
      <c r="AA137" s="211"/>
      <c r="AB137" s="211"/>
      <c r="AC137" s="211"/>
      <c r="AD137" s="211"/>
      <c r="AE137" s="211" t="s">
        <v>105</v>
      </c>
      <c r="AF137" s="211">
        <v>0</v>
      </c>
      <c r="AG137" s="211"/>
      <c r="AH137" s="211"/>
      <c r="AI137" s="211"/>
      <c r="AJ137" s="211"/>
      <c r="AK137" s="211"/>
      <c r="AL137" s="211"/>
      <c r="AM137" s="211"/>
      <c r="AN137" s="211"/>
      <c r="AO137" s="211"/>
      <c r="AP137" s="211"/>
      <c r="AQ137" s="211"/>
      <c r="AR137" s="211"/>
      <c r="AS137" s="211"/>
      <c r="AT137" s="211"/>
      <c r="AU137" s="211"/>
      <c r="AV137" s="211"/>
      <c r="AW137" s="211"/>
      <c r="AX137" s="211"/>
      <c r="AY137" s="211"/>
      <c r="AZ137" s="211"/>
      <c r="BA137" s="211"/>
      <c r="BB137" s="211"/>
      <c r="BC137" s="211"/>
      <c r="BD137" s="211"/>
      <c r="BE137" s="211"/>
      <c r="BF137" s="211"/>
      <c r="BG137" s="211"/>
      <c r="BH137" s="211"/>
    </row>
    <row r="138" spans="1:60" ht="22.5" outlineLevel="1" x14ac:dyDescent="0.2">
      <c r="A138" s="212">
        <v>46</v>
      </c>
      <c r="B138" s="219" t="s">
        <v>257</v>
      </c>
      <c r="C138" s="269" t="s">
        <v>258</v>
      </c>
      <c r="D138" s="221" t="s">
        <v>128</v>
      </c>
      <c r="E138" s="228">
        <v>19</v>
      </c>
      <c r="F138" s="233">
        <f>H138+J138</f>
        <v>0</v>
      </c>
      <c r="G138" s="234">
        <f>ROUND(E138*F138,2)</f>
        <v>0</v>
      </c>
      <c r="H138" s="234"/>
      <c r="I138" s="234">
        <f>ROUND(E138*H138,2)</f>
        <v>0</v>
      </c>
      <c r="J138" s="234"/>
      <c r="K138" s="234">
        <f>ROUND(E138*J138,2)</f>
        <v>0</v>
      </c>
      <c r="L138" s="234">
        <v>12</v>
      </c>
      <c r="M138" s="234">
        <f>G138*(1+L138/100)</f>
        <v>0</v>
      </c>
      <c r="N138" s="221">
        <v>2.2000000000000001E-4</v>
      </c>
      <c r="O138" s="221">
        <f>ROUND(E138*N138,5)</f>
        <v>4.1799999999999997E-3</v>
      </c>
      <c r="P138" s="221">
        <v>0</v>
      </c>
      <c r="Q138" s="221">
        <f>ROUND(E138*P138,5)</f>
        <v>0</v>
      </c>
      <c r="R138" s="221"/>
      <c r="S138" s="221"/>
      <c r="T138" s="222">
        <v>0</v>
      </c>
      <c r="U138" s="221">
        <f>ROUND(E138*T138,2)</f>
        <v>0</v>
      </c>
      <c r="V138" s="211"/>
      <c r="W138" s="211"/>
      <c r="X138" s="211"/>
      <c r="Y138" s="211"/>
      <c r="Z138" s="211"/>
      <c r="AA138" s="211"/>
      <c r="AB138" s="211"/>
      <c r="AC138" s="211"/>
      <c r="AD138" s="211"/>
      <c r="AE138" s="211" t="s">
        <v>137</v>
      </c>
      <c r="AF138" s="211"/>
      <c r="AG138" s="211"/>
      <c r="AH138" s="211"/>
      <c r="AI138" s="211"/>
      <c r="AJ138" s="211"/>
      <c r="AK138" s="211"/>
      <c r="AL138" s="211"/>
      <c r="AM138" s="211"/>
      <c r="AN138" s="211"/>
      <c r="AO138" s="211"/>
      <c r="AP138" s="211"/>
      <c r="AQ138" s="211"/>
      <c r="AR138" s="211"/>
      <c r="AS138" s="211"/>
      <c r="AT138" s="211"/>
      <c r="AU138" s="211"/>
      <c r="AV138" s="211"/>
      <c r="AW138" s="211"/>
      <c r="AX138" s="211"/>
      <c r="AY138" s="211"/>
      <c r="AZ138" s="211"/>
      <c r="BA138" s="211"/>
      <c r="BB138" s="211"/>
      <c r="BC138" s="211"/>
      <c r="BD138" s="211"/>
      <c r="BE138" s="211"/>
      <c r="BF138" s="211"/>
      <c r="BG138" s="211"/>
      <c r="BH138" s="211"/>
    </row>
    <row r="139" spans="1:60" outlineLevel="1" x14ac:dyDescent="0.2">
      <c r="A139" s="212"/>
      <c r="B139" s="219"/>
      <c r="C139" s="271" t="s">
        <v>159</v>
      </c>
      <c r="D139" s="224"/>
      <c r="E139" s="230">
        <v>19</v>
      </c>
      <c r="F139" s="234"/>
      <c r="G139" s="234"/>
      <c r="H139" s="234"/>
      <c r="I139" s="234"/>
      <c r="J139" s="234"/>
      <c r="K139" s="234"/>
      <c r="L139" s="234"/>
      <c r="M139" s="234"/>
      <c r="N139" s="221"/>
      <c r="O139" s="221"/>
      <c r="P139" s="221"/>
      <c r="Q139" s="221"/>
      <c r="R139" s="221"/>
      <c r="S139" s="221"/>
      <c r="T139" s="222"/>
      <c r="U139" s="221"/>
      <c r="V139" s="211"/>
      <c r="W139" s="211"/>
      <c r="X139" s="211"/>
      <c r="Y139" s="211"/>
      <c r="Z139" s="211"/>
      <c r="AA139" s="211"/>
      <c r="AB139" s="211"/>
      <c r="AC139" s="211"/>
      <c r="AD139" s="211"/>
      <c r="AE139" s="211" t="s">
        <v>105</v>
      </c>
      <c r="AF139" s="211">
        <v>0</v>
      </c>
      <c r="AG139" s="211"/>
      <c r="AH139" s="211"/>
      <c r="AI139" s="211"/>
      <c r="AJ139" s="211"/>
      <c r="AK139" s="211"/>
      <c r="AL139" s="211"/>
      <c r="AM139" s="211"/>
      <c r="AN139" s="211"/>
      <c r="AO139" s="211"/>
      <c r="AP139" s="211"/>
      <c r="AQ139" s="211"/>
      <c r="AR139" s="211"/>
      <c r="AS139" s="211"/>
      <c r="AT139" s="211"/>
      <c r="AU139" s="211"/>
      <c r="AV139" s="211"/>
      <c r="AW139" s="211"/>
      <c r="AX139" s="211"/>
      <c r="AY139" s="211"/>
      <c r="AZ139" s="211"/>
      <c r="BA139" s="211"/>
      <c r="BB139" s="211"/>
      <c r="BC139" s="211"/>
      <c r="BD139" s="211"/>
      <c r="BE139" s="211"/>
      <c r="BF139" s="211"/>
      <c r="BG139" s="211"/>
      <c r="BH139" s="211"/>
    </row>
    <row r="140" spans="1:60" ht="22.5" outlineLevel="1" x14ac:dyDescent="0.2">
      <c r="A140" s="212">
        <v>47</v>
      </c>
      <c r="B140" s="219" t="s">
        <v>259</v>
      </c>
      <c r="C140" s="269" t="s">
        <v>260</v>
      </c>
      <c r="D140" s="221" t="s">
        <v>128</v>
      </c>
      <c r="E140" s="228">
        <v>1</v>
      </c>
      <c r="F140" s="233">
        <f>H140+J140</f>
        <v>0</v>
      </c>
      <c r="G140" s="234">
        <f>ROUND(E140*F140,2)</f>
        <v>0</v>
      </c>
      <c r="H140" s="234"/>
      <c r="I140" s="234">
        <f>ROUND(E140*H140,2)</f>
        <v>0</v>
      </c>
      <c r="J140" s="234"/>
      <c r="K140" s="234">
        <f>ROUND(E140*J140,2)</f>
        <v>0</v>
      </c>
      <c r="L140" s="234">
        <v>12</v>
      </c>
      <c r="M140" s="234">
        <f>G140*(1+L140/100)</f>
        <v>0</v>
      </c>
      <c r="N140" s="221">
        <v>7.0000000000000001E-3</v>
      </c>
      <c r="O140" s="221">
        <f>ROUND(E140*N140,5)</f>
        <v>7.0000000000000001E-3</v>
      </c>
      <c r="P140" s="221">
        <v>0</v>
      </c>
      <c r="Q140" s="221">
        <f>ROUND(E140*P140,5)</f>
        <v>0</v>
      </c>
      <c r="R140" s="221"/>
      <c r="S140" s="221"/>
      <c r="T140" s="222">
        <v>0.1</v>
      </c>
      <c r="U140" s="221">
        <f>ROUND(E140*T140,2)</f>
        <v>0.1</v>
      </c>
      <c r="V140" s="211"/>
      <c r="W140" s="211"/>
      <c r="X140" s="211"/>
      <c r="Y140" s="211"/>
      <c r="Z140" s="211"/>
      <c r="AA140" s="211"/>
      <c r="AB140" s="211"/>
      <c r="AC140" s="211"/>
      <c r="AD140" s="211"/>
      <c r="AE140" s="211" t="s">
        <v>101</v>
      </c>
      <c r="AF140" s="211"/>
      <c r="AG140" s="211"/>
      <c r="AH140" s="211"/>
      <c r="AI140" s="211"/>
      <c r="AJ140" s="211"/>
      <c r="AK140" s="211"/>
      <c r="AL140" s="211"/>
      <c r="AM140" s="211"/>
      <c r="AN140" s="211"/>
      <c r="AO140" s="211"/>
      <c r="AP140" s="211"/>
      <c r="AQ140" s="211"/>
      <c r="AR140" s="211"/>
      <c r="AS140" s="211"/>
      <c r="AT140" s="211"/>
      <c r="AU140" s="211"/>
      <c r="AV140" s="211"/>
      <c r="AW140" s="211"/>
      <c r="AX140" s="211"/>
      <c r="AY140" s="211"/>
      <c r="AZ140" s="211"/>
      <c r="BA140" s="211"/>
      <c r="BB140" s="211"/>
      <c r="BC140" s="211"/>
      <c r="BD140" s="211"/>
      <c r="BE140" s="211"/>
      <c r="BF140" s="211"/>
      <c r="BG140" s="211"/>
      <c r="BH140" s="211"/>
    </row>
    <row r="141" spans="1:60" outlineLevel="1" x14ac:dyDescent="0.2">
      <c r="A141" s="212"/>
      <c r="B141" s="219"/>
      <c r="C141" s="271" t="s">
        <v>195</v>
      </c>
      <c r="D141" s="224"/>
      <c r="E141" s="230">
        <v>1</v>
      </c>
      <c r="F141" s="234"/>
      <c r="G141" s="234"/>
      <c r="H141" s="234"/>
      <c r="I141" s="234"/>
      <c r="J141" s="234"/>
      <c r="K141" s="234"/>
      <c r="L141" s="234"/>
      <c r="M141" s="234"/>
      <c r="N141" s="221"/>
      <c r="O141" s="221"/>
      <c r="P141" s="221"/>
      <c r="Q141" s="221"/>
      <c r="R141" s="221"/>
      <c r="S141" s="221"/>
      <c r="T141" s="222"/>
      <c r="U141" s="221"/>
      <c r="V141" s="211"/>
      <c r="W141" s="211"/>
      <c r="X141" s="211"/>
      <c r="Y141" s="211"/>
      <c r="Z141" s="211"/>
      <c r="AA141" s="211"/>
      <c r="AB141" s="211"/>
      <c r="AC141" s="211"/>
      <c r="AD141" s="211"/>
      <c r="AE141" s="211" t="s">
        <v>105</v>
      </c>
      <c r="AF141" s="211">
        <v>0</v>
      </c>
      <c r="AG141" s="211"/>
      <c r="AH141" s="211"/>
      <c r="AI141" s="211"/>
      <c r="AJ141" s="211"/>
      <c r="AK141" s="211"/>
      <c r="AL141" s="211"/>
      <c r="AM141" s="211"/>
      <c r="AN141" s="211"/>
      <c r="AO141" s="211"/>
      <c r="AP141" s="211"/>
      <c r="AQ141" s="211"/>
      <c r="AR141" s="211"/>
      <c r="AS141" s="211"/>
      <c r="AT141" s="211"/>
      <c r="AU141" s="211"/>
      <c r="AV141" s="211"/>
      <c r="AW141" s="211"/>
      <c r="AX141" s="211"/>
      <c r="AY141" s="211"/>
      <c r="AZ141" s="211"/>
      <c r="BA141" s="211"/>
      <c r="BB141" s="211"/>
      <c r="BC141" s="211"/>
      <c r="BD141" s="211"/>
      <c r="BE141" s="211"/>
      <c r="BF141" s="211"/>
      <c r="BG141" s="211"/>
      <c r="BH141" s="211"/>
    </row>
    <row r="142" spans="1:60" ht="22.5" outlineLevel="1" x14ac:dyDescent="0.2">
      <c r="A142" s="212">
        <v>48</v>
      </c>
      <c r="B142" s="219" t="s">
        <v>261</v>
      </c>
      <c r="C142" s="269" t="s">
        <v>262</v>
      </c>
      <c r="D142" s="221" t="s">
        <v>128</v>
      </c>
      <c r="E142" s="228">
        <v>2</v>
      </c>
      <c r="F142" s="233">
        <f>H142+J142</f>
        <v>0</v>
      </c>
      <c r="G142" s="234">
        <f>ROUND(E142*F142,2)</f>
        <v>0</v>
      </c>
      <c r="H142" s="234"/>
      <c r="I142" s="234">
        <f>ROUND(E142*H142,2)</f>
        <v>0</v>
      </c>
      <c r="J142" s="234"/>
      <c r="K142" s="234">
        <f>ROUND(E142*J142,2)</f>
        <v>0</v>
      </c>
      <c r="L142" s="234">
        <v>12</v>
      </c>
      <c r="M142" s="234">
        <f>G142*(1+L142/100)</f>
        <v>0</v>
      </c>
      <c r="N142" s="221">
        <v>2.0559999999999998E-2</v>
      </c>
      <c r="O142" s="221">
        <f>ROUND(E142*N142,5)</f>
        <v>4.1119999999999997E-2</v>
      </c>
      <c r="P142" s="221">
        <v>0</v>
      </c>
      <c r="Q142" s="221">
        <f>ROUND(E142*P142,5)</f>
        <v>0</v>
      </c>
      <c r="R142" s="221"/>
      <c r="S142" s="221"/>
      <c r="T142" s="222">
        <v>0.47</v>
      </c>
      <c r="U142" s="221">
        <f>ROUND(E142*T142,2)</f>
        <v>0.94</v>
      </c>
      <c r="V142" s="211"/>
      <c r="W142" s="211"/>
      <c r="X142" s="211"/>
      <c r="Y142" s="211"/>
      <c r="Z142" s="211"/>
      <c r="AA142" s="211"/>
      <c r="AB142" s="211"/>
      <c r="AC142" s="211"/>
      <c r="AD142" s="211"/>
      <c r="AE142" s="211" t="s">
        <v>101</v>
      </c>
      <c r="AF142" s="211"/>
      <c r="AG142" s="211"/>
      <c r="AH142" s="211"/>
      <c r="AI142" s="211"/>
      <c r="AJ142" s="211"/>
      <c r="AK142" s="211"/>
      <c r="AL142" s="211"/>
      <c r="AM142" s="211"/>
      <c r="AN142" s="211"/>
      <c r="AO142" s="211"/>
      <c r="AP142" s="211"/>
      <c r="AQ142" s="211"/>
      <c r="AR142" s="211"/>
      <c r="AS142" s="211"/>
      <c r="AT142" s="211"/>
      <c r="AU142" s="211"/>
      <c r="AV142" s="211"/>
      <c r="AW142" s="211"/>
      <c r="AX142" s="211"/>
      <c r="AY142" s="211"/>
      <c r="AZ142" s="211"/>
      <c r="BA142" s="211"/>
      <c r="BB142" s="211"/>
      <c r="BC142" s="211"/>
      <c r="BD142" s="211"/>
      <c r="BE142" s="211"/>
      <c r="BF142" s="211"/>
      <c r="BG142" s="211"/>
      <c r="BH142" s="211"/>
    </row>
    <row r="143" spans="1:60" ht="22.5" outlineLevel="1" x14ac:dyDescent="0.2">
      <c r="A143" s="212"/>
      <c r="B143" s="219"/>
      <c r="C143" s="271" t="s">
        <v>242</v>
      </c>
      <c r="D143" s="224"/>
      <c r="E143" s="230">
        <v>1</v>
      </c>
      <c r="F143" s="234"/>
      <c r="G143" s="234"/>
      <c r="H143" s="234"/>
      <c r="I143" s="234"/>
      <c r="J143" s="234"/>
      <c r="K143" s="234"/>
      <c r="L143" s="234"/>
      <c r="M143" s="234"/>
      <c r="N143" s="221"/>
      <c r="O143" s="221"/>
      <c r="P143" s="221"/>
      <c r="Q143" s="221"/>
      <c r="R143" s="221"/>
      <c r="S143" s="221"/>
      <c r="T143" s="222"/>
      <c r="U143" s="221"/>
      <c r="V143" s="211"/>
      <c r="W143" s="211"/>
      <c r="X143" s="211"/>
      <c r="Y143" s="211"/>
      <c r="Z143" s="211"/>
      <c r="AA143" s="211"/>
      <c r="AB143" s="211"/>
      <c r="AC143" s="211"/>
      <c r="AD143" s="211"/>
      <c r="AE143" s="211" t="s">
        <v>105</v>
      </c>
      <c r="AF143" s="211">
        <v>0</v>
      </c>
      <c r="AG143" s="211"/>
      <c r="AH143" s="211"/>
      <c r="AI143" s="211"/>
      <c r="AJ143" s="211"/>
      <c r="AK143" s="211"/>
      <c r="AL143" s="211"/>
      <c r="AM143" s="211"/>
      <c r="AN143" s="211"/>
      <c r="AO143" s="211"/>
      <c r="AP143" s="211"/>
      <c r="AQ143" s="211"/>
      <c r="AR143" s="211"/>
      <c r="AS143" s="211"/>
      <c r="AT143" s="211"/>
      <c r="AU143" s="211"/>
      <c r="AV143" s="211"/>
      <c r="AW143" s="211"/>
      <c r="AX143" s="211"/>
      <c r="AY143" s="211"/>
      <c r="AZ143" s="211"/>
      <c r="BA143" s="211"/>
      <c r="BB143" s="211"/>
      <c r="BC143" s="211"/>
      <c r="BD143" s="211"/>
      <c r="BE143" s="211"/>
      <c r="BF143" s="211"/>
      <c r="BG143" s="211"/>
      <c r="BH143" s="211"/>
    </row>
    <row r="144" spans="1:60" ht="22.5" outlineLevel="1" x14ac:dyDescent="0.2">
      <c r="A144" s="212"/>
      <c r="B144" s="219"/>
      <c r="C144" s="271" t="s">
        <v>243</v>
      </c>
      <c r="D144" s="224"/>
      <c r="E144" s="230">
        <v>1</v>
      </c>
      <c r="F144" s="234"/>
      <c r="G144" s="234"/>
      <c r="H144" s="234"/>
      <c r="I144" s="234"/>
      <c r="J144" s="234"/>
      <c r="K144" s="234"/>
      <c r="L144" s="234"/>
      <c r="M144" s="234"/>
      <c r="N144" s="221"/>
      <c r="O144" s="221"/>
      <c r="P144" s="221"/>
      <c r="Q144" s="221"/>
      <c r="R144" s="221"/>
      <c r="S144" s="221"/>
      <c r="T144" s="222"/>
      <c r="U144" s="221"/>
      <c r="V144" s="211"/>
      <c r="W144" s="211"/>
      <c r="X144" s="211"/>
      <c r="Y144" s="211"/>
      <c r="Z144" s="211"/>
      <c r="AA144" s="211"/>
      <c r="AB144" s="211"/>
      <c r="AC144" s="211"/>
      <c r="AD144" s="211"/>
      <c r="AE144" s="211" t="s">
        <v>105</v>
      </c>
      <c r="AF144" s="211">
        <v>0</v>
      </c>
      <c r="AG144" s="211"/>
      <c r="AH144" s="211"/>
      <c r="AI144" s="211"/>
      <c r="AJ144" s="211"/>
      <c r="AK144" s="211"/>
      <c r="AL144" s="211"/>
      <c r="AM144" s="211"/>
      <c r="AN144" s="211"/>
      <c r="AO144" s="211"/>
      <c r="AP144" s="211"/>
      <c r="AQ144" s="211"/>
      <c r="AR144" s="211"/>
      <c r="AS144" s="211"/>
      <c r="AT144" s="211"/>
      <c r="AU144" s="211"/>
      <c r="AV144" s="211"/>
      <c r="AW144" s="211"/>
      <c r="AX144" s="211"/>
      <c r="AY144" s="211"/>
      <c r="AZ144" s="211"/>
      <c r="BA144" s="211"/>
      <c r="BB144" s="211"/>
      <c r="BC144" s="211"/>
      <c r="BD144" s="211"/>
      <c r="BE144" s="211"/>
      <c r="BF144" s="211"/>
      <c r="BG144" s="211"/>
      <c r="BH144" s="211"/>
    </row>
    <row r="145" spans="1:60" outlineLevel="1" x14ac:dyDescent="0.2">
      <c r="A145" s="212">
        <v>49</v>
      </c>
      <c r="B145" s="219" t="s">
        <v>263</v>
      </c>
      <c r="C145" s="269" t="s">
        <v>264</v>
      </c>
      <c r="D145" s="221" t="s">
        <v>119</v>
      </c>
      <c r="E145" s="228">
        <v>129.80000000000001</v>
      </c>
      <c r="F145" s="233">
        <f>H145+J145</f>
        <v>0</v>
      </c>
      <c r="G145" s="234">
        <f>ROUND(E145*F145,2)</f>
        <v>0</v>
      </c>
      <c r="H145" s="234"/>
      <c r="I145" s="234">
        <f>ROUND(E145*H145,2)</f>
        <v>0</v>
      </c>
      <c r="J145" s="234"/>
      <c r="K145" s="234">
        <f>ROUND(E145*J145,2)</f>
        <v>0</v>
      </c>
      <c r="L145" s="234">
        <v>12</v>
      </c>
      <c r="M145" s="234">
        <f>G145*(1+L145/100)</f>
        <v>0</v>
      </c>
      <c r="N145" s="221">
        <v>1.1E-4</v>
      </c>
      <c r="O145" s="221">
        <f>ROUND(E145*N145,5)</f>
        <v>1.4279999999999999E-2</v>
      </c>
      <c r="P145" s="221">
        <v>0</v>
      </c>
      <c r="Q145" s="221">
        <f>ROUND(E145*P145,5)</f>
        <v>0</v>
      </c>
      <c r="R145" s="221"/>
      <c r="S145" s="221"/>
      <c r="T145" s="222">
        <v>6.7000000000000004E-2</v>
      </c>
      <c r="U145" s="221">
        <f>ROUND(E145*T145,2)</f>
        <v>8.6999999999999993</v>
      </c>
      <c r="V145" s="211"/>
      <c r="W145" s="211"/>
      <c r="X145" s="211"/>
      <c r="Y145" s="211"/>
      <c r="Z145" s="211"/>
      <c r="AA145" s="211"/>
      <c r="AB145" s="211"/>
      <c r="AC145" s="211"/>
      <c r="AD145" s="211"/>
      <c r="AE145" s="211" t="s">
        <v>101</v>
      </c>
      <c r="AF145" s="211"/>
      <c r="AG145" s="211"/>
      <c r="AH145" s="211"/>
      <c r="AI145" s="211"/>
      <c r="AJ145" s="211"/>
      <c r="AK145" s="211"/>
      <c r="AL145" s="211"/>
      <c r="AM145" s="211"/>
      <c r="AN145" s="211"/>
      <c r="AO145" s="211"/>
      <c r="AP145" s="211"/>
      <c r="AQ145" s="211"/>
      <c r="AR145" s="211"/>
      <c r="AS145" s="211"/>
      <c r="AT145" s="211"/>
      <c r="AU145" s="211"/>
      <c r="AV145" s="211"/>
      <c r="AW145" s="211"/>
      <c r="AX145" s="211"/>
      <c r="AY145" s="211"/>
      <c r="AZ145" s="211"/>
      <c r="BA145" s="211"/>
      <c r="BB145" s="211"/>
      <c r="BC145" s="211"/>
      <c r="BD145" s="211"/>
      <c r="BE145" s="211"/>
      <c r="BF145" s="211"/>
      <c r="BG145" s="211"/>
      <c r="BH145" s="211"/>
    </row>
    <row r="146" spans="1:60" ht="22.5" outlineLevel="1" x14ac:dyDescent="0.2">
      <c r="A146" s="212"/>
      <c r="B146" s="219"/>
      <c r="C146" s="271" t="s">
        <v>213</v>
      </c>
      <c r="D146" s="224"/>
      <c r="E146" s="230">
        <v>129.80000000000001</v>
      </c>
      <c r="F146" s="234"/>
      <c r="G146" s="234"/>
      <c r="H146" s="234"/>
      <c r="I146" s="234"/>
      <c r="J146" s="234"/>
      <c r="K146" s="234"/>
      <c r="L146" s="234"/>
      <c r="M146" s="234"/>
      <c r="N146" s="221"/>
      <c r="O146" s="221"/>
      <c r="P146" s="221"/>
      <c r="Q146" s="221"/>
      <c r="R146" s="221"/>
      <c r="S146" s="221"/>
      <c r="T146" s="222"/>
      <c r="U146" s="221"/>
      <c r="V146" s="211"/>
      <c r="W146" s="211"/>
      <c r="X146" s="211"/>
      <c r="Y146" s="211"/>
      <c r="Z146" s="211"/>
      <c r="AA146" s="211"/>
      <c r="AB146" s="211"/>
      <c r="AC146" s="211"/>
      <c r="AD146" s="211"/>
      <c r="AE146" s="211" t="s">
        <v>105</v>
      </c>
      <c r="AF146" s="211">
        <v>0</v>
      </c>
      <c r="AG146" s="211"/>
      <c r="AH146" s="211"/>
      <c r="AI146" s="211"/>
      <c r="AJ146" s="211"/>
      <c r="AK146" s="211"/>
      <c r="AL146" s="211"/>
      <c r="AM146" s="211"/>
      <c r="AN146" s="211"/>
      <c r="AO146" s="211"/>
      <c r="AP146" s="211"/>
      <c r="AQ146" s="211"/>
      <c r="AR146" s="211"/>
      <c r="AS146" s="211"/>
      <c r="AT146" s="211"/>
      <c r="AU146" s="211"/>
      <c r="AV146" s="211"/>
      <c r="AW146" s="211"/>
      <c r="AX146" s="211"/>
      <c r="AY146" s="211"/>
      <c r="AZ146" s="211"/>
      <c r="BA146" s="211"/>
      <c r="BB146" s="211"/>
      <c r="BC146" s="211"/>
      <c r="BD146" s="211"/>
      <c r="BE146" s="211"/>
      <c r="BF146" s="211"/>
      <c r="BG146" s="211"/>
      <c r="BH146" s="211"/>
    </row>
    <row r="147" spans="1:60" ht="22.5" outlineLevel="1" x14ac:dyDescent="0.2">
      <c r="A147" s="212">
        <v>50</v>
      </c>
      <c r="B147" s="219" t="s">
        <v>265</v>
      </c>
      <c r="C147" s="269" t="s">
        <v>266</v>
      </c>
      <c r="D147" s="221" t="s">
        <v>119</v>
      </c>
      <c r="E147" s="228">
        <v>129.80000000000001</v>
      </c>
      <c r="F147" s="233">
        <f>H147+J147</f>
        <v>0</v>
      </c>
      <c r="G147" s="234">
        <f>ROUND(E147*F147,2)</f>
        <v>0</v>
      </c>
      <c r="H147" s="234"/>
      <c r="I147" s="234">
        <f>ROUND(E147*H147,2)</f>
        <v>0</v>
      </c>
      <c r="J147" s="234"/>
      <c r="K147" s="234">
        <f>ROUND(E147*J147,2)</f>
        <v>0</v>
      </c>
      <c r="L147" s="234">
        <v>12</v>
      </c>
      <c r="M147" s="234">
        <f>G147*(1+L147/100)</f>
        <v>0</v>
      </c>
      <c r="N147" s="221">
        <v>4.8999999999999998E-4</v>
      </c>
      <c r="O147" s="221">
        <f>ROUND(E147*N147,5)</f>
        <v>6.3600000000000004E-2</v>
      </c>
      <c r="P147" s="221">
        <v>0</v>
      </c>
      <c r="Q147" s="221">
        <f>ROUND(E147*P147,5)</f>
        <v>0</v>
      </c>
      <c r="R147" s="221"/>
      <c r="S147" s="221"/>
      <c r="T147" s="222">
        <v>6.7000000000000004E-2</v>
      </c>
      <c r="U147" s="221">
        <f>ROUND(E147*T147,2)</f>
        <v>8.6999999999999993</v>
      </c>
      <c r="V147" s="211"/>
      <c r="W147" s="211"/>
      <c r="X147" s="211"/>
      <c r="Y147" s="211"/>
      <c r="Z147" s="211"/>
      <c r="AA147" s="211"/>
      <c r="AB147" s="211"/>
      <c r="AC147" s="211"/>
      <c r="AD147" s="211"/>
      <c r="AE147" s="211" t="s">
        <v>101</v>
      </c>
      <c r="AF147" s="211"/>
      <c r="AG147" s="211"/>
      <c r="AH147" s="211"/>
      <c r="AI147" s="211"/>
      <c r="AJ147" s="211"/>
      <c r="AK147" s="211"/>
      <c r="AL147" s="211"/>
      <c r="AM147" s="211"/>
      <c r="AN147" s="211"/>
      <c r="AO147" s="211"/>
      <c r="AP147" s="211"/>
      <c r="AQ147" s="211"/>
      <c r="AR147" s="211"/>
      <c r="AS147" s="211"/>
      <c r="AT147" s="211"/>
      <c r="AU147" s="211"/>
      <c r="AV147" s="211"/>
      <c r="AW147" s="211"/>
      <c r="AX147" s="211"/>
      <c r="AY147" s="211"/>
      <c r="AZ147" s="211"/>
      <c r="BA147" s="211"/>
      <c r="BB147" s="211"/>
      <c r="BC147" s="211"/>
      <c r="BD147" s="211"/>
      <c r="BE147" s="211"/>
      <c r="BF147" s="211"/>
      <c r="BG147" s="211"/>
      <c r="BH147" s="211"/>
    </row>
    <row r="148" spans="1:60" ht="22.5" outlineLevel="1" x14ac:dyDescent="0.2">
      <c r="A148" s="212"/>
      <c r="B148" s="219"/>
      <c r="C148" s="271" t="s">
        <v>213</v>
      </c>
      <c r="D148" s="224"/>
      <c r="E148" s="230">
        <v>129.80000000000001</v>
      </c>
      <c r="F148" s="234"/>
      <c r="G148" s="234"/>
      <c r="H148" s="234"/>
      <c r="I148" s="234"/>
      <c r="J148" s="234"/>
      <c r="K148" s="234"/>
      <c r="L148" s="234"/>
      <c r="M148" s="234"/>
      <c r="N148" s="221"/>
      <c r="O148" s="221"/>
      <c r="P148" s="221"/>
      <c r="Q148" s="221"/>
      <c r="R148" s="221"/>
      <c r="S148" s="221"/>
      <c r="T148" s="222"/>
      <c r="U148" s="221"/>
      <c r="V148" s="211"/>
      <c r="W148" s="211"/>
      <c r="X148" s="211"/>
      <c r="Y148" s="211"/>
      <c r="Z148" s="211"/>
      <c r="AA148" s="211"/>
      <c r="AB148" s="211"/>
      <c r="AC148" s="211"/>
      <c r="AD148" s="211"/>
      <c r="AE148" s="211" t="s">
        <v>105</v>
      </c>
      <c r="AF148" s="211">
        <v>0</v>
      </c>
      <c r="AG148" s="211"/>
      <c r="AH148" s="211"/>
      <c r="AI148" s="211"/>
      <c r="AJ148" s="211"/>
      <c r="AK148" s="211"/>
      <c r="AL148" s="211"/>
      <c r="AM148" s="211"/>
      <c r="AN148" s="211"/>
      <c r="AO148" s="211"/>
      <c r="AP148" s="211"/>
      <c r="AQ148" s="211"/>
      <c r="AR148" s="211"/>
      <c r="AS148" s="211"/>
      <c r="AT148" s="211"/>
      <c r="AU148" s="211"/>
      <c r="AV148" s="211"/>
      <c r="AW148" s="211"/>
      <c r="AX148" s="211"/>
      <c r="AY148" s="211"/>
      <c r="AZ148" s="211"/>
      <c r="BA148" s="211"/>
      <c r="BB148" s="211"/>
      <c r="BC148" s="211"/>
      <c r="BD148" s="211"/>
      <c r="BE148" s="211"/>
      <c r="BF148" s="211"/>
      <c r="BG148" s="211"/>
      <c r="BH148" s="211"/>
    </row>
    <row r="149" spans="1:60" outlineLevel="1" x14ac:dyDescent="0.2">
      <c r="A149" s="212">
        <v>51</v>
      </c>
      <c r="B149" s="219" t="s">
        <v>267</v>
      </c>
      <c r="C149" s="269" t="s">
        <v>268</v>
      </c>
      <c r="D149" s="221" t="s">
        <v>128</v>
      </c>
      <c r="E149" s="228">
        <v>1894</v>
      </c>
      <c r="F149" s="233">
        <f>H149+J149</f>
        <v>0</v>
      </c>
      <c r="G149" s="234">
        <f>ROUND(E149*F149,2)</f>
        <v>0</v>
      </c>
      <c r="H149" s="234"/>
      <c r="I149" s="234">
        <f>ROUND(E149*H149,2)</f>
        <v>0</v>
      </c>
      <c r="J149" s="234"/>
      <c r="K149" s="234">
        <f>ROUND(E149*J149,2)</f>
        <v>0</v>
      </c>
      <c r="L149" s="234">
        <v>12</v>
      </c>
      <c r="M149" s="234">
        <f>G149*(1+L149/100)</f>
        <v>0</v>
      </c>
      <c r="N149" s="221">
        <v>0</v>
      </c>
      <c r="O149" s="221">
        <f>ROUND(E149*N149,5)</f>
        <v>0</v>
      </c>
      <c r="P149" s="221">
        <v>0</v>
      </c>
      <c r="Q149" s="221">
        <f>ROUND(E149*P149,5)</f>
        <v>0</v>
      </c>
      <c r="R149" s="221"/>
      <c r="S149" s="221"/>
      <c r="T149" s="222">
        <v>0.25</v>
      </c>
      <c r="U149" s="221">
        <f>ROUND(E149*T149,2)</f>
        <v>473.5</v>
      </c>
      <c r="V149" s="211"/>
      <c r="W149" s="211"/>
      <c r="X149" s="211"/>
      <c r="Y149" s="211"/>
      <c r="Z149" s="211"/>
      <c r="AA149" s="211"/>
      <c r="AB149" s="211"/>
      <c r="AC149" s="211"/>
      <c r="AD149" s="211"/>
      <c r="AE149" s="211" t="s">
        <v>101</v>
      </c>
      <c r="AF149" s="211"/>
      <c r="AG149" s="211"/>
      <c r="AH149" s="211"/>
      <c r="AI149" s="211"/>
      <c r="AJ149" s="211"/>
      <c r="AK149" s="211"/>
      <c r="AL149" s="211"/>
      <c r="AM149" s="211"/>
      <c r="AN149" s="211"/>
      <c r="AO149" s="211"/>
      <c r="AP149" s="211"/>
      <c r="AQ149" s="211"/>
      <c r="AR149" s="211"/>
      <c r="AS149" s="211"/>
      <c r="AT149" s="211"/>
      <c r="AU149" s="211"/>
      <c r="AV149" s="211"/>
      <c r="AW149" s="211"/>
      <c r="AX149" s="211"/>
      <c r="AY149" s="211"/>
      <c r="AZ149" s="211"/>
      <c r="BA149" s="211"/>
      <c r="BB149" s="211"/>
      <c r="BC149" s="211"/>
      <c r="BD149" s="211"/>
      <c r="BE149" s="211"/>
      <c r="BF149" s="211"/>
      <c r="BG149" s="211"/>
      <c r="BH149" s="211"/>
    </row>
    <row r="150" spans="1:60" ht="22.5" outlineLevel="1" x14ac:dyDescent="0.2">
      <c r="A150" s="212"/>
      <c r="B150" s="219"/>
      <c r="C150" s="271" t="s">
        <v>269</v>
      </c>
      <c r="D150" s="224"/>
      <c r="E150" s="230">
        <v>1894</v>
      </c>
      <c r="F150" s="234"/>
      <c r="G150" s="234"/>
      <c r="H150" s="234"/>
      <c r="I150" s="234"/>
      <c r="J150" s="234"/>
      <c r="K150" s="234"/>
      <c r="L150" s="234"/>
      <c r="M150" s="234"/>
      <c r="N150" s="221"/>
      <c r="O150" s="221"/>
      <c r="P150" s="221"/>
      <c r="Q150" s="221"/>
      <c r="R150" s="221"/>
      <c r="S150" s="221"/>
      <c r="T150" s="222"/>
      <c r="U150" s="221"/>
      <c r="V150" s="211"/>
      <c r="W150" s="211"/>
      <c r="X150" s="211"/>
      <c r="Y150" s="211"/>
      <c r="Z150" s="211"/>
      <c r="AA150" s="211"/>
      <c r="AB150" s="211"/>
      <c r="AC150" s="211"/>
      <c r="AD150" s="211"/>
      <c r="AE150" s="211" t="s">
        <v>105</v>
      </c>
      <c r="AF150" s="211">
        <v>0</v>
      </c>
      <c r="AG150" s="211"/>
      <c r="AH150" s="211"/>
      <c r="AI150" s="211"/>
      <c r="AJ150" s="211"/>
      <c r="AK150" s="211"/>
      <c r="AL150" s="211"/>
      <c r="AM150" s="211"/>
      <c r="AN150" s="211"/>
      <c r="AO150" s="211"/>
      <c r="AP150" s="211"/>
      <c r="AQ150" s="211"/>
      <c r="AR150" s="211"/>
      <c r="AS150" s="211"/>
      <c r="AT150" s="211"/>
      <c r="AU150" s="211"/>
      <c r="AV150" s="211"/>
      <c r="AW150" s="211"/>
      <c r="AX150" s="211"/>
      <c r="AY150" s="211"/>
      <c r="AZ150" s="211"/>
      <c r="BA150" s="211"/>
      <c r="BB150" s="211"/>
      <c r="BC150" s="211"/>
      <c r="BD150" s="211"/>
      <c r="BE150" s="211"/>
      <c r="BF150" s="211"/>
      <c r="BG150" s="211"/>
      <c r="BH150" s="211"/>
    </row>
    <row r="151" spans="1:60" ht="22.5" outlineLevel="1" x14ac:dyDescent="0.2">
      <c r="A151" s="212">
        <v>52</v>
      </c>
      <c r="B151" s="219" t="s">
        <v>270</v>
      </c>
      <c r="C151" s="269" t="s">
        <v>271</v>
      </c>
      <c r="D151" s="221" t="s">
        <v>128</v>
      </c>
      <c r="E151" s="228">
        <v>1894</v>
      </c>
      <c r="F151" s="233">
        <f>H151+J151</f>
        <v>0</v>
      </c>
      <c r="G151" s="234">
        <f>ROUND(E151*F151,2)</f>
        <v>0</v>
      </c>
      <c r="H151" s="234"/>
      <c r="I151" s="234">
        <f>ROUND(E151*H151,2)</f>
        <v>0</v>
      </c>
      <c r="J151" s="234"/>
      <c r="K151" s="234">
        <f>ROUND(E151*J151,2)</f>
        <v>0</v>
      </c>
      <c r="L151" s="234">
        <v>12</v>
      </c>
      <c r="M151" s="234">
        <f>G151*(1+L151/100)</f>
        <v>0</v>
      </c>
      <c r="N151" s="221">
        <v>0</v>
      </c>
      <c r="O151" s="221">
        <f>ROUND(E151*N151,5)</f>
        <v>0</v>
      </c>
      <c r="P151" s="221">
        <v>0</v>
      </c>
      <c r="Q151" s="221">
        <f>ROUND(E151*P151,5)</f>
        <v>0</v>
      </c>
      <c r="R151" s="221"/>
      <c r="S151" s="221"/>
      <c r="T151" s="222">
        <v>2.5000000000000001E-2</v>
      </c>
      <c r="U151" s="221">
        <f>ROUND(E151*T151,2)</f>
        <v>47.35</v>
      </c>
      <c r="V151" s="211"/>
      <c r="W151" s="211"/>
      <c r="X151" s="211"/>
      <c r="Y151" s="211"/>
      <c r="Z151" s="211"/>
      <c r="AA151" s="211"/>
      <c r="AB151" s="211"/>
      <c r="AC151" s="211"/>
      <c r="AD151" s="211"/>
      <c r="AE151" s="211" t="s">
        <v>101</v>
      </c>
      <c r="AF151" s="211"/>
      <c r="AG151" s="211"/>
      <c r="AH151" s="211"/>
      <c r="AI151" s="211"/>
      <c r="AJ151" s="211"/>
      <c r="AK151" s="211"/>
      <c r="AL151" s="211"/>
      <c r="AM151" s="211"/>
      <c r="AN151" s="211"/>
      <c r="AO151" s="211"/>
      <c r="AP151" s="211"/>
      <c r="AQ151" s="211"/>
      <c r="AR151" s="211"/>
      <c r="AS151" s="211"/>
      <c r="AT151" s="211"/>
      <c r="AU151" s="211"/>
      <c r="AV151" s="211"/>
      <c r="AW151" s="211"/>
      <c r="AX151" s="211"/>
      <c r="AY151" s="211"/>
      <c r="AZ151" s="211"/>
      <c r="BA151" s="211"/>
      <c r="BB151" s="211"/>
      <c r="BC151" s="211"/>
      <c r="BD151" s="211"/>
      <c r="BE151" s="211"/>
      <c r="BF151" s="211"/>
      <c r="BG151" s="211"/>
      <c r="BH151" s="211"/>
    </row>
    <row r="152" spans="1:60" ht="22.5" outlineLevel="1" x14ac:dyDescent="0.2">
      <c r="A152" s="212"/>
      <c r="B152" s="219"/>
      <c r="C152" s="271" t="s">
        <v>269</v>
      </c>
      <c r="D152" s="224"/>
      <c r="E152" s="230">
        <v>1894</v>
      </c>
      <c r="F152" s="234"/>
      <c r="G152" s="234"/>
      <c r="H152" s="234"/>
      <c r="I152" s="234"/>
      <c r="J152" s="234"/>
      <c r="K152" s="234"/>
      <c r="L152" s="234"/>
      <c r="M152" s="234"/>
      <c r="N152" s="221"/>
      <c r="O152" s="221"/>
      <c r="P152" s="221"/>
      <c r="Q152" s="221"/>
      <c r="R152" s="221"/>
      <c r="S152" s="221"/>
      <c r="T152" s="222"/>
      <c r="U152" s="221"/>
      <c r="V152" s="211"/>
      <c r="W152" s="211"/>
      <c r="X152" s="211"/>
      <c r="Y152" s="211"/>
      <c r="Z152" s="211"/>
      <c r="AA152" s="211"/>
      <c r="AB152" s="211"/>
      <c r="AC152" s="211"/>
      <c r="AD152" s="211"/>
      <c r="AE152" s="211" t="s">
        <v>105</v>
      </c>
      <c r="AF152" s="211">
        <v>0</v>
      </c>
      <c r="AG152" s="211"/>
      <c r="AH152" s="211"/>
      <c r="AI152" s="211"/>
      <c r="AJ152" s="211"/>
      <c r="AK152" s="211"/>
      <c r="AL152" s="211"/>
      <c r="AM152" s="211"/>
      <c r="AN152" s="211"/>
      <c r="AO152" s="211"/>
      <c r="AP152" s="211"/>
      <c r="AQ152" s="211"/>
      <c r="AR152" s="211"/>
      <c r="AS152" s="211"/>
      <c r="AT152" s="211"/>
      <c r="AU152" s="211"/>
      <c r="AV152" s="211"/>
      <c r="AW152" s="211"/>
      <c r="AX152" s="211"/>
      <c r="AY152" s="211"/>
      <c r="AZ152" s="211"/>
      <c r="BA152" s="211"/>
      <c r="BB152" s="211"/>
      <c r="BC152" s="211"/>
      <c r="BD152" s="211"/>
      <c r="BE152" s="211"/>
      <c r="BF152" s="211"/>
      <c r="BG152" s="211"/>
      <c r="BH152" s="211"/>
    </row>
    <row r="153" spans="1:60" outlineLevel="1" x14ac:dyDescent="0.2">
      <c r="A153" s="212">
        <v>53</v>
      </c>
      <c r="B153" s="219" t="s">
        <v>272</v>
      </c>
      <c r="C153" s="269" t="s">
        <v>273</v>
      </c>
      <c r="D153" s="221" t="s">
        <v>128</v>
      </c>
      <c r="E153" s="228">
        <v>1894</v>
      </c>
      <c r="F153" s="233">
        <f>H153+J153</f>
        <v>0</v>
      </c>
      <c r="G153" s="234">
        <f>ROUND(E153*F153,2)</f>
        <v>0</v>
      </c>
      <c r="H153" s="234"/>
      <c r="I153" s="234">
        <f>ROUND(E153*H153,2)</f>
        <v>0</v>
      </c>
      <c r="J153" s="234"/>
      <c r="K153" s="234">
        <f>ROUND(E153*J153,2)</f>
        <v>0</v>
      </c>
      <c r="L153" s="234">
        <v>12</v>
      </c>
      <c r="M153" s="234">
        <f>G153*(1+L153/100)</f>
        <v>0</v>
      </c>
      <c r="N153" s="221">
        <v>1.6000000000000001E-4</v>
      </c>
      <c r="O153" s="221">
        <f>ROUND(E153*N153,5)</f>
        <v>0.30303999999999998</v>
      </c>
      <c r="P153" s="221">
        <v>0</v>
      </c>
      <c r="Q153" s="221">
        <f>ROUND(E153*P153,5)</f>
        <v>0</v>
      </c>
      <c r="R153" s="221"/>
      <c r="S153" s="221"/>
      <c r="T153" s="222">
        <v>0</v>
      </c>
      <c r="U153" s="221">
        <f>ROUND(E153*T153,2)</f>
        <v>0</v>
      </c>
      <c r="V153" s="211"/>
      <c r="W153" s="211"/>
      <c r="X153" s="211"/>
      <c r="Y153" s="211"/>
      <c r="Z153" s="211"/>
      <c r="AA153" s="211"/>
      <c r="AB153" s="211"/>
      <c r="AC153" s="211"/>
      <c r="AD153" s="211"/>
      <c r="AE153" s="211" t="s">
        <v>137</v>
      </c>
      <c r="AF153" s="211"/>
      <c r="AG153" s="211"/>
      <c r="AH153" s="211"/>
      <c r="AI153" s="211"/>
      <c r="AJ153" s="211"/>
      <c r="AK153" s="211"/>
      <c r="AL153" s="211"/>
      <c r="AM153" s="211"/>
      <c r="AN153" s="211"/>
      <c r="AO153" s="211"/>
      <c r="AP153" s="211"/>
      <c r="AQ153" s="211"/>
      <c r="AR153" s="211"/>
      <c r="AS153" s="211"/>
      <c r="AT153" s="211"/>
      <c r="AU153" s="211"/>
      <c r="AV153" s="211"/>
      <c r="AW153" s="211"/>
      <c r="AX153" s="211"/>
      <c r="AY153" s="211"/>
      <c r="AZ153" s="211"/>
      <c r="BA153" s="211"/>
      <c r="BB153" s="211"/>
      <c r="BC153" s="211"/>
      <c r="BD153" s="211"/>
      <c r="BE153" s="211"/>
      <c r="BF153" s="211"/>
      <c r="BG153" s="211"/>
      <c r="BH153" s="211"/>
    </row>
    <row r="154" spans="1:60" ht="22.5" outlineLevel="1" x14ac:dyDescent="0.2">
      <c r="A154" s="212"/>
      <c r="B154" s="219"/>
      <c r="C154" s="270" t="s">
        <v>274</v>
      </c>
      <c r="D154" s="223"/>
      <c r="E154" s="229"/>
      <c r="F154" s="235"/>
      <c r="G154" s="236"/>
      <c r="H154" s="234"/>
      <c r="I154" s="234"/>
      <c r="J154" s="234"/>
      <c r="K154" s="234"/>
      <c r="L154" s="234"/>
      <c r="M154" s="234"/>
      <c r="N154" s="221"/>
      <c r="O154" s="221"/>
      <c r="P154" s="221"/>
      <c r="Q154" s="221"/>
      <c r="R154" s="221"/>
      <c r="S154" s="221"/>
      <c r="T154" s="222"/>
      <c r="U154" s="221"/>
      <c r="V154" s="211"/>
      <c r="W154" s="211"/>
      <c r="X154" s="211"/>
      <c r="Y154" s="211"/>
      <c r="Z154" s="211"/>
      <c r="AA154" s="211"/>
      <c r="AB154" s="211"/>
      <c r="AC154" s="211"/>
      <c r="AD154" s="211"/>
      <c r="AE154" s="211" t="s">
        <v>103</v>
      </c>
      <c r="AF154" s="211"/>
      <c r="AG154" s="211"/>
      <c r="AH154" s="211"/>
      <c r="AI154" s="211"/>
      <c r="AJ154" s="211"/>
      <c r="AK154" s="211"/>
      <c r="AL154" s="211"/>
      <c r="AM154" s="211"/>
      <c r="AN154" s="211"/>
      <c r="AO154" s="211"/>
      <c r="AP154" s="211"/>
      <c r="AQ154" s="211"/>
      <c r="AR154" s="211"/>
      <c r="AS154" s="211"/>
      <c r="AT154" s="211"/>
      <c r="AU154" s="211"/>
      <c r="AV154" s="211"/>
      <c r="AW154" s="211"/>
      <c r="AX154" s="211"/>
      <c r="AY154" s="211"/>
      <c r="AZ154" s="211"/>
      <c r="BA154" s="214" t="str">
        <f>C154</f>
        <v>Počet protisněhových háků v odpovídá schématu C dle Technické příručky (na základě sklonu a sněhové oblasti).</v>
      </c>
      <c r="BB154" s="211"/>
      <c r="BC154" s="211"/>
      <c r="BD154" s="211"/>
      <c r="BE154" s="211"/>
      <c r="BF154" s="211"/>
      <c r="BG154" s="211"/>
      <c r="BH154" s="211"/>
    </row>
    <row r="155" spans="1:60" ht="22.5" outlineLevel="1" x14ac:dyDescent="0.2">
      <c r="A155" s="212"/>
      <c r="B155" s="219"/>
      <c r="C155" s="271" t="s">
        <v>269</v>
      </c>
      <c r="D155" s="224"/>
      <c r="E155" s="230">
        <v>1894</v>
      </c>
      <c r="F155" s="234"/>
      <c r="G155" s="234"/>
      <c r="H155" s="234"/>
      <c r="I155" s="234"/>
      <c r="J155" s="234"/>
      <c r="K155" s="234"/>
      <c r="L155" s="234"/>
      <c r="M155" s="234"/>
      <c r="N155" s="221"/>
      <c r="O155" s="221"/>
      <c r="P155" s="221"/>
      <c r="Q155" s="221"/>
      <c r="R155" s="221"/>
      <c r="S155" s="221"/>
      <c r="T155" s="222"/>
      <c r="U155" s="221"/>
      <c r="V155" s="211"/>
      <c r="W155" s="211"/>
      <c r="X155" s="211"/>
      <c r="Y155" s="211"/>
      <c r="Z155" s="211"/>
      <c r="AA155" s="211"/>
      <c r="AB155" s="211"/>
      <c r="AC155" s="211"/>
      <c r="AD155" s="211"/>
      <c r="AE155" s="211" t="s">
        <v>105</v>
      </c>
      <c r="AF155" s="211">
        <v>0</v>
      </c>
      <c r="AG155" s="211"/>
      <c r="AH155" s="211"/>
      <c r="AI155" s="211"/>
      <c r="AJ155" s="211"/>
      <c r="AK155" s="211"/>
      <c r="AL155" s="211"/>
      <c r="AM155" s="211"/>
      <c r="AN155" s="211"/>
      <c r="AO155" s="211"/>
      <c r="AP155" s="211"/>
      <c r="AQ155" s="211"/>
      <c r="AR155" s="211"/>
      <c r="AS155" s="211"/>
      <c r="AT155" s="211"/>
      <c r="AU155" s="211"/>
      <c r="AV155" s="211"/>
      <c r="AW155" s="211"/>
      <c r="AX155" s="211"/>
      <c r="AY155" s="211"/>
      <c r="AZ155" s="211"/>
      <c r="BA155" s="211"/>
      <c r="BB155" s="211"/>
      <c r="BC155" s="211"/>
      <c r="BD155" s="211"/>
      <c r="BE155" s="211"/>
      <c r="BF155" s="211"/>
      <c r="BG155" s="211"/>
      <c r="BH155" s="211"/>
    </row>
    <row r="156" spans="1:60" outlineLevel="1" x14ac:dyDescent="0.2">
      <c r="A156" s="212">
        <v>54</v>
      </c>
      <c r="B156" s="219" t="s">
        <v>275</v>
      </c>
      <c r="C156" s="269" t="s">
        <v>276</v>
      </c>
      <c r="D156" s="221" t="s">
        <v>100</v>
      </c>
      <c r="E156" s="228">
        <v>809.6952</v>
      </c>
      <c r="F156" s="233">
        <f>H156+J156</f>
        <v>0</v>
      </c>
      <c r="G156" s="234">
        <f>ROUND(E156*F156,2)</f>
        <v>0</v>
      </c>
      <c r="H156" s="234"/>
      <c r="I156" s="234">
        <f>ROUND(E156*H156,2)</f>
        <v>0</v>
      </c>
      <c r="J156" s="234"/>
      <c r="K156" s="234">
        <f>ROUND(E156*J156,2)</f>
        <v>0</v>
      </c>
      <c r="L156" s="234">
        <v>12</v>
      </c>
      <c r="M156" s="234">
        <f>G156*(1+L156/100)</f>
        <v>0</v>
      </c>
      <c r="N156" s="221">
        <v>0</v>
      </c>
      <c r="O156" s="221">
        <f>ROUND(E156*N156,5)</f>
        <v>0</v>
      </c>
      <c r="P156" s="221">
        <v>1.8000000000000001E-4</v>
      </c>
      <c r="Q156" s="221">
        <f>ROUND(E156*P156,5)</f>
        <v>0.14574999999999999</v>
      </c>
      <c r="R156" s="221"/>
      <c r="S156" s="221"/>
      <c r="T156" s="222">
        <v>0.03</v>
      </c>
      <c r="U156" s="221">
        <f>ROUND(E156*T156,2)</f>
        <v>24.29</v>
      </c>
      <c r="V156" s="211"/>
      <c r="W156" s="211"/>
      <c r="X156" s="211"/>
      <c r="Y156" s="211"/>
      <c r="Z156" s="211"/>
      <c r="AA156" s="211"/>
      <c r="AB156" s="211"/>
      <c r="AC156" s="211"/>
      <c r="AD156" s="211"/>
      <c r="AE156" s="211" t="s">
        <v>101</v>
      </c>
      <c r="AF156" s="211"/>
      <c r="AG156" s="211"/>
      <c r="AH156" s="211"/>
      <c r="AI156" s="211"/>
      <c r="AJ156" s="211"/>
      <c r="AK156" s="211"/>
      <c r="AL156" s="211"/>
      <c r="AM156" s="211"/>
      <c r="AN156" s="211"/>
      <c r="AO156" s="211"/>
      <c r="AP156" s="211"/>
      <c r="AQ156" s="211"/>
      <c r="AR156" s="211"/>
      <c r="AS156" s="211"/>
      <c r="AT156" s="211"/>
      <c r="AU156" s="211"/>
      <c r="AV156" s="211"/>
      <c r="AW156" s="211"/>
      <c r="AX156" s="211"/>
      <c r="AY156" s="211"/>
      <c r="AZ156" s="211"/>
      <c r="BA156" s="211"/>
      <c r="BB156" s="211"/>
      <c r="BC156" s="211"/>
      <c r="BD156" s="211"/>
      <c r="BE156" s="211"/>
      <c r="BF156" s="211"/>
      <c r="BG156" s="211"/>
      <c r="BH156" s="211"/>
    </row>
    <row r="157" spans="1:60" ht="33.75" outlineLevel="1" x14ac:dyDescent="0.2">
      <c r="A157" s="212"/>
      <c r="B157" s="219"/>
      <c r="C157" s="271" t="s">
        <v>218</v>
      </c>
      <c r="D157" s="224"/>
      <c r="E157" s="230">
        <v>809.6952</v>
      </c>
      <c r="F157" s="234"/>
      <c r="G157" s="234"/>
      <c r="H157" s="234"/>
      <c r="I157" s="234"/>
      <c r="J157" s="234"/>
      <c r="K157" s="234"/>
      <c r="L157" s="234"/>
      <c r="M157" s="234"/>
      <c r="N157" s="221"/>
      <c r="O157" s="221"/>
      <c r="P157" s="221"/>
      <c r="Q157" s="221"/>
      <c r="R157" s="221"/>
      <c r="S157" s="221"/>
      <c r="T157" s="222"/>
      <c r="U157" s="221"/>
      <c r="V157" s="211"/>
      <c r="W157" s="211"/>
      <c r="X157" s="211"/>
      <c r="Y157" s="211"/>
      <c r="Z157" s="211"/>
      <c r="AA157" s="211"/>
      <c r="AB157" s="211"/>
      <c r="AC157" s="211"/>
      <c r="AD157" s="211"/>
      <c r="AE157" s="211" t="s">
        <v>105</v>
      </c>
      <c r="AF157" s="211">
        <v>0</v>
      </c>
      <c r="AG157" s="211"/>
      <c r="AH157" s="211"/>
      <c r="AI157" s="211"/>
      <c r="AJ157" s="211"/>
      <c r="AK157" s="211"/>
      <c r="AL157" s="211"/>
      <c r="AM157" s="211"/>
      <c r="AN157" s="211"/>
      <c r="AO157" s="211"/>
      <c r="AP157" s="211"/>
      <c r="AQ157" s="211"/>
      <c r="AR157" s="211"/>
      <c r="AS157" s="211"/>
      <c r="AT157" s="211"/>
      <c r="AU157" s="211"/>
      <c r="AV157" s="211"/>
      <c r="AW157" s="211"/>
      <c r="AX157" s="211"/>
      <c r="AY157" s="211"/>
      <c r="AZ157" s="211"/>
      <c r="BA157" s="211"/>
      <c r="BB157" s="211"/>
      <c r="BC157" s="211"/>
      <c r="BD157" s="211"/>
      <c r="BE157" s="211"/>
      <c r="BF157" s="211"/>
      <c r="BG157" s="211"/>
      <c r="BH157" s="211"/>
    </row>
    <row r="158" spans="1:60" outlineLevel="1" x14ac:dyDescent="0.2">
      <c r="A158" s="212">
        <v>55</v>
      </c>
      <c r="B158" s="219" t="s">
        <v>277</v>
      </c>
      <c r="C158" s="269" t="s">
        <v>278</v>
      </c>
      <c r="D158" s="221" t="s">
        <v>100</v>
      </c>
      <c r="E158" s="228">
        <v>809.6952</v>
      </c>
      <c r="F158" s="233">
        <f>H158+J158</f>
        <v>0</v>
      </c>
      <c r="G158" s="234">
        <f>ROUND(E158*F158,2)</f>
        <v>0</v>
      </c>
      <c r="H158" s="234"/>
      <c r="I158" s="234">
        <f>ROUND(E158*H158,2)</f>
        <v>0</v>
      </c>
      <c r="J158" s="234"/>
      <c r="K158" s="234">
        <f>ROUND(E158*J158,2)</f>
        <v>0</v>
      </c>
      <c r="L158" s="234">
        <v>12</v>
      </c>
      <c r="M158" s="234">
        <f>G158*(1+L158/100)</f>
        <v>0</v>
      </c>
      <c r="N158" s="221">
        <v>1.0000000000000001E-5</v>
      </c>
      <c r="O158" s="221">
        <f>ROUND(E158*N158,5)</f>
        <v>8.0999999999999996E-3</v>
      </c>
      <c r="P158" s="221">
        <v>0</v>
      </c>
      <c r="Q158" s="221">
        <f>ROUND(E158*P158,5)</f>
        <v>0</v>
      </c>
      <c r="R158" s="221"/>
      <c r="S158" s="221"/>
      <c r="T158" s="222">
        <v>0.1</v>
      </c>
      <c r="U158" s="221">
        <f>ROUND(E158*T158,2)</f>
        <v>80.97</v>
      </c>
      <c r="V158" s="211"/>
      <c r="W158" s="211"/>
      <c r="X158" s="211"/>
      <c r="Y158" s="211"/>
      <c r="Z158" s="211"/>
      <c r="AA158" s="211"/>
      <c r="AB158" s="211"/>
      <c r="AC158" s="211"/>
      <c r="AD158" s="211"/>
      <c r="AE158" s="211" t="s">
        <v>101</v>
      </c>
      <c r="AF158" s="211"/>
      <c r="AG158" s="211"/>
      <c r="AH158" s="211"/>
      <c r="AI158" s="211"/>
      <c r="AJ158" s="211"/>
      <c r="AK158" s="211"/>
      <c r="AL158" s="211"/>
      <c r="AM158" s="211"/>
      <c r="AN158" s="211"/>
      <c r="AO158" s="211"/>
      <c r="AP158" s="211"/>
      <c r="AQ158" s="211"/>
      <c r="AR158" s="211"/>
      <c r="AS158" s="211"/>
      <c r="AT158" s="211"/>
      <c r="AU158" s="211"/>
      <c r="AV158" s="211"/>
      <c r="AW158" s="211"/>
      <c r="AX158" s="211"/>
      <c r="AY158" s="211"/>
      <c r="AZ158" s="211"/>
      <c r="BA158" s="211"/>
      <c r="BB158" s="211"/>
      <c r="BC158" s="211"/>
      <c r="BD158" s="211"/>
      <c r="BE158" s="211"/>
      <c r="BF158" s="211"/>
      <c r="BG158" s="211"/>
      <c r="BH158" s="211"/>
    </row>
    <row r="159" spans="1:60" ht="33.75" outlineLevel="1" x14ac:dyDescent="0.2">
      <c r="A159" s="212"/>
      <c r="B159" s="219"/>
      <c r="C159" s="271" t="s">
        <v>218</v>
      </c>
      <c r="D159" s="224"/>
      <c r="E159" s="230">
        <v>809.6952</v>
      </c>
      <c r="F159" s="234"/>
      <c r="G159" s="234"/>
      <c r="H159" s="234"/>
      <c r="I159" s="234"/>
      <c r="J159" s="234"/>
      <c r="K159" s="234"/>
      <c r="L159" s="234"/>
      <c r="M159" s="234"/>
      <c r="N159" s="221"/>
      <c r="O159" s="221"/>
      <c r="P159" s="221"/>
      <c r="Q159" s="221"/>
      <c r="R159" s="221"/>
      <c r="S159" s="221"/>
      <c r="T159" s="222"/>
      <c r="U159" s="221"/>
      <c r="V159" s="211"/>
      <c r="W159" s="211"/>
      <c r="X159" s="211"/>
      <c r="Y159" s="211"/>
      <c r="Z159" s="211"/>
      <c r="AA159" s="211"/>
      <c r="AB159" s="211"/>
      <c r="AC159" s="211"/>
      <c r="AD159" s="211"/>
      <c r="AE159" s="211" t="s">
        <v>105</v>
      </c>
      <c r="AF159" s="211">
        <v>0</v>
      </c>
      <c r="AG159" s="211"/>
      <c r="AH159" s="211"/>
      <c r="AI159" s="211"/>
      <c r="AJ159" s="211"/>
      <c r="AK159" s="211"/>
      <c r="AL159" s="211"/>
      <c r="AM159" s="211"/>
      <c r="AN159" s="211"/>
      <c r="AO159" s="211"/>
      <c r="AP159" s="211"/>
      <c r="AQ159" s="211"/>
      <c r="AR159" s="211"/>
      <c r="AS159" s="211"/>
      <c r="AT159" s="211"/>
      <c r="AU159" s="211"/>
      <c r="AV159" s="211"/>
      <c r="AW159" s="211"/>
      <c r="AX159" s="211"/>
      <c r="AY159" s="211"/>
      <c r="AZ159" s="211"/>
      <c r="BA159" s="211"/>
      <c r="BB159" s="211"/>
      <c r="BC159" s="211"/>
      <c r="BD159" s="211"/>
      <c r="BE159" s="211"/>
      <c r="BF159" s="211"/>
      <c r="BG159" s="211"/>
      <c r="BH159" s="211"/>
    </row>
    <row r="160" spans="1:60" ht="22.5" outlineLevel="1" x14ac:dyDescent="0.2">
      <c r="A160" s="212">
        <v>56</v>
      </c>
      <c r="B160" s="219" t="s">
        <v>279</v>
      </c>
      <c r="C160" s="269" t="s">
        <v>280</v>
      </c>
      <c r="D160" s="221" t="s">
        <v>100</v>
      </c>
      <c r="E160" s="228">
        <v>809.6952</v>
      </c>
      <c r="F160" s="233">
        <f>H160+J160</f>
        <v>0</v>
      </c>
      <c r="G160" s="234">
        <f>ROUND(E160*F160,2)</f>
        <v>0</v>
      </c>
      <c r="H160" s="234"/>
      <c r="I160" s="234">
        <f>ROUND(E160*H160,2)</f>
        <v>0</v>
      </c>
      <c r="J160" s="234"/>
      <c r="K160" s="234">
        <f>ROUND(E160*J160,2)</f>
        <v>0</v>
      </c>
      <c r="L160" s="234">
        <v>12</v>
      </c>
      <c r="M160" s="234">
        <f>G160*(1+L160/100)</f>
        <v>0</v>
      </c>
      <c r="N160" s="221">
        <v>0</v>
      </c>
      <c r="O160" s="221">
        <f>ROUND(E160*N160,5)</f>
        <v>0</v>
      </c>
      <c r="P160" s="221">
        <v>0</v>
      </c>
      <c r="Q160" s="221">
        <f>ROUND(E160*P160,5)</f>
        <v>0</v>
      </c>
      <c r="R160" s="221"/>
      <c r="S160" s="221"/>
      <c r="T160" s="222">
        <v>1.4999999999999999E-2</v>
      </c>
      <c r="U160" s="221">
        <f>ROUND(E160*T160,2)</f>
        <v>12.15</v>
      </c>
      <c r="V160" s="211"/>
      <c r="W160" s="211"/>
      <c r="X160" s="211"/>
      <c r="Y160" s="211"/>
      <c r="Z160" s="211"/>
      <c r="AA160" s="211"/>
      <c r="AB160" s="211"/>
      <c r="AC160" s="211"/>
      <c r="AD160" s="211"/>
      <c r="AE160" s="211" t="s">
        <v>101</v>
      </c>
      <c r="AF160" s="211"/>
      <c r="AG160" s="211"/>
      <c r="AH160" s="211"/>
      <c r="AI160" s="211"/>
      <c r="AJ160" s="211"/>
      <c r="AK160" s="211"/>
      <c r="AL160" s="211"/>
      <c r="AM160" s="211"/>
      <c r="AN160" s="211"/>
      <c r="AO160" s="211"/>
      <c r="AP160" s="211"/>
      <c r="AQ160" s="211"/>
      <c r="AR160" s="211"/>
      <c r="AS160" s="211"/>
      <c r="AT160" s="211"/>
      <c r="AU160" s="211"/>
      <c r="AV160" s="211"/>
      <c r="AW160" s="211"/>
      <c r="AX160" s="211"/>
      <c r="AY160" s="211"/>
      <c r="AZ160" s="211"/>
      <c r="BA160" s="211"/>
      <c r="BB160" s="211"/>
      <c r="BC160" s="211"/>
      <c r="BD160" s="211"/>
      <c r="BE160" s="211"/>
      <c r="BF160" s="211"/>
      <c r="BG160" s="211"/>
      <c r="BH160" s="211"/>
    </row>
    <row r="161" spans="1:60" ht="33.75" outlineLevel="1" x14ac:dyDescent="0.2">
      <c r="A161" s="212"/>
      <c r="B161" s="219"/>
      <c r="C161" s="271" t="s">
        <v>218</v>
      </c>
      <c r="D161" s="224"/>
      <c r="E161" s="230">
        <v>809.6952</v>
      </c>
      <c r="F161" s="234"/>
      <c r="G161" s="234"/>
      <c r="H161" s="234"/>
      <c r="I161" s="234"/>
      <c r="J161" s="234"/>
      <c r="K161" s="234"/>
      <c r="L161" s="234"/>
      <c r="M161" s="234"/>
      <c r="N161" s="221"/>
      <c r="O161" s="221"/>
      <c r="P161" s="221"/>
      <c r="Q161" s="221"/>
      <c r="R161" s="221"/>
      <c r="S161" s="221"/>
      <c r="T161" s="222"/>
      <c r="U161" s="221"/>
      <c r="V161" s="211"/>
      <c r="W161" s="211"/>
      <c r="X161" s="211"/>
      <c r="Y161" s="211"/>
      <c r="Z161" s="211"/>
      <c r="AA161" s="211"/>
      <c r="AB161" s="211"/>
      <c r="AC161" s="211"/>
      <c r="AD161" s="211"/>
      <c r="AE161" s="211" t="s">
        <v>105</v>
      </c>
      <c r="AF161" s="211">
        <v>0</v>
      </c>
      <c r="AG161" s="211"/>
      <c r="AH161" s="211"/>
      <c r="AI161" s="211"/>
      <c r="AJ161" s="211"/>
      <c r="AK161" s="211"/>
      <c r="AL161" s="211"/>
      <c r="AM161" s="211"/>
      <c r="AN161" s="211"/>
      <c r="AO161" s="211"/>
      <c r="AP161" s="211"/>
      <c r="AQ161" s="211"/>
      <c r="AR161" s="211"/>
      <c r="AS161" s="211"/>
      <c r="AT161" s="211"/>
      <c r="AU161" s="211"/>
      <c r="AV161" s="211"/>
      <c r="AW161" s="211"/>
      <c r="AX161" s="211"/>
      <c r="AY161" s="211"/>
      <c r="AZ161" s="211"/>
      <c r="BA161" s="211"/>
      <c r="BB161" s="211"/>
      <c r="BC161" s="211"/>
      <c r="BD161" s="211"/>
      <c r="BE161" s="211"/>
      <c r="BF161" s="211"/>
      <c r="BG161" s="211"/>
      <c r="BH161" s="211"/>
    </row>
    <row r="162" spans="1:60" ht="22.5" outlineLevel="1" x14ac:dyDescent="0.2">
      <c r="A162" s="212">
        <v>57</v>
      </c>
      <c r="B162" s="219" t="s">
        <v>281</v>
      </c>
      <c r="C162" s="269" t="s">
        <v>282</v>
      </c>
      <c r="D162" s="221" t="s">
        <v>100</v>
      </c>
      <c r="E162" s="228">
        <v>903.23099999999999</v>
      </c>
      <c r="F162" s="233">
        <f>H162+J162</f>
        <v>0</v>
      </c>
      <c r="G162" s="234">
        <f>ROUND(E162*F162,2)</f>
        <v>0</v>
      </c>
      <c r="H162" s="234"/>
      <c r="I162" s="234">
        <f>ROUND(E162*H162,2)</f>
        <v>0</v>
      </c>
      <c r="J162" s="234"/>
      <c r="K162" s="234">
        <f>ROUND(E162*J162,2)</f>
        <v>0</v>
      </c>
      <c r="L162" s="234">
        <v>12</v>
      </c>
      <c r="M162" s="234">
        <f>G162*(1+L162/100)</f>
        <v>0</v>
      </c>
      <c r="N162" s="221">
        <v>1.3999999999999999E-4</v>
      </c>
      <c r="O162" s="221">
        <f>ROUND(E162*N162,5)</f>
        <v>0.12645000000000001</v>
      </c>
      <c r="P162" s="221">
        <v>0</v>
      </c>
      <c r="Q162" s="221">
        <f>ROUND(E162*P162,5)</f>
        <v>0</v>
      </c>
      <c r="R162" s="221"/>
      <c r="S162" s="221"/>
      <c r="T162" s="222">
        <v>0</v>
      </c>
      <c r="U162" s="221">
        <f>ROUND(E162*T162,2)</f>
        <v>0</v>
      </c>
      <c r="V162" s="211"/>
      <c r="W162" s="211"/>
      <c r="X162" s="211"/>
      <c r="Y162" s="211"/>
      <c r="Z162" s="211"/>
      <c r="AA162" s="211"/>
      <c r="AB162" s="211"/>
      <c r="AC162" s="211"/>
      <c r="AD162" s="211"/>
      <c r="AE162" s="211" t="s">
        <v>137</v>
      </c>
      <c r="AF162" s="211"/>
      <c r="AG162" s="211"/>
      <c r="AH162" s="211"/>
      <c r="AI162" s="211"/>
      <c r="AJ162" s="211"/>
      <c r="AK162" s="211"/>
      <c r="AL162" s="211"/>
      <c r="AM162" s="211"/>
      <c r="AN162" s="211"/>
      <c r="AO162" s="211"/>
      <c r="AP162" s="211"/>
      <c r="AQ162" s="211"/>
      <c r="AR162" s="211"/>
      <c r="AS162" s="211"/>
      <c r="AT162" s="211"/>
      <c r="AU162" s="211"/>
      <c r="AV162" s="211"/>
      <c r="AW162" s="211"/>
      <c r="AX162" s="211"/>
      <c r="AY162" s="211"/>
      <c r="AZ162" s="211"/>
      <c r="BA162" s="211"/>
      <c r="BB162" s="211"/>
      <c r="BC162" s="211"/>
      <c r="BD162" s="211"/>
      <c r="BE162" s="211"/>
      <c r="BF162" s="211"/>
      <c r="BG162" s="211"/>
      <c r="BH162" s="211"/>
    </row>
    <row r="163" spans="1:60" ht="90" outlineLevel="1" x14ac:dyDescent="0.2">
      <c r="A163" s="212"/>
      <c r="B163" s="219"/>
      <c r="C163" s="270" t="s">
        <v>283</v>
      </c>
      <c r="D163" s="223"/>
      <c r="E163" s="229"/>
      <c r="F163" s="235"/>
      <c r="G163" s="236"/>
      <c r="H163" s="234"/>
      <c r="I163" s="234"/>
      <c r="J163" s="234"/>
      <c r="K163" s="234"/>
      <c r="L163" s="234"/>
      <c r="M163" s="234"/>
      <c r="N163" s="221"/>
      <c r="O163" s="221"/>
      <c r="P163" s="221"/>
      <c r="Q163" s="221"/>
      <c r="R163" s="221"/>
      <c r="S163" s="221"/>
      <c r="T163" s="222"/>
      <c r="U163" s="221"/>
      <c r="V163" s="211"/>
      <c r="W163" s="211"/>
      <c r="X163" s="211"/>
      <c r="Y163" s="211"/>
      <c r="Z163" s="211"/>
      <c r="AA163" s="211"/>
      <c r="AB163" s="211"/>
      <c r="AC163" s="211"/>
      <c r="AD163" s="211"/>
      <c r="AE163" s="211" t="s">
        <v>103</v>
      </c>
      <c r="AF163" s="211"/>
      <c r="AG163" s="211"/>
      <c r="AH163" s="211"/>
      <c r="AI163" s="211"/>
      <c r="AJ163" s="211"/>
      <c r="AK163" s="211"/>
      <c r="AL163" s="211"/>
      <c r="AM163" s="211"/>
      <c r="AN163" s="211"/>
      <c r="AO163" s="211"/>
      <c r="AP163" s="211"/>
      <c r="AQ163" s="211"/>
      <c r="AR163" s="211"/>
      <c r="AS163" s="211"/>
      <c r="AT163" s="211"/>
      <c r="AU163" s="211"/>
      <c r="AV163" s="211"/>
      <c r="AW163" s="211"/>
      <c r="AX163" s="211"/>
      <c r="AY163" s="211"/>
      <c r="AZ163" s="211"/>
      <c r="BA163" s="214" t="str">
        <f>C163</f>
        <v>Navrhovaná difuzní fólie je střešní fólie, která ve střešním plášti zajišťuje funkci doplňkové hydroizolační vrstvy. Skládá z více vrstev a je difúzně otevřená. Fólii je možné pokládat na bednění, na tepelnou izolaci nebo zavěsit volně na krokve. Pokládá se potištěnou stranou nahoru. Při spodním okraji na rubu fólie a při horním okraji na líci jsou z výroby naneseny integrované samolepicí pásy. Tyto samolepicí pásy umožňují utěsnění spoje lepením "proužek na proužek". Difuzní fólie umožňuje provedení maximální třídy těsnosti 5. Do 4 týdnu po položení je nezbytné fólii zakrýt krytinou a tím fólii chránit před slunečním osvitem. Nutno zajistit dostatečné odvětrání vzduchové vrstvy mezi krytinou a fólií.</v>
      </c>
      <c r="BB163" s="211"/>
      <c r="BC163" s="211"/>
      <c r="BD163" s="211"/>
      <c r="BE163" s="211"/>
      <c r="BF163" s="211"/>
      <c r="BG163" s="211"/>
      <c r="BH163" s="211"/>
    </row>
    <row r="164" spans="1:60" ht="22.5" outlineLevel="1" x14ac:dyDescent="0.2">
      <c r="A164" s="212"/>
      <c r="B164" s="219"/>
      <c r="C164" s="271" t="s">
        <v>284</v>
      </c>
      <c r="D164" s="224"/>
      <c r="E164" s="230">
        <v>903.23099999999999</v>
      </c>
      <c r="F164" s="234"/>
      <c r="G164" s="234"/>
      <c r="H164" s="234"/>
      <c r="I164" s="234"/>
      <c r="J164" s="234"/>
      <c r="K164" s="234"/>
      <c r="L164" s="234"/>
      <c r="M164" s="234"/>
      <c r="N164" s="221"/>
      <c r="O164" s="221"/>
      <c r="P164" s="221"/>
      <c r="Q164" s="221"/>
      <c r="R164" s="221"/>
      <c r="S164" s="221"/>
      <c r="T164" s="222"/>
      <c r="U164" s="221"/>
      <c r="V164" s="211"/>
      <c r="W164" s="211"/>
      <c r="X164" s="211"/>
      <c r="Y164" s="211"/>
      <c r="Z164" s="211"/>
      <c r="AA164" s="211"/>
      <c r="AB164" s="211"/>
      <c r="AC164" s="211"/>
      <c r="AD164" s="211"/>
      <c r="AE164" s="211" t="s">
        <v>105</v>
      </c>
      <c r="AF164" s="211">
        <v>0</v>
      </c>
      <c r="AG164" s="211"/>
      <c r="AH164" s="211"/>
      <c r="AI164" s="211"/>
      <c r="AJ164" s="211"/>
      <c r="AK164" s="211"/>
      <c r="AL164" s="211"/>
      <c r="AM164" s="211"/>
      <c r="AN164" s="211"/>
      <c r="AO164" s="211"/>
      <c r="AP164" s="211"/>
      <c r="AQ164" s="211"/>
      <c r="AR164" s="211"/>
      <c r="AS164" s="211"/>
      <c r="AT164" s="211"/>
      <c r="AU164" s="211"/>
      <c r="AV164" s="211"/>
      <c r="AW164" s="211"/>
      <c r="AX164" s="211"/>
      <c r="AY164" s="211"/>
      <c r="AZ164" s="211"/>
      <c r="BA164" s="211"/>
      <c r="BB164" s="211"/>
      <c r="BC164" s="211"/>
      <c r="BD164" s="211"/>
      <c r="BE164" s="211"/>
      <c r="BF164" s="211"/>
      <c r="BG164" s="211"/>
      <c r="BH164" s="211"/>
    </row>
    <row r="165" spans="1:60" ht="22.5" outlineLevel="1" x14ac:dyDescent="0.2">
      <c r="A165" s="212">
        <v>58</v>
      </c>
      <c r="B165" s="219" t="s">
        <v>285</v>
      </c>
      <c r="C165" s="269" t="s">
        <v>286</v>
      </c>
      <c r="D165" s="221" t="s">
        <v>150</v>
      </c>
      <c r="E165" s="228">
        <v>43.391449999999999</v>
      </c>
      <c r="F165" s="233">
        <f>H165+J165</f>
        <v>0</v>
      </c>
      <c r="G165" s="234">
        <f>ROUND(E165*F165,2)</f>
        <v>0</v>
      </c>
      <c r="H165" s="234"/>
      <c r="I165" s="234">
        <f>ROUND(E165*H165,2)</f>
        <v>0</v>
      </c>
      <c r="J165" s="234"/>
      <c r="K165" s="234">
        <f>ROUND(E165*J165,2)</f>
        <v>0</v>
      </c>
      <c r="L165" s="234">
        <v>12</v>
      </c>
      <c r="M165" s="234">
        <f>G165*(1+L165/100)</f>
        <v>0</v>
      </c>
      <c r="N165" s="221">
        <v>0</v>
      </c>
      <c r="O165" s="221">
        <f>ROUND(E165*N165,5)</f>
        <v>0</v>
      </c>
      <c r="P165" s="221">
        <v>0</v>
      </c>
      <c r="Q165" s="221">
        <f>ROUND(E165*P165,5)</f>
        <v>0</v>
      </c>
      <c r="R165" s="221"/>
      <c r="S165" s="221"/>
      <c r="T165" s="222">
        <v>2.5569999999999999</v>
      </c>
      <c r="U165" s="221">
        <f>ROUND(E165*T165,2)</f>
        <v>110.95</v>
      </c>
      <c r="V165" s="211"/>
      <c r="W165" s="211"/>
      <c r="X165" s="211"/>
      <c r="Y165" s="211"/>
      <c r="Z165" s="211"/>
      <c r="AA165" s="211"/>
      <c r="AB165" s="211"/>
      <c r="AC165" s="211"/>
      <c r="AD165" s="211"/>
      <c r="AE165" s="211" t="s">
        <v>151</v>
      </c>
      <c r="AF165" s="211"/>
      <c r="AG165" s="211"/>
      <c r="AH165" s="211"/>
      <c r="AI165" s="211"/>
      <c r="AJ165" s="211"/>
      <c r="AK165" s="211"/>
      <c r="AL165" s="211"/>
      <c r="AM165" s="211"/>
      <c r="AN165" s="211"/>
      <c r="AO165" s="211"/>
      <c r="AP165" s="211"/>
      <c r="AQ165" s="211"/>
      <c r="AR165" s="211"/>
      <c r="AS165" s="211"/>
      <c r="AT165" s="211"/>
      <c r="AU165" s="211"/>
      <c r="AV165" s="211"/>
      <c r="AW165" s="211"/>
      <c r="AX165" s="211"/>
      <c r="AY165" s="211"/>
      <c r="AZ165" s="211"/>
      <c r="BA165" s="211"/>
      <c r="BB165" s="211"/>
      <c r="BC165" s="211"/>
      <c r="BD165" s="211"/>
      <c r="BE165" s="211"/>
      <c r="BF165" s="211"/>
      <c r="BG165" s="211"/>
      <c r="BH165" s="211"/>
    </row>
    <row r="166" spans="1:60" x14ac:dyDescent="0.2">
      <c r="A166" s="213" t="s">
        <v>96</v>
      </c>
      <c r="B166" s="220" t="s">
        <v>65</v>
      </c>
      <c r="C166" s="272" t="s">
        <v>66</v>
      </c>
      <c r="D166" s="225"/>
      <c r="E166" s="231"/>
      <c r="F166" s="237"/>
      <c r="G166" s="237">
        <f>SUMIF(AE167:AE197,"&lt;&gt;NOR",G167:G197)</f>
        <v>0</v>
      </c>
      <c r="H166" s="237"/>
      <c r="I166" s="237">
        <f>SUM(I167:I197)</f>
        <v>0</v>
      </c>
      <c r="J166" s="237"/>
      <c r="K166" s="237">
        <f>SUM(K167:K197)</f>
        <v>0</v>
      </c>
      <c r="L166" s="237"/>
      <c r="M166" s="237">
        <f>SUM(M167:M197)</f>
        <v>0</v>
      </c>
      <c r="N166" s="225"/>
      <c r="O166" s="225">
        <f>SUM(O167:O197)</f>
        <v>0</v>
      </c>
      <c r="P166" s="225"/>
      <c r="Q166" s="225">
        <f>SUM(Q167:Q197)</f>
        <v>0</v>
      </c>
      <c r="R166" s="225"/>
      <c r="S166" s="225"/>
      <c r="T166" s="226"/>
      <c r="U166" s="225">
        <f>SUM(U167:U197)</f>
        <v>248.04000000000002</v>
      </c>
      <c r="AE166" t="s">
        <v>97</v>
      </c>
    </row>
    <row r="167" spans="1:60" outlineLevel="1" x14ac:dyDescent="0.2">
      <c r="A167" s="212">
        <v>59</v>
      </c>
      <c r="B167" s="219" t="s">
        <v>287</v>
      </c>
      <c r="C167" s="269" t="s">
        <v>288</v>
      </c>
      <c r="D167" s="221" t="s">
        <v>150</v>
      </c>
      <c r="E167" s="228">
        <v>42.920769999999997</v>
      </c>
      <c r="F167" s="233">
        <f>H167+J167</f>
        <v>0</v>
      </c>
      <c r="G167" s="234">
        <f>ROUND(E167*F167,2)</f>
        <v>0</v>
      </c>
      <c r="H167" s="234"/>
      <c r="I167" s="234">
        <f>ROUND(E167*H167,2)</f>
        <v>0</v>
      </c>
      <c r="J167" s="234"/>
      <c r="K167" s="234">
        <f>ROUND(E167*J167,2)</f>
        <v>0</v>
      </c>
      <c r="L167" s="234">
        <v>12</v>
      </c>
      <c r="M167" s="234">
        <f>G167*(1+L167/100)</f>
        <v>0</v>
      </c>
      <c r="N167" s="221">
        <v>0</v>
      </c>
      <c r="O167" s="221">
        <f>ROUND(E167*N167,5)</f>
        <v>0</v>
      </c>
      <c r="P167" s="221">
        <v>0</v>
      </c>
      <c r="Q167" s="221">
        <f>ROUND(E167*P167,5)</f>
        <v>0</v>
      </c>
      <c r="R167" s="221"/>
      <c r="S167" s="221"/>
      <c r="T167" s="222">
        <v>2.0089999999999999</v>
      </c>
      <c r="U167" s="221">
        <f>ROUND(E167*T167,2)</f>
        <v>86.23</v>
      </c>
      <c r="V167" s="211"/>
      <c r="W167" s="211"/>
      <c r="X167" s="211"/>
      <c r="Y167" s="211"/>
      <c r="Z167" s="211"/>
      <c r="AA167" s="211"/>
      <c r="AB167" s="211"/>
      <c r="AC167" s="211"/>
      <c r="AD167" s="211"/>
      <c r="AE167" s="211" t="s">
        <v>101</v>
      </c>
      <c r="AF167" s="211"/>
      <c r="AG167" s="211"/>
      <c r="AH167" s="211"/>
      <c r="AI167" s="211"/>
      <c r="AJ167" s="211"/>
      <c r="AK167" s="211"/>
      <c r="AL167" s="211"/>
      <c r="AM167" s="211"/>
      <c r="AN167" s="211"/>
      <c r="AO167" s="211"/>
      <c r="AP167" s="211"/>
      <c r="AQ167" s="211"/>
      <c r="AR167" s="211"/>
      <c r="AS167" s="211"/>
      <c r="AT167" s="211"/>
      <c r="AU167" s="211"/>
      <c r="AV167" s="211"/>
      <c r="AW167" s="211"/>
      <c r="AX167" s="211"/>
      <c r="AY167" s="211"/>
      <c r="AZ167" s="211"/>
      <c r="BA167" s="211"/>
      <c r="BB167" s="211"/>
      <c r="BC167" s="211"/>
      <c r="BD167" s="211"/>
      <c r="BE167" s="211"/>
      <c r="BF167" s="211"/>
      <c r="BG167" s="211"/>
      <c r="BH167" s="211"/>
    </row>
    <row r="168" spans="1:60" ht="22.5" outlineLevel="1" x14ac:dyDescent="0.2">
      <c r="A168" s="212"/>
      <c r="B168" s="219"/>
      <c r="C168" s="270" t="s">
        <v>289</v>
      </c>
      <c r="D168" s="223"/>
      <c r="E168" s="229"/>
      <c r="F168" s="235"/>
      <c r="G168" s="236"/>
      <c r="H168" s="234"/>
      <c r="I168" s="234"/>
      <c r="J168" s="234"/>
      <c r="K168" s="234"/>
      <c r="L168" s="234"/>
      <c r="M168" s="234"/>
      <c r="N168" s="221"/>
      <c r="O168" s="221"/>
      <c r="P168" s="221"/>
      <c r="Q168" s="221"/>
      <c r="R168" s="221"/>
      <c r="S168" s="221"/>
      <c r="T168" s="222"/>
      <c r="U168" s="221"/>
      <c r="V168" s="211"/>
      <c r="W168" s="211"/>
      <c r="X168" s="211"/>
      <c r="Y168" s="211"/>
      <c r="Z168" s="211"/>
      <c r="AA168" s="211"/>
      <c r="AB168" s="211"/>
      <c r="AC168" s="211"/>
      <c r="AD168" s="211"/>
      <c r="AE168" s="211" t="s">
        <v>103</v>
      </c>
      <c r="AF168" s="211"/>
      <c r="AG168" s="211"/>
      <c r="AH168" s="211"/>
      <c r="AI168" s="211"/>
      <c r="AJ168" s="211"/>
      <c r="AK168" s="211"/>
      <c r="AL168" s="211"/>
      <c r="AM168" s="211"/>
      <c r="AN168" s="211"/>
      <c r="AO168" s="211"/>
      <c r="AP168" s="211"/>
      <c r="AQ168" s="211"/>
      <c r="AR168" s="211"/>
      <c r="AS168" s="211"/>
      <c r="AT168" s="211"/>
      <c r="AU168" s="211"/>
      <c r="AV168" s="211"/>
      <c r="AW168" s="211"/>
      <c r="AX168" s="211"/>
      <c r="AY168" s="211"/>
      <c r="AZ168" s="211"/>
      <c r="BA168" s="214" t="str">
        <f>C168</f>
        <v>Položka obsahuje svislou dopravu demontovaných střešních prvků a hmot za pomoci střešního kolejnicového výtahu s lanovým pohonem včetně naložení a vyložení prvků a hmot.</v>
      </c>
      <c r="BB168" s="211"/>
      <c r="BC168" s="211"/>
      <c r="BD168" s="211"/>
      <c r="BE168" s="211"/>
      <c r="BF168" s="211"/>
      <c r="BG168" s="211"/>
      <c r="BH168" s="211"/>
    </row>
    <row r="169" spans="1:60" outlineLevel="1" x14ac:dyDescent="0.2">
      <c r="A169" s="212"/>
      <c r="B169" s="219"/>
      <c r="C169" s="271" t="s">
        <v>290</v>
      </c>
      <c r="D169" s="224"/>
      <c r="E169" s="230">
        <v>42.920769999999997</v>
      </c>
      <c r="F169" s="234"/>
      <c r="G169" s="234"/>
      <c r="H169" s="234"/>
      <c r="I169" s="234"/>
      <c r="J169" s="234"/>
      <c r="K169" s="234"/>
      <c r="L169" s="234"/>
      <c r="M169" s="234"/>
      <c r="N169" s="221"/>
      <c r="O169" s="221"/>
      <c r="P169" s="221"/>
      <c r="Q169" s="221"/>
      <c r="R169" s="221"/>
      <c r="S169" s="221"/>
      <c r="T169" s="222"/>
      <c r="U169" s="221"/>
      <c r="V169" s="211"/>
      <c r="W169" s="211"/>
      <c r="X169" s="211"/>
      <c r="Y169" s="211"/>
      <c r="Z169" s="211"/>
      <c r="AA169" s="211"/>
      <c r="AB169" s="211"/>
      <c r="AC169" s="211"/>
      <c r="AD169" s="211"/>
      <c r="AE169" s="211" t="s">
        <v>105</v>
      </c>
      <c r="AF169" s="211">
        <v>0</v>
      </c>
      <c r="AG169" s="211"/>
      <c r="AH169" s="211"/>
      <c r="AI169" s="211"/>
      <c r="AJ169" s="211"/>
      <c r="AK169" s="211"/>
      <c r="AL169" s="211"/>
      <c r="AM169" s="211"/>
      <c r="AN169" s="211"/>
      <c r="AO169" s="211"/>
      <c r="AP169" s="211"/>
      <c r="AQ169" s="211"/>
      <c r="AR169" s="211"/>
      <c r="AS169" s="211"/>
      <c r="AT169" s="211"/>
      <c r="AU169" s="211"/>
      <c r="AV169" s="211"/>
      <c r="AW169" s="211"/>
      <c r="AX169" s="211"/>
      <c r="AY169" s="211"/>
      <c r="AZ169" s="211"/>
      <c r="BA169" s="211"/>
      <c r="BB169" s="211"/>
      <c r="BC169" s="211"/>
      <c r="BD169" s="211"/>
      <c r="BE169" s="211"/>
      <c r="BF169" s="211"/>
      <c r="BG169" s="211"/>
      <c r="BH169" s="211"/>
    </row>
    <row r="170" spans="1:60" outlineLevel="1" x14ac:dyDescent="0.2">
      <c r="A170" s="212">
        <v>60</v>
      </c>
      <c r="B170" s="219" t="s">
        <v>291</v>
      </c>
      <c r="C170" s="269" t="s">
        <v>292</v>
      </c>
      <c r="D170" s="221" t="s">
        <v>150</v>
      </c>
      <c r="E170" s="228">
        <v>85.841539999999995</v>
      </c>
      <c r="F170" s="233">
        <f>H170+J170</f>
        <v>0</v>
      </c>
      <c r="G170" s="234">
        <f>ROUND(E170*F170,2)</f>
        <v>0</v>
      </c>
      <c r="H170" s="234"/>
      <c r="I170" s="234">
        <f>ROUND(E170*H170,2)</f>
        <v>0</v>
      </c>
      <c r="J170" s="234"/>
      <c r="K170" s="234">
        <f>ROUND(E170*J170,2)</f>
        <v>0</v>
      </c>
      <c r="L170" s="234">
        <v>12</v>
      </c>
      <c r="M170" s="234">
        <f>G170*(1+L170/100)</f>
        <v>0</v>
      </c>
      <c r="N170" s="221">
        <v>0</v>
      </c>
      <c r="O170" s="221">
        <f>ROUND(E170*N170,5)</f>
        <v>0</v>
      </c>
      <c r="P170" s="221">
        <v>0</v>
      </c>
      <c r="Q170" s="221">
        <f>ROUND(E170*P170,5)</f>
        <v>0</v>
      </c>
      <c r="R170" s="221"/>
      <c r="S170" s="221"/>
      <c r="T170" s="222">
        <v>0.95899999999999996</v>
      </c>
      <c r="U170" s="221">
        <f>ROUND(E170*T170,2)</f>
        <v>82.32</v>
      </c>
      <c r="V170" s="211"/>
      <c r="W170" s="211"/>
      <c r="X170" s="211"/>
      <c r="Y170" s="211"/>
      <c r="Z170" s="211"/>
      <c r="AA170" s="211"/>
      <c r="AB170" s="211"/>
      <c r="AC170" s="211"/>
      <c r="AD170" s="211"/>
      <c r="AE170" s="211" t="s">
        <v>101</v>
      </c>
      <c r="AF170" s="211"/>
      <c r="AG170" s="211"/>
      <c r="AH170" s="211"/>
      <c r="AI170" s="211"/>
      <c r="AJ170" s="211"/>
      <c r="AK170" s="211"/>
      <c r="AL170" s="211"/>
      <c r="AM170" s="211"/>
      <c r="AN170" s="211"/>
      <c r="AO170" s="211"/>
      <c r="AP170" s="211"/>
      <c r="AQ170" s="211"/>
      <c r="AR170" s="211"/>
      <c r="AS170" s="211"/>
      <c r="AT170" s="211"/>
      <c r="AU170" s="211"/>
      <c r="AV170" s="211"/>
      <c r="AW170" s="211"/>
      <c r="AX170" s="211"/>
      <c r="AY170" s="211"/>
      <c r="AZ170" s="211"/>
      <c r="BA170" s="211"/>
      <c r="BB170" s="211"/>
      <c r="BC170" s="211"/>
      <c r="BD170" s="211"/>
      <c r="BE170" s="211"/>
      <c r="BF170" s="211"/>
      <c r="BG170" s="211"/>
      <c r="BH170" s="211"/>
    </row>
    <row r="171" spans="1:60" outlineLevel="1" x14ac:dyDescent="0.2">
      <c r="A171" s="212"/>
      <c r="B171" s="219"/>
      <c r="C171" s="271" t="s">
        <v>293</v>
      </c>
      <c r="D171" s="224"/>
      <c r="E171" s="230">
        <v>85.841539999999995</v>
      </c>
      <c r="F171" s="234"/>
      <c r="G171" s="234"/>
      <c r="H171" s="234"/>
      <c r="I171" s="234"/>
      <c r="J171" s="234"/>
      <c r="K171" s="234"/>
      <c r="L171" s="234"/>
      <c r="M171" s="234"/>
      <c r="N171" s="221"/>
      <c r="O171" s="221"/>
      <c r="P171" s="221"/>
      <c r="Q171" s="221"/>
      <c r="R171" s="221"/>
      <c r="S171" s="221"/>
      <c r="T171" s="222"/>
      <c r="U171" s="221"/>
      <c r="V171" s="211"/>
      <c r="W171" s="211"/>
      <c r="X171" s="211"/>
      <c r="Y171" s="211"/>
      <c r="Z171" s="211"/>
      <c r="AA171" s="211"/>
      <c r="AB171" s="211"/>
      <c r="AC171" s="211"/>
      <c r="AD171" s="211"/>
      <c r="AE171" s="211" t="s">
        <v>105</v>
      </c>
      <c r="AF171" s="211">
        <v>0</v>
      </c>
      <c r="AG171" s="211"/>
      <c r="AH171" s="211"/>
      <c r="AI171" s="211"/>
      <c r="AJ171" s="211"/>
      <c r="AK171" s="211"/>
      <c r="AL171" s="211"/>
      <c r="AM171" s="211"/>
      <c r="AN171" s="211"/>
      <c r="AO171" s="211"/>
      <c r="AP171" s="211"/>
      <c r="AQ171" s="211"/>
      <c r="AR171" s="211"/>
      <c r="AS171" s="211"/>
      <c r="AT171" s="211"/>
      <c r="AU171" s="211"/>
      <c r="AV171" s="211"/>
      <c r="AW171" s="211"/>
      <c r="AX171" s="211"/>
      <c r="AY171" s="211"/>
      <c r="AZ171" s="211"/>
      <c r="BA171" s="211"/>
      <c r="BB171" s="211"/>
      <c r="BC171" s="211"/>
      <c r="BD171" s="211"/>
      <c r="BE171" s="211"/>
      <c r="BF171" s="211"/>
      <c r="BG171" s="211"/>
      <c r="BH171" s="211"/>
    </row>
    <row r="172" spans="1:60" ht="22.5" outlineLevel="1" x14ac:dyDescent="0.2">
      <c r="A172" s="212">
        <v>61</v>
      </c>
      <c r="B172" s="219" t="s">
        <v>294</v>
      </c>
      <c r="C172" s="269" t="s">
        <v>295</v>
      </c>
      <c r="D172" s="221" t="s">
        <v>150</v>
      </c>
      <c r="E172" s="228">
        <v>35.840000000000003</v>
      </c>
      <c r="F172" s="233">
        <f>H172+J172</f>
        <v>0</v>
      </c>
      <c r="G172" s="234">
        <f>ROUND(E172*F172,2)</f>
        <v>0</v>
      </c>
      <c r="H172" s="234"/>
      <c r="I172" s="234">
        <f>ROUND(E172*H172,2)</f>
        <v>0</v>
      </c>
      <c r="J172" s="234"/>
      <c r="K172" s="234">
        <f>ROUND(E172*J172,2)</f>
        <v>0</v>
      </c>
      <c r="L172" s="234">
        <v>12</v>
      </c>
      <c r="M172" s="234">
        <f>G172*(1+L172/100)</f>
        <v>0</v>
      </c>
      <c r="N172" s="221">
        <v>0</v>
      </c>
      <c r="O172" s="221">
        <f>ROUND(E172*N172,5)</f>
        <v>0</v>
      </c>
      <c r="P172" s="221">
        <v>0</v>
      </c>
      <c r="Q172" s="221">
        <f>ROUND(E172*P172,5)</f>
        <v>0</v>
      </c>
      <c r="R172" s="221"/>
      <c r="S172" s="221"/>
      <c r="T172" s="222">
        <v>0</v>
      </c>
      <c r="U172" s="221">
        <f>ROUND(E172*T172,2)</f>
        <v>0</v>
      </c>
      <c r="V172" s="211"/>
      <c r="W172" s="211"/>
      <c r="X172" s="211"/>
      <c r="Y172" s="211"/>
      <c r="Z172" s="211"/>
      <c r="AA172" s="211"/>
      <c r="AB172" s="211"/>
      <c r="AC172" s="211"/>
      <c r="AD172" s="211"/>
      <c r="AE172" s="211" t="s">
        <v>101</v>
      </c>
      <c r="AF172" s="211"/>
      <c r="AG172" s="211"/>
      <c r="AH172" s="211"/>
      <c r="AI172" s="211"/>
      <c r="AJ172" s="211"/>
      <c r="AK172" s="211"/>
      <c r="AL172" s="211"/>
      <c r="AM172" s="211"/>
      <c r="AN172" s="211"/>
      <c r="AO172" s="211"/>
      <c r="AP172" s="211"/>
      <c r="AQ172" s="211"/>
      <c r="AR172" s="211"/>
      <c r="AS172" s="211"/>
      <c r="AT172" s="211"/>
      <c r="AU172" s="211"/>
      <c r="AV172" s="211"/>
      <c r="AW172" s="211"/>
      <c r="AX172" s="211"/>
      <c r="AY172" s="211"/>
      <c r="AZ172" s="211"/>
      <c r="BA172" s="211"/>
      <c r="BB172" s="211"/>
      <c r="BC172" s="211"/>
      <c r="BD172" s="211"/>
      <c r="BE172" s="211"/>
      <c r="BF172" s="211"/>
      <c r="BG172" s="211"/>
      <c r="BH172" s="211"/>
    </row>
    <row r="173" spans="1:60" outlineLevel="1" x14ac:dyDescent="0.2">
      <c r="A173" s="212"/>
      <c r="B173" s="219"/>
      <c r="C173" s="270" t="s">
        <v>359</v>
      </c>
      <c r="D173" s="223"/>
      <c r="E173" s="229"/>
      <c r="F173" s="235"/>
      <c r="G173" s="236"/>
      <c r="H173" s="234"/>
      <c r="I173" s="234"/>
      <c r="J173" s="234"/>
      <c r="K173" s="234"/>
      <c r="L173" s="234"/>
      <c r="M173" s="234"/>
      <c r="N173" s="221"/>
      <c r="O173" s="221"/>
      <c r="P173" s="221"/>
      <c r="Q173" s="221"/>
      <c r="R173" s="221"/>
      <c r="S173" s="221"/>
      <c r="T173" s="222"/>
      <c r="U173" s="221"/>
      <c r="V173" s="211"/>
      <c r="W173" s="211"/>
      <c r="X173" s="211"/>
      <c r="Y173" s="211"/>
      <c r="Z173" s="211"/>
      <c r="AA173" s="211"/>
      <c r="AB173" s="211"/>
      <c r="AC173" s="211"/>
      <c r="AD173" s="211"/>
      <c r="AE173" s="211" t="s">
        <v>103</v>
      </c>
      <c r="AF173" s="211"/>
      <c r="AG173" s="211"/>
      <c r="AH173" s="211"/>
      <c r="AI173" s="211"/>
      <c r="AJ173" s="211"/>
      <c r="AK173" s="211"/>
      <c r="AL173" s="211"/>
      <c r="AM173" s="211"/>
      <c r="AN173" s="211"/>
      <c r="AO173" s="211"/>
      <c r="AP173" s="211"/>
      <c r="AQ173" s="211"/>
      <c r="AR173" s="211"/>
      <c r="AS173" s="211"/>
      <c r="AT173" s="211"/>
      <c r="AU173" s="211"/>
      <c r="AV173" s="211"/>
      <c r="AW173" s="211"/>
      <c r="AX173" s="211"/>
      <c r="AY173" s="211"/>
      <c r="AZ173" s="211"/>
      <c r="BA173" s="214" t="str">
        <f>C173</f>
        <v>Ceník za zneškodnění odpadů na skládce EKOSO Trhový Štěpánov, s.r.o. od 1. 1. 2026</v>
      </c>
      <c r="BB173" s="211"/>
      <c r="BC173" s="211"/>
      <c r="BD173" s="211"/>
      <c r="BE173" s="211"/>
      <c r="BF173" s="211"/>
      <c r="BG173" s="211"/>
      <c r="BH173" s="211"/>
    </row>
    <row r="174" spans="1:60" outlineLevel="1" x14ac:dyDescent="0.2">
      <c r="A174" s="212"/>
      <c r="B174" s="219"/>
      <c r="C174" s="270" t="s">
        <v>296</v>
      </c>
      <c r="D174" s="223"/>
      <c r="E174" s="229"/>
      <c r="F174" s="235"/>
      <c r="G174" s="236"/>
      <c r="H174" s="234"/>
      <c r="I174" s="234"/>
      <c r="J174" s="234"/>
      <c r="K174" s="234"/>
      <c r="L174" s="234"/>
      <c r="M174" s="234"/>
      <c r="N174" s="221"/>
      <c r="O174" s="221"/>
      <c r="P174" s="221"/>
      <c r="Q174" s="221"/>
      <c r="R174" s="221"/>
      <c r="S174" s="221"/>
      <c r="T174" s="222"/>
      <c r="U174" s="221"/>
      <c r="V174" s="211"/>
      <c r="W174" s="211"/>
      <c r="X174" s="211"/>
      <c r="Y174" s="211"/>
      <c r="Z174" s="211"/>
      <c r="AA174" s="211"/>
      <c r="AB174" s="211"/>
      <c r="AC174" s="211"/>
      <c r="AD174" s="211"/>
      <c r="AE174" s="211" t="s">
        <v>103</v>
      </c>
      <c r="AF174" s="211"/>
      <c r="AG174" s="211"/>
      <c r="AH174" s="211"/>
      <c r="AI174" s="211"/>
      <c r="AJ174" s="211"/>
      <c r="AK174" s="211"/>
      <c r="AL174" s="211"/>
      <c r="AM174" s="211"/>
      <c r="AN174" s="211"/>
      <c r="AO174" s="211"/>
      <c r="AP174" s="211"/>
      <c r="AQ174" s="211"/>
      <c r="AR174" s="211"/>
      <c r="AS174" s="211"/>
      <c r="AT174" s="211"/>
      <c r="AU174" s="211"/>
      <c r="AV174" s="211"/>
      <c r="AW174" s="211"/>
      <c r="AX174" s="211"/>
      <c r="AY174" s="211"/>
      <c r="AZ174" s="211"/>
      <c r="BA174" s="214" t="str">
        <f>C174</f>
        <v>EKOSO Trhový Štěpánov, s.r.o., Lhotská 372, Trhový Štěpánov  257 63</v>
      </c>
      <c r="BB174" s="211"/>
      <c r="BC174" s="211"/>
      <c r="BD174" s="211"/>
      <c r="BE174" s="211"/>
      <c r="BF174" s="211"/>
      <c r="BG174" s="211"/>
      <c r="BH174" s="211"/>
    </row>
    <row r="175" spans="1:60" outlineLevel="1" x14ac:dyDescent="0.2">
      <c r="A175" s="212"/>
      <c r="B175" s="219"/>
      <c r="C175" s="270" t="s">
        <v>297</v>
      </c>
      <c r="D175" s="223"/>
      <c r="E175" s="229"/>
      <c r="F175" s="235"/>
      <c r="G175" s="236"/>
      <c r="H175" s="234"/>
      <c r="I175" s="234"/>
      <c r="J175" s="234"/>
      <c r="K175" s="234"/>
      <c r="L175" s="234"/>
      <c r="M175" s="234"/>
      <c r="N175" s="221"/>
      <c r="O175" s="221"/>
      <c r="P175" s="221"/>
      <c r="Q175" s="221"/>
      <c r="R175" s="221"/>
      <c r="S175" s="221"/>
      <c r="T175" s="222"/>
      <c r="U175" s="221"/>
      <c r="V175" s="211"/>
      <c r="W175" s="211"/>
      <c r="X175" s="211"/>
      <c r="Y175" s="211"/>
      <c r="Z175" s="211"/>
      <c r="AA175" s="211"/>
      <c r="AB175" s="211"/>
      <c r="AC175" s="211"/>
      <c r="AD175" s="211"/>
      <c r="AE175" s="211" t="s">
        <v>103</v>
      </c>
      <c r="AF175" s="211"/>
      <c r="AG175" s="211"/>
      <c r="AH175" s="211"/>
      <c r="AI175" s="211"/>
      <c r="AJ175" s="211"/>
      <c r="AK175" s="211"/>
      <c r="AL175" s="211"/>
      <c r="AM175" s="211"/>
      <c r="AN175" s="211"/>
      <c r="AO175" s="211"/>
      <c r="AP175" s="211"/>
      <c r="AQ175" s="211"/>
      <c r="AR175" s="211"/>
      <c r="AS175" s="211"/>
      <c r="AT175" s="211"/>
      <c r="AU175" s="211"/>
      <c r="AV175" s="211"/>
      <c r="AW175" s="211"/>
      <c r="AX175" s="211"/>
      <c r="AY175" s="211"/>
      <c r="AZ175" s="211"/>
      <c r="BA175" s="214" t="str">
        <f>C175</f>
        <v>e-mail: ekoso.odpady@tiscali.cz, http: www.ekoso.cz</v>
      </c>
      <c r="BB175" s="211"/>
      <c r="BC175" s="211"/>
      <c r="BD175" s="211"/>
      <c r="BE175" s="211"/>
      <c r="BF175" s="211"/>
      <c r="BG175" s="211"/>
      <c r="BH175" s="211"/>
    </row>
    <row r="176" spans="1:60" outlineLevel="1" x14ac:dyDescent="0.2">
      <c r="A176" s="212"/>
      <c r="B176" s="219"/>
      <c r="C176" s="273" t="s">
        <v>225</v>
      </c>
      <c r="D176" s="227"/>
      <c r="E176" s="232"/>
      <c r="F176" s="238"/>
      <c r="G176" s="238"/>
      <c r="H176" s="234"/>
      <c r="I176" s="234"/>
      <c r="J176" s="234"/>
      <c r="K176" s="234"/>
      <c r="L176" s="234"/>
      <c r="M176" s="234"/>
      <c r="N176" s="221"/>
      <c r="O176" s="221"/>
      <c r="P176" s="221"/>
      <c r="Q176" s="221"/>
      <c r="R176" s="221"/>
      <c r="S176" s="221"/>
      <c r="T176" s="222"/>
      <c r="U176" s="221"/>
      <c r="V176" s="211"/>
      <c r="W176" s="211"/>
      <c r="X176" s="211"/>
      <c r="Y176" s="211"/>
      <c r="Z176" s="211"/>
      <c r="AA176" s="211"/>
      <c r="AB176" s="211"/>
      <c r="AC176" s="211"/>
      <c r="AD176" s="211"/>
      <c r="AE176" s="211" t="s">
        <v>103</v>
      </c>
      <c r="AF176" s="211"/>
      <c r="AG176" s="211"/>
      <c r="AH176" s="211"/>
      <c r="AI176" s="211"/>
      <c r="AJ176" s="211"/>
      <c r="AK176" s="211"/>
      <c r="AL176" s="211"/>
      <c r="AM176" s="211"/>
      <c r="AN176" s="211"/>
      <c r="AO176" s="211"/>
      <c r="AP176" s="211"/>
      <c r="AQ176" s="211"/>
      <c r="AR176" s="211"/>
      <c r="AS176" s="211"/>
      <c r="AT176" s="211"/>
      <c r="AU176" s="211"/>
      <c r="AV176" s="211"/>
      <c r="AW176" s="211"/>
      <c r="AX176" s="211"/>
      <c r="AY176" s="211"/>
      <c r="AZ176" s="211"/>
      <c r="BA176" s="211"/>
      <c r="BB176" s="211"/>
      <c r="BC176" s="211"/>
      <c r="BD176" s="211"/>
      <c r="BE176" s="211"/>
      <c r="BF176" s="211"/>
      <c r="BG176" s="211"/>
      <c r="BH176" s="211"/>
    </row>
    <row r="177" spans="1:60" outlineLevel="1" x14ac:dyDescent="0.2">
      <c r="A177" s="212"/>
      <c r="B177" s="219"/>
      <c r="C177" s="270" t="s">
        <v>298</v>
      </c>
      <c r="D177" s="223"/>
      <c r="E177" s="229"/>
      <c r="F177" s="235"/>
      <c r="G177" s="236"/>
      <c r="H177" s="234"/>
      <c r="I177" s="234"/>
      <c r="J177" s="234"/>
      <c r="K177" s="234"/>
      <c r="L177" s="234"/>
      <c r="M177" s="234"/>
      <c r="N177" s="221"/>
      <c r="O177" s="221"/>
      <c r="P177" s="221"/>
      <c r="Q177" s="221"/>
      <c r="R177" s="221"/>
      <c r="S177" s="221"/>
      <c r="T177" s="222"/>
      <c r="U177" s="221"/>
      <c r="V177" s="211"/>
      <c r="W177" s="211"/>
      <c r="X177" s="211"/>
      <c r="Y177" s="211"/>
      <c r="Z177" s="211"/>
      <c r="AA177" s="211"/>
      <c r="AB177" s="211"/>
      <c r="AC177" s="211"/>
      <c r="AD177" s="211"/>
      <c r="AE177" s="211" t="s">
        <v>103</v>
      </c>
      <c r="AF177" s="211"/>
      <c r="AG177" s="211"/>
      <c r="AH177" s="211"/>
      <c r="AI177" s="211"/>
      <c r="AJ177" s="211"/>
      <c r="AK177" s="211"/>
      <c r="AL177" s="211"/>
      <c r="AM177" s="211"/>
      <c r="AN177" s="211"/>
      <c r="AO177" s="211"/>
      <c r="AP177" s="211"/>
      <c r="AQ177" s="211"/>
      <c r="AR177" s="211"/>
      <c r="AS177" s="211"/>
      <c r="AT177" s="211"/>
      <c r="AU177" s="211"/>
      <c r="AV177" s="211"/>
      <c r="AW177" s="211"/>
      <c r="AX177" s="211"/>
      <c r="AY177" s="211"/>
      <c r="AZ177" s="211"/>
      <c r="BA177" s="214" t="str">
        <f>C177</f>
        <v>Druh odpadu: Stavební, demoliční a další odpady- použitelné jako technologický materiál</v>
      </c>
      <c r="BB177" s="211"/>
      <c r="BC177" s="211"/>
      <c r="BD177" s="211"/>
      <c r="BE177" s="211"/>
      <c r="BF177" s="211"/>
      <c r="BG177" s="211"/>
      <c r="BH177" s="211"/>
    </row>
    <row r="178" spans="1:60" ht="22.5" outlineLevel="1" x14ac:dyDescent="0.2">
      <c r="A178" s="212"/>
      <c r="B178" s="219"/>
      <c r="C178" s="271" t="s">
        <v>299</v>
      </c>
      <c r="D178" s="224"/>
      <c r="E178" s="230">
        <v>35.840000000000003</v>
      </c>
      <c r="F178" s="234"/>
      <c r="G178" s="234"/>
      <c r="H178" s="234"/>
      <c r="I178" s="234"/>
      <c r="J178" s="234"/>
      <c r="K178" s="234"/>
      <c r="L178" s="234"/>
      <c r="M178" s="234"/>
      <c r="N178" s="221"/>
      <c r="O178" s="221"/>
      <c r="P178" s="221"/>
      <c r="Q178" s="221"/>
      <c r="R178" s="221"/>
      <c r="S178" s="221"/>
      <c r="T178" s="222"/>
      <c r="U178" s="221"/>
      <c r="V178" s="211"/>
      <c r="W178" s="211"/>
      <c r="X178" s="211"/>
      <c r="Y178" s="211"/>
      <c r="Z178" s="211"/>
      <c r="AA178" s="211"/>
      <c r="AB178" s="211"/>
      <c r="AC178" s="211"/>
      <c r="AD178" s="211"/>
      <c r="AE178" s="211" t="s">
        <v>105</v>
      </c>
      <c r="AF178" s="211">
        <v>0</v>
      </c>
      <c r="AG178" s="211"/>
      <c r="AH178" s="211"/>
      <c r="AI178" s="211"/>
      <c r="AJ178" s="211"/>
      <c r="AK178" s="211"/>
      <c r="AL178" s="211"/>
      <c r="AM178" s="211"/>
      <c r="AN178" s="211"/>
      <c r="AO178" s="211"/>
      <c r="AP178" s="211"/>
      <c r="AQ178" s="211"/>
      <c r="AR178" s="211"/>
      <c r="AS178" s="211"/>
      <c r="AT178" s="211"/>
      <c r="AU178" s="211"/>
      <c r="AV178" s="211"/>
      <c r="AW178" s="211"/>
      <c r="AX178" s="211"/>
      <c r="AY178" s="211"/>
      <c r="AZ178" s="211"/>
      <c r="BA178" s="211"/>
      <c r="BB178" s="211"/>
      <c r="BC178" s="211"/>
      <c r="BD178" s="211"/>
      <c r="BE178" s="211"/>
      <c r="BF178" s="211"/>
      <c r="BG178" s="211"/>
      <c r="BH178" s="211"/>
    </row>
    <row r="179" spans="1:60" outlineLevel="1" x14ac:dyDescent="0.2">
      <c r="A179" s="212">
        <v>62</v>
      </c>
      <c r="B179" s="219" t="s">
        <v>300</v>
      </c>
      <c r="C179" s="269" t="s">
        <v>301</v>
      </c>
      <c r="D179" s="221" t="s">
        <v>150</v>
      </c>
      <c r="E179" s="228">
        <v>5.548</v>
      </c>
      <c r="F179" s="233">
        <f>H179+J179</f>
        <v>0</v>
      </c>
      <c r="G179" s="234">
        <f>ROUND(E179*F179,2)</f>
        <v>0</v>
      </c>
      <c r="H179" s="234"/>
      <c r="I179" s="234">
        <f>ROUND(E179*H179,2)</f>
        <v>0</v>
      </c>
      <c r="J179" s="234"/>
      <c r="K179" s="234">
        <f>ROUND(E179*J179,2)</f>
        <v>0</v>
      </c>
      <c r="L179" s="234">
        <v>12</v>
      </c>
      <c r="M179" s="234">
        <f>G179*(1+L179/100)</f>
        <v>0</v>
      </c>
      <c r="N179" s="221">
        <v>0</v>
      </c>
      <c r="O179" s="221">
        <f>ROUND(E179*N179,5)</f>
        <v>0</v>
      </c>
      <c r="P179" s="221">
        <v>0</v>
      </c>
      <c r="Q179" s="221">
        <f>ROUND(E179*P179,5)</f>
        <v>0</v>
      </c>
      <c r="R179" s="221"/>
      <c r="S179" s="221"/>
      <c r="T179" s="222">
        <v>0</v>
      </c>
      <c r="U179" s="221">
        <f>ROUND(E179*T179,2)</f>
        <v>0</v>
      </c>
      <c r="V179" s="211"/>
      <c r="W179" s="211"/>
      <c r="X179" s="211"/>
      <c r="Y179" s="211"/>
      <c r="Z179" s="211"/>
      <c r="AA179" s="211"/>
      <c r="AB179" s="211"/>
      <c r="AC179" s="211"/>
      <c r="AD179" s="211"/>
      <c r="AE179" s="211" t="s">
        <v>101</v>
      </c>
      <c r="AF179" s="211"/>
      <c r="AG179" s="211"/>
      <c r="AH179" s="211"/>
      <c r="AI179" s="211"/>
      <c r="AJ179" s="211"/>
      <c r="AK179" s="211"/>
      <c r="AL179" s="211"/>
      <c r="AM179" s="211"/>
      <c r="AN179" s="211"/>
      <c r="AO179" s="211"/>
      <c r="AP179" s="211"/>
      <c r="AQ179" s="211"/>
      <c r="AR179" s="211"/>
      <c r="AS179" s="211"/>
      <c r="AT179" s="211"/>
      <c r="AU179" s="211"/>
      <c r="AV179" s="211"/>
      <c r="AW179" s="211"/>
      <c r="AX179" s="211"/>
      <c r="AY179" s="211"/>
      <c r="AZ179" s="211"/>
      <c r="BA179" s="211"/>
      <c r="BB179" s="211"/>
      <c r="BC179" s="211"/>
      <c r="BD179" s="211"/>
      <c r="BE179" s="211"/>
      <c r="BF179" s="211"/>
      <c r="BG179" s="211"/>
      <c r="BH179" s="211"/>
    </row>
    <row r="180" spans="1:60" outlineLevel="1" x14ac:dyDescent="0.2">
      <c r="A180" s="212"/>
      <c r="B180" s="219"/>
      <c r="C180" s="270" t="s">
        <v>359</v>
      </c>
      <c r="D180" s="223"/>
      <c r="E180" s="229"/>
      <c r="F180" s="235"/>
      <c r="G180" s="236"/>
      <c r="H180" s="234"/>
      <c r="I180" s="234"/>
      <c r="J180" s="234"/>
      <c r="K180" s="234"/>
      <c r="L180" s="234"/>
      <c r="M180" s="234"/>
      <c r="N180" s="221"/>
      <c r="O180" s="221"/>
      <c r="P180" s="221"/>
      <c r="Q180" s="221"/>
      <c r="R180" s="221"/>
      <c r="S180" s="221"/>
      <c r="T180" s="222"/>
      <c r="U180" s="221"/>
      <c r="V180" s="211"/>
      <c r="W180" s="211"/>
      <c r="X180" s="211"/>
      <c r="Y180" s="211"/>
      <c r="Z180" s="211"/>
      <c r="AA180" s="211"/>
      <c r="AB180" s="211"/>
      <c r="AC180" s="211"/>
      <c r="AD180" s="211"/>
      <c r="AE180" s="211" t="s">
        <v>103</v>
      </c>
      <c r="AF180" s="211"/>
      <c r="AG180" s="211"/>
      <c r="AH180" s="211"/>
      <c r="AI180" s="211"/>
      <c r="AJ180" s="211"/>
      <c r="AK180" s="211"/>
      <c r="AL180" s="211"/>
      <c r="AM180" s="211"/>
      <c r="AN180" s="211"/>
      <c r="AO180" s="211"/>
      <c r="AP180" s="211"/>
      <c r="AQ180" s="211"/>
      <c r="AR180" s="211"/>
      <c r="AS180" s="211"/>
      <c r="AT180" s="211"/>
      <c r="AU180" s="211"/>
      <c r="AV180" s="211"/>
      <c r="AW180" s="211"/>
      <c r="AX180" s="211"/>
      <c r="AY180" s="211"/>
      <c r="AZ180" s="211"/>
      <c r="BA180" s="214" t="str">
        <f>C180</f>
        <v>Ceník za zneškodnění odpadů na skládce EKOSO Trhový Štěpánov, s.r.o. od 1. 1. 2026</v>
      </c>
      <c r="BB180" s="211"/>
      <c r="BC180" s="211"/>
      <c r="BD180" s="211"/>
      <c r="BE180" s="211"/>
      <c r="BF180" s="211"/>
      <c r="BG180" s="211"/>
      <c r="BH180" s="211"/>
    </row>
    <row r="181" spans="1:60" outlineLevel="1" x14ac:dyDescent="0.2">
      <c r="A181" s="212"/>
      <c r="B181" s="219"/>
      <c r="C181" s="270" t="s">
        <v>296</v>
      </c>
      <c r="D181" s="223"/>
      <c r="E181" s="229"/>
      <c r="F181" s="235"/>
      <c r="G181" s="236"/>
      <c r="H181" s="234"/>
      <c r="I181" s="234"/>
      <c r="J181" s="234"/>
      <c r="K181" s="234"/>
      <c r="L181" s="234"/>
      <c r="M181" s="234"/>
      <c r="N181" s="221"/>
      <c r="O181" s="221"/>
      <c r="P181" s="221"/>
      <c r="Q181" s="221"/>
      <c r="R181" s="221"/>
      <c r="S181" s="221"/>
      <c r="T181" s="222"/>
      <c r="U181" s="221"/>
      <c r="V181" s="211"/>
      <c r="W181" s="211"/>
      <c r="X181" s="211"/>
      <c r="Y181" s="211"/>
      <c r="Z181" s="211"/>
      <c r="AA181" s="211"/>
      <c r="AB181" s="211"/>
      <c r="AC181" s="211"/>
      <c r="AD181" s="211"/>
      <c r="AE181" s="211" t="s">
        <v>103</v>
      </c>
      <c r="AF181" s="211"/>
      <c r="AG181" s="211"/>
      <c r="AH181" s="211"/>
      <c r="AI181" s="211"/>
      <c r="AJ181" s="211"/>
      <c r="AK181" s="211"/>
      <c r="AL181" s="211"/>
      <c r="AM181" s="211"/>
      <c r="AN181" s="211"/>
      <c r="AO181" s="211"/>
      <c r="AP181" s="211"/>
      <c r="AQ181" s="211"/>
      <c r="AR181" s="211"/>
      <c r="AS181" s="211"/>
      <c r="AT181" s="211"/>
      <c r="AU181" s="211"/>
      <c r="AV181" s="211"/>
      <c r="AW181" s="211"/>
      <c r="AX181" s="211"/>
      <c r="AY181" s="211"/>
      <c r="AZ181" s="211"/>
      <c r="BA181" s="214" t="str">
        <f>C181</f>
        <v>EKOSO Trhový Štěpánov, s.r.o., Lhotská 372, Trhový Štěpánov  257 63</v>
      </c>
      <c r="BB181" s="211"/>
      <c r="BC181" s="211"/>
      <c r="BD181" s="211"/>
      <c r="BE181" s="211"/>
      <c r="BF181" s="211"/>
      <c r="BG181" s="211"/>
      <c r="BH181" s="211"/>
    </row>
    <row r="182" spans="1:60" outlineLevel="1" x14ac:dyDescent="0.2">
      <c r="A182" s="212"/>
      <c r="B182" s="219"/>
      <c r="C182" s="270" t="s">
        <v>297</v>
      </c>
      <c r="D182" s="223"/>
      <c r="E182" s="229"/>
      <c r="F182" s="235"/>
      <c r="G182" s="236"/>
      <c r="H182" s="234"/>
      <c r="I182" s="234"/>
      <c r="J182" s="234"/>
      <c r="K182" s="234"/>
      <c r="L182" s="234"/>
      <c r="M182" s="234"/>
      <c r="N182" s="221"/>
      <c r="O182" s="221"/>
      <c r="P182" s="221"/>
      <c r="Q182" s="221"/>
      <c r="R182" s="221"/>
      <c r="S182" s="221"/>
      <c r="T182" s="222"/>
      <c r="U182" s="221"/>
      <c r="V182" s="211"/>
      <c r="W182" s="211"/>
      <c r="X182" s="211"/>
      <c r="Y182" s="211"/>
      <c r="Z182" s="211"/>
      <c r="AA182" s="211"/>
      <c r="AB182" s="211"/>
      <c r="AC182" s="211"/>
      <c r="AD182" s="211"/>
      <c r="AE182" s="211" t="s">
        <v>103</v>
      </c>
      <c r="AF182" s="211"/>
      <c r="AG182" s="211"/>
      <c r="AH182" s="211"/>
      <c r="AI182" s="211"/>
      <c r="AJ182" s="211"/>
      <c r="AK182" s="211"/>
      <c r="AL182" s="211"/>
      <c r="AM182" s="211"/>
      <c r="AN182" s="211"/>
      <c r="AO182" s="211"/>
      <c r="AP182" s="211"/>
      <c r="AQ182" s="211"/>
      <c r="AR182" s="211"/>
      <c r="AS182" s="211"/>
      <c r="AT182" s="211"/>
      <c r="AU182" s="211"/>
      <c r="AV182" s="211"/>
      <c r="AW182" s="211"/>
      <c r="AX182" s="211"/>
      <c r="AY182" s="211"/>
      <c r="AZ182" s="211"/>
      <c r="BA182" s="214" t="str">
        <f>C182</f>
        <v>e-mail: ekoso.odpady@tiscali.cz, http: www.ekoso.cz</v>
      </c>
      <c r="BB182" s="211"/>
      <c r="BC182" s="211"/>
      <c r="BD182" s="211"/>
      <c r="BE182" s="211"/>
      <c r="BF182" s="211"/>
      <c r="BG182" s="211"/>
      <c r="BH182" s="211"/>
    </row>
    <row r="183" spans="1:60" outlineLevel="1" x14ac:dyDescent="0.2">
      <c r="A183" s="212"/>
      <c r="B183" s="219"/>
      <c r="C183" s="273" t="s">
        <v>225</v>
      </c>
      <c r="D183" s="227"/>
      <c r="E183" s="232"/>
      <c r="F183" s="238"/>
      <c r="G183" s="238"/>
      <c r="H183" s="234"/>
      <c r="I183" s="234"/>
      <c r="J183" s="234"/>
      <c r="K183" s="234"/>
      <c r="L183" s="234"/>
      <c r="M183" s="234"/>
      <c r="N183" s="221"/>
      <c r="O183" s="221"/>
      <c r="P183" s="221"/>
      <c r="Q183" s="221"/>
      <c r="R183" s="221"/>
      <c r="S183" s="221"/>
      <c r="T183" s="222"/>
      <c r="U183" s="221"/>
      <c r="V183" s="211"/>
      <c r="W183" s="211"/>
      <c r="X183" s="211"/>
      <c r="Y183" s="211"/>
      <c r="Z183" s="211"/>
      <c r="AA183" s="211"/>
      <c r="AB183" s="211"/>
      <c r="AC183" s="211"/>
      <c r="AD183" s="211"/>
      <c r="AE183" s="211" t="s">
        <v>103</v>
      </c>
      <c r="AF183" s="211"/>
      <c r="AG183" s="211"/>
      <c r="AH183" s="211"/>
      <c r="AI183" s="211"/>
      <c r="AJ183" s="211"/>
      <c r="AK183" s="211"/>
      <c r="AL183" s="211"/>
      <c r="AM183" s="211"/>
      <c r="AN183" s="211"/>
      <c r="AO183" s="211"/>
      <c r="AP183" s="211"/>
      <c r="AQ183" s="211"/>
      <c r="AR183" s="211"/>
      <c r="AS183" s="211"/>
      <c r="AT183" s="211"/>
      <c r="AU183" s="211"/>
      <c r="AV183" s="211"/>
      <c r="AW183" s="211"/>
      <c r="AX183" s="211"/>
      <c r="AY183" s="211"/>
      <c r="AZ183" s="211"/>
      <c r="BA183" s="211"/>
      <c r="BB183" s="211"/>
      <c r="BC183" s="211"/>
      <c r="BD183" s="211"/>
      <c r="BE183" s="211"/>
      <c r="BF183" s="211"/>
      <c r="BG183" s="211"/>
      <c r="BH183" s="211"/>
    </row>
    <row r="184" spans="1:60" outlineLevel="1" x14ac:dyDescent="0.2">
      <c r="A184" s="212"/>
      <c r="B184" s="219"/>
      <c r="C184" s="270" t="s">
        <v>302</v>
      </c>
      <c r="D184" s="223"/>
      <c r="E184" s="229"/>
      <c r="F184" s="235"/>
      <c r="G184" s="236"/>
      <c r="H184" s="234"/>
      <c r="I184" s="234"/>
      <c r="J184" s="234"/>
      <c r="K184" s="234"/>
      <c r="L184" s="234"/>
      <c r="M184" s="234"/>
      <c r="N184" s="221"/>
      <c r="O184" s="221"/>
      <c r="P184" s="221"/>
      <c r="Q184" s="221"/>
      <c r="R184" s="221"/>
      <c r="S184" s="221"/>
      <c r="T184" s="222"/>
      <c r="U184" s="221"/>
      <c r="V184" s="211"/>
      <c r="W184" s="211"/>
      <c r="X184" s="211"/>
      <c r="Y184" s="211"/>
      <c r="Z184" s="211"/>
      <c r="AA184" s="211"/>
      <c r="AB184" s="211"/>
      <c r="AC184" s="211"/>
      <c r="AD184" s="211"/>
      <c r="AE184" s="211" t="s">
        <v>103</v>
      </c>
      <c r="AF184" s="211"/>
      <c r="AG184" s="211"/>
      <c r="AH184" s="211"/>
      <c r="AI184" s="211"/>
      <c r="AJ184" s="211"/>
      <c r="AK184" s="211"/>
      <c r="AL184" s="211"/>
      <c r="AM184" s="211"/>
      <c r="AN184" s="211"/>
      <c r="AO184" s="211"/>
      <c r="AP184" s="211"/>
      <c r="AQ184" s="211"/>
      <c r="AR184" s="211"/>
      <c r="AS184" s="211"/>
      <c r="AT184" s="211"/>
      <c r="AU184" s="211"/>
      <c r="AV184" s="211"/>
      <c r="AW184" s="211"/>
      <c r="AX184" s="211"/>
      <c r="AY184" s="211"/>
      <c r="AZ184" s="211"/>
      <c r="BA184" s="214" t="str">
        <f>C184</f>
        <v>Druh odpadu: Stavební, demoliční a další odpady- nepoužitelné jako technologický materiál</v>
      </c>
      <c r="BB184" s="211"/>
      <c r="BC184" s="211"/>
      <c r="BD184" s="211"/>
      <c r="BE184" s="211"/>
      <c r="BF184" s="211"/>
      <c r="BG184" s="211"/>
      <c r="BH184" s="211"/>
    </row>
    <row r="185" spans="1:60" ht="22.5" outlineLevel="1" x14ac:dyDescent="0.2">
      <c r="A185" s="212"/>
      <c r="B185" s="219"/>
      <c r="C185" s="271" t="s">
        <v>303</v>
      </c>
      <c r="D185" s="224"/>
      <c r="E185" s="230">
        <v>5.548</v>
      </c>
      <c r="F185" s="234"/>
      <c r="G185" s="234"/>
      <c r="H185" s="234"/>
      <c r="I185" s="234"/>
      <c r="J185" s="234"/>
      <c r="K185" s="234"/>
      <c r="L185" s="234"/>
      <c r="M185" s="234"/>
      <c r="N185" s="221"/>
      <c r="O185" s="221"/>
      <c r="P185" s="221"/>
      <c r="Q185" s="221"/>
      <c r="R185" s="221"/>
      <c r="S185" s="221"/>
      <c r="T185" s="222"/>
      <c r="U185" s="221"/>
      <c r="V185" s="211"/>
      <c r="W185" s="211"/>
      <c r="X185" s="211"/>
      <c r="Y185" s="211"/>
      <c r="Z185" s="211"/>
      <c r="AA185" s="211"/>
      <c r="AB185" s="211"/>
      <c r="AC185" s="211"/>
      <c r="AD185" s="211"/>
      <c r="AE185" s="211" t="s">
        <v>105</v>
      </c>
      <c r="AF185" s="211">
        <v>0</v>
      </c>
      <c r="AG185" s="211"/>
      <c r="AH185" s="211"/>
      <c r="AI185" s="211"/>
      <c r="AJ185" s="211"/>
      <c r="AK185" s="211"/>
      <c r="AL185" s="211"/>
      <c r="AM185" s="211"/>
      <c r="AN185" s="211"/>
      <c r="AO185" s="211"/>
      <c r="AP185" s="211"/>
      <c r="AQ185" s="211"/>
      <c r="AR185" s="211"/>
      <c r="AS185" s="211"/>
      <c r="AT185" s="211"/>
      <c r="AU185" s="211"/>
      <c r="AV185" s="211"/>
      <c r="AW185" s="211"/>
      <c r="AX185" s="211"/>
      <c r="AY185" s="211"/>
      <c r="AZ185" s="211"/>
      <c r="BA185" s="211"/>
      <c r="BB185" s="211"/>
      <c r="BC185" s="211"/>
      <c r="BD185" s="211"/>
      <c r="BE185" s="211"/>
      <c r="BF185" s="211"/>
      <c r="BG185" s="211"/>
      <c r="BH185" s="211"/>
    </row>
    <row r="186" spans="1:60" outlineLevel="1" x14ac:dyDescent="0.2">
      <c r="A186" s="212">
        <v>63</v>
      </c>
      <c r="B186" s="219" t="s">
        <v>304</v>
      </c>
      <c r="C186" s="269" t="s">
        <v>305</v>
      </c>
      <c r="D186" s="221" t="s">
        <v>150</v>
      </c>
      <c r="E186" s="228">
        <v>0.14580000000000001</v>
      </c>
      <c r="F186" s="233">
        <f>H186+J186</f>
        <v>0</v>
      </c>
      <c r="G186" s="234">
        <f>ROUND(E186*F186,2)</f>
        <v>0</v>
      </c>
      <c r="H186" s="234"/>
      <c r="I186" s="234">
        <f>ROUND(E186*H186,2)</f>
        <v>0</v>
      </c>
      <c r="J186" s="234"/>
      <c r="K186" s="234">
        <f>ROUND(E186*J186,2)</f>
        <v>0</v>
      </c>
      <c r="L186" s="234">
        <v>12</v>
      </c>
      <c r="M186" s="234">
        <f>G186*(1+L186/100)</f>
        <v>0</v>
      </c>
      <c r="N186" s="221">
        <v>0</v>
      </c>
      <c r="O186" s="221">
        <f>ROUND(E186*N186,5)</f>
        <v>0</v>
      </c>
      <c r="P186" s="221">
        <v>0</v>
      </c>
      <c r="Q186" s="221">
        <f>ROUND(E186*P186,5)</f>
        <v>0</v>
      </c>
      <c r="R186" s="221"/>
      <c r="S186" s="221"/>
      <c r="T186" s="222">
        <v>0</v>
      </c>
      <c r="U186" s="221">
        <f>ROUND(E186*T186,2)</f>
        <v>0</v>
      </c>
      <c r="V186" s="211"/>
      <c r="W186" s="211"/>
      <c r="X186" s="211"/>
      <c r="Y186" s="211"/>
      <c r="Z186" s="211"/>
      <c r="AA186" s="211"/>
      <c r="AB186" s="211"/>
      <c r="AC186" s="211"/>
      <c r="AD186" s="211"/>
      <c r="AE186" s="211" t="s">
        <v>101</v>
      </c>
      <c r="AF186" s="211"/>
      <c r="AG186" s="211"/>
      <c r="AH186" s="211"/>
      <c r="AI186" s="211"/>
      <c r="AJ186" s="211"/>
      <c r="AK186" s="211"/>
      <c r="AL186" s="211"/>
      <c r="AM186" s="211"/>
      <c r="AN186" s="211"/>
      <c r="AO186" s="211"/>
      <c r="AP186" s="211"/>
      <c r="AQ186" s="211"/>
      <c r="AR186" s="211"/>
      <c r="AS186" s="211"/>
      <c r="AT186" s="211"/>
      <c r="AU186" s="211"/>
      <c r="AV186" s="211"/>
      <c r="AW186" s="211"/>
      <c r="AX186" s="211"/>
      <c r="AY186" s="211"/>
      <c r="AZ186" s="211"/>
      <c r="BA186" s="211"/>
      <c r="BB186" s="211"/>
      <c r="BC186" s="211"/>
      <c r="BD186" s="211"/>
      <c r="BE186" s="211"/>
      <c r="BF186" s="211"/>
      <c r="BG186" s="211"/>
      <c r="BH186" s="211"/>
    </row>
    <row r="187" spans="1:60" outlineLevel="1" x14ac:dyDescent="0.2">
      <c r="A187" s="212"/>
      <c r="B187" s="219"/>
      <c r="C187" s="271" t="s">
        <v>306</v>
      </c>
      <c r="D187" s="224"/>
      <c r="E187" s="230">
        <v>0.14580000000000001</v>
      </c>
      <c r="F187" s="234"/>
      <c r="G187" s="234"/>
      <c r="H187" s="234"/>
      <c r="I187" s="234"/>
      <c r="J187" s="234"/>
      <c r="K187" s="234"/>
      <c r="L187" s="234"/>
      <c r="M187" s="234"/>
      <c r="N187" s="221"/>
      <c r="O187" s="221"/>
      <c r="P187" s="221"/>
      <c r="Q187" s="221"/>
      <c r="R187" s="221"/>
      <c r="S187" s="221"/>
      <c r="T187" s="222"/>
      <c r="U187" s="221"/>
      <c r="V187" s="211"/>
      <c r="W187" s="211"/>
      <c r="X187" s="211"/>
      <c r="Y187" s="211"/>
      <c r="Z187" s="211"/>
      <c r="AA187" s="211"/>
      <c r="AB187" s="211"/>
      <c r="AC187" s="211"/>
      <c r="AD187" s="211"/>
      <c r="AE187" s="211" t="s">
        <v>105</v>
      </c>
      <c r="AF187" s="211">
        <v>0</v>
      </c>
      <c r="AG187" s="211"/>
      <c r="AH187" s="211"/>
      <c r="AI187" s="211"/>
      <c r="AJ187" s="211"/>
      <c r="AK187" s="211"/>
      <c r="AL187" s="211"/>
      <c r="AM187" s="211"/>
      <c r="AN187" s="211"/>
      <c r="AO187" s="211"/>
      <c r="AP187" s="211"/>
      <c r="AQ187" s="211"/>
      <c r="AR187" s="211"/>
      <c r="AS187" s="211"/>
      <c r="AT187" s="211"/>
      <c r="AU187" s="211"/>
      <c r="AV187" s="211"/>
      <c r="AW187" s="211"/>
      <c r="AX187" s="211"/>
      <c r="AY187" s="211"/>
      <c r="AZ187" s="211"/>
      <c r="BA187" s="211"/>
      <c r="BB187" s="211"/>
      <c r="BC187" s="211"/>
      <c r="BD187" s="211"/>
      <c r="BE187" s="211"/>
      <c r="BF187" s="211"/>
      <c r="BG187" s="211"/>
      <c r="BH187" s="211"/>
    </row>
    <row r="188" spans="1:60" outlineLevel="1" x14ac:dyDescent="0.2">
      <c r="A188" s="212">
        <v>64</v>
      </c>
      <c r="B188" s="219" t="s">
        <v>307</v>
      </c>
      <c r="C188" s="269" t="s">
        <v>308</v>
      </c>
      <c r="D188" s="221" t="s">
        <v>150</v>
      </c>
      <c r="E188" s="228">
        <v>1.3863000000000001</v>
      </c>
      <c r="F188" s="233">
        <f>H188+J188</f>
        <v>0</v>
      </c>
      <c r="G188" s="234">
        <f>ROUND(E188*F188,2)</f>
        <v>0</v>
      </c>
      <c r="H188" s="234"/>
      <c r="I188" s="234">
        <f>ROUND(E188*H188,2)</f>
        <v>0</v>
      </c>
      <c r="J188" s="234"/>
      <c r="K188" s="234">
        <f>ROUND(E188*J188,2)</f>
        <v>0</v>
      </c>
      <c r="L188" s="234">
        <v>12</v>
      </c>
      <c r="M188" s="234">
        <f>G188*(1+L188/100)</f>
        <v>0</v>
      </c>
      <c r="N188" s="221">
        <v>0</v>
      </c>
      <c r="O188" s="221">
        <f>ROUND(E188*N188,5)</f>
        <v>0</v>
      </c>
      <c r="P188" s="221">
        <v>0</v>
      </c>
      <c r="Q188" s="221">
        <f>ROUND(E188*P188,5)</f>
        <v>0</v>
      </c>
      <c r="R188" s="221"/>
      <c r="S188" s="221"/>
      <c r="T188" s="222">
        <v>0</v>
      </c>
      <c r="U188" s="221">
        <f>ROUND(E188*T188,2)</f>
        <v>0</v>
      </c>
      <c r="V188" s="211"/>
      <c r="W188" s="211"/>
      <c r="X188" s="211"/>
      <c r="Y188" s="211"/>
      <c r="Z188" s="211"/>
      <c r="AA188" s="211"/>
      <c r="AB188" s="211"/>
      <c r="AC188" s="211"/>
      <c r="AD188" s="211"/>
      <c r="AE188" s="211" t="s">
        <v>101</v>
      </c>
      <c r="AF188" s="211"/>
      <c r="AG188" s="211"/>
      <c r="AH188" s="211"/>
      <c r="AI188" s="211"/>
      <c r="AJ188" s="211"/>
      <c r="AK188" s="211"/>
      <c r="AL188" s="211"/>
      <c r="AM188" s="211"/>
      <c r="AN188" s="211"/>
      <c r="AO188" s="211"/>
      <c r="AP188" s="211"/>
      <c r="AQ188" s="211"/>
      <c r="AR188" s="211"/>
      <c r="AS188" s="211"/>
      <c r="AT188" s="211"/>
      <c r="AU188" s="211"/>
      <c r="AV188" s="211"/>
      <c r="AW188" s="211"/>
      <c r="AX188" s="211"/>
      <c r="AY188" s="211"/>
      <c r="AZ188" s="211"/>
      <c r="BA188" s="211"/>
      <c r="BB188" s="211"/>
      <c r="BC188" s="211"/>
      <c r="BD188" s="211"/>
      <c r="BE188" s="211"/>
      <c r="BF188" s="211"/>
      <c r="BG188" s="211"/>
      <c r="BH188" s="211"/>
    </row>
    <row r="189" spans="1:60" outlineLevel="1" x14ac:dyDescent="0.2">
      <c r="A189" s="212"/>
      <c r="B189" s="219"/>
      <c r="C189" s="271" t="s">
        <v>309</v>
      </c>
      <c r="D189" s="224"/>
      <c r="E189" s="230">
        <v>1.3863000000000001</v>
      </c>
      <c r="F189" s="234"/>
      <c r="G189" s="234"/>
      <c r="H189" s="234"/>
      <c r="I189" s="234"/>
      <c r="J189" s="234"/>
      <c r="K189" s="234"/>
      <c r="L189" s="234"/>
      <c r="M189" s="234"/>
      <c r="N189" s="221"/>
      <c r="O189" s="221"/>
      <c r="P189" s="221"/>
      <c r="Q189" s="221"/>
      <c r="R189" s="221"/>
      <c r="S189" s="221"/>
      <c r="T189" s="222"/>
      <c r="U189" s="221"/>
      <c r="V189" s="211"/>
      <c r="W189" s="211"/>
      <c r="X189" s="211"/>
      <c r="Y189" s="211"/>
      <c r="Z189" s="211"/>
      <c r="AA189" s="211"/>
      <c r="AB189" s="211"/>
      <c r="AC189" s="211"/>
      <c r="AD189" s="211"/>
      <c r="AE189" s="211" t="s">
        <v>105</v>
      </c>
      <c r="AF189" s="211">
        <v>0</v>
      </c>
      <c r="AG189" s="211"/>
      <c r="AH189" s="211"/>
      <c r="AI189" s="211"/>
      <c r="AJ189" s="211"/>
      <c r="AK189" s="211"/>
      <c r="AL189" s="211"/>
      <c r="AM189" s="211"/>
      <c r="AN189" s="211"/>
      <c r="AO189" s="211"/>
      <c r="AP189" s="211"/>
      <c r="AQ189" s="211"/>
      <c r="AR189" s="211"/>
      <c r="AS189" s="211"/>
      <c r="AT189" s="211"/>
      <c r="AU189" s="211"/>
      <c r="AV189" s="211"/>
      <c r="AW189" s="211"/>
      <c r="AX189" s="211"/>
      <c r="AY189" s="211"/>
      <c r="AZ189" s="211"/>
      <c r="BA189" s="211"/>
      <c r="BB189" s="211"/>
      <c r="BC189" s="211"/>
      <c r="BD189" s="211"/>
      <c r="BE189" s="211"/>
      <c r="BF189" s="211"/>
      <c r="BG189" s="211"/>
      <c r="BH189" s="211"/>
    </row>
    <row r="190" spans="1:60" outlineLevel="1" x14ac:dyDescent="0.2">
      <c r="A190" s="212">
        <v>65</v>
      </c>
      <c r="B190" s="219" t="s">
        <v>310</v>
      </c>
      <c r="C190" s="269" t="s">
        <v>311</v>
      </c>
      <c r="D190" s="221" t="s">
        <v>150</v>
      </c>
      <c r="E190" s="228">
        <v>42.920769999999997</v>
      </c>
      <c r="F190" s="233">
        <f>H190+J190</f>
        <v>0</v>
      </c>
      <c r="G190" s="234">
        <f>ROUND(E190*F190,2)</f>
        <v>0</v>
      </c>
      <c r="H190" s="234"/>
      <c r="I190" s="234">
        <f>ROUND(E190*H190,2)</f>
        <v>0</v>
      </c>
      <c r="J190" s="234"/>
      <c r="K190" s="234">
        <f>ROUND(E190*J190,2)</f>
        <v>0</v>
      </c>
      <c r="L190" s="234">
        <v>12</v>
      </c>
      <c r="M190" s="234">
        <f>G190*(1+L190/100)</f>
        <v>0</v>
      </c>
      <c r="N190" s="221">
        <v>0</v>
      </c>
      <c r="O190" s="221">
        <f>ROUND(E190*N190,5)</f>
        <v>0</v>
      </c>
      <c r="P190" s="221">
        <v>0</v>
      </c>
      <c r="Q190" s="221">
        <f>ROUND(E190*P190,5)</f>
        <v>0</v>
      </c>
      <c r="R190" s="221"/>
      <c r="S190" s="221"/>
      <c r="T190" s="222">
        <v>0.49</v>
      </c>
      <c r="U190" s="221">
        <f>ROUND(E190*T190,2)</f>
        <v>21.03</v>
      </c>
      <c r="V190" s="211"/>
      <c r="W190" s="211"/>
      <c r="X190" s="211"/>
      <c r="Y190" s="211"/>
      <c r="Z190" s="211"/>
      <c r="AA190" s="211"/>
      <c r="AB190" s="211"/>
      <c r="AC190" s="211"/>
      <c r="AD190" s="211"/>
      <c r="AE190" s="211" t="s">
        <v>101</v>
      </c>
      <c r="AF190" s="211"/>
      <c r="AG190" s="211"/>
      <c r="AH190" s="211"/>
      <c r="AI190" s="211"/>
      <c r="AJ190" s="211"/>
      <c r="AK190" s="211"/>
      <c r="AL190" s="211"/>
      <c r="AM190" s="211"/>
      <c r="AN190" s="211"/>
      <c r="AO190" s="211"/>
      <c r="AP190" s="211"/>
      <c r="AQ190" s="211"/>
      <c r="AR190" s="211"/>
      <c r="AS190" s="211"/>
      <c r="AT190" s="211"/>
      <c r="AU190" s="211"/>
      <c r="AV190" s="211"/>
      <c r="AW190" s="211"/>
      <c r="AX190" s="211"/>
      <c r="AY190" s="211"/>
      <c r="AZ190" s="211"/>
      <c r="BA190" s="211"/>
      <c r="BB190" s="211"/>
      <c r="BC190" s="211"/>
      <c r="BD190" s="211"/>
      <c r="BE190" s="211"/>
      <c r="BF190" s="211"/>
      <c r="BG190" s="211"/>
      <c r="BH190" s="211"/>
    </row>
    <row r="191" spans="1:60" outlineLevel="1" x14ac:dyDescent="0.2">
      <c r="A191" s="212"/>
      <c r="B191" s="219"/>
      <c r="C191" s="271" t="s">
        <v>290</v>
      </c>
      <c r="D191" s="224"/>
      <c r="E191" s="230">
        <v>42.920769999999997</v>
      </c>
      <c r="F191" s="234"/>
      <c r="G191" s="234"/>
      <c r="H191" s="234"/>
      <c r="I191" s="234"/>
      <c r="J191" s="234"/>
      <c r="K191" s="234"/>
      <c r="L191" s="234"/>
      <c r="M191" s="234"/>
      <c r="N191" s="221"/>
      <c r="O191" s="221"/>
      <c r="P191" s="221"/>
      <c r="Q191" s="221"/>
      <c r="R191" s="221"/>
      <c r="S191" s="221"/>
      <c r="T191" s="222"/>
      <c r="U191" s="221"/>
      <c r="V191" s="211"/>
      <c r="W191" s="211"/>
      <c r="X191" s="211"/>
      <c r="Y191" s="211"/>
      <c r="Z191" s="211"/>
      <c r="AA191" s="211"/>
      <c r="AB191" s="211"/>
      <c r="AC191" s="211"/>
      <c r="AD191" s="211"/>
      <c r="AE191" s="211" t="s">
        <v>105</v>
      </c>
      <c r="AF191" s="211">
        <v>0</v>
      </c>
      <c r="AG191" s="211"/>
      <c r="AH191" s="211"/>
      <c r="AI191" s="211"/>
      <c r="AJ191" s="211"/>
      <c r="AK191" s="211"/>
      <c r="AL191" s="211"/>
      <c r="AM191" s="211"/>
      <c r="AN191" s="211"/>
      <c r="AO191" s="211"/>
      <c r="AP191" s="211"/>
      <c r="AQ191" s="211"/>
      <c r="AR191" s="211"/>
      <c r="AS191" s="211"/>
      <c r="AT191" s="211"/>
      <c r="AU191" s="211"/>
      <c r="AV191" s="211"/>
      <c r="AW191" s="211"/>
      <c r="AX191" s="211"/>
      <c r="AY191" s="211"/>
      <c r="AZ191" s="211"/>
      <c r="BA191" s="211"/>
      <c r="BB191" s="211"/>
      <c r="BC191" s="211"/>
      <c r="BD191" s="211"/>
      <c r="BE191" s="211"/>
      <c r="BF191" s="211"/>
      <c r="BG191" s="211"/>
      <c r="BH191" s="211"/>
    </row>
    <row r="192" spans="1:60" outlineLevel="1" x14ac:dyDescent="0.2">
      <c r="A192" s="212">
        <v>66</v>
      </c>
      <c r="B192" s="219" t="s">
        <v>312</v>
      </c>
      <c r="C192" s="269" t="s">
        <v>313</v>
      </c>
      <c r="D192" s="221" t="s">
        <v>150</v>
      </c>
      <c r="E192" s="228">
        <v>429.20769999999999</v>
      </c>
      <c r="F192" s="233">
        <f>H192+J192</f>
        <v>0</v>
      </c>
      <c r="G192" s="234">
        <f>ROUND(E192*F192,2)</f>
        <v>0</v>
      </c>
      <c r="H192" s="234"/>
      <c r="I192" s="234">
        <f>ROUND(E192*H192,2)</f>
        <v>0</v>
      </c>
      <c r="J192" s="234"/>
      <c r="K192" s="234">
        <f>ROUND(E192*J192,2)</f>
        <v>0</v>
      </c>
      <c r="L192" s="234">
        <v>12</v>
      </c>
      <c r="M192" s="234">
        <f>G192*(1+L192/100)</f>
        <v>0</v>
      </c>
      <c r="N192" s="221">
        <v>0</v>
      </c>
      <c r="O192" s="221">
        <f>ROUND(E192*N192,5)</f>
        <v>0</v>
      </c>
      <c r="P192" s="221">
        <v>0</v>
      </c>
      <c r="Q192" s="221">
        <f>ROUND(E192*P192,5)</f>
        <v>0</v>
      </c>
      <c r="R192" s="221"/>
      <c r="S192" s="221"/>
      <c r="T192" s="222">
        <v>0</v>
      </c>
      <c r="U192" s="221">
        <f>ROUND(E192*T192,2)</f>
        <v>0</v>
      </c>
      <c r="V192" s="211"/>
      <c r="W192" s="211"/>
      <c r="X192" s="211"/>
      <c r="Y192" s="211"/>
      <c r="Z192" s="211"/>
      <c r="AA192" s="211"/>
      <c r="AB192" s="211"/>
      <c r="AC192" s="211"/>
      <c r="AD192" s="211"/>
      <c r="AE192" s="211" t="s">
        <v>101</v>
      </c>
      <c r="AF192" s="211"/>
      <c r="AG192" s="211"/>
      <c r="AH192" s="211"/>
      <c r="AI192" s="211"/>
      <c r="AJ192" s="211"/>
      <c r="AK192" s="211"/>
      <c r="AL192" s="211"/>
      <c r="AM192" s="211"/>
      <c r="AN192" s="211"/>
      <c r="AO192" s="211"/>
      <c r="AP192" s="211"/>
      <c r="AQ192" s="211"/>
      <c r="AR192" s="211"/>
      <c r="AS192" s="211"/>
      <c r="AT192" s="211"/>
      <c r="AU192" s="211"/>
      <c r="AV192" s="211"/>
      <c r="AW192" s="211"/>
      <c r="AX192" s="211"/>
      <c r="AY192" s="211"/>
      <c r="AZ192" s="211"/>
      <c r="BA192" s="211"/>
      <c r="BB192" s="211"/>
      <c r="BC192" s="211"/>
      <c r="BD192" s="211"/>
      <c r="BE192" s="211"/>
      <c r="BF192" s="211"/>
      <c r="BG192" s="211"/>
      <c r="BH192" s="211"/>
    </row>
    <row r="193" spans="1:60" outlineLevel="1" x14ac:dyDescent="0.2">
      <c r="A193" s="212"/>
      <c r="B193" s="219"/>
      <c r="C193" s="271" t="s">
        <v>314</v>
      </c>
      <c r="D193" s="224"/>
      <c r="E193" s="230">
        <v>429.20769999999999</v>
      </c>
      <c r="F193" s="234"/>
      <c r="G193" s="234"/>
      <c r="H193" s="234"/>
      <c r="I193" s="234"/>
      <c r="J193" s="234"/>
      <c r="K193" s="234"/>
      <c r="L193" s="234"/>
      <c r="M193" s="234"/>
      <c r="N193" s="221"/>
      <c r="O193" s="221"/>
      <c r="P193" s="221"/>
      <c r="Q193" s="221"/>
      <c r="R193" s="221"/>
      <c r="S193" s="221"/>
      <c r="T193" s="222"/>
      <c r="U193" s="221"/>
      <c r="V193" s="211"/>
      <c r="W193" s="211"/>
      <c r="X193" s="211"/>
      <c r="Y193" s="211"/>
      <c r="Z193" s="211"/>
      <c r="AA193" s="211"/>
      <c r="AB193" s="211"/>
      <c r="AC193" s="211"/>
      <c r="AD193" s="211"/>
      <c r="AE193" s="211" t="s">
        <v>105</v>
      </c>
      <c r="AF193" s="211">
        <v>0</v>
      </c>
      <c r="AG193" s="211"/>
      <c r="AH193" s="211"/>
      <c r="AI193" s="211"/>
      <c r="AJ193" s="211"/>
      <c r="AK193" s="211"/>
      <c r="AL193" s="211"/>
      <c r="AM193" s="211"/>
      <c r="AN193" s="211"/>
      <c r="AO193" s="211"/>
      <c r="AP193" s="211"/>
      <c r="AQ193" s="211"/>
      <c r="AR193" s="211"/>
      <c r="AS193" s="211"/>
      <c r="AT193" s="211"/>
      <c r="AU193" s="211"/>
      <c r="AV193" s="211"/>
      <c r="AW193" s="211"/>
      <c r="AX193" s="211"/>
      <c r="AY193" s="211"/>
      <c r="AZ193" s="211"/>
      <c r="BA193" s="211"/>
      <c r="BB193" s="211"/>
      <c r="BC193" s="211"/>
      <c r="BD193" s="211"/>
      <c r="BE193" s="211"/>
      <c r="BF193" s="211"/>
      <c r="BG193" s="211"/>
      <c r="BH193" s="211"/>
    </row>
    <row r="194" spans="1:60" outlineLevel="1" x14ac:dyDescent="0.2">
      <c r="A194" s="212">
        <v>67</v>
      </c>
      <c r="B194" s="219" t="s">
        <v>315</v>
      </c>
      <c r="C194" s="269" t="s">
        <v>316</v>
      </c>
      <c r="D194" s="221" t="s">
        <v>150</v>
      </c>
      <c r="E194" s="228">
        <v>42.920769999999997</v>
      </c>
      <c r="F194" s="233">
        <f>H194+J194</f>
        <v>0</v>
      </c>
      <c r="G194" s="234">
        <f>ROUND(E194*F194,2)</f>
        <v>0</v>
      </c>
      <c r="H194" s="234"/>
      <c r="I194" s="234">
        <f>ROUND(E194*H194,2)</f>
        <v>0</v>
      </c>
      <c r="J194" s="234"/>
      <c r="K194" s="234">
        <f>ROUND(E194*J194,2)</f>
        <v>0</v>
      </c>
      <c r="L194" s="234">
        <v>12</v>
      </c>
      <c r="M194" s="234">
        <f>G194*(1+L194/100)</f>
        <v>0</v>
      </c>
      <c r="N194" s="221">
        <v>0</v>
      </c>
      <c r="O194" s="221">
        <f>ROUND(E194*N194,5)</f>
        <v>0</v>
      </c>
      <c r="P194" s="221">
        <v>0</v>
      </c>
      <c r="Q194" s="221">
        <f>ROUND(E194*P194,5)</f>
        <v>0</v>
      </c>
      <c r="R194" s="221"/>
      <c r="S194" s="221"/>
      <c r="T194" s="222">
        <v>0.94199999999999995</v>
      </c>
      <c r="U194" s="221">
        <f>ROUND(E194*T194,2)</f>
        <v>40.43</v>
      </c>
      <c r="V194" s="211"/>
      <c r="W194" s="211"/>
      <c r="X194" s="211"/>
      <c r="Y194" s="211"/>
      <c r="Z194" s="211"/>
      <c r="AA194" s="211"/>
      <c r="AB194" s="211"/>
      <c r="AC194" s="211"/>
      <c r="AD194" s="211"/>
      <c r="AE194" s="211" t="s">
        <v>101</v>
      </c>
      <c r="AF194" s="211"/>
      <c r="AG194" s="211"/>
      <c r="AH194" s="211"/>
      <c r="AI194" s="211"/>
      <c r="AJ194" s="211"/>
      <c r="AK194" s="211"/>
      <c r="AL194" s="211"/>
      <c r="AM194" s="211"/>
      <c r="AN194" s="211"/>
      <c r="AO194" s="211"/>
      <c r="AP194" s="211"/>
      <c r="AQ194" s="211"/>
      <c r="AR194" s="211"/>
      <c r="AS194" s="211"/>
      <c r="AT194" s="211"/>
      <c r="AU194" s="211"/>
      <c r="AV194" s="211"/>
      <c r="AW194" s="211"/>
      <c r="AX194" s="211"/>
      <c r="AY194" s="211"/>
      <c r="AZ194" s="211"/>
      <c r="BA194" s="211"/>
      <c r="BB194" s="211"/>
      <c r="BC194" s="211"/>
      <c r="BD194" s="211"/>
      <c r="BE194" s="211"/>
      <c r="BF194" s="211"/>
      <c r="BG194" s="211"/>
      <c r="BH194" s="211"/>
    </row>
    <row r="195" spans="1:60" outlineLevel="1" x14ac:dyDescent="0.2">
      <c r="A195" s="212"/>
      <c r="B195" s="219"/>
      <c r="C195" s="271" t="s">
        <v>290</v>
      </c>
      <c r="D195" s="224"/>
      <c r="E195" s="230">
        <v>42.920769999999997</v>
      </c>
      <c r="F195" s="234"/>
      <c r="G195" s="234"/>
      <c r="H195" s="234"/>
      <c r="I195" s="234"/>
      <c r="J195" s="234"/>
      <c r="K195" s="234"/>
      <c r="L195" s="234"/>
      <c r="M195" s="234"/>
      <c r="N195" s="221"/>
      <c r="O195" s="221"/>
      <c r="P195" s="221"/>
      <c r="Q195" s="221"/>
      <c r="R195" s="221"/>
      <c r="S195" s="221"/>
      <c r="T195" s="222"/>
      <c r="U195" s="221"/>
      <c r="V195" s="211"/>
      <c r="W195" s="211"/>
      <c r="X195" s="211"/>
      <c r="Y195" s="211"/>
      <c r="Z195" s="211"/>
      <c r="AA195" s="211"/>
      <c r="AB195" s="211"/>
      <c r="AC195" s="211"/>
      <c r="AD195" s="211"/>
      <c r="AE195" s="211" t="s">
        <v>105</v>
      </c>
      <c r="AF195" s="211">
        <v>0</v>
      </c>
      <c r="AG195" s="211"/>
      <c r="AH195" s="211"/>
      <c r="AI195" s="211"/>
      <c r="AJ195" s="211"/>
      <c r="AK195" s="211"/>
      <c r="AL195" s="211"/>
      <c r="AM195" s="211"/>
      <c r="AN195" s="211"/>
      <c r="AO195" s="211"/>
      <c r="AP195" s="211"/>
      <c r="AQ195" s="211"/>
      <c r="AR195" s="211"/>
      <c r="AS195" s="211"/>
      <c r="AT195" s="211"/>
      <c r="AU195" s="211"/>
      <c r="AV195" s="211"/>
      <c r="AW195" s="211"/>
      <c r="AX195" s="211"/>
      <c r="AY195" s="211"/>
      <c r="AZ195" s="211"/>
      <c r="BA195" s="211"/>
      <c r="BB195" s="211"/>
      <c r="BC195" s="211"/>
      <c r="BD195" s="211"/>
      <c r="BE195" s="211"/>
      <c r="BF195" s="211"/>
      <c r="BG195" s="211"/>
      <c r="BH195" s="211"/>
    </row>
    <row r="196" spans="1:60" outlineLevel="1" x14ac:dyDescent="0.2">
      <c r="A196" s="212">
        <v>68</v>
      </c>
      <c r="B196" s="219" t="s">
        <v>317</v>
      </c>
      <c r="C196" s="269" t="s">
        <v>318</v>
      </c>
      <c r="D196" s="221" t="s">
        <v>150</v>
      </c>
      <c r="E196" s="228">
        <v>171.68307999999999</v>
      </c>
      <c r="F196" s="233">
        <f>H196+J196</f>
        <v>0</v>
      </c>
      <c r="G196" s="234">
        <f>ROUND(E196*F196,2)</f>
        <v>0</v>
      </c>
      <c r="H196" s="234"/>
      <c r="I196" s="234">
        <f>ROUND(E196*H196,2)</f>
        <v>0</v>
      </c>
      <c r="J196" s="234"/>
      <c r="K196" s="234">
        <f>ROUND(E196*J196,2)</f>
        <v>0</v>
      </c>
      <c r="L196" s="234">
        <v>12</v>
      </c>
      <c r="M196" s="234">
        <f>G196*(1+L196/100)</f>
        <v>0</v>
      </c>
      <c r="N196" s="221">
        <v>0</v>
      </c>
      <c r="O196" s="221">
        <f>ROUND(E196*N196,5)</f>
        <v>0</v>
      </c>
      <c r="P196" s="221">
        <v>0</v>
      </c>
      <c r="Q196" s="221">
        <f>ROUND(E196*P196,5)</f>
        <v>0</v>
      </c>
      <c r="R196" s="221"/>
      <c r="S196" s="221"/>
      <c r="T196" s="222">
        <v>0.105</v>
      </c>
      <c r="U196" s="221">
        <f>ROUND(E196*T196,2)</f>
        <v>18.03</v>
      </c>
      <c r="V196" s="211"/>
      <c r="W196" s="211"/>
      <c r="X196" s="211"/>
      <c r="Y196" s="211"/>
      <c r="Z196" s="211"/>
      <c r="AA196" s="211"/>
      <c r="AB196" s="211"/>
      <c r="AC196" s="211"/>
      <c r="AD196" s="211"/>
      <c r="AE196" s="211" t="s">
        <v>101</v>
      </c>
      <c r="AF196" s="211"/>
      <c r="AG196" s="211"/>
      <c r="AH196" s="211"/>
      <c r="AI196" s="211"/>
      <c r="AJ196" s="211"/>
      <c r="AK196" s="211"/>
      <c r="AL196" s="211"/>
      <c r="AM196" s="211"/>
      <c r="AN196" s="211"/>
      <c r="AO196" s="211"/>
      <c r="AP196" s="211"/>
      <c r="AQ196" s="211"/>
      <c r="AR196" s="211"/>
      <c r="AS196" s="211"/>
      <c r="AT196" s="211"/>
      <c r="AU196" s="211"/>
      <c r="AV196" s="211"/>
      <c r="AW196" s="211"/>
      <c r="AX196" s="211"/>
      <c r="AY196" s="211"/>
      <c r="AZ196" s="211"/>
      <c r="BA196" s="211"/>
      <c r="BB196" s="211"/>
      <c r="BC196" s="211"/>
      <c r="BD196" s="211"/>
      <c r="BE196" s="211"/>
      <c r="BF196" s="211"/>
      <c r="BG196" s="211"/>
      <c r="BH196" s="211"/>
    </row>
    <row r="197" spans="1:60" outlineLevel="1" x14ac:dyDescent="0.2">
      <c r="A197" s="212"/>
      <c r="B197" s="219"/>
      <c r="C197" s="271" t="s">
        <v>319</v>
      </c>
      <c r="D197" s="224"/>
      <c r="E197" s="230">
        <v>171.68307999999999</v>
      </c>
      <c r="F197" s="234"/>
      <c r="G197" s="234"/>
      <c r="H197" s="234"/>
      <c r="I197" s="234"/>
      <c r="J197" s="234"/>
      <c r="K197" s="234"/>
      <c r="L197" s="234"/>
      <c r="M197" s="234"/>
      <c r="N197" s="221"/>
      <c r="O197" s="221"/>
      <c r="P197" s="221"/>
      <c r="Q197" s="221"/>
      <c r="R197" s="221"/>
      <c r="S197" s="221"/>
      <c r="T197" s="222"/>
      <c r="U197" s="221"/>
      <c r="V197" s="211"/>
      <c r="W197" s="211"/>
      <c r="X197" s="211"/>
      <c r="Y197" s="211"/>
      <c r="Z197" s="211"/>
      <c r="AA197" s="211"/>
      <c r="AB197" s="211"/>
      <c r="AC197" s="211"/>
      <c r="AD197" s="211"/>
      <c r="AE197" s="211" t="s">
        <v>105</v>
      </c>
      <c r="AF197" s="211">
        <v>0</v>
      </c>
      <c r="AG197" s="211"/>
      <c r="AH197" s="211"/>
      <c r="AI197" s="211"/>
      <c r="AJ197" s="211"/>
      <c r="AK197" s="211"/>
      <c r="AL197" s="211"/>
      <c r="AM197" s="211"/>
      <c r="AN197" s="211"/>
      <c r="AO197" s="211"/>
      <c r="AP197" s="211"/>
      <c r="AQ197" s="211"/>
      <c r="AR197" s="211"/>
      <c r="AS197" s="211"/>
      <c r="AT197" s="211"/>
      <c r="AU197" s="211"/>
      <c r="AV197" s="211"/>
      <c r="AW197" s="211"/>
      <c r="AX197" s="211"/>
      <c r="AY197" s="211"/>
      <c r="AZ197" s="211"/>
      <c r="BA197" s="211"/>
      <c r="BB197" s="211"/>
      <c r="BC197" s="211"/>
      <c r="BD197" s="211"/>
      <c r="BE197" s="211"/>
      <c r="BF197" s="211"/>
      <c r="BG197" s="211"/>
      <c r="BH197" s="211"/>
    </row>
    <row r="198" spans="1:60" x14ac:dyDescent="0.2">
      <c r="A198" s="213" t="s">
        <v>96</v>
      </c>
      <c r="B198" s="220" t="s">
        <v>67</v>
      </c>
      <c r="C198" s="272" t="s">
        <v>68</v>
      </c>
      <c r="D198" s="225"/>
      <c r="E198" s="231"/>
      <c r="F198" s="237"/>
      <c r="G198" s="237">
        <f>SUMIF(AE199:AE212,"&lt;&gt;NOR",G199:G212)</f>
        <v>0</v>
      </c>
      <c r="H198" s="237"/>
      <c r="I198" s="237">
        <f>SUM(I199:I212)</f>
        <v>0</v>
      </c>
      <c r="J198" s="237"/>
      <c r="K198" s="237">
        <f>SUM(K199:K212)</f>
        <v>0</v>
      </c>
      <c r="L198" s="237"/>
      <c r="M198" s="237">
        <f>SUM(M199:M212)</f>
        <v>0</v>
      </c>
      <c r="N198" s="225"/>
      <c r="O198" s="225">
        <f>SUM(O199:O212)</f>
        <v>0.32480999999999999</v>
      </c>
      <c r="P198" s="225"/>
      <c r="Q198" s="225">
        <f>SUM(Q199:Q212)</f>
        <v>0</v>
      </c>
      <c r="R198" s="225"/>
      <c r="S198" s="225"/>
      <c r="T198" s="226"/>
      <c r="U198" s="225">
        <f>SUM(U199:U212)</f>
        <v>191.23000000000002</v>
      </c>
      <c r="AE198" t="s">
        <v>97</v>
      </c>
    </row>
    <row r="199" spans="1:60" outlineLevel="1" x14ac:dyDescent="0.2">
      <c r="A199" s="212">
        <v>69</v>
      </c>
      <c r="B199" s="219" t="s">
        <v>320</v>
      </c>
      <c r="C199" s="269" t="s">
        <v>321</v>
      </c>
      <c r="D199" s="221" t="s">
        <v>119</v>
      </c>
      <c r="E199" s="228">
        <v>84.8</v>
      </c>
      <c r="F199" s="233">
        <f>H199+J199</f>
        <v>0</v>
      </c>
      <c r="G199" s="234">
        <f>ROUND(E199*F199,2)</f>
        <v>0</v>
      </c>
      <c r="H199" s="234"/>
      <c r="I199" s="234">
        <f>ROUND(E199*H199,2)</f>
        <v>0</v>
      </c>
      <c r="J199" s="234"/>
      <c r="K199" s="234">
        <f>ROUND(E199*J199,2)</f>
        <v>0</v>
      </c>
      <c r="L199" s="234">
        <v>12</v>
      </c>
      <c r="M199" s="234">
        <f>G199*(1+L199/100)</f>
        <v>0</v>
      </c>
      <c r="N199" s="221">
        <v>0</v>
      </c>
      <c r="O199" s="221">
        <f>ROUND(E199*N199,5)</f>
        <v>0</v>
      </c>
      <c r="P199" s="221">
        <v>0</v>
      </c>
      <c r="Q199" s="221">
        <f>ROUND(E199*P199,5)</f>
        <v>0</v>
      </c>
      <c r="R199" s="221"/>
      <c r="S199" s="221"/>
      <c r="T199" s="222">
        <v>0.13500000000000001</v>
      </c>
      <c r="U199" s="221">
        <f>ROUND(E199*T199,2)</f>
        <v>11.45</v>
      </c>
      <c r="V199" s="211"/>
      <c r="W199" s="211"/>
      <c r="X199" s="211"/>
      <c r="Y199" s="211"/>
      <c r="Z199" s="211"/>
      <c r="AA199" s="211"/>
      <c r="AB199" s="211"/>
      <c r="AC199" s="211"/>
      <c r="AD199" s="211"/>
      <c r="AE199" s="211" t="s">
        <v>101</v>
      </c>
      <c r="AF199" s="211"/>
      <c r="AG199" s="211"/>
      <c r="AH199" s="211"/>
      <c r="AI199" s="211"/>
      <c r="AJ199" s="211"/>
      <c r="AK199" s="211"/>
      <c r="AL199" s="211"/>
      <c r="AM199" s="211"/>
      <c r="AN199" s="211"/>
      <c r="AO199" s="211"/>
      <c r="AP199" s="211"/>
      <c r="AQ199" s="211"/>
      <c r="AR199" s="211"/>
      <c r="AS199" s="211"/>
      <c r="AT199" s="211"/>
      <c r="AU199" s="211"/>
      <c r="AV199" s="211"/>
      <c r="AW199" s="211"/>
      <c r="AX199" s="211"/>
      <c r="AY199" s="211"/>
      <c r="AZ199" s="211"/>
      <c r="BA199" s="211"/>
      <c r="BB199" s="211"/>
      <c r="BC199" s="211"/>
      <c r="BD199" s="211"/>
      <c r="BE199" s="211"/>
      <c r="BF199" s="211"/>
      <c r="BG199" s="211"/>
      <c r="BH199" s="211"/>
    </row>
    <row r="200" spans="1:60" ht="22.5" outlineLevel="1" x14ac:dyDescent="0.2">
      <c r="A200" s="212"/>
      <c r="B200" s="219"/>
      <c r="C200" s="271" t="s">
        <v>322</v>
      </c>
      <c r="D200" s="224"/>
      <c r="E200" s="230">
        <v>60.5</v>
      </c>
      <c r="F200" s="234"/>
      <c r="G200" s="234"/>
      <c r="H200" s="234"/>
      <c r="I200" s="234"/>
      <c r="J200" s="234"/>
      <c r="K200" s="234"/>
      <c r="L200" s="234"/>
      <c r="M200" s="234"/>
      <c r="N200" s="221"/>
      <c r="O200" s="221"/>
      <c r="P200" s="221"/>
      <c r="Q200" s="221"/>
      <c r="R200" s="221"/>
      <c r="S200" s="221"/>
      <c r="T200" s="222"/>
      <c r="U200" s="221"/>
      <c r="V200" s="211"/>
      <c r="W200" s="211"/>
      <c r="X200" s="211"/>
      <c r="Y200" s="211"/>
      <c r="Z200" s="211"/>
      <c r="AA200" s="211"/>
      <c r="AB200" s="211"/>
      <c r="AC200" s="211"/>
      <c r="AD200" s="211"/>
      <c r="AE200" s="211" t="s">
        <v>105</v>
      </c>
      <c r="AF200" s="211">
        <v>0</v>
      </c>
      <c r="AG200" s="211"/>
      <c r="AH200" s="211"/>
      <c r="AI200" s="211"/>
      <c r="AJ200" s="211"/>
      <c r="AK200" s="211"/>
      <c r="AL200" s="211"/>
      <c r="AM200" s="211"/>
      <c r="AN200" s="211"/>
      <c r="AO200" s="211"/>
      <c r="AP200" s="211"/>
      <c r="AQ200" s="211"/>
      <c r="AR200" s="211"/>
      <c r="AS200" s="211"/>
      <c r="AT200" s="211"/>
      <c r="AU200" s="211"/>
      <c r="AV200" s="211"/>
      <c r="AW200" s="211"/>
      <c r="AX200" s="211"/>
      <c r="AY200" s="211"/>
      <c r="AZ200" s="211"/>
      <c r="BA200" s="211"/>
      <c r="BB200" s="211"/>
      <c r="BC200" s="211"/>
      <c r="BD200" s="211"/>
      <c r="BE200" s="211"/>
      <c r="BF200" s="211"/>
      <c r="BG200" s="211"/>
      <c r="BH200" s="211"/>
    </row>
    <row r="201" spans="1:60" ht="22.5" outlineLevel="1" x14ac:dyDescent="0.2">
      <c r="A201" s="212"/>
      <c r="B201" s="219"/>
      <c r="C201" s="271" t="s">
        <v>323</v>
      </c>
      <c r="D201" s="224"/>
      <c r="E201" s="230">
        <v>24.3</v>
      </c>
      <c r="F201" s="234"/>
      <c r="G201" s="234"/>
      <c r="H201" s="234"/>
      <c r="I201" s="234"/>
      <c r="J201" s="234"/>
      <c r="K201" s="234"/>
      <c r="L201" s="234"/>
      <c r="M201" s="234"/>
      <c r="N201" s="221"/>
      <c r="O201" s="221"/>
      <c r="P201" s="221"/>
      <c r="Q201" s="221"/>
      <c r="R201" s="221"/>
      <c r="S201" s="221"/>
      <c r="T201" s="222"/>
      <c r="U201" s="221"/>
      <c r="V201" s="211"/>
      <c r="W201" s="211"/>
      <c r="X201" s="211"/>
      <c r="Y201" s="211"/>
      <c r="Z201" s="211"/>
      <c r="AA201" s="211"/>
      <c r="AB201" s="211"/>
      <c r="AC201" s="211"/>
      <c r="AD201" s="211"/>
      <c r="AE201" s="211" t="s">
        <v>105</v>
      </c>
      <c r="AF201" s="211">
        <v>0</v>
      </c>
      <c r="AG201" s="211"/>
      <c r="AH201" s="211"/>
      <c r="AI201" s="211"/>
      <c r="AJ201" s="211"/>
      <c r="AK201" s="211"/>
      <c r="AL201" s="211"/>
      <c r="AM201" s="211"/>
      <c r="AN201" s="211"/>
      <c r="AO201" s="211"/>
      <c r="AP201" s="211"/>
      <c r="AQ201" s="211"/>
      <c r="AR201" s="211"/>
      <c r="AS201" s="211"/>
      <c r="AT201" s="211"/>
      <c r="AU201" s="211"/>
      <c r="AV201" s="211"/>
      <c r="AW201" s="211"/>
      <c r="AX201" s="211"/>
      <c r="AY201" s="211"/>
      <c r="AZ201" s="211"/>
      <c r="BA201" s="211"/>
      <c r="BB201" s="211"/>
      <c r="BC201" s="211"/>
      <c r="BD201" s="211"/>
      <c r="BE201" s="211"/>
      <c r="BF201" s="211"/>
      <c r="BG201" s="211"/>
      <c r="BH201" s="211"/>
    </row>
    <row r="202" spans="1:60" outlineLevel="1" x14ac:dyDescent="0.2">
      <c r="A202" s="212">
        <v>70</v>
      </c>
      <c r="B202" s="219" t="s">
        <v>324</v>
      </c>
      <c r="C202" s="269" t="s">
        <v>325</v>
      </c>
      <c r="D202" s="221" t="s">
        <v>119</v>
      </c>
      <c r="E202" s="228">
        <v>84.8</v>
      </c>
      <c r="F202" s="233">
        <f>H202+J202</f>
        <v>0</v>
      </c>
      <c r="G202" s="234">
        <f>ROUND(E202*F202,2)</f>
        <v>0</v>
      </c>
      <c r="H202" s="234"/>
      <c r="I202" s="234">
        <f>ROUND(E202*H202,2)</f>
        <v>0</v>
      </c>
      <c r="J202" s="234"/>
      <c r="K202" s="234">
        <f>ROUND(E202*J202,2)</f>
        <v>0</v>
      </c>
      <c r="L202" s="234">
        <v>12</v>
      </c>
      <c r="M202" s="234">
        <f>G202*(1+L202/100)</f>
        <v>0</v>
      </c>
      <c r="N202" s="221">
        <v>0</v>
      </c>
      <c r="O202" s="221">
        <f>ROUND(E202*N202,5)</f>
        <v>0</v>
      </c>
      <c r="P202" s="221">
        <v>0</v>
      </c>
      <c r="Q202" s="221">
        <f>ROUND(E202*P202,5)</f>
        <v>0</v>
      </c>
      <c r="R202" s="221"/>
      <c r="S202" s="221"/>
      <c r="T202" s="222">
        <v>0.122</v>
      </c>
      <c r="U202" s="221">
        <f>ROUND(E202*T202,2)</f>
        <v>10.35</v>
      </c>
      <c r="V202" s="211"/>
      <c r="W202" s="211"/>
      <c r="X202" s="211"/>
      <c r="Y202" s="211"/>
      <c r="Z202" s="211"/>
      <c r="AA202" s="211"/>
      <c r="AB202" s="211"/>
      <c r="AC202" s="211"/>
      <c r="AD202" s="211"/>
      <c r="AE202" s="211" t="s">
        <v>101</v>
      </c>
      <c r="AF202" s="211"/>
      <c r="AG202" s="211"/>
      <c r="AH202" s="211"/>
      <c r="AI202" s="211"/>
      <c r="AJ202" s="211"/>
      <c r="AK202" s="211"/>
      <c r="AL202" s="211"/>
      <c r="AM202" s="211"/>
      <c r="AN202" s="211"/>
      <c r="AO202" s="211"/>
      <c r="AP202" s="211"/>
      <c r="AQ202" s="211"/>
      <c r="AR202" s="211"/>
      <c r="AS202" s="211"/>
      <c r="AT202" s="211"/>
      <c r="AU202" s="211"/>
      <c r="AV202" s="211"/>
      <c r="AW202" s="211"/>
      <c r="AX202" s="211"/>
      <c r="AY202" s="211"/>
      <c r="AZ202" s="211"/>
      <c r="BA202" s="211"/>
      <c r="BB202" s="211"/>
      <c r="BC202" s="211"/>
      <c r="BD202" s="211"/>
      <c r="BE202" s="211"/>
      <c r="BF202" s="211"/>
      <c r="BG202" s="211"/>
      <c r="BH202" s="211"/>
    </row>
    <row r="203" spans="1:60" ht="22.5" outlineLevel="1" x14ac:dyDescent="0.2">
      <c r="A203" s="212"/>
      <c r="B203" s="219"/>
      <c r="C203" s="271" t="s">
        <v>326</v>
      </c>
      <c r="D203" s="224"/>
      <c r="E203" s="230">
        <v>84.8</v>
      </c>
      <c r="F203" s="234"/>
      <c r="G203" s="234"/>
      <c r="H203" s="234"/>
      <c r="I203" s="234"/>
      <c r="J203" s="234"/>
      <c r="K203" s="234"/>
      <c r="L203" s="234"/>
      <c r="M203" s="234"/>
      <c r="N203" s="221"/>
      <c r="O203" s="221"/>
      <c r="P203" s="221"/>
      <c r="Q203" s="221"/>
      <c r="R203" s="221"/>
      <c r="S203" s="221"/>
      <c r="T203" s="222"/>
      <c r="U203" s="221"/>
      <c r="V203" s="211"/>
      <c r="W203" s="211"/>
      <c r="X203" s="211"/>
      <c r="Y203" s="211"/>
      <c r="Z203" s="211"/>
      <c r="AA203" s="211"/>
      <c r="AB203" s="211"/>
      <c r="AC203" s="211"/>
      <c r="AD203" s="211"/>
      <c r="AE203" s="211" t="s">
        <v>105</v>
      </c>
      <c r="AF203" s="211">
        <v>0</v>
      </c>
      <c r="AG203" s="211"/>
      <c r="AH203" s="211"/>
      <c r="AI203" s="211"/>
      <c r="AJ203" s="211"/>
      <c r="AK203" s="211"/>
      <c r="AL203" s="211"/>
      <c r="AM203" s="211"/>
      <c r="AN203" s="211"/>
      <c r="AO203" s="211"/>
      <c r="AP203" s="211"/>
      <c r="AQ203" s="211"/>
      <c r="AR203" s="211"/>
      <c r="AS203" s="211"/>
      <c r="AT203" s="211"/>
      <c r="AU203" s="211"/>
      <c r="AV203" s="211"/>
      <c r="AW203" s="211"/>
      <c r="AX203" s="211"/>
      <c r="AY203" s="211"/>
      <c r="AZ203" s="211"/>
      <c r="BA203" s="211"/>
      <c r="BB203" s="211"/>
      <c r="BC203" s="211"/>
      <c r="BD203" s="211"/>
      <c r="BE203" s="211"/>
      <c r="BF203" s="211"/>
      <c r="BG203" s="211"/>
      <c r="BH203" s="211"/>
    </row>
    <row r="204" spans="1:60" ht="22.5" outlineLevel="1" x14ac:dyDescent="0.2">
      <c r="A204" s="212">
        <v>71</v>
      </c>
      <c r="B204" s="219" t="s">
        <v>327</v>
      </c>
      <c r="C204" s="269" t="s">
        <v>328</v>
      </c>
      <c r="D204" s="221" t="s">
        <v>128</v>
      </c>
      <c r="E204" s="228">
        <v>60.5</v>
      </c>
      <c r="F204" s="233">
        <f>H204+J204</f>
        <v>0</v>
      </c>
      <c r="G204" s="234">
        <f>ROUND(E204*F204,2)</f>
        <v>0</v>
      </c>
      <c r="H204" s="234"/>
      <c r="I204" s="234">
        <f>ROUND(E204*H204,2)</f>
        <v>0</v>
      </c>
      <c r="J204" s="234"/>
      <c r="K204" s="234">
        <f>ROUND(E204*J204,2)</f>
        <v>0</v>
      </c>
      <c r="L204" s="234">
        <v>12</v>
      </c>
      <c r="M204" s="234">
        <f>G204*(1+L204/100)</f>
        <v>0</v>
      </c>
      <c r="N204" s="221">
        <v>0</v>
      </c>
      <c r="O204" s="221">
        <f>ROUND(E204*N204,5)</f>
        <v>0</v>
      </c>
      <c r="P204" s="221">
        <v>0</v>
      </c>
      <c r="Q204" s="221">
        <f>ROUND(E204*P204,5)</f>
        <v>0</v>
      </c>
      <c r="R204" s="221"/>
      <c r="S204" s="221"/>
      <c r="T204" s="222">
        <v>0.21</v>
      </c>
      <c r="U204" s="221">
        <f>ROUND(E204*T204,2)</f>
        <v>12.71</v>
      </c>
      <c r="V204" s="211"/>
      <c r="W204" s="211"/>
      <c r="X204" s="211"/>
      <c r="Y204" s="211"/>
      <c r="Z204" s="211"/>
      <c r="AA204" s="211"/>
      <c r="AB204" s="211"/>
      <c r="AC204" s="211"/>
      <c r="AD204" s="211"/>
      <c r="AE204" s="211" t="s">
        <v>101</v>
      </c>
      <c r="AF204" s="211"/>
      <c r="AG204" s="211"/>
      <c r="AH204" s="211"/>
      <c r="AI204" s="211"/>
      <c r="AJ204" s="211"/>
      <c r="AK204" s="211"/>
      <c r="AL204" s="211"/>
      <c r="AM204" s="211"/>
      <c r="AN204" s="211"/>
      <c r="AO204" s="211"/>
      <c r="AP204" s="211"/>
      <c r="AQ204" s="211"/>
      <c r="AR204" s="211"/>
      <c r="AS204" s="211"/>
      <c r="AT204" s="211"/>
      <c r="AU204" s="211"/>
      <c r="AV204" s="211"/>
      <c r="AW204" s="211"/>
      <c r="AX204" s="211"/>
      <c r="AY204" s="211"/>
      <c r="AZ204" s="211"/>
      <c r="BA204" s="211"/>
      <c r="BB204" s="211"/>
      <c r="BC204" s="211"/>
      <c r="BD204" s="211"/>
      <c r="BE204" s="211"/>
      <c r="BF204" s="211"/>
      <c r="BG204" s="211"/>
      <c r="BH204" s="211"/>
    </row>
    <row r="205" spans="1:60" ht="22.5" outlineLevel="1" x14ac:dyDescent="0.2">
      <c r="A205" s="212"/>
      <c r="B205" s="219"/>
      <c r="C205" s="271" t="s">
        <v>329</v>
      </c>
      <c r="D205" s="224"/>
      <c r="E205" s="230">
        <v>60.5</v>
      </c>
      <c r="F205" s="234"/>
      <c r="G205" s="234"/>
      <c r="H205" s="234"/>
      <c r="I205" s="234"/>
      <c r="J205" s="234"/>
      <c r="K205" s="234"/>
      <c r="L205" s="234"/>
      <c r="M205" s="234"/>
      <c r="N205" s="221"/>
      <c r="O205" s="221"/>
      <c r="P205" s="221"/>
      <c r="Q205" s="221"/>
      <c r="R205" s="221"/>
      <c r="S205" s="221"/>
      <c r="T205" s="222"/>
      <c r="U205" s="221"/>
      <c r="V205" s="211"/>
      <c r="W205" s="211"/>
      <c r="X205" s="211"/>
      <c r="Y205" s="211"/>
      <c r="Z205" s="211"/>
      <c r="AA205" s="211"/>
      <c r="AB205" s="211"/>
      <c r="AC205" s="211"/>
      <c r="AD205" s="211"/>
      <c r="AE205" s="211" t="s">
        <v>105</v>
      </c>
      <c r="AF205" s="211">
        <v>0</v>
      </c>
      <c r="AG205" s="211"/>
      <c r="AH205" s="211"/>
      <c r="AI205" s="211"/>
      <c r="AJ205" s="211"/>
      <c r="AK205" s="211"/>
      <c r="AL205" s="211"/>
      <c r="AM205" s="211"/>
      <c r="AN205" s="211"/>
      <c r="AO205" s="211"/>
      <c r="AP205" s="211"/>
      <c r="AQ205" s="211"/>
      <c r="AR205" s="211"/>
      <c r="AS205" s="211"/>
      <c r="AT205" s="211"/>
      <c r="AU205" s="211"/>
      <c r="AV205" s="211"/>
      <c r="AW205" s="211"/>
      <c r="AX205" s="211"/>
      <c r="AY205" s="211"/>
      <c r="AZ205" s="211"/>
      <c r="BA205" s="211"/>
      <c r="BB205" s="211"/>
      <c r="BC205" s="211"/>
      <c r="BD205" s="211"/>
      <c r="BE205" s="211"/>
      <c r="BF205" s="211"/>
      <c r="BG205" s="211"/>
      <c r="BH205" s="211"/>
    </row>
    <row r="206" spans="1:60" outlineLevel="1" x14ac:dyDescent="0.2">
      <c r="A206" s="212">
        <v>72</v>
      </c>
      <c r="B206" s="219" t="s">
        <v>330</v>
      </c>
      <c r="C206" s="269" t="s">
        <v>331</v>
      </c>
      <c r="D206" s="221" t="s">
        <v>128</v>
      </c>
      <c r="E206" s="228">
        <v>24.3</v>
      </c>
      <c r="F206" s="233">
        <f>H206+J206</f>
        <v>0</v>
      </c>
      <c r="G206" s="234">
        <f>ROUND(E206*F206,2)</f>
        <v>0</v>
      </c>
      <c r="H206" s="234"/>
      <c r="I206" s="234">
        <f>ROUND(E206*H206,2)</f>
        <v>0</v>
      </c>
      <c r="J206" s="234"/>
      <c r="K206" s="234">
        <f>ROUND(E206*J206,2)</f>
        <v>0</v>
      </c>
      <c r="L206" s="234">
        <v>12</v>
      </c>
      <c r="M206" s="234">
        <f>G206*(1+L206/100)</f>
        <v>0</v>
      </c>
      <c r="N206" s="221">
        <v>0</v>
      </c>
      <c r="O206" s="221">
        <f>ROUND(E206*N206,5)</f>
        <v>0</v>
      </c>
      <c r="P206" s="221">
        <v>0</v>
      </c>
      <c r="Q206" s="221">
        <f>ROUND(E206*P206,5)</f>
        <v>0</v>
      </c>
      <c r="R206" s="221"/>
      <c r="S206" s="221"/>
      <c r="T206" s="222">
        <v>0.16</v>
      </c>
      <c r="U206" s="221">
        <f>ROUND(E206*T206,2)</f>
        <v>3.89</v>
      </c>
      <c r="V206" s="211"/>
      <c r="W206" s="211"/>
      <c r="X206" s="211"/>
      <c r="Y206" s="211"/>
      <c r="Z206" s="211"/>
      <c r="AA206" s="211"/>
      <c r="AB206" s="211"/>
      <c r="AC206" s="211"/>
      <c r="AD206" s="211"/>
      <c r="AE206" s="211" t="s">
        <v>101</v>
      </c>
      <c r="AF206" s="211"/>
      <c r="AG206" s="211"/>
      <c r="AH206" s="211"/>
      <c r="AI206" s="211"/>
      <c r="AJ206" s="211"/>
      <c r="AK206" s="211"/>
      <c r="AL206" s="211"/>
      <c r="AM206" s="211"/>
      <c r="AN206" s="211"/>
      <c r="AO206" s="211"/>
      <c r="AP206" s="211"/>
      <c r="AQ206" s="211"/>
      <c r="AR206" s="211"/>
      <c r="AS206" s="211"/>
      <c r="AT206" s="211"/>
      <c r="AU206" s="211"/>
      <c r="AV206" s="211"/>
      <c r="AW206" s="211"/>
      <c r="AX206" s="211"/>
      <c r="AY206" s="211"/>
      <c r="AZ206" s="211"/>
      <c r="BA206" s="211"/>
      <c r="BB206" s="211"/>
      <c r="BC206" s="211"/>
      <c r="BD206" s="211"/>
      <c r="BE206" s="211"/>
      <c r="BF206" s="211"/>
      <c r="BG206" s="211"/>
      <c r="BH206" s="211"/>
    </row>
    <row r="207" spans="1:60" ht="22.5" outlineLevel="1" x14ac:dyDescent="0.2">
      <c r="A207" s="212"/>
      <c r="B207" s="219"/>
      <c r="C207" s="271" t="s">
        <v>332</v>
      </c>
      <c r="D207" s="224"/>
      <c r="E207" s="230">
        <v>24.3</v>
      </c>
      <c r="F207" s="234"/>
      <c r="G207" s="234"/>
      <c r="H207" s="234"/>
      <c r="I207" s="234"/>
      <c r="J207" s="234"/>
      <c r="K207" s="234"/>
      <c r="L207" s="234"/>
      <c r="M207" s="234"/>
      <c r="N207" s="221"/>
      <c r="O207" s="221"/>
      <c r="P207" s="221"/>
      <c r="Q207" s="221"/>
      <c r="R207" s="221"/>
      <c r="S207" s="221"/>
      <c r="T207" s="222"/>
      <c r="U207" s="221"/>
      <c r="V207" s="211"/>
      <c r="W207" s="211"/>
      <c r="X207" s="211"/>
      <c r="Y207" s="211"/>
      <c r="Z207" s="211"/>
      <c r="AA207" s="211"/>
      <c r="AB207" s="211"/>
      <c r="AC207" s="211"/>
      <c r="AD207" s="211"/>
      <c r="AE207" s="211" t="s">
        <v>105</v>
      </c>
      <c r="AF207" s="211">
        <v>0</v>
      </c>
      <c r="AG207" s="211"/>
      <c r="AH207" s="211"/>
      <c r="AI207" s="211"/>
      <c r="AJ207" s="211"/>
      <c r="AK207" s="211"/>
      <c r="AL207" s="211"/>
      <c r="AM207" s="211"/>
      <c r="AN207" s="211"/>
      <c r="AO207" s="211"/>
      <c r="AP207" s="211"/>
      <c r="AQ207" s="211"/>
      <c r="AR207" s="211"/>
      <c r="AS207" s="211"/>
      <c r="AT207" s="211"/>
      <c r="AU207" s="211"/>
      <c r="AV207" s="211"/>
      <c r="AW207" s="211"/>
      <c r="AX207" s="211"/>
      <c r="AY207" s="211"/>
      <c r="AZ207" s="211"/>
      <c r="BA207" s="211"/>
      <c r="BB207" s="211"/>
      <c r="BC207" s="211"/>
      <c r="BD207" s="211"/>
      <c r="BE207" s="211"/>
      <c r="BF207" s="211"/>
      <c r="BG207" s="211"/>
      <c r="BH207" s="211"/>
    </row>
    <row r="208" spans="1:60" outlineLevel="1" x14ac:dyDescent="0.2">
      <c r="A208" s="212">
        <v>73</v>
      </c>
      <c r="B208" s="219" t="s">
        <v>333</v>
      </c>
      <c r="C208" s="269" t="s">
        <v>334</v>
      </c>
      <c r="D208" s="221" t="s">
        <v>128</v>
      </c>
      <c r="E208" s="228">
        <v>3</v>
      </c>
      <c r="F208" s="233">
        <f>H208+J208</f>
        <v>0</v>
      </c>
      <c r="G208" s="234">
        <f>ROUND(E208*F208,2)</f>
        <v>0</v>
      </c>
      <c r="H208" s="234"/>
      <c r="I208" s="234">
        <f>ROUND(E208*H208,2)</f>
        <v>0</v>
      </c>
      <c r="J208" s="234"/>
      <c r="K208" s="234">
        <f>ROUND(E208*J208,2)</f>
        <v>0</v>
      </c>
      <c r="L208" s="234">
        <v>12</v>
      </c>
      <c r="M208" s="234">
        <f>G208*(1+L208/100)</f>
        <v>0</v>
      </c>
      <c r="N208" s="221">
        <v>0</v>
      </c>
      <c r="O208" s="221">
        <f>ROUND(E208*N208,5)</f>
        <v>0</v>
      </c>
      <c r="P208" s="221">
        <v>0</v>
      </c>
      <c r="Q208" s="221">
        <f>ROUND(E208*P208,5)</f>
        <v>0</v>
      </c>
      <c r="R208" s="221"/>
      <c r="S208" s="221"/>
      <c r="T208" s="222">
        <v>0.8</v>
      </c>
      <c r="U208" s="221">
        <f>ROUND(E208*T208,2)</f>
        <v>2.4</v>
      </c>
      <c r="V208" s="211"/>
      <c r="W208" s="211"/>
      <c r="X208" s="211"/>
      <c r="Y208" s="211"/>
      <c r="Z208" s="211"/>
      <c r="AA208" s="211"/>
      <c r="AB208" s="211"/>
      <c r="AC208" s="211"/>
      <c r="AD208" s="211"/>
      <c r="AE208" s="211" t="s">
        <v>101</v>
      </c>
      <c r="AF208" s="211"/>
      <c r="AG208" s="211"/>
      <c r="AH208" s="211"/>
      <c r="AI208" s="211"/>
      <c r="AJ208" s="211"/>
      <c r="AK208" s="211"/>
      <c r="AL208" s="211"/>
      <c r="AM208" s="211"/>
      <c r="AN208" s="211"/>
      <c r="AO208" s="211"/>
      <c r="AP208" s="211"/>
      <c r="AQ208" s="211"/>
      <c r="AR208" s="211"/>
      <c r="AS208" s="211"/>
      <c r="AT208" s="211"/>
      <c r="AU208" s="211"/>
      <c r="AV208" s="211"/>
      <c r="AW208" s="211"/>
      <c r="AX208" s="211"/>
      <c r="AY208" s="211"/>
      <c r="AZ208" s="211"/>
      <c r="BA208" s="211"/>
      <c r="BB208" s="211"/>
      <c r="BC208" s="211"/>
      <c r="BD208" s="211"/>
      <c r="BE208" s="211"/>
      <c r="BF208" s="211"/>
      <c r="BG208" s="211"/>
      <c r="BH208" s="211"/>
    </row>
    <row r="209" spans="1:60" outlineLevel="1" x14ac:dyDescent="0.2">
      <c r="A209" s="212"/>
      <c r="B209" s="219"/>
      <c r="C209" s="271" t="s">
        <v>335</v>
      </c>
      <c r="D209" s="224"/>
      <c r="E209" s="230">
        <v>3</v>
      </c>
      <c r="F209" s="234"/>
      <c r="G209" s="234"/>
      <c r="H209" s="234"/>
      <c r="I209" s="234"/>
      <c r="J209" s="234"/>
      <c r="K209" s="234"/>
      <c r="L209" s="234"/>
      <c r="M209" s="234"/>
      <c r="N209" s="221"/>
      <c r="O209" s="221"/>
      <c r="P209" s="221"/>
      <c r="Q209" s="221"/>
      <c r="R209" s="221"/>
      <c r="S209" s="221"/>
      <c r="T209" s="222"/>
      <c r="U209" s="221"/>
      <c r="V209" s="211"/>
      <c r="W209" s="211"/>
      <c r="X209" s="211"/>
      <c r="Y209" s="211"/>
      <c r="Z209" s="211"/>
      <c r="AA209" s="211"/>
      <c r="AB209" s="211"/>
      <c r="AC209" s="211"/>
      <c r="AD209" s="211"/>
      <c r="AE209" s="211" t="s">
        <v>105</v>
      </c>
      <c r="AF209" s="211">
        <v>0</v>
      </c>
      <c r="AG209" s="211"/>
      <c r="AH209" s="211"/>
      <c r="AI209" s="211"/>
      <c r="AJ209" s="211"/>
      <c r="AK209" s="211"/>
      <c r="AL209" s="211"/>
      <c r="AM209" s="211"/>
      <c r="AN209" s="211"/>
      <c r="AO209" s="211"/>
      <c r="AP209" s="211"/>
      <c r="AQ209" s="211"/>
      <c r="AR209" s="211"/>
      <c r="AS209" s="211"/>
      <c r="AT209" s="211"/>
      <c r="AU209" s="211"/>
      <c r="AV209" s="211"/>
      <c r="AW209" s="211"/>
      <c r="AX209" s="211"/>
      <c r="AY209" s="211"/>
      <c r="AZ209" s="211"/>
      <c r="BA209" s="211"/>
      <c r="BB209" s="211"/>
      <c r="BC209" s="211"/>
      <c r="BD209" s="211"/>
      <c r="BE209" s="211"/>
      <c r="BF209" s="211"/>
      <c r="BG209" s="211"/>
      <c r="BH209" s="211"/>
    </row>
    <row r="210" spans="1:60" ht="22.5" outlineLevel="1" x14ac:dyDescent="0.2">
      <c r="A210" s="212">
        <v>74</v>
      </c>
      <c r="B210" s="219" t="s">
        <v>336</v>
      </c>
      <c r="C210" s="269" t="s">
        <v>337</v>
      </c>
      <c r="D210" s="221" t="s">
        <v>338</v>
      </c>
      <c r="E210" s="228">
        <v>1</v>
      </c>
      <c r="F210" s="233">
        <f>H210+J210</f>
        <v>0</v>
      </c>
      <c r="G210" s="234">
        <f>ROUND(E210*F210,2)</f>
        <v>0</v>
      </c>
      <c r="H210" s="234"/>
      <c r="I210" s="234">
        <f>ROUND(E210*H210,2)</f>
        <v>0</v>
      </c>
      <c r="J210" s="234"/>
      <c r="K210" s="234">
        <f>ROUND(E210*J210,2)</f>
        <v>0</v>
      </c>
      <c r="L210" s="234">
        <v>12</v>
      </c>
      <c r="M210" s="234">
        <f>G210*(1+L210/100)</f>
        <v>0</v>
      </c>
      <c r="N210" s="221">
        <v>0.32480999999999999</v>
      </c>
      <c r="O210" s="221">
        <f>ROUND(E210*N210,5)</f>
        <v>0.32480999999999999</v>
      </c>
      <c r="P210" s="221">
        <v>0</v>
      </c>
      <c r="Q210" s="221">
        <f>ROUND(E210*P210,5)</f>
        <v>0</v>
      </c>
      <c r="R210" s="221"/>
      <c r="S210" s="221"/>
      <c r="T210" s="222">
        <v>150.43144000000001</v>
      </c>
      <c r="U210" s="221">
        <f>ROUND(E210*T210,2)</f>
        <v>150.43</v>
      </c>
      <c r="V210" s="211"/>
      <c r="W210" s="211"/>
      <c r="X210" s="211"/>
      <c r="Y210" s="211"/>
      <c r="Z210" s="211"/>
      <c r="AA210" s="211"/>
      <c r="AB210" s="211"/>
      <c r="AC210" s="211"/>
      <c r="AD210" s="211"/>
      <c r="AE210" s="211" t="s">
        <v>339</v>
      </c>
      <c r="AF210" s="211"/>
      <c r="AG210" s="211"/>
      <c r="AH210" s="211"/>
      <c r="AI210" s="211"/>
      <c r="AJ210" s="211"/>
      <c r="AK210" s="211"/>
      <c r="AL210" s="211"/>
      <c r="AM210" s="211"/>
      <c r="AN210" s="211"/>
      <c r="AO210" s="211"/>
      <c r="AP210" s="211"/>
      <c r="AQ210" s="211"/>
      <c r="AR210" s="211"/>
      <c r="AS210" s="211"/>
      <c r="AT210" s="211"/>
      <c r="AU210" s="211"/>
      <c r="AV210" s="211"/>
      <c r="AW210" s="211"/>
      <c r="AX210" s="211"/>
      <c r="AY210" s="211"/>
      <c r="AZ210" s="211"/>
      <c r="BA210" s="211"/>
      <c r="BB210" s="211"/>
      <c r="BC210" s="211"/>
      <c r="BD210" s="211"/>
      <c r="BE210" s="211"/>
      <c r="BF210" s="211"/>
      <c r="BG210" s="211"/>
      <c r="BH210" s="211"/>
    </row>
    <row r="211" spans="1:60" ht="22.5" outlineLevel="1" x14ac:dyDescent="0.2">
      <c r="A211" s="212"/>
      <c r="B211" s="219"/>
      <c r="C211" s="270" t="s">
        <v>340</v>
      </c>
      <c r="D211" s="223"/>
      <c r="E211" s="229"/>
      <c r="F211" s="235"/>
      <c r="G211" s="236"/>
      <c r="H211" s="234"/>
      <c r="I211" s="234"/>
      <c r="J211" s="234"/>
      <c r="K211" s="234"/>
      <c r="L211" s="234"/>
      <c r="M211" s="234"/>
      <c r="N211" s="221"/>
      <c r="O211" s="221"/>
      <c r="P211" s="221"/>
      <c r="Q211" s="221"/>
      <c r="R211" s="221"/>
      <c r="S211" s="221"/>
      <c r="T211" s="222"/>
      <c r="U211" s="221"/>
      <c r="V211" s="211"/>
      <c r="W211" s="211"/>
      <c r="X211" s="211"/>
      <c r="Y211" s="211"/>
      <c r="Z211" s="211"/>
      <c r="AA211" s="211"/>
      <c r="AB211" s="211"/>
      <c r="AC211" s="211"/>
      <c r="AD211" s="211"/>
      <c r="AE211" s="211" t="s">
        <v>103</v>
      </c>
      <c r="AF211" s="211"/>
      <c r="AG211" s="211"/>
      <c r="AH211" s="211"/>
      <c r="AI211" s="211"/>
      <c r="AJ211" s="211"/>
      <c r="AK211" s="211"/>
      <c r="AL211" s="211"/>
      <c r="AM211" s="211"/>
      <c r="AN211" s="211"/>
      <c r="AO211" s="211"/>
      <c r="AP211" s="211"/>
      <c r="AQ211" s="211"/>
      <c r="AR211" s="211"/>
      <c r="AS211" s="211"/>
      <c r="AT211" s="211"/>
      <c r="AU211" s="211"/>
      <c r="AV211" s="211"/>
      <c r="AW211" s="211"/>
      <c r="AX211" s="211"/>
      <c r="AY211" s="211"/>
      <c r="AZ211" s="211"/>
      <c r="BA211" s="214" t="str">
        <f>C211</f>
        <v>Dodávka a montáž vodiče včetně všech prvků hromosvodu s upevnění do typových držáků tašek a hřebenáčů. Napojení u okapové hrany ke svislým vodičům. Součástí dodávky je revizní zpráva.</v>
      </c>
      <c r="BB211" s="211"/>
      <c r="BC211" s="211"/>
      <c r="BD211" s="211"/>
      <c r="BE211" s="211"/>
      <c r="BF211" s="211"/>
      <c r="BG211" s="211"/>
      <c r="BH211" s="211"/>
    </row>
    <row r="212" spans="1:60" outlineLevel="1" x14ac:dyDescent="0.2">
      <c r="A212" s="212"/>
      <c r="B212" s="219"/>
      <c r="C212" s="271" t="s">
        <v>163</v>
      </c>
      <c r="D212" s="224"/>
      <c r="E212" s="230">
        <v>1</v>
      </c>
      <c r="F212" s="234"/>
      <c r="G212" s="234"/>
      <c r="H212" s="234"/>
      <c r="I212" s="234"/>
      <c r="J212" s="234"/>
      <c r="K212" s="234"/>
      <c r="L212" s="234"/>
      <c r="M212" s="234"/>
      <c r="N212" s="221"/>
      <c r="O212" s="221"/>
      <c r="P212" s="221"/>
      <c r="Q212" s="221"/>
      <c r="R212" s="221"/>
      <c r="S212" s="221"/>
      <c r="T212" s="222"/>
      <c r="U212" s="221"/>
      <c r="V212" s="211"/>
      <c r="W212" s="211"/>
      <c r="X212" s="211"/>
      <c r="Y212" s="211"/>
      <c r="Z212" s="211"/>
      <c r="AA212" s="211"/>
      <c r="AB212" s="211"/>
      <c r="AC212" s="211"/>
      <c r="AD212" s="211"/>
      <c r="AE212" s="211" t="s">
        <v>105</v>
      </c>
      <c r="AF212" s="211">
        <v>0</v>
      </c>
      <c r="AG212" s="211"/>
      <c r="AH212" s="211"/>
      <c r="AI212" s="211"/>
      <c r="AJ212" s="211"/>
      <c r="AK212" s="211"/>
      <c r="AL212" s="211"/>
      <c r="AM212" s="211"/>
      <c r="AN212" s="211"/>
      <c r="AO212" s="211"/>
      <c r="AP212" s="211"/>
      <c r="AQ212" s="211"/>
      <c r="AR212" s="211"/>
      <c r="AS212" s="211"/>
      <c r="AT212" s="211"/>
      <c r="AU212" s="211"/>
      <c r="AV212" s="211"/>
      <c r="AW212" s="211"/>
      <c r="AX212" s="211"/>
      <c r="AY212" s="211"/>
      <c r="AZ212" s="211"/>
      <c r="BA212" s="211"/>
      <c r="BB212" s="211"/>
      <c r="BC212" s="211"/>
      <c r="BD212" s="211"/>
      <c r="BE212" s="211"/>
      <c r="BF212" s="211"/>
      <c r="BG212" s="211"/>
      <c r="BH212" s="211"/>
    </row>
    <row r="213" spans="1:60" x14ac:dyDescent="0.2">
      <c r="A213" s="213" t="s">
        <v>96</v>
      </c>
      <c r="B213" s="220" t="s">
        <v>69</v>
      </c>
      <c r="C213" s="272" t="s">
        <v>26</v>
      </c>
      <c r="D213" s="225"/>
      <c r="E213" s="231"/>
      <c r="F213" s="237"/>
      <c r="G213" s="237">
        <f>SUMIF(AE214:AE228,"&lt;&gt;NOR",G214:G228)</f>
        <v>0</v>
      </c>
      <c r="H213" s="237"/>
      <c r="I213" s="237">
        <f>SUM(I214:I228)</f>
        <v>0</v>
      </c>
      <c r="J213" s="237"/>
      <c r="K213" s="237">
        <f>SUM(K214:K228)</f>
        <v>0</v>
      </c>
      <c r="L213" s="237"/>
      <c r="M213" s="237">
        <f>SUM(M214:M228)</f>
        <v>0</v>
      </c>
      <c r="N213" s="225"/>
      <c r="O213" s="225">
        <f>SUM(O214:O228)</f>
        <v>0</v>
      </c>
      <c r="P213" s="225"/>
      <c r="Q213" s="225">
        <f>SUM(Q214:Q228)</f>
        <v>0</v>
      </c>
      <c r="R213" s="225"/>
      <c r="S213" s="225"/>
      <c r="T213" s="226"/>
      <c r="U213" s="225">
        <f>SUM(U214:U228)</f>
        <v>0</v>
      </c>
      <c r="AE213" t="s">
        <v>97</v>
      </c>
    </row>
    <row r="214" spans="1:60" outlineLevel="1" x14ac:dyDescent="0.2">
      <c r="A214" s="212">
        <v>75</v>
      </c>
      <c r="B214" s="219" t="s">
        <v>341</v>
      </c>
      <c r="C214" s="269" t="s">
        <v>342</v>
      </c>
      <c r="D214" s="221" t="s">
        <v>343</v>
      </c>
      <c r="E214" s="228">
        <v>1</v>
      </c>
      <c r="F214" s="233">
        <f>H214+J214</f>
        <v>0</v>
      </c>
      <c r="G214" s="234">
        <f>ROUND(E214*F214,2)</f>
        <v>0</v>
      </c>
      <c r="H214" s="234"/>
      <c r="I214" s="234">
        <f>ROUND(E214*H214,2)</f>
        <v>0</v>
      </c>
      <c r="J214" s="234"/>
      <c r="K214" s="234">
        <f>ROUND(E214*J214,2)</f>
        <v>0</v>
      </c>
      <c r="L214" s="234">
        <v>12</v>
      </c>
      <c r="M214" s="234">
        <f>G214*(1+L214/100)</f>
        <v>0</v>
      </c>
      <c r="N214" s="221">
        <v>0</v>
      </c>
      <c r="O214" s="221">
        <f>ROUND(E214*N214,5)</f>
        <v>0</v>
      </c>
      <c r="P214" s="221">
        <v>0</v>
      </c>
      <c r="Q214" s="221">
        <f>ROUND(E214*P214,5)</f>
        <v>0</v>
      </c>
      <c r="R214" s="221"/>
      <c r="S214" s="221"/>
      <c r="T214" s="222">
        <v>0</v>
      </c>
      <c r="U214" s="221">
        <f>ROUND(E214*T214,2)</f>
        <v>0</v>
      </c>
      <c r="V214" s="211"/>
      <c r="W214" s="211"/>
      <c r="X214" s="211"/>
      <c r="Y214" s="211"/>
      <c r="Z214" s="211"/>
      <c r="AA214" s="211"/>
      <c r="AB214" s="211"/>
      <c r="AC214" s="211"/>
      <c r="AD214" s="211"/>
      <c r="AE214" s="211" t="s">
        <v>101</v>
      </c>
      <c r="AF214" s="211"/>
      <c r="AG214" s="211"/>
      <c r="AH214" s="211"/>
      <c r="AI214" s="211"/>
      <c r="AJ214" s="211"/>
      <c r="AK214" s="211"/>
      <c r="AL214" s="211"/>
      <c r="AM214" s="211"/>
      <c r="AN214" s="211"/>
      <c r="AO214" s="211"/>
      <c r="AP214" s="211"/>
      <c r="AQ214" s="211"/>
      <c r="AR214" s="211"/>
      <c r="AS214" s="211"/>
      <c r="AT214" s="211"/>
      <c r="AU214" s="211"/>
      <c r="AV214" s="211"/>
      <c r="AW214" s="211"/>
      <c r="AX214" s="211"/>
      <c r="AY214" s="211"/>
      <c r="AZ214" s="211"/>
      <c r="BA214" s="211"/>
      <c r="BB214" s="211"/>
      <c r="BC214" s="211"/>
      <c r="BD214" s="211"/>
      <c r="BE214" s="211"/>
      <c r="BF214" s="211"/>
      <c r="BG214" s="211"/>
      <c r="BH214" s="211"/>
    </row>
    <row r="215" spans="1:60" ht="33.75" outlineLevel="1" x14ac:dyDescent="0.2">
      <c r="A215" s="212"/>
      <c r="B215" s="219"/>
      <c r="C215" s="270" t="s">
        <v>344</v>
      </c>
      <c r="D215" s="223"/>
      <c r="E215" s="229"/>
      <c r="F215" s="235"/>
      <c r="G215" s="236"/>
      <c r="H215" s="234"/>
      <c r="I215" s="234"/>
      <c r="J215" s="234"/>
      <c r="K215" s="234"/>
      <c r="L215" s="234"/>
      <c r="M215" s="234"/>
      <c r="N215" s="221"/>
      <c r="O215" s="221"/>
      <c r="P215" s="221"/>
      <c r="Q215" s="221"/>
      <c r="R215" s="221"/>
      <c r="S215" s="221"/>
      <c r="T215" s="222"/>
      <c r="U215" s="221"/>
      <c r="V215" s="211"/>
      <c r="W215" s="211"/>
      <c r="X215" s="211"/>
      <c r="Y215" s="211"/>
      <c r="Z215" s="211"/>
      <c r="AA215" s="211"/>
      <c r="AB215" s="211"/>
      <c r="AC215" s="211"/>
      <c r="AD215" s="211"/>
      <c r="AE215" s="211" t="s">
        <v>103</v>
      </c>
      <c r="AF215" s="211"/>
      <c r="AG215" s="211"/>
      <c r="AH215" s="211"/>
      <c r="AI215" s="211"/>
      <c r="AJ215" s="211"/>
      <c r="AK215" s="211"/>
      <c r="AL215" s="211"/>
      <c r="AM215" s="211"/>
      <c r="AN215" s="211"/>
      <c r="AO215" s="211"/>
      <c r="AP215" s="211"/>
      <c r="AQ215" s="211"/>
      <c r="AR215" s="211"/>
      <c r="AS215" s="211"/>
      <c r="AT215" s="211"/>
      <c r="AU215" s="211"/>
      <c r="AV215" s="211"/>
      <c r="AW215" s="211"/>
      <c r="AX215" s="211"/>
      <c r="AY215" s="211"/>
      <c r="AZ215" s="211"/>
      <c r="BA215" s="214" t="str">
        <f>C215</f>
        <v>Základní rozdělení průvodních činností a nákladů zařízení staveniště. V rámci nákladů na zařízení staveniště ocení zhotovite  veškeré náklady spojené s vybudováním, provozem a odstraněním zařízení staveniště, a to ve fázích :</v>
      </c>
      <c r="BB215" s="211"/>
      <c r="BC215" s="211"/>
      <c r="BD215" s="211"/>
      <c r="BE215" s="211"/>
      <c r="BF215" s="211"/>
      <c r="BG215" s="211"/>
      <c r="BH215" s="211"/>
    </row>
    <row r="216" spans="1:60" outlineLevel="1" x14ac:dyDescent="0.2">
      <c r="A216" s="212"/>
      <c r="B216" s="219"/>
      <c r="C216" s="270" t="s">
        <v>345</v>
      </c>
      <c r="D216" s="223"/>
      <c r="E216" s="229"/>
      <c r="F216" s="235"/>
      <c r="G216" s="236"/>
      <c r="H216" s="234"/>
      <c r="I216" s="234"/>
      <c r="J216" s="234"/>
      <c r="K216" s="234"/>
      <c r="L216" s="234"/>
      <c r="M216" s="234"/>
      <c r="N216" s="221"/>
      <c r="O216" s="221"/>
      <c r="P216" s="221"/>
      <c r="Q216" s="221"/>
      <c r="R216" s="221"/>
      <c r="S216" s="221"/>
      <c r="T216" s="222"/>
      <c r="U216" s="221"/>
      <c r="V216" s="211"/>
      <c r="W216" s="211"/>
      <c r="X216" s="211"/>
      <c r="Y216" s="211"/>
      <c r="Z216" s="211"/>
      <c r="AA216" s="211"/>
      <c r="AB216" s="211"/>
      <c r="AC216" s="211"/>
      <c r="AD216" s="211"/>
      <c r="AE216" s="211" t="s">
        <v>103</v>
      </c>
      <c r="AF216" s="211"/>
      <c r="AG216" s="211"/>
      <c r="AH216" s="211"/>
      <c r="AI216" s="211"/>
      <c r="AJ216" s="211"/>
      <c r="AK216" s="211"/>
      <c r="AL216" s="211"/>
      <c r="AM216" s="211"/>
      <c r="AN216" s="211"/>
      <c r="AO216" s="211"/>
      <c r="AP216" s="211"/>
      <c r="AQ216" s="211"/>
      <c r="AR216" s="211"/>
      <c r="AS216" s="211"/>
      <c r="AT216" s="211"/>
      <c r="AU216" s="211"/>
      <c r="AV216" s="211"/>
      <c r="AW216" s="211"/>
      <c r="AX216" s="211"/>
      <c r="AY216" s="211"/>
      <c r="AZ216" s="211"/>
      <c r="BA216" s="214" t="str">
        <f>C216</f>
        <v>1) Příprava a vybudování zařízení staveniště.</v>
      </c>
      <c r="BB216" s="211"/>
      <c r="BC216" s="211"/>
      <c r="BD216" s="211"/>
      <c r="BE216" s="211"/>
      <c r="BF216" s="211"/>
      <c r="BG216" s="211"/>
      <c r="BH216" s="211"/>
    </row>
    <row r="217" spans="1:60" ht="45" outlineLevel="1" x14ac:dyDescent="0.2">
      <c r="A217" s="212"/>
      <c r="B217" s="219"/>
      <c r="C217" s="270" t="s">
        <v>346</v>
      </c>
      <c r="D217" s="223"/>
      <c r="E217" s="229"/>
      <c r="F217" s="235"/>
      <c r="G217" s="236"/>
      <c r="H217" s="234"/>
      <c r="I217" s="234"/>
      <c r="J217" s="234"/>
      <c r="K217" s="234"/>
      <c r="L217" s="234"/>
      <c r="M217" s="234"/>
      <c r="N217" s="221"/>
      <c r="O217" s="221"/>
      <c r="P217" s="221"/>
      <c r="Q217" s="221"/>
      <c r="R217" s="221"/>
      <c r="S217" s="221"/>
      <c r="T217" s="222"/>
      <c r="U217" s="221"/>
      <c r="V217" s="211"/>
      <c r="W217" s="211"/>
      <c r="X217" s="211"/>
      <c r="Y217" s="211"/>
      <c r="Z217" s="211"/>
      <c r="AA217" s="211"/>
      <c r="AB217" s="211"/>
      <c r="AC217" s="211"/>
      <c r="AD217" s="211"/>
      <c r="AE217" s="211" t="s">
        <v>103</v>
      </c>
      <c r="AF217" s="211"/>
      <c r="AG217" s="211"/>
      <c r="AH217" s="211"/>
      <c r="AI217" s="211"/>
      <c r="AJ217" s="211"/>
      <c r="AK217" s="211"/>
      <c r="AL217" s="211"/>
      <c r="AM217" s="211"/>
      <c r="AN217" s="211"/>
      <c r="AO217" s="211"/>
      <c r="AP217" s="211"/>
      <c r="AQ217" s="211"/>
      <c r="AR217" s="211"/>
      <c r="AS217" s="211"/>
      <c r="AT217" s="211"/>
      <c r="AU217" s="211"/>
      <c r="AV217" s="211"/>
      <c r="AW217" s="211"/>
      <c r="AX217" s="211"/>
      <c r="AY217" s="211"/>
      <c r="AZ217" s="211"/>
      <c r="BA217" s="214" t="str">
        <f>C217</f>
        <v>Do této položky patří náklady s případným vypracováním projektové dokumentace zařízení staveniště, zřízením přípojek energií k objektům zařízení staveniště, vybudování případných měřících odběrných míst a zřízení, případná příprava území pro objekty zařízení staveniště a vlastní vybudování objektů zařízení staveniště.</v>
      </c>
      <c r="BB217" s="211"/>
      <c r="BC217" s="211"/>
      <c r="BD217" s="211"/>
      <c r="BE217" s="211"/>
      <c r="BF217" s="211"/>
      <c r="BG217" s="211"/>
      <c r="BH217" s="211"/>
    </row>
    <row r="218" spans="1:60" outlineLevel="1" x14ac:dyDescent="0.2">
      <c r="A218" s="212"/>
      <c r="B218" s="219"/>
      <c r="C218" s="270" t="s">
        <v>347</v>
      </c>
      <c r="D218" s="223"/>
      <c r="E218" s="229"/>
      <c r="F218" s="235"/>
      <c r="G218" s="236"/>
      <c r="H218" s="234"/>
      <c r="I218" s="234"/>
      <c r="J218" s="234"/>
      <c r="K218" s="234"/>
      <c r="L218" s="234"/>
      <c r="M218" s="234"/>
      <c r="N218" s="221"/>
      <c r="O218" s="221"/>
      <c r="P218" s="221"/>
      <c r="Q218" s="221"/>
      <c r="R218" s="221"/>
      <c r="S218" s="221"/>
      <c r="T218" s="222"/>
      <c r="U218" s="221"/>
      <c r="V218" s="211"/>
      <c r="W218" s="211"/>
      <c r="X218" s="211"/>
      <c r="Y218" s="211"/>
      <c r="Z218" s="211"/>
      <c r="AA218" s="211"/>
      <c r="AB218" s="211"/>
      <c r="AC218" s="211"/>
      <c r="AD218" s="211"/>
      <c r="AE218" s="211" t="s">
        <v>103</v>
      </c>
      <c r="AF218" s="211"/>
      <c r="AG218" s="211"/>
      <c r="AH218" s="211"/>
      <c r="AI218" s="211"/>
      <c r="AJ218" s="211"/>
      <c r="AK218" s="211"/>
      <c r="AL218" s="211"/>
      <c r="AM218" s="211"/>
      <c r="AN218" s="211"/>
      <c r="AO218" s="211"/>
      <c r="AP218" s="211"/>
      <c r="AQ218" s="211"/>
      <c r="AR218" s="211"/>
      <c r="AS218" s="211"/>
      <c r="AT218" s="211"/>
      <c r="AU218" s="211"/>
      <c r="AV218" s="211"/>
      <c r="AW218" s="211"/>
      <c r="AX218" s="211"/>
      <c r="AY218" s="211"/>
      <c r="AZ218" s="211"/>
      <c r="BA218" s="214" t="str">
        <f>C218</f>
        <v>2) Provoz zařízení staveniště.</v>
      </c>
      <c r="BB218" s="211"/>
      <c r="BC218" s="211"/>
      <c r="BD218" s="211"/>
      <c r="BE218" s="211"/>
      <c r="BF218" s="211"/>
      <c r="BG218" s="211"/>
      <c r="BH218" s="211"/>
    </row>
    <row r="219" spans="1:60" ht="45" outlineLevel="1" x14ac:dyDescent="0.2">
      <c r="A219" s="212"/>
      <c r="B219" s="219"/>
      <c r="C219" s="270" t="s">
        <v>348</v>
      </c>
      <c r="D219" s="223"/>
      <c r="E219" s="229"/>
      <c r="F219" s="235"/>
      <c r="G219" s="236"/>
      <c r="H219" s="234"/>
      <c r="I219" s="234"/>
      <c r="J219" s="234"/>
      <c r="K219" s="234"/>
      <c r="L219" s="234"/>
      <c r="M219" s="234"/>
      <c r="N219" s="221"/>
      <c r="O219" s="221"/>
      <c r="P219" s="221"/>
      <c r="Q219" s="221"/>
      <c r="R219" s="221"/>
      <c r="S219" s="221"/>
      <c r="T219" s="222"/>
      <c r="U219" s="221"/>
      <c r="V219" s="211"/>
      <c r="W219" s="211"/>
      <c r="X219" s="211"/>
      <c r="Y219" s="211"/>
      <c r="Z219" s="211"/>
      <c r="AA219" s="211"/>
      <c r="AB219" s="211"/>
      <c r="AC219" s="211"/>
      <c r="AD219" s="211"/>
      <c r="AE219" s="211" t="s">
        <v>103</v>
      </c>
      <c r="AF219" s="211"/>
      <c r="AG219" s="211"/>
      <c r="AH219" s="211"/>
      <c r="AI219" s="211"/>
      <c r="AJ219" s="211"/>
      <c r="AK219" s="211"/>
      <c r="AL219" s="211"/>
      <c r="AM219" s="211"/>
      <c r="AN219" s="211"/>
      <c r="AO219" s="211"/>
      <c r="AP219" s="211"/>
      <c r="AQ219" s="211"/>
      <c r="AR219" s="211"/>
      <c r="AS219" s="211"/>
      <c r="AT219" s="211"/>
      <c r="AU219" s="211"/>
      <c r="AV219" s="211"/>
      <c r="AW219" s="211"/>
      <c r="AX219" s="211"/>
      <c r="AY219" s="211"/>
      <c r="AZ219" s="211"/>
      <c r="BA219" s="214" t="str">
        <f>C219</f>
        <v>Do této položky patří náklady na vybavení objektů zařízení staveniště , náklady na energie spotřebované dodavatelem v rámci provozu zařízení staveniště, náklady na potřebný úklid v prostorách zařízení staveniště, náklady na nutnou údržbu a opravy na objektech zařízení staveniště a na přípojkách energií.</v>
      </c>
      <c r="BB219" s="211"/>
      <c r="BC219" s="211"/>
      <c r="BD219" s="211"/>
      <c r="BE219" s="211"/>
      <c r="BF219" s="211"/>
      <c r="BG219" s="211"/>
      <c r="BH219" s="211"/>
    </row>
    <row r="220" spans="1:60" outlineLevel="1" x14ac:dyDescent="0.2">
      <c r="A220" s="212"/>
      <c r="B220" s="219"/>
      <c r="C220" s="270" t="s">
        <v>349</v>
      </c>
      <c r="D220" s="223"/>
      <c r="E220" s="229"/>
      <c r="F220" s="235"/>
      <c r="G220" s="236"/>
      <c r="H220" s="234"/>
      <c r="I220" s="234"/>
      <c r="J220" s="234"/>
      <c r="K220" s="234"/>
      <c r="L220" s="234"/>
      <c r="M220" s="234"/>
      <c r="N220" s="221"/>
      <c r="O220" s="221"/>
      <c r="P220" s="221"/>
      <c r="Q220" s="221"/>
      <c r="R220" s="221"/>
      <c r="S220" s="221"/>
      <c r="T220" s="222"/>
      <c r="U220" s="221"/>
      <c r="V220" s="211"/>
      <c r="W220" s="211"/>
      <c r="X220" s="211"/>
      <c r="Y220" s="211"/>
      <c r="Z220" s="211"/>
      <c r="AA220" s="211"/>
      <c r="AB220" s="211"/>
      <c r="AC220" s="211"/>
      <c r="AD220" s="211"/>
      <c r="AE220" s="211" t="s">
        <v>103</v>
      </c>
      <c r="AF220" s="211"/>
      <c r="AG220" s="211"/>
      <c r="AH220" s="211"/>
      <c r="AI220" s="211"/>
      <c r="AJ220" s="211"/>
      <c r="AK220" s="211"/>
      <c r="AL220" s="211"/>
      <c r="AM220" s="211"/>
      <c r="AN220" s="211"/>
      <c r="AO220" s="211"/>
      <c r="AP220" s="211"/>
      <c r="AQ220" s="211"/>
      <c r="AR220" s="211"/>
      <c r="AS220" s="211"/>
      <c r="AT220" s="211"/>
      <c r="AU220" s="211"/>
      <c r="AV220" s="211"/>
      <c r="AW220" s="211"/>
      <c r="AX220" s="211"/>
      <c r="AY220" s="211"/>
      <c r="AZ220" s="211"/>
      <c r="BA220" s="214" t="str">
        <f>C220</f>
        <v>3) Odstranění zařízení staveniště.</v>
      </c>
      <c r="BB220" s="211"/>
      <c r="BC220" s="211"/>
      <c r="BD220" s="211"/>
      <c r="BE220" s="211"/>
      <c r="BF220" s="211"/>
      <c r="BG220" s="211"/>
      <c r="BH220" s="211"/>
    </row>
    <row r="221" spans="1:60" ht="33.75" outlineLevel="1" x14ac:dyDescent="0.2">
      <c r="A221" s="212"/>
      <c r="B221" s="219"/>
      <c r="C221" s="270" t="s">
        <v>350</v>
      </c>
      <c r="D221" s="223"/>
      <c r="E221" s="229"/>
      <c r="F221" s="235"/>
      <c r="G221" s="236"/>
      <c r="H221" s="234"/>
      <c r="I221" s="234"/>
      <c r="J221" s="234"/>
      <c r="K221" s="234"/>
      <c r="L221" s="234"/>
      <c r="M221" s="234"/>
      <c r="N221" s="221"/>
      <c r="O221" s="221"/>
      <c r="P221" s="221"/>
      <c r="Q221" s="221"/>
      <c r="R221" s="221"/>
      <c r="S221" s="221"/>
      <c r="T221" s="222"/>
      <c r="U221" s="221"/>
      <c r="V221" s="211"/>
      <c r="W221" s="211"/>
      <c r="X221" s="211"/>
      <c r="Y221" s="211"/>
      <c r="Z221" s="211"/>
      <c r="AA221" s="211"/>
      <c r="AB221" s="211"/>
      <c r="AC221" s="211"/>
      <c r="AD221" s="211"/>
      <c r="AE221" s="211" t="s">
        <v>103</v>
      </c>
      <c r="AF221" s="211"/>
      <c r="AG221" s="211"/>
      <c r="AH221" s="211"/>
      <c r="AI221" s="211"/>
      <c r="AJ221" s="211"/>
      <c r="AK221" s="211"/>
      <c r="AL221" s="211"/>
      <c r="AM221" s="211"/>
      <c r="AN221" s="211"/>
      <c r="AO221" s="211"/>
      <c r="AP221" s="211"/>
      <c r="AQ221" s="211"/>
      <c r="AR221" s="211"/>
      <c r="AS221" s="211"/>
      <c r="AT221" s="211"/>
      <c r="AU221" s="211"/>
      <c r="AV221" s="211"/>
      <c r="AW221" s="211"/>
      <c r="AX221" s="211"/>
      <c r="AY221" s="211"/>
      <c r="AZ221" s="211"/>
      <c r="BA221" s="214" t="str">
        <f>C221</f>
        <v>Do této položky patří odstranění objektů zařízení staveniště včetně přípojek energií a jejich odvoz. Položka zahrnuje i náklady na úpravu povrchů po odstranění zařízení staveniště a úklid ploch, na kterých bylo zařízení staveniště provozováno.</v>
      </c>
      <c r="BB221" s="211"/>
      <c r="BC221" s="211"/>
      <c r="BD221" s="211"/>
      <c r="BE221" s="211"/>
      <c r="BF221" s="211"/>
      <c r="BG221" s="211"/>
      <c r="BH221" s="211"/>
    </row>
    <row r="222" spans="1:60" outlineLevel="1" x14ac:dyDescent="0.2">
      <c r="A222" s="212"/>
      <c r="B222" s="219"/>
      <c r="C222" s="273" t="s">
        <v>225</v>
      </c>
      <c r="D222" s="227"/>
      <c r="E222" s="232"/>
      <c r="F222" s="238"/>
      <c r="G222" s="238"/>
      <c r="H222" s="234"/>
      <c r="I222" s="234"/>
      <c r="J222" s="234"/>
      <c r="K222" s="234"/>
      <c r="L222" s="234"/>
      <c r="M222" s="234"/>
      <c r="N222" s="221"/>
      <c r="O222" s="221"/>
      <c r="P222" s="221"/>
      <c r="Q222" s="221"/>
      <c r="R222" s="221"/>
      <c r="S222" s="221"/>
      <c r="T222" s="222"/>
      <c r="U222" s="221"/>
      <c r="V222" s="211"/>
      <c r="W222" s="211"/>
      <c r="X222" s="211"/>
      <c r="Y222" s="211"/>
      <c r="Z222" s="211"/>
      <c r="AA222" s="211"/>
      <c r="AB222" s="211"/>
      <c r="AC222" s="211"/>
      <c r="AD222" s="211"/>
      <c r="AE222" s="211" t="s">
        <v>103</v>
      </c>
      <c r="AF222" s="211"/>
      <c r="AG222" s="211"/>
      <c r="AH222" s="211"/>
      <c r="AI222" s="211"/>
      <c r="AJ222" s="211"/>
      <c r="AK222" s="211"/>
      <c r="AL222" s="211"/>
      <c r="AM222" s="211"/>
      <c r="AN222" s="211"/>
      <c r="AO222" s="211"/>
      <c r="AP222" s="211"/>
      <c r="AQ222" s="211"/>
      <c r="AR222" s="211"/>
      <c r="AS222" s="211"/>
      <c r="AT222" s="211"/>
      <c r="AU222" s="211"/>
      <c r="AV222" s="211"/>
      <c r="AW222" s="211"/>
      <c r="AX222" s="211"/>
      <c r="AY222" s="211"/>
      <c r="AZ222" s="211"/>
      <c r="BA222" s="211"/>
      <c r="BB222" s="211"/>
      <c r="BC222" s="211"/>
      <c r="BD222" s="211"/>
      <c r="BE222" s="211"/>
      <c r="BF222" s="211"/>
      <c r="BG222" s="211"/>
      <c r="BH222" s="211"/>
    </row>
    <row r="223" spans="1:60" ht="101.25" outlineLevel="1" x14ac:dyDescent="0.2">
      <c r="A223" s="212"/>
      <c r="B223" s="219"/>
      <c r="C223" s="270" t="s">
        <v>351</v>
      </c>
      <c r="D223" s="223"/>
      <c r="E223" s="229"/>
      <c r="F223" s="235"/>
      <c r="G223" s="236"/>
      <c r="H223" s="234"/>
      <c r="I223" s="234"/>
      <c r="J223" s="234"/>
      <c r="K223" s="234"/>
      <c r="L223" s="234"/>
      <c r="M223" s="234"/>
      <c r="N223" s="221"/>
      <c r="O223" s="221"/>
      <c r="P223" s="221"/>
      <c r="Q223" s="221"/>
      <c r="R223" s="221"/>
      <c r="S223" s="221"/>
      <c r="T223" s="222"/>
      <c r="U223" s="221"/>
      <c r="V223" s="211"/>
      <c r="W223" s="211"/>
      <c r="X223" s="211"/>
      <c r="Y223" s="211"/>
      <c r="Z223" s="211"/>
      <c r="AA223" s="211"/>
      <c r="AB223" s="211"/>
      <c r="AC223" s="211"/>
      <c r="AD223" s="211"/>
      <c r="AE223" s="211" t="s">
        <v>103</v>
      </c>
      <c r="AF223" s="211"/>
      <c r="AG223" s="211"/>
      <c r="AH223" s="211"/>
      <c r="AI223" s="211"/>
      <c r="AJ223" s="211"/>
      <c r="AK223" s="211"/>
      <c r="AL223" s="211"/>
      <c r="AM223" s="211"/>
      <c r="AN223" s="211"/>
      <c r="AO223" s="211"/>
      <c r="AP223" s="211"/>
      <c r="AQ223" s="211"/>
      <c r="AR223" s="211"/>
      <c r="AS223" s="211"/>
      <c r="AT223" s="211"/>
      <c r="AU223" s="211"/>
      <c r="AV223" s="211"/>
      <c r="AW223" s="211"/>
      <c r="AX223" s="211"/>
      <c r="AY223" s="211"/>
      <c r="AZ223" s="211"/>
      <c r="BA223" s="214" t="str">
        <f>C223</f>
        <v>Položka zahrnuje veškeré náklady a činnosti související s vybudováním, provozem a likvidací staveniště, zajištění připojení na elektrickou energii, vodu a odvodnění staveniště,  provádění každodenního hrubého úklidu staveniště a  průběžnou likvidaci vznikajících odpadů oprávněnou osobou. Součástí této položky jsou standardní prvky BOZP (mobilní oplocení, výstražné značení, přechody výkopů, oplocení, zábradlí, atd - včetně jejich dodávky, montáže, údržby a demontáže, respektive likvidace) a plnění povinosti vyplývajících z plánu BOZP včetně připomínek příslušných úřadů. Součástí položky Zařízení staveniště je poskytnutí části zařízení staveniště (včetně stolu a 4 židlí) pro umožnění činnosti TDS, AD a SÚ za účelem konání kontrolním dnů a všech dalších svolávaných jednání (předpokládá se čistý prostor - např. stavební buňka či jiná kancelář stavby).</v>
      </c>
      <c r="BB223" s="211"/>
      <c r="BC223" s="211"/>
      <c r="BD223" s="211"/>
      <c r="BE223" s="211"/>
      <c r="BF223" s="211"/>
      <c r="BG223" s="211"/>
      <c r="BH223" s="211"/>
    </row>
    <row r="224" spans="1:60" outlineLevel="1" x14ac:dyDescent="0.2">
      <c r="A224" s="212">
        <v>76</v>
      </c>
      <c r="B224" s="219" t="s">
        <v>352</v>
      </c>
      <c r="C224" s="269" t="s">
        <v>353</v>
      </c>
      <c r="D224" s="221" t="s">
        <v>343</v>
      </c>
      <c r="E224" s="228">
        <v>1</v>
      </c>
      <c r="F224" s="233">
        <f>H224+J224</f>
        <v>0</v>
      </c>
      <c r="G224" s="234">
        <f>ROUND(E224*F224,2)</f>
        <v>0</v>
      </c>
      <c r="H224" s="234"/>
      <c r="I224" s="234">
        <f>ROUND(E224*H224,2)</f>
        <v>0</v>
      </c>
      <c r="J224" s="234"/>
      <c r="K224" s="234">
        <f>ROUND(E224*J224,2)</f>
        <v>0</v>
      </c>
      <c r="L224" s="234">
        <v>12</v>
      </c>
      <c r="M224" s="234">
        <f>G224*(1+L224/100)</f>
        <v>0</v>
      </c>
      <c r="N224" s="221">
        <v>0</v>
      </c>
      <c r="O224" s="221">
        <f>ROUND(E224*N224,5)</f>
        <v>0</v>
      </c>
      <c r="P224" s="221">
        <v>0</v>
      </c>
      <c r="Q224" s="221">
        <f>ROUND(E224*P224,5)</f>
        <v>0</v>
      </c>
      <c r="R224" s="221"/>
      <c r="S224" s="221"/>
      <c r="T224" s="222">
        <v>0</v>
      </c>
      <c r="U224" s="221">
        <f>ROUND(E224*T224,2)</f>
        <v>0</v>
      </c>
      <c r="V224" s="211"/>
      <c r="W224" s="211"/>
      <c r="X224" s="211"/>
      <c r="Y224" s="211"/>
      <c r="Z224" s="211"/>
      <c r="AA224" s="211"/>
      <c r="AB224" s="211"/>
      <c r="AC224" s="211"/>
      <c r="AD224" s="211"/>
      <c r="AE224" s="211" t="s">
        <v>101</v>
      </c>
      <c r="AF224" s="211"/>
      <c r="AG224" s="211"/>
      <c r="AH224" s="211"/>
      <c r="AI224" s="211"/>
      <c r="AJ224" s="211"/>
      <c r="AK224" s="211"/>
      <c r="AL224" s="211"/>
      <c r="AM224" s="211"/>
      <c r="AN224" s="211"/>
      <c r="AO224" s="211"/>
      <c r="AP224" s="211"/>
      <c r="AQ224" s="211"/>
      <c r="AR224" s="211"/>
      <c r="AS224" s="211"/>
      <c r="AT224" s="211"/>
      <c r="AU224" s="211"/>
      <c r="AV224" s="211"/>
      <c r="AW224" s="211"/>
      <c r="AX224" s="211"/>
      <c r="AY224" s="211"/>
      <c r="AZ224" s="211"/>
      <c r="BA224" s="211"/>
      <c r="BB224" s="211"/>
      <c r="BC224" s="211"/>
      <c r="BD224" s="211"/>
      <c r="BE224" s="211"/>
      <c r="BF224" s="211"/>
      <c r="BG224" s="211"/>
      <c r="BH224" s="211"/>
    </row>
    <row r="225" spans="1:60" ht="45" outlineLevel="1" x14ac:dyDescent="0.2">
      <c r="A225" s="212"/>
      <c r="B225" s="219"/>
      <c r="C225" s="270" t="s">
        <v>354</v>
      </c>
      <c r="D225" s="223"/>
      <c r="E225" s="229"/>
      <c r="F225" s="235"/>
      <c r="G225" s="236"/>
      <c r="H225" s="234"/>
      <c r="I225" s="234"/>
      <c r="J225" s="234"/>
      <c r="K225" s="234"/>
      <c r="L225" s="234"/>
      <c r="M225" s="234"/>
      <c r="N225" s="221"/>
      <c r="O225" s="221"/>
      <c r="P225" s="221"/>
      <c r="Q225" s="221"/>
      <c r="R225" s="221"/>
      <c r="S225" s="221"/>
      <c r="T225" s="222"/>
      <c r="U225" s="221"/>
      <c r="V225" s="211"/>
      <c r="W225" s="211"/>
      <c r="X225" s="211"/>
      <c r="Y225" s="211"/>
      <c r="Z225" s="211"/>
      <c r="AA225" s="211"/>
      <c r="AB225" s="211"/>
      <c r="AC225" s="211"/>
      <c r="AD225" s="211"/>
      <c r="AE225" s="211" t="s">
        <v>103</v>
      </c>
      <c r="AF225" s="211"/>
      <c r="AG225" s="211"/>
      <c r="AH225" s="211"/>
      <c r="AI225" s="211"/>
      <c r="AJ225" s="211"/>
      <c r="AK225" s="211"/>
      <c r="AL225" s="211"/>
      <c r="AM225" s="211"/>
      <c r="AN225" s="211"/>
      <c r="AO225" s="211"/>
      <c r="AP225" s="211"/>
      <c r="AQ225" s="211"/>
      <c r="AR225" s="211"/>
      <c r="AS225" s="211"/>
      <c r="AT225" s="211"/>
      <c r="AU225" s="211"/>
      <c r="AV225" s="211"/>
      <c r="AW225" s="211"/>
      <c r="AX225" s="211"/>
      <c r="AY225" s="211"/>
      <c r="AZ225" s="211"/>
      <c r="BA225" s="214" t="str">
        <f>C225</f>
        <v>Shromáždění dokladů o vlastnostech materiálů, o provedených zkouškách a měření, o výchozích kontrolách provozuschopnosti, o zaškolení obsluhy, revizní zprávy s výsledkem-bez závad, doklady o oprávnění k provádění prací, doklady o likvidaci odpadů, návody k obsluze, kopie záručních listů, řádné vedení stavebního deníku.</v>
      </c>
      <c r="BB225" s="211"/>
      <c r="BC225" s="211"/>
      <c r="BD225" s="211"/>
      <c r="BE225" s="211"/>
      <c r="BF225" s="211"/>
      <c r="BG225" s="211"/>
      <c r="BH225" s="211"/>
    </row>
    <row r="226" spans="1:60" outlineLevel="1" x14ac:dyDescent="0.2">
      <c r="A226" s="212">
        <v>77</v>
      </c>
      <c r="B226" s="219" t="s">
        <v>355</v>
      </c>
      <c r="C226" s="269" t="s">
        <v>356</v>
      </c>
      <c r="D226" s="221" t="s">
        <v>343</v>
      </c>
      <c r="E226" s="228">
        <v>1</v>
      </c>
      <c r="F226" s="233">
        <f>H226+J226</f>
        <v>0</v>
      </c>
      <c r="G226" s="234">
        <f>ROUND(E226*F226,2)</f>
        <v>0</v>
      </c>
      <c r="H226" s="234"/>
      <c r="I226" s="234">
        <f>ROUND(E226*H226,2)</f>
        <v>0</v>
      </c>
      <c r="J226" s="234"/>
      <c r="K226" s="234">
        <f>ROUND(E226*J226,2)</f>
        <v>0</v>
      </c>
      <c r="L226" s="234">
        <v>12</v>
      </c>
      <c r="M226" s="234">
        <f>G226*(1+L226/100)</f>
        <v>0</v>
      </c>
      <c r="N226" s="221">
        <v>0</v>
      </c>
      <c r="O226" s="221">
        <f>ROUND(E226*N226,5)</f>
        <v>0</v>
      </c>
      <c r="P226" s="221">
        <v>0</v>
      </c>
      <c r="Q226" s="221">
        <f>ROUND(E226*P226,5)</f>
        <v>0</v>
      </c>
      <c r="R226" s="221"/>
      <c r="S226" s="221"/>
      <c r="T226" s="222">
        <v>0</v>
      </c>
      <c r="U226" s="221">
        <f>ROUND(E226*T226,2)</f>
        <v>0</v>
      </c>
      <c r="V226" s="211"/>
      <c r="W226" s="211"/>
      <c r="X226" s="211"/>
      <c r="Y226" s="211"/>
      <c r="Z226" s="211"/>
      <c r="AA226" s="211"/>
      <c r="AB226" s="211"/>
      <c r="AC226" s="211"/>
      <c r="AD226" s="211"/>
      <c r="AE226" s="211" t="s">
        <v>101</v>
      </c>
      <c r="AF226" s="211"/>
      <c r="AG226" s="211"/>
      <c r="AH226" s="211"/>
      <c r="AI226" s="211"/>
      <c r="AJ226" s="211"/>
      <c r="AK226" s="211"/>
      <c r="AL226" s="211"/>
      <c r="AM226" s="211"/>
      <c r="AN226" s="211"/>
      <c r="AO226" s="211"/>
      <c r="AP226" s="211"/>
      <c r="AQ226" s="211"/>
      <c r="AR226" s="211"/>
      <c r="AS226" s="211"/>
      <c r="AT226" s="211"/>
      <c r="AU226" s="211"/>
      <c r="AV226" s="211"/>
      <c r="AW226" s="211"/>
      <c r="AX226" s="211"/>
      <c r="AY226" s="211"/>
      <c r="AZ226" s="211"/>
      <c r="BA226" s="211"/>
      <c r="BB226" s="211"/>
      <c r="BC226" s="211"/>
      <c r="BD226" s="211"/>
      <c r="BE226" s="211"/>
      <c r="BF226" s="211"/>
      <c r="BG226" s="211"/>
      <c r="BH226" s="211"/>
    </row>
    <row r="227" spans="1:60" ht="56.25" outlineLevel="1" x14ac:dyDescent="0.2">
      <c r="A227" s="212"/>
      <c r="B227" s="219"/>
      <c r="C227" s="270" t="s">
        <v>357</v>
      </c>
      <c r="D227" s="223"/>
      <c r="E227" s="229"/>
      <c r="F227" s="235"/>
      <c r="G227" s="236"/>
      <c r="H227" s="234"/>
      <c r="I227" s="234"/>
      <c r="J227" s="234"/>
      <c r="K227" s="234"/>
      <c r="L227" s="234"/>
      <c r="M227" s="234"/>
      <c r="N227" s="221"/>
      <c r="O227" s="221"/>
      <c r="P227" s="221"/>
      <c r="Q227" s="221"/>
      <c r="R227" s="221"/>
      <c r="S227" s="221"/>
      <c r="T227" s="222"/>
      <c r="U227" s="221"/>
      <c r="V227" s="211"/>
      <c r="W227" s="211"/>
      <c r="X227" s="211"/>
      <c r="Y227" s="211"/>
      <c r="Z227" s="211"/>
      <c r="AA227" s="211"/>
      <c r="AB227" s="211"/>
      <c r="AC227" s="211"/>
      <c r="AD227" s="211"/>
      <c r="AE227" s="211" t="s">
        <v>103</v>
      </c>
      <c r="AF227" s="211"/>
      <c r="AG227" s="211"/>
      <c r="AH227" s="211"/>
      <c r="AI227" s="211"/>
      <c r="AJ227" s="211"/>
      <c r="AK227" s="211"/>
      <c r="AL227" s="211"/>
      <c r="AM227" s="211"/>
      <c r="AN227" s="211"/>
      <c r="AO227" s="211"/>
      <c r="AP227" s="211"/>
      <c r="AQ227" s="211"/>
      <c r="AR227" s="211"/>
      <c r="AS227" s="211"/>
      <c r="AT227" s="211"/>
      <c r="AU227" s="211"/>
      <c r="AV227" s="211"/>
      <c r="AW227" s="211"/>
      <c r="AX227" s="211"/>
      <c r="AY227" s="211"/>
      <c r="AZ227" s="211"/>
      <c r="BA227" s="214" t="str">
        <f>C227</f>
        <v>Základní rozdělení průvodních činností a nákladů provozní vlivy. Tato kategorie nákladů vyjadřuje ztížené podmínky provádění tam, kde jsou stavební práce zcela nebo zčásti omezovány provozem jiných osob. Jde zejména o zvýšené náklady související s omezením provozem v areálu objednatele nebo o náklady v důsledku nezbytného respektování stávající dopravy v okolí stavby ovlivňující stavební práce (ochrana kolem vstupu do budovy).</v>
      </c>
      <c r="BB227" s="211"/>
      <c r="BC227" s="211"/>
      <c r="BD227" s="211"/>
      <c r="BE227" s="211"/>
      <c r="BF227" s="211"/>
      <c r="BG227" s="211"/>
      <c r="BH227" s="211"/>
    </row>
    <row r="228" spans="1:60" ht="45" outlineLevel="1" x14ac:dyDescent="0.2">
      <c r="A228" s="246"/>
      <c r="B228" s="247"/>
      <c r="C228" s="274" t="s">
        <v>358</v>
      </c>
      <c r="D228" s="248"/>
      <c r="E228" s="249"/>
      <c r="F228" s="250"/>
      <c r="G228" s="251"/>
      <c r="H228" s="252"/>
      <c r="I228" s="252"/>
      <c r="J228" s="252"/>
      <c r="K228" s="252"/>
      <c r="L228" s="252"/>
      <c r="M228" s="252"/>
      <c r="N228" s="253"/>
      <c r="O228" s="253"/>
      <c r="P228" s="253"/>
      <c r="Q228" s="253"/>
      <c r="R228" s="253"/>
      <c r="S228" s="253"/>
      <c r="T228" s="254"/>
      <c r="U228" s="253"/>
      <c r="V228" s="211"/>
      <c r="W228" s="211"/>
      <c r="X228" s="211"/>
      <c r="Y228" s="211"/>
      <c r="Z228" s="211"/>
      <c r="AA228" s="211"/>
      <c r="AB228" s="211"/>
      <c r="AC228" s="211"/>
      <c r="AD228" s="211"/>
      <c r="AE228" s="211" t="s">
        <v>103</v>
      </c>
      <c r="AF228" s="211"/>
      <c r="AG228" s="211"/>
      <c r="AH228" s="211"/>
      <c r="AI228" s="211"/>
      <c r="AJ228" s="211"/>
      <c r="AK228" s="211"/>
      <c r="AL228" s="211"/>
      <c r="AM228" s="211"/>
      <c r="AN228" s="211"/>
      <c r="AO228" s="211"/>
      <c r="AP228" s="211"/>
      <c r="AQ228" s="211"/>
      <c r="AR228" s="211"/>
      <c r="AS228" s="211"/>
      <c r="AT228" s="211"/>
      <c r="AU228" s="211"/>
      <c r="AV228" s="211"/>
      <c r="AW228" s="211"/>
      <c r="AX228" s="211"/>
      <c r="AY228" s="211"/>
      <c r="AZ228" s="211"/>
      <c r="BA228" s="214" t="str">
        <f>C228</f>
        <v>Do této položky patří náklady na ztížené provádění stavebních prací v důsledku provozu budovy po dobu stavby (nutnost ochranných konstrukcí, ochranných zábradlí a hrazení, záchytných sítí mimo sítě na lešení, stříšek, apod.). Objekt bude investorem užíván po celou dobu stavby ke svému účelu a náklady s tím spojené jsou součástí této položky.</v>
      </c>
      <c r="BB228" s="211"/>
      <c r="BC228" s="211"/>
      <c r="BD228" s="211"/>
      <c r="BE228" s="211"/>
      <c r="BF228" s="211"/>
      <c r="BG228" s="211"/>
      <c r="BH228" s="211"/>
    </row>
    <row r="229" spans="1:60" x14ac:dyDescent="0.2">
      <c r="A229" s="6"/>
      <c r="B229" s="7" t="s">
        <v>225</v>
      </c>
      <c r="C229" s="275" t="s">
        <v>225</v>
      </c>
      <c r="D229" s="6"/>
      <c r="E229" s="6"/>
      <c r="F229" s="6"/>
      <c r="G229" s="6"/>
      <c r="H229" s="6"/>
      <c r="I229" s="6"/>
      <c r="J229" s="6"/>
      <c r="K229" s="6"/>
      <c r="L229" s="6"/>
      <c r="M229" s="6"/>
      <c r="N229" s="6"/>
      <c r="O229" s="6"/>
      <c r="P229" s="6"/>
      <c r="Q229" s="6"/>
      <c r="R229" s="6"/>
      <c r="S229" s="6"/>
      <c r="T229" s="6"/>
      <c r="U229" s="6"/>
      <c r="AC229">
        <v>12</v>
      </c>
      <c r="AD229">
        <v>21</v>
      </c>
    </row>
    <row r="230" spans="1:60" x14ac:dyDescent="0.2">
      <c r="A230" s="255"/>
      <c r="B230" s="256" t="s">
        <v>28</v>
      </c>
      <c r="C230" s="276" t="s">
        <v>225</v>
      </c>
      <c r="D230" s="257"/>
      <c r="E230" s="257"/>
      <c r="F230" s="257"/>
      <c r="G230" s="268">
        <f>G8+G31+G48+G106+G166+G198+G213</f>
        <v>0</v>
      </c>
      <c r="H230" s="6"/>
      <c r="I230" s="6"/>
      <c r="J230" s="6"/>
      <c r="K230" s="6"/>
      <c r="L230" s="6"/>
      <c r="M230" s="6"/>
      <c r="N230" s="6"/>
      <c r="O230" s="6"/>
      <c r="P230" s="6"/>
      <c r="Q230" s="6"/>
      <c r="R230" s="6"/>
      <c r="S230" s="6"/>
      <c r="T230" s="6"/>
      <c r="U230" s="6"/>
      <c r="AC230">
        <f>SUMIF(L7:L228,AC229,G7:G228)</f>
        <v>0</v>
      </c>
      <c r="AD230">
        <f>SUMIF(L7:L228,AD229,G7:G228)</f>
        <v>0</v>
      </c>
      <c r="AE230" t="s">
        <v>360</v>
      </c>
    </row>
    <row r="231" spans="1:60" x14ac:dyDescent="0.2">
      <c r="A231" s="6"/>
      <c r="B231" s="7" t="s">
        <v>225</v>
      </c>
      <c r="C231" s="275" t="s">
        <v>225</v>
      </c>
      <c r="D231" s="6"/>
      <c r="E231" s="6"/>
      <c r="F231" s="6"/>
      <c r="G231" s="6"/>
      <c r="H231" s="6"/>
      <c r="I231" s="6"/>
      <c r="J231" s="6"/>
      <c r="K231" s="6"/>
      <c r="L231" s="6"/>
      <c r="M231" s="6"/>
      <c r="N231" s="6"/>
      <c r="O231" s="6"/>
      <c r="P231" s="6"/>
      <c r="Q231" s="6"/>
      <c r="R231" s="6"/>
      <c r="S231" s="6"/>
      <c r="T231" s="6"/>
      <c r="U231" s="6"/>
    </row>
    <row r="232" spans="1:60" x14ac:dyDescent="0.2">
      <c r="A232" s="6"/>
      <c r="B232" s="7" t="s">
        <v>225</v>
      </c>
      <c r="C232" s="275" t="s">
        <v>225</v>
      </c>
      <c r="D232" s="6"/>
      <c r="E232" s="6"/>
      <c r="F232" s="6"/>
      <c r="G232" s="6"/>
      <c r="H232" s="6"/>
      <c r="I232" s="6"/>
      <c r="J232" s="6"/>
      <c r="K232" s="6"/>
      <c r="L232" s="6"/>
      <c r="M232" s="6"/>
      <c r="N232" s="6"/>
      <c r="O232" s="6"/>
      <c r="P232" s="6"/>
      <c r="Q232" s="6"/>
      <c r="R232" s="6"/>
      <c r="S232" s="6"/>
      <c r="T232" s="6"/>
      <c r="U232" s="6"/>
    </row>
    <row r="233" spans="1:60" x14ac:dyDescent="0.2">
      <c r="A233" s="258" t="s">
        <v>361</v>
      </c>
      <c r="B233" s="258"/>
      <c r="C233" s="277"/>
      <c r="D233" s="6"/>
      <c r="E233" s="6"/>
      <c r="F233" s="6"/>
      <c r="G233" s="6"/>
      <c r="H233" s="6"/>
      <c r="I233" s="6"/>
      <c r="J233" s="6"/>
      <c r="K233" s="6"/>
      <c r="L233" s="6"/>
      <c r="M233" s="6"/>
      <c r="N233" s="6"/>
      <c r="O233" s="6"/>
      <c r="P233" s="6"/>
      <c r="Q233" s="6"/>
      <c r="R233" s="6"/>
      <c r="S233" s="6"/>
      <c r="T233" s="6"/>
      <c r="U233" s="6"/>
    </row>
    <row r="234" spans="1:60" x14ac:dyDescent="0.2">
      <c r="A234" s="259"/>
      <c r="B234" s="260"/>
      <c r="C234" s="278"/>
      <c r="D234" s="260"/>
      <c r="E234" s="260"/>
      <c r="F234" s="260"/>
      <c r="G234" s="261"/>
      <c r="H234" s="6"/>
      <c r="I234" s="6"/>
      <c r="J234" s="6"/>
      <c r="K234" s="6"/>
      <c r="L234" s="6"/>
      <c r="M234" s="6"/>
      <c r="N234" s="6"/>
      <c r="O234" s="6"/>
      <c r="P234" s="6"/>
      <c r="Q234" s="6"/>
      <c r="R234" s="6"/>
      <c r="S234" s="6"/>
      <c r="T234" s="6"/>
      <c r="U234" s="6"/>
      <c r="AE234" t="s">
        <v>362</v>
      </c>
    </row>
    <row r="235" spans="1:60" x14ac:dyDescent="0.2">
      <c r="A235" s="262"/>
      <c r="B235" s="263"/>
      <c r="C235" s="279"/>
      <c r="D235" s="263"/>
      <c r="E235" s="263"/>
      <c r="F235" s="263"/>
      <c r="G235" s="264"/>
      <c r="H235" s="6"/>
      <c r="I235" s="6"/>
      <c r="J235" s="6"/>
      <c r="K235" s="6"/>
      <c r="L235" s="6"/>
      <c r="M235" s="6"/>
      <c r="N235" s="6"/>
      <c r="O235" s="6"/>
      <c r="P235" s="6"/>
      <c r="Q235" s="6"/>
      <c r="R235" s="6"/>
      <c r="S235" s="6"/>
      <c r="T235" s="6"/>
      <c r="U235" s="6"/>
    </row>
    <row r="236" spans="1:60" x14ac:dyDescent="0.2">
      <c r="A236" s="262"/>
      <c r="B236" s="263"/>
      <c r="C236" s="279"/>
      <c r="D236" s="263"/>
      <c r="E236" s="263"/>
      <c r="F236" s="263"/>
      <c r="G236" s="264"/>
      <c r="H236" s="6"/>
      <c r="I236" s="6"/>
      <c r="J236" s="6"/>
      <c r="K236" s="6"/>
      <c r="L236" s="6"/>
      <c r="M236" s="6"/>
      <c r="N236" s="6"/>
      <c r="O236" s="6"/>
      <c r="P236" s="6"/>
      <c r="Q236" s="6"/>
      <c r="R236" s="6"/>
      <c r="S236" s="6"/>
      <c r="T236" s="6"/>
      <c r="U236" s="6"/>
    </row>
    <row r="237" spans="1:60" x14ac:dyDescent="0.2">
      <c r="A237" s="262"/>
      <c r="B237" s="263"/>
      <c r="C237" s="279"/>
      <c r="D237" s="263"/>
      <c r="E237" s="263"/>
      <c r="F237" s="263"/>
      <c r="G237" s="264"/>
      <c r="H237" s="6"/>
      <c r="I237" s="6"/>
      <c r="J237" s="6"/>
      <c r="K237" s="6"/>
      <c r="L237" s="6"/>
      <c r="M237" s="6"/>
      <c r="N237" s="6"/>
      <c r="O237" s="6"/>
      <c r="P237" s="6"/>
      <c r="Q237" s="6"/>
      <c r="R237" s="6"/>
      <c r="S237" s="6"/>
      <c r="T237" s="6"/>
      <c r="U237" s="6"/>
    </row>
    <row r="238" spans="1:60" x14ac:dyDescent="0.2">
      <c r="A238" s="265"/>
      <c r="B238" s="266"/>
      <c r="C238" s="280"/>
      <c r="D238" s="266"/>
      <c r="E238" s="266"/>
      <c r="F238" s="266"/>
      <c r="G238" s="267"/>
      <c r="H238" s="6"/>
      <c r="I238" s="6"/>
      <c r="J238" s="6"/>
      <c r="K238" s="6"/>
      <c r="L238" s="6"/>
      <c r="M238" s="6"/>
      <c r="N238" s="6"/>
      <c r="O238" s="6"/>
      <c r="P238" s="6"/>
      <c r="Q238" s="6"/>
      <c r="R238" s="6"/>
      <c r="S238" s="6"/>
      <c r="T238" s="6"/>
      <c r="U238" s="6"/>
    </row>
    <row r="239" spans="1:60" x14ac:dyDescent="0.2">
      <c r="A239" s="6"/>
      <c r="B239" s="7" t="s">
        <v>225</v>
      </c>
      <c r="C239" s="275" t="s">
        <v>225</v>
      </c>
      <c r="D239" s="6"/>
      <c r="E239" s="6"/>
      <c r="F239" s="6"/>
      <c r="G239" s="6"/>
      <c r="H239" s="6"/>
      <c r="I239" s="6"/>
      <c r="J239" s="6"/>
      <c r="K239" s="6"/>
      <c r="L239" s="6"/>
      <c r="M239" s="6"/>
      <c r="N239" s="6"/>
      <c r="O239" s="6"/>
      <c r="P239" s="6"/>
      <c r="Q239" s="6"/>
      <c r="R239" s="6"/>
      <c r="S239" s="6"/>
      <c r="T239" s="6"/>
      <c r="U239" s="6"/>
    </row>
    <row r="240" spans="1:60" x14ac:dyDescent="0.2">
      <c r="C240" s="281"/>
      <c r="AE240" t="s">
        <v>363</v>
      </c>
    </row>
  </sheetData>
  <mergeCells count="38">
    <mergeCell ref="A233:C233"/>
    <mergeCell ref="A234:G238"/>
    <mergeCell ref="C220:G220"/>
    <mergeCell ref="C221:G221"/>
    <mergeCell ref="C223:G223"/>
    <mergeCell ref="C225:G225"/>
    <mergeCell ref="C227:G227"/>
    <mergeCell ref="C228:G228"/>
    <mergeCell ref="C211:G211"/>
    <mergeCell ref="C215:G215"/>
    <mergeCell ref="C216:G216"/>
    <mergeCell ref="C217:G217"/>
    <mergeCell ref="C218:G218"/>
    <mergeCell ref="C219:G219"/>
    <mergeCell ref="C175:G175"/>
    <mergeCell ref="C177:G177"/>
    <mergeCell ref="C180:G180"/>
    <mergeCell ref="C181:G181"/>
    <mergeCell ref="C182:G182"/>
    <mergeCell ref="C184:G184"/>
    <mergeCell ref="C131:G131"/>
    <mergeCell ref="C154:G154"/>
    <mergeCell ref="C163:G163"/>
    <mergeCell ref="C168:G168"/>
    <mergeCell ref="C173:G173"/>
    <mergeCell ref="C174:G174"/>
    <mergeCell ref="C63:G63"/>
    <mergeCell ref="C70:G70"/>
    <mergeCell ref="C93:G93"/>
    <mergeCell ref="C112:G112"/>
    <mergeCell ref="C114:G114"/>
    <mergeCell ref="C115:G115"/>
    <mergeCell ref="A1:G1"/>
    <mergeCell ref="C2:G2"/>
    <mergeCell ref="C3:G3"/>
    <mergeCell ref="C4:G4"/>
    <mergeCell ref="C10:G10"/>
    <mergeCell ref="C60:G60"/>
  </mergeCells>
  <pageMargins left="0.39370078740157499" right="0.19685039370078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47</vt:i4>
      </vt:variant>
    </vt:vector>
  </HeadingPairs>
  <TitlesOfParts>
    <vt:vector size="51" baseType="lpstr">
      <vt:lpstr>Pokyny pro vyplnění</vt:lpstr>
      <vt:lpstr>Stavba</vt:lpstr>
      <vt:lpstr>VzorPolozky</vt:lpstr>
      <vt:lpstr>Rozpočet Pol</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oadresa</vt:lpstr>
      <vt:lpstr>Stavba!Objednatel</vt:lpstr>
      <vt:lpstr>Stavba!Objekt</vt:lpstr>
      <vt:lpstr>'Rozpočet Pol'!Oblast_tisku</vt:lpstr>
      <vt:lpstr>Stavba!Oblast_tisku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Jaroslav Skála</dc:creator>
  <cp:lastModifiedBy>Jaroslav Skála</cp:lastModifiedBy>
  <cp:lastPrinted>2014-02-28T09:52:57Z</cp:lastPrinted>
  <dcterms:created xsi:type="dcterms:W3CDTF">2009-04-08T07:15:50Z</dcterms:created>
  <dcterms:modified xsi:type="dcterms:W3CDTF">2026-03-06T12:17:17Z</dcterms:modified>
</cp:coreProperties>
</file>