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017\17-T033_VRD_Bory_ZS\03_Před OO\Otevřené\Dodatečné informace\Odpovědi\"/>
    </mc:Choice>
  </mc:AlternateContent>
  <bookViews>
    <workbookView xWindow="0" yWindow="0" windowWidth="28800" windowHeight="11835" tabRatio="796" activeTab="1"/>
  </bookViews>
  <sheets>
    <sheet name="Pokyny pro vyplnění" sheetId="11" r:id="rId1"/>
    <sheet name="Celkem" sheetId="1" r:id="rId2"/>
    <sheet name="VzorPolozky" sheetId="10" state="hidden" r:id="rId3"/>
    <sheet name="arch+stav" sheetId="12" r:id="rId4"/>
    <sheet name="zti1" sheetId="27" r:id="rId5"/>
    <sheet name="zti2" sheetId="13" r:id="rId6"/>
    <sheet name="plyn1" sheetId="28" r:id="rId7"/>
    <sheet name="plyn2" sheetId="18" r:id="rId8"/>
    <sheet name="ut1" sheetId="29" r:id="rId9"/>
    <sheet name="ut2" sheetId="20" r:id="rId10"/>
    <sheet name="vzt1" sheetId="30" r:id="rId11"/>
    <sheet name="vzt2" sheetId="22" r:id="rId12"/>
    <sheet name="HZS GZS a VRN" sheetId="23" r:id="rId13"/>
    <sheet name="SE a LPS" sheetId="24" r:id="rId14"/>
    <sheet name="EK" sheetId="25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CelkemDPHVypocet" localSheetId="1">Celkem!$H$40</definedName>
    <definedName name="CelkemDPHVypocet" localSheetId="6">plyn1!$H$40</definedName>
    <definedName name="CelkemDPHVypocet" localSheetId="8">'ut1'!$H$40</definedName>
    <definedName name="CelkemDPHVypocet" localSheetId="10">'vzt1'!$H$40</definedName>
    <definedName name="CelkemDPHVypocet" localSheetId="4">zti1!$H$40</definedName>
    <definedName name="CenaCelkem" localSheetId="6">plyn1!$G$29</definedName>
    <definedName name="CenaCelkem" localSheetId="8">'ut1'!$G$29</definedName>
    <definedName name="CenaCelkem" localSheetId="10">'vzt1'!$G$29</definedName>
    <definedName name="CenaCelkem" localSheetId="4">zti1!$G$29</definedName>
    <definedName name="CenaCelkem">Celkem!$G$29</definedName>
    <definedName name="CenaCelkemBezDPH" localSheetId="6">plyn1!$G$28</definedName>
    <definedName name="CenaCelkemBezDPH" localSheetId="8">'ut1'!$G$28</definedName>
    <definedName name="CenaCelkemBezDPH" localSheetId="10">'vzt1'!$G$28</definedName>
    <definedName name="CenaCelkemBezDPH" localSheetId="4">zti1!$G$28</definedName>
    <definedName name="CenaCelkemBezDPH">Celkem!$G$28</definedName>
    <definedName name="CenaCelkemVypocet" localSheetId="1">Celkem!$I$40</definedName>
    <definedName name="CenaCelkemVypocet" localSheetId="6">plyn1!$I$40</definedName>
    <definedName name="CenaCelkemVypocet" localSheetId="8">'ut1'!$I$40</definedName>
    <definedName name="CenaCelkemVypocet" localSheetId="10">'vzt1'!$I$40</definedName>
    <definedName name="CenaCelkemVypocet" localSheetId="4">zti1!$I$40</definedName>
    <definedName name="cisloobjektu" localSheetId="6">plyn1!$D$3</definedName>
    <definedName name="cisloobjektu" localSheetId="8">'ut1'!$D$3</definedName>
    <definedName name="cisloobjektu" localSheetId="10">'vzt1'!$D$3</definedName>
    <definedName name="cisloobjektu" localSheetId="4">zti1!$D$3</definedName>
    <definedName name="cisloobjektu">Celkem!$C$3</definedName>
    <definedName name="CisloRozpoctu" localSheetId="6">'[1]Krycí list'!$C$2</definedName>
    <definedName name="CisloRozpoctu" localSheetId="7">'[1]Krycí list'!$C$2</definedName>
    <definedName name="CisloRozpoctu" localSheetId="8">'[1]Krycí list'!$C$2</definedName>
    <definedName name="CisloRozpoctu" localSheetId="9">'[1]Krycí list'!$C$2</definedName>
    <definedName name="CisloRozpoctu" localSheetId="10">'[1]Krycí list'!$C$2</definedName>
    <definedName name="CisloRozpoctu" localSheetId="11">'[1]Krycí list'!$C$2</definedName>
    <definedName name="CisloRozpoctu" localSheetId="4">'[1]Krycí list'!$C$2</definedName>
    <definedName name="CisloRozpoctu">'[1]Krycí list'!$C$2</definedName>
    <definedName name="CisloStavby" localSheetId="1">Celkem!$C$2</definedName>
    <definedName name="CisloStavby" localSheetId="6">plyn1!$D$2</definedName>
    <definedName name="cislostavby" localSheetId="7">'[1]Krycí list'!$A$7</definedName>
    <definedName name="CisloStavby" localSheetId="8">'ut1'!$D$2</definedName>
    <definedName name="cislostavby" localSheetId="9">'[1]Krycí list'!$A$7</definedName>
    <definedName name="CisloStavby" localSheetId="10">'vzt1'!$D$2</definedName>
    <definedName name="cislostavby" localSheetId="11">'[1]Krycí list'!$A$7</definedName>
    <definedName name="CisloStavby" localSheetId="4">zti1!$D$2</definedName>
    <definedName name="cislostavby">'[1]Krycí list'!$A$7</definedName>
    <definedName name="CisloStavebnihoRozpoctu" localSheetId="6">plyn1!$D$4</definedName>
    <definedName name="CisloStavebnihoRozpoctu" localSheetId="8">'ut1'!$D$4</definedName>
    <definedName name="CisloStavebnihoRozpoctu" localSheetId="10">'vzt1'!$D$4</definedName>
    <definedName name="CisloStavebnihoRozpoctu" localSheetId="4">zti1!$D$4</definedName>
    <definedName name="CisloStavebnihoRozpoctu">Celkem!$D$4</definedName>
    <definedName name="dadresa" localSheetId="6">plyn1!$D$12:$G$12</definedName>
    <definedName name="dadresa" localSheetId="8">'ut1'!$D$12:$G$12</definedName>
    <definedName name="dadresa" localSheetId="10">'vzt1'!$D$12:$G$12</definedName>
    <definedName name="dadresa" localSheetId="4">zti1!$D$12:$G$12</definedName>
    <definedName name="dadresa">Celkem!$D$12:$G$12</definedName>
    <definedName name="DIČ" localSheetId="1">Celkem!$I$12</definedName>
    <definedName name="DIČ" localSheetId="6">plyn1!$I$12</definedName>
    <definedName name="DIČ" localSheetId="8">'ut1'!$I$12</definedName>
    <definedName name="DIČ" localSheetId="10">'vzt1'!$I$12</definedName>
    <definedName name="DIČ" localSheetId="4">zti1!$I$12</definedName>
    <definedName name="dmisto" localSheetId="6">plyn1!$D$13:$G$13</definedName>
    <definedName name="dmisto" localSheetId="8">'ut1'!$D$13:$G$13</definedName>
    <definedName name="dmisto" localSheetId="10">'vzt1'!$D$13:$G$13</definedName>
    <definedName name="dmisto" localSheetId="4">zti1!$D$13:$G$13</definedName>
    <definedName name="dmisto">Celkem!$D$13:$G$13</definedName>
    <definedName name="DPHSni" localSheetId="6">plyn1!$G$24</definedName>
    <definedName name="DPHSni" localSheetId="7">#REF!</definedName>
    <definedName name="DPHSni" localSheetId="8">'ut1'!$G$24</definedName>
    <definedName name="DPHSni" localSheetId="9">#REF!</definedName>
    <definedName name="DPHSni" localSheetId="10">'vzt1'!$G$24</definedName>
    <definedName name="DPHSni" localSheetId="11">#REF!</definedName>
    <definedName name="DPHSni" localSheetId="4">zti1!$G$24</definedName>
    <definedName name="DPHSni">Celkem!$G$24</definedName>
    <definedName name="DPHZakl" localSheetId="6">plyn1!$G$26</definedName>
    <definedName name="DPHZakl" localSheetId="7">#REF!</definedName>
    <definedName name="DPHZakl" localSheetId="8">'ut1'!$G$26</definedName>
    <definedName name="DPHZakl" localSheetId="9">#REF!</definedName>
    <definedName name="DPHZakl" localSheetId="10">'vzt1'!$G$26</definedName>
    <definedName name="DPHZakl" localSheetId="11">#REF!</definedName>
    <definedName name="DPHZakl" localSheetId="4">zti1!$G$26</definedName>
    <definedName name="DPHZakl">Celkem!$G$26</definedName>
    <definedName name="dpsc" localSheetId="1">Celkem!$C$13</definedName>
    <definedName name="dpsc" localSheetId="6">plyn1!$C$13</definedName>
    <definedName name="dpsc" localSheetId="8">'ut1'!$C$13</definedName>
    <definedName name="dpsc" localSheetId="10">'vzt1'!$C$13</definedName>
    <definedName name="dpsc" localSheetId="4">zti1!$C$13</definedName>
    <definedName name="IČO" localSheetId="1">Celkem!$I$11</definedName>
    <definedName name="IČO" localSheetId="6">plyn1!$I$11</definedName>
    <definedName name="IČO" localSheetId="8">'ut1'!$I$11</definedName>
    <definedName name="IČO" localSheetId="10">'vzt1'!$I$11</definedName>
    <definedName name="IČO" localSheetId="4">zti1!$I$11</definedName>
    <definedName name="Mena" localSheetId="6">plyn1!$J$29</definedName>
    <definedName name="Mena" localSheetId="7">#REF!</definedName>
    <definedName name="Mena" localSheetId="8">'ut1'!$J$29</definedName>
    <definedName name="Mena" localSheetId="9">#REF!</definedName>
    <definedName name="Mena" localSheetId="10">'vzt1'!$J$29</definedName>
    <definedName name="Mena" localSheetId="11">#REF!</definedName>
    <definedName name="Mena" localSheetId="4">zti1!$J$29</definedName>
    <definedName name="Mena">Celkem!$J$29</definedName>
    <definedName name="MistoStavby" localSheetId="6">plyn1!$D$4</definedName>
    <definedName name="MistoStavby" localSheetId="8">'ut1'!$D$4</definedName>
    <definedName name="MistoStavby" localSheetId="10">'vzt1'!$D$4</definedName>
    <definedName name="MistoStavby" localSheetId="4">zti1!$D$4</definedName>
    <definedName name="MistoStavby">Celkem!$D$4</definedName>
    <definedName name="nazevobjektu" localSheetId="6">plyn1!$E$3</definedName>
    <definedName name="nazevobjektu" localSheetId="8">'ut1'!$E$3</definedName>
    <definedName name="nazevobjektu" localSheetId="10">'vzt1'!$E$3</definedName>
    <definedName name="nazevobjektu" localSheetId="4">zti1!$E$3</definedName>
    <definedName name="nazevobjektu">Celkem!$D$3</definedName>
    <definedName name="NazevRozpoctu" localSheetId="6">'[1]Krycí list'!$D$2</definedName>
    <definedName name="NazevRozpoctu" localSheetId="7">'[1]Krycí list'!$D$2</definedName>
    <definedName name="NazevRozpoctu" localSheetId="8">'[1]Krycí list'!$D$2</definedName>
    <definedName name="NazevRozpoctu" localSheetId="9">'[1]Krycí list'!$D$2</definedName>
    <definedName name="NazevRozpoctu" localSheetId="10">'[1]Krycí list'!$D$2</definedName>
    <definedName name="NazevRozpoctu" localSheetId="11">'[1]Krycí list'!$D$2</definedName>
    <definedName name="NazevRozpoctu" localSheetId="4">'[1]Krycí list'!$D$2</definedName>
    <definedName name="NazevRozpoctu">'[1]Krycí list'!$D$2</definedName>
    <definedName name="NazevStavby" localSheetId="1">Celkem!$D$2</definedName>
    <definedName name="NazevStavby" localSheetId="6">plyn1!$E$2</definedName>
    <definedName name="nazevstavby" localSheetId="7">'[1]Krycí list'!$C$7</definedName>
    <definedName name="NazevStavby" localSheetId="8">'ut1'!$E$2</definedName>
    <definedName name="nazevstavby" localSheetId="9">'[1]Krycí list'!$C$7</definedName>
    <definedName name="NazevStavby" localSheetId="10">'vzt1'!$E$2</definedName>
    <definedName name="nazevstavby" localSheetId="11">'[1]Krycí list'!$C$7</definedName>
    <definedName name="NazevStavby" localSheetId="4">zti1!$E$2</definedName>
    <definedName name="nazevstavby">'[1]Krycí list'!$C$7</definedName>
    <definedName name="NazevStavebnihoRozpoctu" localSheetId="6">plyn1!$E$4</definedName>
    <definedName name="NazevStavebnihoRozpoctu" localSheetId="8">'ut1'!$E$4</definedName>
    <definedName name="NazevStavebnihoRozpoctu" localSheetId="10">'vzt1'!$E$4</definedName>
    <definedName name="NazevStavebnihoRozpoctu" localSheetId="4">zti1!$E$4</definedName>
    <definedName name="NazevStavebnihoRozpoctu">Celkem!$E$4</definedName>
    <definedName name="oadresa" localSheetId="6">plyn1!$D$6</definedName>
    <definedName name="oadresa" localSheetId="8">'ut1'!$D$6</definedName>
    <definedName name="oadresa" localSheetId="10">'vzt1'!$D$6</definedName>
    <definedName name="oadresa" localSheetId="4">zti1!$D$6</definedName>
    <definedName name="oadresa">Celkem!$D$6</definedName>
    <definedName name="Objednatel" localSheetId="1">Celkem!$D$5</definedName>
    <definedName name="Objednatel" localSheetId="6">plyn1!$D$5</definedName>
    <definedName name="Objednatel" localSheetId="8">'ut1'!$D$5</definedName>
    <definedName name="Objednatel" localSheetId="10">'vzt1'!$D$5</definedName>
    <definedName name="Objednatel" localSheetId="4">zti1!$D$5</definedName>
    <definedName name="Objekt" localSheetId="1">Celkem!$B$38</definedName>
    <definedName name="Objekt" localSheetId="6">plyn1!$B$38</definedName>
    <definedName name="Objekt" localSheetId="8">'ut1'!$B$38</definedName>
    <definedName name="Objekt" localSheetId="10">'vzt1'!$B$38</definedName>
    <definedName name="Objekt" localSheetId="4">zti1!$B$38</definedName>
    <definedName name="_xlnm.Print_Area" localSheetId="3">'arch+stav'!$A$1:$U$378</definedName>
    <definedName name="_xlnm.Print_Area" localSheetId="1">Celkem!$A$1:$J$80</definedName>
    <definedName name="_xlnm.Print_Area" localSheetId="14">EK!$B$2:$F$149</definedName>
    <definedName name="_xlnm.Print_Area" localSheetId="12">'HZS GZS a VRN'!$B$2:$F$36</definedName>
    <definedName name="_xlnm.Print_Area" localSheetId="6">plyn1!$A$1:$J$59</definedName>
    <definedName name="_xlnm.Print_Area" localSheetId="7">plyn2!$A$1:$U$64</definedName>
    <definedName name="_xlnm.Print_Area" localSheetId="13">'SE a LPS'!$B$2:$F$311</definedName>
    <definedName name="_xlnm.Print_Area" localSheetId="8">'ut1'!$A$1:$J$67</definedName>
    <definedName name="_xlnm.Print_Area" localSheetId="9">'ut2'!$A$1:$U$127</definedName>
    <definedName name="_xlnm.Print_Area" localSheetId="10">'vzt1'!$A$1:$J$54</definedName>
    <definedName name="_xlnm.Print_Area" localSheetId="11">'vzt2'!$A$1:$U$71</definedName>
    <definedName name="_xlnm.Print_Area" localSheetId="4">zti1!$A$1:$J$61</definedName>
    <definedName name="odic" localSheetId="1">Celkem!$I$6</definedName>
    <definedName name="odic" localSheetId="6">plyn1!$I$6</definedName>
    <definedName name="odic" localSheetId="8">'ut1'!$I$6</definedName>
    <definedName name="odic" localSheetId="10">'vzt1'!$I$6</definedName>
    <definedName name="odic" localSheetId="4">zti1!$I$6</definedName>
    <definedName name="oico" localSheetId="1">Celkem!$I$5</definedName>
    <definedName name="oico" localSheetId="6">plyn1!$I$5</definedName>
    <definedName name="oico" localSheetId="8">'ut1'!$I$5</definedName>
    <definedName name="oico" localSheetId="10">'vzt1'!$I$5</definedName>
    <definedName name="oico" localSheetId="4">zti1!$I$5</definedName>
    <definedName name="omisto" localSheetId="1">Celkem!$D$7</definedName>
    <definedName name="omisto" localSheetId="6">plyn1!$D$7</definedName>
    <definedName name="omisto" localSheetId="8">'ut1'!$D$7</definedName>
    <definedName name="omisto" localSheetId="10">'vzt1'!$D$7</definedName>
    <definedName name="omisto" localSheetId="4">zti1!$D$7</definedName>
    <definedName name="onazev" localSheetId="1">Celkem!$D$6</definedName>
    <definedName name="onazev" localSheetId="6">plyn1!$D$6</definedName>
    <definedName name="onazev" localSheetId="8">'ut1'!$D$6</definedName>
    <definedName name="onazev" localSheetId="10">'vzt1'!$D$6</definedName>
    <definedName name="onazev" localSheetId="4">zti1!$D$6</definedName>
    <definedName name="opsc" localSheetId="1">Celkem!$C$7</definedName>
    <definedName name="opsc" localSheetId="6">plyn1!$C$7</definedName>
    <definedName name="opsc" localSheetId="8">'ut1'!$C$7</definedName>
    <definedName name="opsc" localSheetId="10">'vzt1'!$C$7</definedName>
    <definedName name="opsc" localSheetId="4">zti1!$C$7</definedName>
    <definedName name="padresa" localSheetId="6">plyn1!$D$9</definedName>
    <definedName name="padresa" localSheetId="8">'ut1'!$D$9</definedName>
    <definedName name="padresa" localSheetId="10">'vzt1'!$D$9</definedName>
    <definedName name="padresa" localSheetId="4">zti1!$D$9</definedName>
    <definedName name="padresa">Celkem!$D$9</definedName>
    <definedName name="pdic" localSheetId="6">plyn1!$I$9</definedName>
    <definedName name="pdic" localSheetId="8">'ut1'!$I$9</definedName>
    <definedName name="pdic" localSheetId="10">'vzt1'!$I$9</definedName>
    <definedName name="pdic" localSheetId="4">zti1!$I$9</definedName>
    <definedName name="pdic">Celkem!$I$9</definedName>
    <definedName name="pico" localSheetId="6">plyn1!$I$8</definedName>
    <definedName name="pico" localSheetId="8">'ut1'!$I$8</definedName>
    <definedName name="pico" localSheetId="10">'vzt1'!$I$8</definedName>
    <definedName name="pico" localSheetId="4">zti1!$I$8</definedName>
    <definedName name="pico">Celkem!$I$8</definedName>
    <definedName name="pmisto" localSheetId="6">plyn1!$D$10</definedName>
    <definedName name="pmisto" localSheetId="8">'ut1'!$D$10</definedName>
    <definedName name="pmisto" localSheetId="10">'vzt1'!$D$10</definedName>
    <definedName name="pmisto" localSheetId="4">zti1!$D$10</definedName>
    <definedName name="pmisto">Celkem!$D$10</definedName>
    <definedName name="PocetMJ" localSheetId="6">#REF!</definedName>
    <definedName name="PocetMJ" localSheetId="8">#REF!</definedName>
    <definedName name="PocetMJ" localSheetId="10">#REF!</definedName>
    <definedName name="PocetMJ" localSheetId="4">#REF!</definedName>
    <definedName name="PocetMJ">#REF!</definedName>
    <definedName name="PoptavkaID" localSheetId="6">plyn1!$A$1</definedName>
    <definedName name="PoptavkaID" localSheetId="8">'ut1'!$A$1</definedName>
    <definedName name="PoptavkaID" localSheetId="10">'vzt1'!$A$1</definedName>
    <definedName name="PoptavkaID" localSheetId="4">zti1!$A$1</definedName>
    <definedName name="PoptavkaID">Celkem!$A$1</definedName>
    <definedName name="pPSC" localSheetId="6">plyn1!$C$10</definedName>
    <definedName name="pPSC" localSheetId="8">'ut1'!$C$10</definedName>
    <definedName name="pPSC" localSheetId="10">'vzt1'!$C$10</definedName>
    <definedName name="pPSC" localSheetId="4">zti1!$C$10</definedName>
    <definedName name="pPSC">Celkem!$C$10</definedName>
    <definedName name="Projektant" localSheetId="6">plyn1!$D$8</definedName>
    <definedName name="Projektant" localSheetId="8">'ut1'!$D$8</definedName>
    <definedName name="Projektant" localSheetId="10">'vzt1'!$D$8</definedName>
    <definedName name="Projektant" localSheetId="4">zti1!$D$8</definedName>
    <definedName name="Projektant">Celkem!$D$8</definedName>
    <definedName name="SazbaDPH1" localSheetId="1">Celkem!$E$23</definedName>
    <definedName name="SazbaDPH1" localSheetId="6">plyn1!$E$23</definedName>
    <definedName name="SazbaDPH1" localSheetId="7">'[1]Krycí list'!$C$30</definedName>
    <definedName name="SazbaDPH1" localSheetId="8">'ut1'!$E$23</definedName>
    <definedName name="SazbaDPH1" localSheetId="9">'[1]Krycí list'!$C$30</definedName>
    <definedName name="SazbaDPH1" localSheetId="10">'vzt1'!$E$23</definedName>
    <definedName name="SazbaDPH1" localSheetId="11">'[1]Krycí list'!$C$30</definedName>
    <definedName name="SazbaDPH1" localSheetId="4">zti1!$E$23</definedName>
    <definedName name="SazbaDPH1">'[1]Krycí list'!$C$30</definedName>
    <definedName name="SazbaDPH2" localSheetId="1">Celkem!$E$25</definedName>
    <definedName name="SazbaDPH2" localSheetId="6">plyn1!$E$25</definedName>
    <definedName name="SazbaDPH2" localSheetId="7">'[1]Krycí list'!$C$32</definedName>
    <definedName name="SazbaDPH2" localSheetId="8">'ut1'!$E$25</definedName>
    <definedName name="SazbaDPH2" localSheetId="9">'[1]Krycí list'!$C$32</definedName>
    <definedName name="SazbaDPH2" localSheetId="10">'vzt1'!$E$25</definedName>
    <definedName name="SazbaDPH2" localSheetId="11">'[1]Krycí list'!$C$32</definedName>
    <definedName name="SazbaDPH2" localSheetId="4">zti1!$E$25</definedName>
    <definedName name="SazbaDPH2">'[1]Krycí list'!$C$32</definedName>
    <definedName name="SloupecCC" localSheetId="6">#REF!</definedName>
    <definedName name="SloupecCC" localSheetId="8">#REF!</definedName>
    <definedName name="SloupecCC" localSheetId="10">#REF!</definedName>
    <definedName name="SloupecCC" localSheetId="4">#REF!</definedName>
    <definedName name="SloupecCC">#REF!</definedName>
    <definedName name="SloupecCisloPol" localSheetId="6">#REF!</definedName>
    <definedName name="SloupecCisloPol" localSheetId="8">#REF!</definedName>
    <definedName name="SloupecCisloPol" localSheetId="10">#REF!</definedName>
    <definedName name="SloupecCisloPol" localSheetId="4">#REF!</definedName>
    <definedName name="SloupecCisloPol">#REF!</definedName>
    <definedName name="SloupecJC" localSheetId="6">#REF!</definedName>
    <definedName name="SloupecJC" localSheetId="8">#REF!</definedName>
    <definedName name="SloupecJC" localSheetId="10">#REF!</definedName>
    <definedName name="SloupecJC" localSheetId="4">#REF!</definedName>
    <definedName name="SloupecJC">#REF!</definedName>
    <definedName name="SloupecMJ" localSheetId="6">#REF!</definedName>
    <definedName name="SloupecMJ" localSheetId="8">#REF!</definedName>
    <definedName name="SloupecMJ" localSheetId="10">#REF!</definedName>
    <definedName name="SloupecMJ" localSheetId="4">#REF!</definedName>
    <definedName name="SloupecMJ">#REF!</definedName>
    <definedName name="SloupecMnozstvi" localSheetId="6">#REF!</definedName>
    <definedName name="SloupecMnozstvi" localSheetId="8">#REF!</definedName>
    <definedName name="SloupecMnozstvi" localSheetId="10">#REF!</definedName>
    <definedName name="SloupecMnozstvi" localSheetId="4">#REF!</definedName>
    <definedName name="SloupecMnozstvi">#REF!</definedName>
    <definedName name="SloupecNazPol" localSheetId="6">#REF!</definedName>
    <definedName name="SloupecNazPol" localSheetId="8">#REF!</definedName>
    <definedName name="SloupecNazPol" localSheetId="10">#REF!</definedName>
    <definedName name="SloupecNazPol" localSheetId="4">#REF!</definedName>
    <definedName name="SloupecNazPol">#REF!</definedName>
    <definedName name="SloupecPC" localSheetId="6">#REF!</definedName>
    <definedName name="SloupecPC" localSheetId="8">#REF!</definedName>
    <definedName name="SloupecPC" localSheetId="10">#REF!</definedName>
    <definedName name="SloupecPC" localSheetId="4">#REF!</definedName>
    <definedName name="SloupecPC">#REF!</definedName>
    <definedName name="Vypracoval" localSheetId="6">plyn1!$D$14</definedName>
    <definedName name="Vypracoval" localSheetId="8">'ut1'!$D$14</definedName>
    <definedName name="Vypracoval" localSheetId="10">'vzt1'!$D$14</definedName>
    <definedName name="Vypracoval" localSheetId="4">zti1!$D$14</definedName>
    <definedName name="Vypracoval">Celkem!$D$14</definedName>
    <definedName name="Z_B7E7C763_C459_487D_8ABA_5CFDDFBD5A84_.wvu.Cols" localSheetId="1" hidden="1">Celkem!$A:$A</definedName>
    <definedName name="Z_B7E7C763_C459_487D_8ABA_5CFDDFBD5A84_.wvu.Cols" localSheetId="6" hidden="1">plyn1!$A:$A</definedName>
    <definedName name="Z_B7E7C763_C459_487D_8ABA_5CFDDFBD5A84_.wvu.Cols" localSheetId="8" hidden="1">'ut1'!$A:$A</definedName>
    <definedName name="Z_B7E7C763_C459_487D_8ABA_5CFDDFBD5A84_.wvu.Cols" localSheetId="10" hidden="1">'vzt1'!$A:$A</definedName>
    <definedName name="Z_B7E7C763_C459_487D_8ABA_5CFDDFBD5A84_.wvu.Cols" localSheetId="4" hidden="1">zti1!$A:$A</definedName>
    <definedName name="Z_B7E7C763_C459_487D_8ABA_5CFDDFBD5A84_.wvu.PrintArea" localSheetId="1" hidden="1">Celkem!$B$1:$J$36</definedName>
    <definedName name="Z_B7E7C763_C459_487D_8ABA_5CFDDFBD5A84_.wvu.PrintArea" localSheetId="6" hidden="1">plyn1!$B$1:$J$36</definedName>
    <definedName name="Z_B7E7C763_C459_487D_8ABA_5CFDDFBD5A84_.wvu.PrintArea" localSheetId="8" hidden="1">'ut1'!$B$1:$J$36</definedName>
    <definedName name="Z_B7E7C763_C459_487D_8ABA_5CFDDFBD5A84_.wvu.PrintArea" localSheetId="10" hidden="1">'vzt1'!$B$1:$J$36</definedName>
    <definedName name="Z_B7E7C763_C459_487D_8ABA_5CFDDFBD5A84_.wvu.PrintArea" localSheetId="4" hidden="1">zti1!$B$1:$J$36</definedName>
    <definedName name="ZakladDPHSni" localSheetId="6">plyn1!$G$23</definedName>
    <definedName name="ZakladDPHSni" localSheetId="7">#REF!</definedName>
    <definedName name="ZakladDPHSni" localSheetId="8">'ut1'!$G$23</definedName>
    <definedName name="ZakladDPHSni" localSheetId="9">#REF!</definedName>
    <definedName name="ZakladDPHSni" localSheetId="10">'vzt1'!$G$23</definedName>
    <definedName name="ZakladDPHSni" localSheetId="11">#REF!</definedName>
    <definedName name="ZakladDPHSni" localSheetId="4">zti1!$G$23</definedName>
    <definedName name="ZakladDPHSni">Celkem!$G$23</definedName>
    <definedName name="ZakladDPHSniVypocet" localSheetId="1">Celkem!$F$40</definedName>
    <definedName name="ZakladDPHSniVypocet" localSheetId="6">plyn1!$F$40</definedName>
    <definedName name="ZakladDPHSniVypocet" localSheetId="8">'ut1'!$F$40</definedName>
    <definedName name="ZakladDPHSniVypocet" localSheetId="10">'vzt1'!$F$40</definedName>
    <definedName name="ZakladDPHSniVypocet" localSheetId="4">zti1!$F$40</definedName>
    <definedName name="ZakladDPHZakl" localSheetId="6">plyn1!$G$25</definedName>
    <definedName name="ZakladDPHZakl" localSheetId="7">#REF!</definedName>
    <definedName name="ZakladDPHZakl" localSheetId="8">'ut1'!$G$25</definedName>
    <definedName name="ZakladDPHZakl" localSheetId="9">#REF!</definedName>
    <definedName name="ZakladDPHZakl" localSheetId="10">'vzt1'!$G$25</definedName>
    <definedName name="ZakladDPHZakl" localSheetId="11">#REF!</definedName>
    <definedName name="ZakladDPHZakl" localSheetId="4">zti1!$G$25</definedName>
    <definedName name="ZakladDPHZakl">Celkem!$G$25</definedName>
    <definedName name="ZakladDPHZaklVypocet" localSheetId="1">Celkem!$G$40</definedName>
    <definedName name="ZakladDPHZaklVypocet" localSheetId="6">plyn1!$G$40</definedName>
    <definedName name="ZakladDPHZaklVypocet" localSheetId="8">'ut1'!$G$40</definedName>
    <definedName name="ZakladDPHZaklVypocet" localSheetId="10">'vzt1'!$G$40</definedName>
    <definedName name="ZakladDPHZaklVypocet" localSheetId="4">zti1!$G$40</definedName>
    <definedName name="Zaokrouhleni" localSheetId="6">plyn1!$G$27</definedName>
    <definedName name="Zaokrouhleni" localSheetId="7">#REF!</definedName>
    <definedName name="Zaokrouhleni" localSheetId="8">'ut1'!$G$27</definedName>
    <definedName name="Zaokrouhleni" localSheetId="9">#REF!</definedName>
    <definedName name="Zaokrouhleni" localSheetId="10">'vzt1'!$G$27</definedName>
    <definedName name="Zaokrouhleni" localSheetId="11">#REF!</definedName>
    <definedName name="Zaokrouhleni" localSheetId="4">zti1!$G$27</definedName>
    <definedName name="Zaokrouhleni">Celkem!$G$27</definedName>
    <definedName name="Zhotovitel" localSheetId="6">plyn1!$D$11:$G$11</definedName>
    <definedName name="Zhotovitel" localSheetId="8">'ut1'!$D$11:$G$11</definedName>
    <definedName name="Zhotovitel" localSheetId="10">'vzt1'!$D$11:$G$11</definedName>
    <definedName name="Zhotovitel" localSheetId="4">zti1!$D$11:$G$11</definedName>
    <definedName name="Zhotovitel">Celkem!$D$11:$G$11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25" i="1" l="1"/>
  <c r="G162" i="12" l="1"/>
  <c r="I53" i="30" l="1"/>
  <c r="I52" i="30"/>
  <c r="I51" i="30"/>
  <c r="I18" i="30"/>
  <c r="AZ44" i="30"/>
  <c r="AZ43" i="30"/>
  <c r="F40" i="30"/>
  <c r="G39" i="30"/>
  <c r="G40" i="30" s="1"/>
  <c r="F39" i="30"/>
  <c r="G38" i="30"/>
  <c r="F38" i="30"/>
  <c r="J28" i="30"/>
  <c r="J27" i="30"/>
  <c r="G27" i="30"/>
  <c r="J26" i="30"/>
  <c r="E26" i="30"/>
  <c r="J25" i="30"/>
  <c r="J24" i="30"/>
  <c r="E24" i="30"/>
  <c r="J23" i="30"/>
  <c r="I20" i="30"/>
  <c r="I19" i="30"/>
  <c r="I16" i="30"/>
  <c r="G28" i="30" l="1"/>
  <c r="G23" i="30"/>
  <c r="H39" i="30"/>
  <c r="H40" i="30" s="1"/>
  <c r="I39" i="30" l="1"/>
  <c r="I40" i="30" s="1"/>
  <c r="J39" i="30" s="1"/>
  <c r="J40" i="30" s="1"/>
  <c r="G24" i="30"/>
  <c r="I66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17" i="29"/>
  <c r="AZ47" i="29"/>
  <c r="AZ46" i="29"/>
  <c r="AZ45" i="29"/>
  <c r="AZ44" i="29"/>
  <c r="AZ43" i="29"/>
  <c r="G40" i="29"/>
  <c r="G39" i="29"/>
  <c r="F39" i="29"/>
  <c r="F40" i="29" s="1"/>
  <c r="G38" i="29"/>
  <c r="F38" i="29"/>
  <c r="J28" i="29"/>
  <c r="J27" i="29"/>
  <c r="G27" i="29"/>
  <c r="J26" i="29"/>
  <c r="E26" i="29"/>
  <c r="J25" i="29"/>
  <c r="J24" i="29"/>
  <c r="E24" i="29"/>
  <c r="J23" i="29"/>
  <c r="I19" i="29"/>
  <c r="I18" i="29"/>
  <c r="I16" i="29"/>
  <c r="H39" i="29" l="1"/>
  <c r="H40" i="29" s="1"/>
  <c r="G23" i="29"/>
  <c r="G28" i="29"/>
  <c r="I39" i="29" l="1"/>
  <c r="I40" i="29" s="1"/>
  <c r="J39" i="29" s="1"/>
  <c r="J40" i="29" s="1"/>
  <c r="G24" i="29"/>
  <c r="I58" i="28"/>
  <c r="I57" i="28"/>
  <c r="I56" i="28"/>
  <c r="I55" i="28"/>
  <c r="I54" i="28"/>
  <c r="I52" i="28"/>
  <c r="I51" i="28"/>
  <c r="I50" i="28"/>
  <c r="AZ44" i="28"/>
  <c r="AZ43" i="28"/>
  <c r="G39" i="28"/>
  <c r="G40" i="28" s="1"/>
  <c r="F39" i="28"/>
  <c r="F40" i="28" s="1"/>
  <c r="G38" i="28"/>
  <c r="F38" i="28"/>
  <c r="J28" i="28"/>
  <c r="J27" i="28"/>
  <c r="G27" i="28"/>
  <c r="J26" i="28"/>
  <c r="E26" i="28"/>
  <c r="J25" i="28"/>
  <c r="J24" i="28"/>
  <c r="E24" i="28"/>
  <c r="J23" i="28"/>
  <c r="I20" i="28"/>
  <c r="I19" i="28"/>
  <c r="I18" i="28"/>
  <c r="I16" i="28"/>
  <c r="H39" i="28" l="1"/>
  <c r="H40" i="28" s="1"/>
  <c r="G23" i="28"/>
  <c r="G28" i="28"/>
  <c r="I39" i="28" l="1"/>
  <c r="I40" i="28" s="1"/>
  <c r="J39" i="28" s="1"/>
  <c r="J40" i="28" s="1"/>
  <c r="G24" i="28"/>
  <c r="I60" i="27"/>
  <c r="I59" i="27"/>
  <c r="I58" i="27"/>
  <c r="I57" i="27"/>
  <c r="I55" i="27"/>
  <c r="I54" i="27"/>
  <c r="I53" i="27"/>
  <c r="I52" i="27"/>
  <c r="I51" i="27"/>
  <c r="I19" i="27"/>
  <c r="I16" i="27"/>
  <c r="AZ45" i="27"/>
  <c r="AZ44" i="27"/>
  <c r="AZ43" i="27"/>
  <c r="F40" i="27"/>
  <c r="G28" i="27" s="1"/>
  <c r="G39" i="27"/>
  <c r="G40" i="27" s="1"/>
  <c r="F39" i="27"/>
  <c r="G38" i="27"/>
  <c r="F38" i="27"/>
  <c r="J28" i="27"/>
  <c r="J27" i="27"/>
  <c r="G27" i="27"/>
  <c r="J26" i="27"/>
  <c r="E26" i="27"/>
  <c r="J25" i="27"/>
  <c r="J24" i="27"/>
  <c r="E24" i="27"/>
  <c r="J23" i="27"/>
  <c r="I20" i="27"/>
  <c r="I18" i="27"/>
  <c r="G23" i="27" l="1"/>
  <c r="H39" i="27"/>
  <c r="H40" i="27" s="1"/>
  <c r="G24" i="27" l="1"/>
  <c r="I39" i="27"/>
  <c r="I40" i="27" s="1"/>
  <c r="J39" i="27" s="1"/>
  <c r="J40" i="27" s="1"/>
  <c r="F149" i="25" l="1"/>
  <c r="F148" i="25"/>
  <c r="F147" i="25"/>
  <c r="F146" i="25"/>
  <c r="F145" i="25"/>
  <c r="F144" i="25"/>
  <c r="F143" i="25"/>
  <c r="F142" i="25"/>
  <c r="F141" i="25"/>
  <c r="F138" i="25"/>
  <c r="F137" i="25"/>
  <c r="F134" i="25"/>
  <c r="F133" i="25"/>
  <c r="F132" i="25"/>
  <c r="F129" i="25"/>
  <c r="F128" i="25"/>
  <c r="F127" i="25"/>
  <c r="F123" i="25"/>
  <c r="F122" i="25"/>
  <c r="F121" i="25"/>
  <c r="F119" i="25"/>
  <c r="F118" i="25"/>
  <c r="F114" i="25"/>
  <c r="F113" i="25"/>
  <c r="F109" i="25"/>
  <c r="F108" i="25"/>
  <c r="F106" i="25"/>
  <c r="F105" i="25"/>
  <c r="F103" i="25"/>
  <c r="F101" i="25"/>
  <c r="F99" i="25"/>
  <c r="F97" i="25"/>
  <c r="F96" i="25"/>
  <c r="F95" i="25"/>
  <c r="F89" i="25"/>
  <c r="F88" i="25"/>
  <c r="F87" i="25"/>
  <c r="F86" i="25"/>
  <c r="F85" i="25"/>
  <c r="F84" i="25"/>
  <c r="F83" i="25"/>
  <c r="F82" i="25"/>
  <c r="F79" i="25"/>
  <c r="F78" i="25"/>
  <c r="F75" i="25"/>
  <c r="F74" i="25"/>
  <c r="F71" i="25"/>
  <c r="F70" i="25"/>
  <c r="F69" i="25"/>
  <c r="F65" i="25"/>
  <c r="F63" i="25"/>
  <c r="F59" i="25"/>
  <c r="F58" i="25"/>
  <c r="F57" i="25"/>
  <c r="F55" i="25"/>
  <c r="F53" i="25"/>
  <c r="F51" i="25"/>
  <c r="F47" i="25"/>
  <c r="F46" i="25"/>
  <c r="F42" i="25"/>
  <c r="F41" i="25"/>
  <c r="F39" i="25"/>
  <c r="F37" i="25"/>
  <c r="F35" i="25"/>
  <c r="F33" i="25"/>
  <c r="F31" i="25"/>
  <c r="F29" i="25"/>
  <c r="F27" i="25"/>
  <c r="F25" i="25"/>
  <c r="F24" i="25"/>
  <c r="F22" i="25"/>
  <c r="F20" i="25"/>
  <c r="F18" i="25"/>
  <c r="F16" i="25"/>
  <c r="F14" i="25"/>
  <c r="F13" i="25"/>
  <c r="F11" i="25"/>
  <c r="F10" i="25"/>
  <c r="F311" i="24"/>
  <c r="F310" i="24"/>
  <c r="F309" i="24"/>
  <c r="F308" i="24"/>
  <c r="F307" i="24"/>
  <c r="F306" i="24"/>
  <c r="F305" i="24"/>
  <c r="F304" i="24"/>
  <c r="F303" i="24"/>
  <c r="F302" i="24"/>
  <c r="F301" i="24"/>
  <c r="F300" i="24"/>
  <c r="F299" i="24"/>
  <c r="F298" i="24"/>
  <c r="F296" i="24"/>
  <c r="F295" i="24"/>
  <c r="F291" i="24"/>
  <c r="F289" i="24"/>
  <c r="F288" i="24"/>
  <c r="F286" i="24"/>
  <c r="F285" i="24"/>
  <c r="F283" i="24"/>
  <c r="F282" i="24"/>
  <c r="F281" i="24"/>
  <c r="F280" i="24"/>
  <c r="F279" i="24"/>
  <c r="F278" i="24"/>
  <c r="F277" i="24"/>
  <c r="F276" i="24"/>
  <c r="F274" i="24"/>
  <c r="F273" i="24"/>
  <c r="F271" i="24"/>
  <c r="F270" i="24"/>
  <c r="F266" i="24"/>
  <c r="F265" i="24"/>
  <c r="F264" i="24"/>
  <c r="F260" i="24"/>
  <c r="F259" i="24"/>
  <c r="F257" i="24"/>
  <c r="F253" i="24"/>
  <c r="F251" i="24"/>
  <c r="F249" i="24"/>
  <c r="F248" i="24"/>
  <c r="F247" i="24"/>
  <c r="F246" i="24"/>
  <c r="F244" i="24"/>
  <c r="F242" i="24"/>
  <c r="F241" i="24"/>
  <c r="F240" i="24"/>
  <c r="F239" i="24"/>
  <c r="F238" i="24"/>
  <c r="F237" i="24"/>
  <c r="F233" i="24"/>
  <c r="F232" i="24"/>
  <c r="F231" i="24"/>
  <c r="F230" i="24"/>
  <c r="F229" i="24"/>
  <c r="F228" i="24"/>
  <c r="F227" i="24"/>
  <c r="F226" i="24"/>
  <c r="F224" i="24"/>
  <c r="F223" i="24"/>
  <c r="F222" i="24"/>
  <c r="F218" i="24"/>
  <c r="F217" i="24"/>
  <c r="F215" i="24"/>
  <c r="F213" i="24"/>
  <c r="F209" i="24"/>
  <c r="F208" i="24"/>
  <c r="F207" i="24"/>
  <c r="F206" i="24"/>
  <c r="F205" i="24"/>
  <c r="F203" i="24"/>
  <c r="F201" i="24"/>
  <c r="F200" i="24"/>
  <c r="F198" i="24"/>
  <c r="F196" i="24"/>
  <c r="F195" i="24"/>
  <c r="F193" i="24"/>
  <c r="F192" i="24"/>
  <c r="F191" i="24"/>
  <c r="F190" i="24"/>
  <c r="F189" i="24"/>
  <c r="F187" i="24"/>
  <c r="F186" i="24"/>
  <c r="F185" i="24"/>
  <c r="F183" i="24"/>
  <c r="F182" i="24"/>
  <c r="F180" i="24"/>
  <c r="F179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0" i="24"/>
  <c r="F158" i="24"/>
  <c r="F157" i="24"/>
  <c r="F155" i="24"/>
  <c r="F153" i="24"/>
  <c r="F151" i="24"/>
  <c r="F147" i="24"/>
  <c r="F146" i="24"/>
  <c r="F145" i="24"/>
  <c r="F144" i="24"/>
  <c r="F143" i="24"/>
  <c r="F142" i="24"/>
  <c r="F141" i="24"/>
  <c r="F140" i="24"/>
  <c r="F139" i="24"/>
  <c r="F138" i="24"/>
  <c r="F136" i="24"/>
  <c r="F135" i="24"/>
  <c r="F131" i="24"/>
  <c r="F130" i="24"/>
  <c r="F128" i="24"/>
  <c r="F127" i="24"/>
  <c r="F125" i="24"/>
  <c r="F123" i="24"/>
  <c r="F122" i="24"/>
  <c r="F121" i="24"/>
  <c r="F120" i="24"/>
  <c r="F119" i="24"/>
  <c r="F117" i="24"/>
  <c r="F115" i="24"/>
  <c r="F111" i="24"/>
  <c r="F110" i="24"/>
  <c r="F106" i="24"/>
  <c r="F105" i="24"/>
  <c r="F103" i="24"/>
  <c r="F99" i="24"/>
  <c r="F97" i="24"/>
  <c r="F95" i="24"/>
  <c r="F93" i="24"/>
  <c r="F92" i="24"/>
  <c r="F91" i="24"/>
  <c r="F90" i="24"/>
  <c r="F88" i="24"/>
  <c r="F86" i="24"/>
  <c r="F85" i="24"/>
  <c r="F84" i="24"/>
  <c r="F83" i="24"/>
  <c r="F82" i="24"/>
  <c r="F78" i="24"/>
  <c r="F77" i="24"/>
  <c r="F76" i="24"/>
  <c r="F74" i="24"/>
  <c r="F73" i="24"/>
  <c r="F72" i="24"/>
  <c r="F68" i="24"/>
  <c r="F66" i="24"/>
  <c r="F65" i="24"/>
  <c r="F63" i="24"/>
  <c r="F62" i="24"/>
  <c r="F61" i="24"/>
  <c r="F60" i="24"/>
  <c r="F58" i="24"/>
  <c r="F56" i="24"/>
  <c r="F55" i="24"/>
  <c r="F51" i="24"/>
  <c r="F50" i="24"/>
  <c r="F49" i="24"/>
  <c r="F48" i="24"/>
  <c r="F46" i="24"/>
  <c r="F44" i="24"/>
  <c r="F43" i="24"/>
  <c r="F39" i="24"/>
  <c r="F38" i="24"/>
  <c r="F37" i="24"/>
  <c r="F35" i="24"/>
  <c r="F34" i="24"/>
  <c r="F32" i="24"/>
  <c r="F31" i="24"/>
  <c r="F29" i="24"/>
  <c r="F27" i="24"/>
  <c r="F25" i="24"/>
  <c r="F23" i="24"/>
  <c r="F21" i="24"/>
  <c r="F19" i="24"/>
  <c r="F17" i="24"/>
  <c r="F16" i="24"/>
  <c r="F14" i="24"/>
  <c r="F13" i="24"/>
  <c r="F11" i="24"/>
  <c r="F10" i="24"/>
  <c r="F27" i="23"/>
  <c r="F26" i="23"/>
  <c r="F25" i="23"/>
  <c r="F20" i="23"/>
  <c r="AC61" i="22"/>
  <c r="U59" i="22"/>
  <c r="Q59" i="22"/>
  <c r="O59" i="22"/>
  <c r="K59" i="22"/>
  <c r="I59" i="22"/>
  <c r="G59" i="22"/>
  <c r="M59" i="22" s="1"/>
  <c r="U58" i="22"/>
  <c r="Q58" i="22"/>
  <c r="Q56" i="22" s="1"/>
  <c r="O58" i="22"/>
  <c r="M58" i="22"/>
  <c r="K58" i="22"/>
  <c r="I58" i="22"/>
  <c r="I56" i="22" s="1"/>
  <c r="G58" i="22"/>
  <c r="U57" i="22"/>
  <c r="U56" i="22" s="1"/>
  <c r="Q57" i="22"/>
  <c r="O57" i="22"/>
  <c r="O56" i="22" s="1"/>
  <c r="K57" i="22"/>
  <c r="K56" i="22" s="1"/>
  <c r="I57" i="22"/>
  <c r="G57" i="22"/>
  <c r="M57" i="22" s="1"/>
  <c r="M56" i="22" s="1"/>
  <c r="U55" i="22"/>
  <c r="U53" i="22" s="1"/>
  <c r="Q55" i="22"/>
  <c r="O55" i="22"/>
  <c r="K55" i="22"/>
  <c r="K53" i="22" s="1"/>
  <c r="I55" i="22"/>
  <c r="G55" i="22"/>
  <c r="M55" i="22" s="1"/>
  <c r="U54" i="22"/>
  <c r="Q54" i="22"/>
  <c r="Q53" i="22" s="1"/>
  <c r="O54" i="22"/>
  <c r="M54" i="22"/>
  <c r="M53" i="22" s="1"/>
  <c r="K54" i="22"/>
  <c r="I54" i="22"/>
  <c r="I53" i="22" s="1"/>
  <c r="G54" i="22"/>
  <c r="O53" i="22"/>
  <c r="G53" i="22"/>
  <c r="U52" i="22"/>
  <c r="Q52" i="22"/>
  <c r="O52" i="22"/>
  <c r="M52" i="22"/>
  <c r="K52" i="22"/>
  <c r="I52" i="22"/>
  <c r="G52" i="22"/>
  <c r="U51" i="22"/>
  <c r="U50" i="22" s="1"/>
  <c r="Q51" i="22"/>
  <c r="O51" i="22"/>
  <c r="O50" i="22" s="1"/>
  <c r="K51" i="22"/>
  <c r="K50" i="22" s="1"/>
  <c r="I51" i="22"/>
  <c r="G51" i="22"/>
  <c r="M51" i="22" s="1"/>
  <c r="M50" i="22" s="1"/>
  <c r="Q50" i="22"/>
  <c r="I50" i="22"/>
  <c r="G50" i="22"/>
  <c r="U49" i="22"/>
  <c r="Q49" i="22"/>
  <c r="O49" i="22"/>
  <c r="K49" i="22"/>
  <c r="I49" i="22"/>
  <c r="G49" i="22"/>
  <c r="M49" i="22" s="1"/>
  <c r="U48" i="22"/>
  <c r="Q48" i="22"/>
  <c r="O48" i="22"/>
  <c r="M48" i="22"/>
  <c r="K48" i="22"/>
  <c r="I48" i="22"/>
  <c r="G48" i="22"/>
  <c r="U47" i="22"/>
  <c r="Q47" i="22"/>
  <c r="O47" i="22"/>
  <c r="K47" i="22"/>
  <c r="I47" i="22"/>
  <c r="G47" i="22"/>
  <c r="M47" i="22" s="1"/>
  <c r="U46" i="22"/>
  <c r="Q46" i="22"/>
  <c r="O46" i="22"/>
  <c r="K46" i="22"/>
  <c r="I46" i="22"/>
  <c r="G46" i="22"/>
  <c r="M46" i="22" s="1"/>
  <c r="U45" i="22"/>
  <c r="Q45" i="22"/>
  <c r="O45" i="22"/>
  <c r="K45" i="22"/>
  <c r="I45" i="22"/>
  <c r="G45" i="22"/>
  <c r="M45" i="22" s="1"/>
  <c r="U44" i="22"/>
  <c r="Q44" i="22"/>
  <c r="O44" i="22"/>
  <c r="M44" i="22"/>
  <c r="K44" i="22"/>
  <c r="I44" i="22"/>
  <c r="G44" i="22"/>
  <c r="U43" i="22"/>
  <c r="Q43" i="22"/>
  <c r="O43" i="22"/>
  <c r="K43" i="22"/>
  <c r="I43" i="22"/>
  <c r="G43" i="22"/>
  <c r="M43" i="22" s="1"/>
  <c r="U42" i="22"/>
  <c r="Q42" i="22"/>
  <c r="O42" i="22"/>
  <c r="K42" i="22"/>
  <c r="I42" i="22"/>
  <c r="G42" i="22"/>
  <c r="M42" i="22" s="1"/>
  <c r="U41" i="22"/>
  <c r="Q41" i="22"/>
  <c r="O41" i="22"/>
  <c r="K41" i="22"/>
  <c r="I41" i="22"/>
  <c r="G41" i="22"/>
  <c r="M41" i="22" s="1"/>
  <c r="U40" i="22"/>
  <c r="Q40" i="22"/>
  <c r="O40" i="22"/>
  <c r="M40" i="22"/>
  <c r="K40" i="22"/>
  <c r="I40" i="22"/>
  <c r="G40" i="22"/>
  <c r="U39" i="22"/>
  <c r="Q39" i="22"/>
  <c r="O39" i="22"/>
  <c r="K39" i="22"/>
  <c r="I39" i="22"/>
  <c r="G39" i="22"/>
  <c r="M39" i="22" s="1"/>
  <c r="U38" i="22"/>
  <c r="Q38" i="22"/>
  <c r="O38" i="22"/>
  <c r="K38" i="22"/>
  <c r="I38" i="22"/>
  <c r="G38" i="22"/>
  <c r="M38" i="22" s="1"/>
  <c r="U37" i="22"/>
  <c r="Q37" i="22"/>
  <c r="O37" i="22"/>
  <c r="K37" i="22"/>
  <c r="I37" i="22"/>
  <c r="G37" i="22"/>
  <c r="M37" i="22" s="1"/>
  <c r="U36" i="22"/>
  <c r="Q36" i="22"/>
  <c r="O36" i="22"/>
  <c r="M36" i="22"/>
  <c r="K36" i="22"/>
  <c r="I36" i="22"/>
  <c r="G36" i="22"/>
  <c r="U35" i="22"/>
  <c r="Q35" i="22"/>
  <c r="O35" i="22"/>
  <c r="K35" i="22"/>
  <c r="I35" i="22"/>
  <c r="G35" i="22"/>
  <c r="M35" i="22" s="1"/>
  <c r="U34" i="22"/>
  <c r="Q34" i="22"/>
  <c r="O34" i="22"/>
  <c r="K34" i="22"/>
  <c r="I34" i="22"/>
  <c r="G34" i="22"/>
  <c r="M34" i="22" s="1"/>
  <c r="U33" i="22"/>
  <c r="Q33" i="22"/>
  <c r="O33" i="22"/>
  <c r="K33" i="22"/>
  <c r="I33" i="22"/>
  <c r="G33" i="22"/>
  <c r="M33" i="22" s="1"/>
  <c r="U32" i="22"/>
  <c r="Q32" i="22"/>
  <c r="O32" i="22"/>
  <c r="M32" i="22"/>
  <c r="K32" i="22"/>
  <c r="I32" i="22"/>
  <c r="G32" i="22"/>
  <c r="U31" i="22"/>
  <c r="Q31" i="22"/>
  <c r="O31" i="22"/>
  <c r="K31" i="22"/>
  <c r="I31" i="22"/>
  <c r="G31" i="22"/>
  <c r="M31" i="22" s="1"/>
  <c r="U30" i="22"/>
  <c r="Q30" i="22"/>
  <c r="O30" i="22"/>
  <c r="K30" i="22"/>
  <c r="I30" i="22"/>
  <c r="G30" i="22"/>
  <c r="M30" i="22" s="1"/>
  <c r="U29" i="22"/>
  <c r="Q29" i="22"/>
  <c r="O29" i="22"/>
  <c r="K29" i="22"/>
  <c r="I29" i="22"/>
  <c r="G29" i="22"/>
  <c r="M29" i="22" s="1"/>
  <c r="U28" i="22"/>
  <c r="Q28" i="22"/>
  <c r="O28" i="22"/>
  <c r="M28" i="22"/>
  <c r="K28" i="22"/>
  <c r="I28" i="22"/>
  <c r="G28" i="22"/>
  <c r="U27" i="22"/>
  <c r="Q27" i="22"/>
  <c r="O27" i="22"/>
  <c r="K27" i="22"/>
  <c r="I27" i="22"/>
  <c r="G27" i="22"/>
  <c r="M27" i="22" s="1"/>
  <c r="U26" i="22"/>
  <c r="Q26" i="22"/>
  <c r="O26" i="22"/>
  <c r="K26" i="22"/>
  <c r="I26" i="22"/>
  <c r="G26" i="22"/>
  <c r="M26" i="22" s="1"/>
  <c r="U25" i="22"/>
  <c r="Q25" i="22"/>
  <c r="O25" i="22"/>
  <c r="K25" i="22"/>
  <c r="I25" i="22"/>
  <c r="G25" i="22"/>
  <c r="M25" i="22" s="1"/>
  <c r="U24" i="22"/>
  <c r="Q24" i="22"/>
  <c r="O24" i="22"/>
  <c r="M24" i="22"/>
  <c r="K24" i="22"/>
  <c r="I24" i="22"/>
  <c r="G24" i="22"/>
  <c r="U23" i="22"/>
  <c r="Q23" i="22"/>
  <c r="O23" i="22"/>
  <c r="K23" i="22"/>
  <c r="I23" i="22"/>
  <c r="G23" i="22"/>
  <c r="M23" i="22" s="1"/>
  <c r="U22" i="22"/>
  <c r="Q22" i="22"/>
  <c r="O22" i="22"/>
  <c r="K22" i="22"/>
  <c r="I22" i="22"/>
  <c r="G22" i="22"/>
  <c r="M22" i="22" s="1"/>
  <c r="U21" i="22"/>
  <c r="Q21" i="22"/>
  <c r="O21" i="22"/>
  <c r="K21" i="22"/>
  <c r="I21" i="22"/>
  <c r="G21" i="22"/>
  <c r="M21" i="22" s="1"/>
  <c r="U20" i="22"/>
  <c r="Q20" i="22"/>
  <c r="O20" i="22"/>
  <c r="M20" i="22"/>
  <c r="K20" i="22"/>
  <c r="I20" i="22"/>
  <c r="G20" i="22"/>
  <c r="U19" i="22"/>
  <c r="Q19" i="22"/>
  <c r="O19" i="22"/>
  <c r="K19" i="22"/>
  <c r="I19" i="22"/>
  <c r="G19" i="22"/>
  <c r="M19" i="22" s="1"/>
  <c r="U18" i="22"/>
  <c r="Q18" i="22"/>
  <c r="O18" i="22"/>
  <c r="K18" i="22"/>
  <c r="I18" i="22"/>
  <c r="G18" i="22"/>
  <c r="M18" i="22" s="1"/>
  <c r="U17" i="22"/>
  <c r="Q17" i="22"/>
  <c r="O17" i="22"/>
  <c r="K17" i="22"/>
  <c r="I17" i="22"/>
  <c r="G17" i="22"/>
  <c r="M17" i="22" s="1"/>
  <c r="U16" i="22"/>
  <c r="Q16" i="22"/>
  <c r="O16" i="22"/>
  <c r="M16" i="22"/>
  <c r="K16" i="22"/>
  <c r="I16" i="22"/>
  <c r="G16" i="22"/>
  <c r="U15" i="22"/>
  <c r="Q15" i="22"/>
  <c r="O15" i="22"/>
  <c r="K15" i="22"/>
  <c r="I15" i="22"/>
  <c r="G15" i="22"/>
  <c r="M15" i="22" s="1"/>
  <c r="U14" i="22"/>
  <c r="Q14" i="22"/>
  <c r="O14" i="22"/>
  <c r="K14" i="22"/>
  <c r="I14" i="22"/>
  <c r="G14" i="22"/>
  <c r="M14" i="22" s="1"/>
  <c r="U13" i="22"/>
  <c r="Q13" i="22"/>
  <c r="O13" i="22"/>
  <c r="K13" i="22"/>
  <c r="I13" i="22"/>
  <c r="G13" i="22"/>
  <c r="M13" i="22" s="1"/>
  <c r="U12" i="22"/>
  <c r="Q12" i="22"/>
  <c r="O12" i="22"/>
  <c r="K12" i="22"/>
  <c r="I12" i="22"/>
  <c r="G12" i="22"/>
  <c r="M12" i="22" s="1"/>
  <c r="U11" i="22"/>
  <c r="U8" i="22" s="1"/>
  <c r="Q11" i="22"/>
  <c r="O11" i="22"/>
  <c r="K11" i="22"/>
  <c r="K8" i="22" s="1"/>
  <c r="I11" i="22"/>
  <c r="G11" i="22"/>
  <c r="M11" i="22" s="1"/>
  <c r="U10" i="22"/>
  <c r="Q10" i="22"/>
  <c r="Q8" i="22" s="1"/>
  <c r="O10" i="22"/>
  <c r="K10" i="22"/>
  <c r="I10" i="22"/>
  <c r="I8" i="22" s="1"/>
  <c r="G10" i="22"/>
  <c r="M10" i="22" s="1"/>
  <c r="U9" i="22"/>
  <c r="Q9" i="22"/>
  <c r="O9" i="22"/>
  <c r="O8" i="22" s="1"/>
  <c r="K9" i="22"/>
  <c r="I9" i="22"/>
  <c r="G9" i="22"/>
  <c r="AD61" i="22" l="1"/>
  <c r="F91" i="25"/>
  <c r="E14" i="23" s="1"/>
  <c r="F14" i="23" s="1"/>
  <c r="F149" i="24"/>
  <c r="E16" i="23" s="1"/>
  <c r="F16" i="23" s="1"/>
  <c r="F176" i="24"/>
  <c r="E12" i="23" s="1"/>
  <c r="F12" i="23" s="1"/>
  <c r="F7" i="24"/>
  <c r="E13" i="23" s="1"/>
  <c r="F13" i="23" s="1"/>
  <c r="F8" i="25"/>
  <c r="E15" i="23" s="1"/>
  <c r="F15" i="23" s="1"/>
  <c r="G8" i="22"/>
  <c r="I50" i="30" s="1"/>
  <c r="G56" i="22"/>
  <c r="M9" i="22"/>
  <c r="M8" i="22" s="1"/>
  <c r="I17" i="30" l="1"/>
  <c r="I21" i="30" s="1"/>
  <c r="I54" i="30"/>
  <c r="G61" i="22"/>
  <c r="F32" i="23"/>
  <c r="F33" i="23"/>
  <c r="F21" i="23"/>
  <c r="F31" i="23"/>
  <c r="AC117" i="20"/>
  <c r="U115" i="20"/>
  <c r="Q115" i="20"/>
  <c r="O115" i="20"/>
  <c r="K115" i="20"/>
  <c r="I115" i="20"/>
  <c r="G115" i="20"/>
  <c r="M115" i="20" s="1"/>
  <c r="U114" i="20"/>
  <c r="Q114" i="20"/>
  <c r="Q112" i="20" s="1"/>
  <c r="O114" i="20"/>
  <c r="K114" i="20"/>
  <c r="I114" i="20"/>
  <c r="I112" i="20" s="1"/>
  <c r="G114" i="20"/>
  <c r="M114" i="20" s="1"/>
  <c r="U113" i="20"/>
  <c r="U112" i="20" s="1"/>
  <c r="Q113" i="20"/>
  <c r="O113" i="20"/>
  <c r="O112" i="20" s="1"/>
  <c r="K113" i="20"/>
  <c r="K112" i="20" s="1"/>
  <c r="I113" i="20"/>
  <c r="G113" i="20"/>
  <c r="M113" i="20" s="1"/>
  <c r="U111" i="20"/>
  <c r="U103" i="20" s="1"/>
  <c r="Q111" i="20"/>
  <c r="O111" i="20"/>
  <c r="K111" i="20"/>
  <c r="I111" i="20"/>
  <c r="G111" i="20"/>
  <c r="M111" i="20" s="1"/>
  <c r="U110" i="20"/>
  <c r="Q110" i="20"/>
  <c r="O110" i="20"/>
  <c r="M110" i="20"/>
  <c r="K110" i="20"/>
  <c r="I110" i="20"/>
  <c r="G110" i="20"/>
  <c r="U109" i="20"/>
  <c r="Q109" i="20"/>
  <c r="O109" i="20"/>
  <c r="K109" i="20"/>
  <c r="I109" i="20"/>
  <c r="G109" i="20"/>
  <c r="M109" i="20" s="1"/>
  <c r="U108" i="20"/>
  <c r="Q108" i="20"/>
  <c r="O108" i="20"/>
  <c r="K108" i="20"/>
  <c r="I108" i="20"/>
  <c r="G108" i="20"/>
  <c r="M108" i="20" s="1"/>
  <c r="U107" i="20"/>
  <c r="Q107" i="20"/>
  <c r="O107" i="20"/>
  <c r="K107" i="20"/>
  <c r="I107" i="20"/>
  <c r="G107" i="20"/>
  <c r="M107" i="20" s="1"/>
  <c r="U106" i="20"/>
  <c r="Q106" i="20"/>
  <c r="O106" i="20"/>
  <c r="M106" i="20"/>
  <c r="K106" i="20"/>
  <c r="I106" i="20"/>
  <c r="G106" i="20"/>
  <c r="U105" i="20"/>
  <c r="Q105" i="20"/>
  <c r="O105" i="20"/>
  <c r="O103" i="20" s="1"/>
  <c r="K105" i="20"/>
  <c r="I105" i="20"/>
  <c r="G105" i="20"/>
  <c r="M105" i="20" s="1"/>
  <c r="U104" i="20"/>
  <c r="Q104" i="20"/>
  <c r="Q103" i="20" s="1"/>
  <c r="O104" i="20"/>
  <c r="M104" i="20"/>
  <c r="K104" i="20"/>
  <c r="I104" i="20"/>
  <c r="I103" i="20" s="1"/>
  <c r="G104" i="20"/>
  <c r="K103" i="20"/>
  <c r="U102" i="20"/>
  <c r="Q102" i="20"/>
  <c r="O102" i="20"/>
  <c r="M102" i="20"/>
  <c r="K102" i="20"/>
  <c r="I102" i="20"/>
  <c r="G102" i="20"/>
  <c r="U101" i="20"/>
  <c r="Q101" i="20"/>
  <c r="O101" i="20"/>
  <c r="O99" i="20" s="1"/>
  <c r="K101" i="20"/>
  <c r="I101" i="20"/>
  <c r="G101" i="20"/>
  <c r="M101" i="20" s="1"/>
  <c r="U100" i="20"/>
  <c r="Q100" i="20"/>
  <c r="Q99" i="20" s="1"/>
  <c r="O100" i="20"/>
  <c r="M100" i="20"/>
  <c r="M99" i="20" s="1"/>
  <c r="K100" i="20"/>
  <c r="I100" i="20"/>
  <c r="I99" i="20" s="1"/>
  <c r="G100" i="20"/>
  <c r="U99" i="20"/>
  <c r="K99" i="20"/>
  <c r="U98" i="20"/>
  <c r="Q98" i="20"/>
  <c r="O98" i="20"/>
  <c r="M98" i="20"/>
  <c r="K98" i="20"/>
  <c r="I98" i="20"/>
  <c r="G98" i="20"/>
  <c r="U97" i="20"/>
  <c r="Q97" i="20"/>
  <c r="O97" i="20"/>
  <c r="O95" i="20" s="1"/>
  <c r="K97" i="20"/>
  <c r="I97" i="20"/>
  <c r="G97" i="20"/>
  <c r="M97" i="20" s="1"/>
  <c r="U96" i="20"/>
  <c r="Q96" i="20"/>
  <c r="Q95" i="20" s="1"/>
  <c r="O96" i="20"/>
  <c r="M96" i="20"/>
  <c r="M95" i="20" s="1"/>
  <c r="K96" i="20"/>
  <c r="I96" i="20"/>
  <c r="I95" i="20" s="1"/>
  <c r="G96" i="20"/>
  <c r="U95" i="20"/>
  <c r="K95" i="20"/>
  <c r="U94" i="20"/>
  <c r="Q94" i="20"/>
  <c r="Q93" i="20" s="1"/>
  <c r="O94" i="20"/>
  <c r="M94" i="20"/>
  <c r="M93" i="20" s="1"/>
  <c r="K94" i="20"/>
  <c r="I94" i="20"/>
  <c r="I93" i="20" s="1"/>
  <c r="G94" i="20"/>
  <c r="U93" i="20"/>
  <c r="O93" i="20"/>
  <c r="K93" i="20"/>
  <c r="G93" i="20"/>
  <c r="U92" i="20"/>
  <c r="Q92" i="20"/>
  <c r="O92" i="20"/>
  <c r="M92" i="20"/>
  <c r="K92" i="20"/>
  <c r="I92" i="20"/>
  <c r="G92" i="20"/>
  <c r="U91" i="20"/>
  <c r="Q91" i="20"/>
  <c r="O91" i="20"/>
  <c r="K91" i="20"/>
  <c r="I91" i="20"/>
  <c r="G91" i="20"/>
  <c r="M91" i="20" s="1"/>
  <c r="U90" i="20"/>
  <c r="Q90" i="20"/>
  <c r="O90" i="20"/>
  <c r="M90" i="20"/>
  <c r="K90" i="20"/>
  <c r="I90" i="20"/>
  <c r="G90" i="20"/>
  <c r="U89" i="20"/>
  <c r="Q89" i="20"/>
  <c r="O89" i="20"/>
  <c r="K89" i="20"/>
  <c r="I89" i="20"/>
  <c r="G89" i="20"/>
  <c r="M89" i="20" s="1"/>
  <c r="U88" i="20"/>
  <c r="Q88" i="20"/>
  <c r="O88" i="20"/>
  <c r="M88" i="20"/>
  <c r="K88" i="20"/>
  <c r="I88" i="20"/>
  <c r="G88" i="20"/>
  <c r="U87" i="20"/>
  <c r="Q87" i="20"/>
  <c r="O87" i="20"/>
  <c r="K87" i="20"/>
  <c r="I87" i="20"/>
  <c r="G87" i="20"/>
  <c r="M87" i="20" s="1"/>
  <c r="U86" i="20"/>
  <c r="Q86" i="20"/>
  <c r="O86" i="20"/>
  <c r="M86" i="20"/>
  <c r="K86" i="20"/>
  <c r="I86" i="20"/>
  <c r="G86" i="20"/>
  <c r="U85" i="20"/>
  <c r="Q85" i="20"/>
  <c r="O85" i="20"/>
  <c r="K85" i="20"/>
  <c r="I85" i="20"/>
  <c r="G85" i="20"/>
  <c r="M85" i="20" s="1"/>
  <c r="U84" i="20"/>
  <c r="Q84" i="20"/>
  <c r="O84" i="20"/>
  <c r="M84" i="20"/>
  <c r="K84" i="20"/>
  <c r="I84" i="20"/>
  <c r="G84" i="20"/>
  <c r="U83" i="20"/>
  <c r="U82" i="20" s="1"/>
  <c r="Q83" i="20"/>
  <c r="O83" i="20"/>
  <c r="O82" i="20" s="1"/>
  <c r="K83" i="20"/>
  <c r="K82" i="20" s="1"/>
  <c r="I83" i="20"/>
  <c r="G83" i="20"/>
  <c r="G82" i="20" s="1"/>
  <c r="Q82" i="20"/>
  <c r="I82" i="20"/>
  <c r="U81" i="20"/>
  <c r="Q81" i="20"/>
  <c r="O81" i="20"/>
  <c r="K81" i="20"/>
  <c r="I81" i="20"/>
  <c r="G81" i="20"/>
  <c r="M81" i="20" s="1"/>
  <c r="U80" i="20"/>
  <c r="Q80" i="20"/>
  <c r="O80" i="20"/>
  <c r="M80" i="20"/>
  <c r="K80" i="20"/>
  <c r="I80" i="20"/>
  <c r="G80" i="20"/>
  <c r="U79" i="20"/>
  <c r="Q79" i="20"/>
  <c r="O79" i="20"/>
  <c r="K79" i="20"/>
  <c r="I79" i="20"/>
  <c r="G79" i="20"/>
  <c r="M79" i="20" s="1"/>
  <c r="U78" i="20"/>
  <c r="Q78" i="20"/>
  <c r="O78" i="20"/>
  <c r="M78" i="20"/>
  <c r="K78" i="20"/>
  <c r="I78" i="20"/>
  <c r="G78" i="20"/>
  <c r="U77" i="20"/>
  <c r="Q77" i="20"/>
  <c r="O77" i="20"/>
  <c r="K77" i="20"/>
  <c r="I77" i="20"/>
  <c r="G77" i="20"/>
  <c r="M77" i="20" s="1"/>
  <c r="U76" i="20"/>
  <c r="Q76" i="20"/>
  <c r="O76" i="20"/>
  <c r="M76" i="20"/>
  <c r="K76" i="20"/>
  <c r="I76" i="20"/>
  <c r="G76" i="20"/>
  <c r="U75" i="20"/>
  <c r="Q75" i="20"/>
  <c r="O75" i="20"/>
  <c r="K75" i="20"/>
  <c r="I75" i="20"/>
  <c r="G75" i="20"/>
  <c r="M75" i="20" s="1"/>
  <c r="U74" i="20"/>
  <c r="Q74" i="20"/>
  <c r="O74" i="20"/>
  <c r="M74" i="20"/>
  <c r="K74" i="20"/>
  <c r="I74" i="20"/>
  <c r="G74" i="20"/>
  <c r="U73" i="20"/>
  <c r="Q73" i="20"/>
  <c r="O73" i="20"/>
  <c r="K73" i="20"/>
  <c r="I73" i="20"/>
  <c r="G73" i="20"/>
  <c r="M73" i="20" s="1"/>
  <c r="U72" i="20"/>
  <c r="Q72" i="20"/>
  <c r="O72" i="20"/>
  <c r="M72" i="20"/>
  <c r="K72" i="20"/>
  <c r="I72" i="20"/>
  <c r="G72" i="20"/>
  <c r="U71" i="20"/>
  <c r="Q71" i="20"/>
  <c r="O71" i="20"/>
  <c r="K71" i="20"/>
  <c r="I71" i="20"/>
  <c r="G71" i="20"/>
  <c r="M71" i="20" s="1"/>
  <c r="U70" i="20"/>
  <c r="Q70" i="20"/>
  <c r="O70" i="20"/>
  <c r="M70" i="20"/>
  <c r="K70" i="20"/>
  <c r="I70" i="20"/>
  <c r="G70" i="20"/>
  <c r="U69" i="20"/>
  <c r="Q69" i="20"/>
  <c r="O69" i="20"/>
  <c r="K69" i="20"/>
  <c r="I69" i="20"/>
  <c r="G69" i="20"/>
  <c r="M69" i="20" s="1"/>
  <c r="U68" i="20"/>
  <c r="Q68" i="20"/>
  <c r="O68" i="20"/>
  <c r="M68" i="20"/>
  <c r="K68" i="20"/>
  <c r="I68" i="20"/>
  <c r="G68" i="20"/>
  <c r="U67" i="20"/>
  <c r="Q67" i="20"/>
  <c r="O67" i="20"/>
  <c r="K67" i="20"/>
  <c r="I67" i="20"/>
  <c r="G67" i="20"/>
  <c r="M67" i="20" s="1"/>
  <c r="U66" i="20"/>
  <c r="Q66" i="20"/>
  <c r="O66" i="20"/>
  <c r="M66" i="20"/>
  <c r="K66" i="20"/>
  <c r="I66" i="20"/>
  <c r="G66" i="20"/>
  <c r="U65" i="20"/>
  <c r="Q65" i="20"/>
  <c r="O65" i="20"/>
  <c r="K65" i="20"/>
  <c r="I65" i="20"/>
  <c r="G65" i="20"/>
  <c r="M65" i="20" s="1"/>
  <c r="U64" i="20"/>
  <c r="Q64" i="20"/>
  <c r="O64" i="20"/>
  <c r="M64" i="20"/>
  <c r="K64" i="20"/>
  <c r="I64" i="20"/>
  <c r="G64" i="20"/>
  <c r="U63" i="20"/>
  <c r="Q63" i="20"/>
  <c r="O63" i="20"/>
  <c r="K63" i="20"/>
  <c r="I63" i="20"/>
  <c r="G63" i="20"/>
  <c r="M63" i="20" s="1"/>
  <c r="U62" i="20"/>
  <c r="Q62" i="20"/>
  <c r="O62" i="20"/>
  <c r="M62" i="20"/>
  <c r="K62" i="20"/>
  <c r="I62" i="20"/>
  <c r="G62" i="20"/>
  <c r="U61" i="20"/>
  <c r="Q61" i="20"/>
  <c r="O61" i="20"/>
  <c r="K61" i="20"/>
  <c r="I61" i="20"/>
  <c r="G61" i="20"/>
  <c r="M61" i="20" s="1"/>
  <c r="U60" i="20"/>
  <c r="Q60" i="20"/>
  <c r="O60" i="20"/>
  <c r="M60" i="20"/>
  <c r="K60" i="20"/>
  <c r="I60" i="20"/>
  <c r="G60" i="20"/>
  <c r="U59" i="20"/>
  <c r="Q59" i="20"/>
  <c r="O59" i="20"/>
  <c r="K59" i="20"/>
  <c r="I59" i="20"/>
  <c r="G59" i="20"/>
  <c r="M59" i="20" s="1"/>
  <c r="U58" i="20"/>
  <c r="Q58" i="20"/>
  <c r="Q56" i="20" s="1"/>
  <c r="O58" i="20"/>
  <c r="M58" i="20"/>
  <c r="K58" i="20"/>
  <c r="I58" i="20"/>
  <c r="I56" i="20" s="1"/>
  <c r="G58" i="20"/>
  <c r="U57" i="20"/>
  <c r="U56" i="20" s="1"/>
  <c r="Q57" i="20"/>
  <c r="O57" i="20"/>
  <c r="O56" i="20" s="1"/>
  <c r="K57" i="20"/>
  <c r="K56" i="20" s="1"/>
  <c r="I57" i="20"/>
  <c r="G57" i="20"/>
  <c r="M57" i="20" s="1"/>
  <c r="M56" i="20" s="1"/>
  <c r="U55" i="20"/>
  <c r="Q55" i="20"/>
  <c r="O55" i="20"/>
  <c r="K55" i="20"/>
  <c r="I55" i="20"/>
  <c r="G55" i="20"/>
  <c r="M55" i="20" s="1"/>
  <c r="U54" i="20"/>
  <c r="Q54" i="20"/>
  <c r="O54" i="20"/>
  <c r="M54" i="20"/>
  <c r="K54" i="20"/>
  <c r="I54" i="20"/>
  <c r="G54" i="20"/>
  <c r="U53" i="20"/>
  <c r="Q53" i="20"/>
  <c r="O53" i="20"/>
  <c r="K53" i="20"/>
  <c r="I53" i="20"/>
  <c r="G53" i="20"/>
  <c r="M53" i="20" s="1"/>
  <c r="U52" i="20"/>
  <c r="Q52" i="20"/>
  <c r="O52" i="20"/>
  <c r="M52" i="20"/>
  <c r="K52" i="20"/>
  <c r="I52" i="20"/>
  <c r="G52" i="20"/>
  <c r="U51" i="20"/>
  <c r="Q51" i="20"/>
  <c r="O51" i="20"/>
  <c r="K51" i="20"/>
  <c r="I51" i="20"/>
  <c r="G51" i="20"/>
  <c r="M51" i="20" s="1"/>
  <c r="U50" i="20"/>
  <c r="Q50" i="20"/>
  <c r="O50" i="20"/>
  <c r="M50" i="20"/>
  <c r="K50" i="20"/>
  <c r="I50" i="20"/>
  <c r="G50" i="20"/>
  <c r="U49" i="20"/>
  <c r="Q49" i="20"/>
  <c r="O49" i="20"/>
  <c r="K49" i="20"/>
  <c r="I49" i="20"/>
  <c r="G49" i="20"/>
  <c r="M49" i="20" s="1"/>
  <c r="U48" i="20"/>
  <c r="Q48" i="20"/>
  <c r="O48" i="20"/>
  <c r="M48" i="20"/>
  <c r="K48" i="20"/>
  <c r="I48" i="20"/>
  <c r="G48" i="20"/>
  <c r="U47" i="20"/>
  <c r="Q47" i="20"/>
  <c r="O47" i="20"/>
  <c r="K47" i="20"/>
  <c r="I47" i="20"/>
  <c r="G47" i="20"/>
  <c r="M47" i="20" s="1"/>
  <c r="U46" i="20"/>
  <c r="Q46" i="20"/>
  <c r="O46" i="20"/>
  <c r="M46" i="20"/>
  <c r="K46" i="20"/>
  <c r="I46" i="20"/>
  <c r="G46" i="20"/>
  <c r="U45" i="20"/>
  <c r="Q45" i="20"/>
  <c r="O45" i="20"/>
  <c r="K45" i="20"/>
  <c r="I45" i="20"/>
  <c r="G45" i="20"/>
  <c r="M45" i="20" s="1"/>
  <c r="U44" i="20"/>
  <c r="Q44" i="20"/>
  <c r="O44" i="20"/>
  <c r="M44" i="20"/>
  <c r="K44" i="20"/>
  <c r="I44" i="20"/>
  <c r="G44" i="20"/>
  <c r="U43" i="20"/>
  <c r="Q43" i="20"/>
  <c r="O43" i="20"/>
  <c r="K43" i="20"/>
  <c r="I43" i="20"/>
  <c r="G43" i="20"/>
  <c r="M43" i="20" s="1"/>
  <c r="U42" i="20"/>
  <c r="Q42" i="20"/>
  <c r="O42" i="20"/>
  <c r="M42" i="20"/>
  <c r="K42" i="20"/>
  <c r="I42" i="20"/>
  <c r="G42" i="20"/>
  <c r="U41" i="20"/>
  <c r="Q41" i="20"/>
  <c r="O41" i="20"/>
  <c r="K41" i="20"/>
  <c r="I41" i="20"/>
  <c r="G41" i="20"/>
  <c r="M41" i="20" s="1"/>
  <c r="U40" i="20"/>
  <c r="Q40" i="20"/>
  <c r="O40" i="20"/>
  <c r="M40" i="20"/>
  <c r="K40" i="20"/>
  <c r="I40" i="20"/>
  <c r="G40" i="20"/>
  <c r="U39" i="20"/>
  <c r="U37" i="20" s="1"/>
  <c r="Q39" i="20"/>
  <c r="O39" i="20"/>
  <c r="K39" i="20"/>
  <c r="K37" i="20" s="1"/>
  <c r="I39" i="20"/>
  <c r="G39" i="20"/>
  <c r="M39" i="20" s="1"/>
  <c r="U38" i="20"/>
  <c r="Q38" i="20"/>
  <c r="Q37" i="20" s="1"/>
  <c r="O38" i="20"/>
  <c r="M38" i="20"/>
  <c r="K38" i="20"/>
  <c r="I38" i="20"/>
  <c r="I37" i="20" s="1"/>
  <c r="G38" i="20"/>
  <c r="O37" i="20"/>
  <c r="G37" i="20"/>
  <c r="U36" i="20"/>
  <c r="Q36" i="20"/>
  <c r="O36" i="20"/>
  <c r="M36" i="20"/>
  <c r="K36" i="20"/>
  <c r="I36" i="20"/>
  <c r="G36" i="20"/>
  <c r="U35" i="20"/>
  <c r="Q35" i="20"/>
  <c r="O35" i="20"/>
  <c r="K35" i="20"/>
  <c r="I35" i="20"/>
  <c r="G35" i="20"/>
  <c r="M35" i="20" s="1"/>
  <c r="U34" i="20"/>
  <c r="Q34" i="20"/>
  <c r="O34" i="20"/>
  <c r="M34" i="20"/>
  <c r="K34" i="20"/>
  <c r="I34" i="20"/>
  <c r="G34" i="20"/>
  <c r="U33" i="20"/>
  <c r="Q33" i="20"/>
  <c r="O33" i="20"/>
  <c r="K33" i="20"/>
  <c r="I33" i="20"/>
  <c r="G33" i="20"/>
  <c r="M33" i="20" s="1"/>
  <c r="U32" i="20"/>
  <c r="Q32" i="20"/>
  <c r="O32" i="20"/>
  <c r="M32" i="20"/>
  <c r="K32" i="20"/>
  <c r="I32" i="20"/>
  <c r="G32" i="20"/>
  <c r="U31" i="20"/>
  <c r="Q31" i="20"/>
  <c r="O31" i="20"/>
  <c r="K31" i="20"/>
  <c r="I31" i="20"/>
  <c r="G31" i="20"/>
  <c r="M31" i="20" s="1"/>
  <c r="U30" i="20"/>
  <c r="Q30" i="20"/>
  <c r="O30" i="20"/>
  <c r="M30" i="20"/>
  <c r="K30" i="20"/>
  <c r="I30" i="20"/>
  <c r="G30" i="20"/>
  <c r="U29" i="20"/>
  <c r="Q29" i="20"/>
  <c r="O29" i="20"/>
  <c r="K29" i="20"/>
  <c r="I29" i="20"/>
  <c r="G29" i="20"/>
  <c r="M29" i="20" s="1"/>
  <c r="U28" i="20"/>
  <c r="Q28" i="20"/>
  <c r="O28" i="20"/>
  <c r="M28" i="20"/>
  <c r="K28" i="20"/>
  <c r="I28" i="20"/>
  <c r="G28" i="20"/>
  <c r="U27" i="20"/>
  <c r="U25" i="20" s="1"/>
  <c r="Q27" i="20"/>
  <c r="O27" i="20"/>
  <c r="K27" i="20"/>
  <c r="K25" i="20" s="1"/>
  <c r="I27" i="20"/>
  <c r="G27" i="20"/>
  <c r="M27" i="20" s="1"/>
  <c r="U26" i="20"/>
  <c r="Q26" i="20"/>
  <c r="Q25" i="20" s="1"/>
  <c r="O26" i="20"/>
  <c r="M26" i="20"/>
  <c r="M25" i="20" s="1"/>
  <c r="K26" i="20"/>
  <c r="I26" i="20"/>
  <c r="I25" i="20" s="1"/>
  <c r="G26" i="20"/>
  <c r="O25" i="20"/>
  <c r="G25" i="20"/>
  <c r="U24" i="20"/>
  <c r="Q24" i="20"/>
  <c r="Q23" i="20" s="1"/>
  <c r="O24" i="20"/>
  <c r="M24" i="20"/>
  <c r="M23" i="20" s="1"/>
  <c r="K24" i="20"/>
  <c r="I24" i="20"/>
  <c r="I23" i="20" s="1"/>
  <c r="G24" i="20"/>
  <c r="U23" i="20"/>
  <c r="O23" i="20"/>
  <c r="K23" i="20"/>
  <c r="G23" i="20"/>
  <c r="U22" i="20"/>
  <c r="Q22" i="20"/>
  <c r="O22" i="20"/>
  <c r="M22" i="20"/>
  <c r="K22" i="20"/>
  <c r="I22" i="20"/>
  <c r="G22" i="20"/>
  <c r="U21" i="20"/>
  <c r="Q21" i="20"/>
  <c r="O21" i="20"/>
  <c r="K21" i="20"/>
  <c r="I21" i="20"/>
  <c r="G21" i="20"/>
  <c r="M21" i="20" s="1"/>
  <c r="U20" i="20"/>
  <c r="Q20" i="20"/>
  <c r="O20" i="20"/>
  <c r="M20" i="20"/>
  <c r="K20" i="20"/>
  <c r="I20" i="20"/>
  <c r="G20" i="20"/>
  <c r="U19" i="20"/>
  <c r="Q19" i="20"/>
  <c r="O19" i="20"/>
  <c r="K19" i="20"/>
  <c r="I19" i="20"/>
  <c r="G19" i="20"/>
  <c r="M19" i="20" s="1"/>
  <c r="U18" i="20"/>
  <c r="Q18" i="20"/>
  <c r="O18" i="20"/>
  <c r="M18" i="20"/>
  <c r="K18" i="20"/>
  <c r="I18" i="20"/>
  <c r="G18" i="20"/>
  <c r="U17" i="20"/>
  <c r="Q17" i="20"/>
  <c r="O17" i="20"/>
  <c r="K17" i="20"/>
  <c r="I17" i="20"/>
  <c r="G17" i="20"/>
  <c r="M17" i="20" s="1"/>
  <c r="U16" i="20"/>
  <c r="Q16" i="20"/>
  <c r="O16" i="20"/>
  <c r="M16" i="20"/>
  <c r="K16" i="20"/>
  <c r="I16" i="20"/>
  <c r="G16" i="20"/>
  <c r="U15" i="20"/>
  <c r="U14" i="20" s="1"/>
  <c r="Q15" i="20"/>
  <c r="O15" i="20"/>
  <c r="O14" i="20" s="1"/>
  <c r="K15" i="20"/>
  <c r="K14" i="20" s="1"/>
  <c r="I15" i="20"/>
  <c r="G15" i="20"/>
  <c r="G14" i="20" s="1"/>
  <c r="Q14" i="20"/>
  <c r="I14" i="20"/>
  <c r="U13" i="20"/>
  <c r="U12" i="20" s="1"/>
  <c r="Q13" i="20"/>
  <c r="O13" i="20"/>
  <c r="O12" i="20" s="1"/>
  <c r="K13" i="20"/>
  <c r="K12" i="20" s="1"/>
  <c r="I13" i="20"/>
  <c r="G13" i="20"/>
  <c r="M13" i="20" s="1"/>
  <c r="M12" i="20" s="1"/>
  <c r="Q12" i="20"/>
  <c r="I12" i="20"/>
  <c r="U11" i="20"/>
  <c r="U10" i="20" s="1"/>
  <c r="Q11" i="20"/>
  <c r="O11" i="20"/>
  <c r="O10" i="20" s="1"/>
  <c r="K11" i="20"/>
  <c r="K10" i="20" s="1"/>
  <c r="I11" i="20"/>
  <c r="G11" i="20"/>
  <c r="G10" i="20" s="1"/>
  <c r="Q10" i="20"/>
  <c r="I10" i="20"/>
  <c r="U9" i="20"/>
  <c r="U8" i="20" s="1"/>
  <c r="Q9" i="20"/>
  <c r="O9" i="20"/>
  <c r="O8" i="20" s="1"/>
  <c r="K9" i="20"/>
  <c r="K8" i="20" s="1"/>
  <c r="I9" i="20"/>
  <c r="G9" i="20"/>
  <c r="AD117" i="20" s="1"/>
  <c r="Q8" i="20"/>
  <c r="I8" i="20"/>
  <c r="G25" i="30" l="1"/>
  <c r="M103" i="20"/>
  <c r="M112" i="20"/>
  <c r="F36" i="23"/>
  <c r="M37" i="20"/>
  <c r="G8" i="20"/>
  <c r="M11" i="20"/>
  <c r="M10" i="20" s="1"/>
  <c r="G12" i="20"/>
  <c r="M15" i="20"/>
  <c r="M14" i="20" s="1"/>
  <c r="G56" i="20"/>
  <c r="M83" i="20"/>
  <c r="M82" i="20" s="1"/>
  <c r="G112" i="20"/>
  <c r="G95" i="20"/>
  <c r="G99" i="20"/>
  <c r="G103" i="20"/>
  <c r="I65" i="29" s="1"/>
  <c r="M9" i="20"/>
  <c r="M8" i="20" s="1"/>
  <c r="G26" i="30" l="1"/>
  <c r="G29" i="30" s="1"/>
  <c r="I20" i="29"/>
  <c r="I21" i="29" s="1"/>
  <c r="I67" i="29"/>
  <c r="G117" i="20"/>
  <c r="AC54" i="18"/>
  <c r="U52" i="18"/>
  <c r="U51" i="18" s="1"/>
  <c r="Q52" i="18"/>
  <c r="O52" i="18"/>
  <c r="O51" i="18" s="1"/>
  <c r="M52" i="18"/>
  <c r="M51" i="18" s="1"/>
  <c r="K52" i="18"/>
  <c r="K51" i="18" s="1"/>
  <c r="I52" i="18"/>
  <c r="G52" i="18"/>
  <c r="Q51" i="18"/>
  <c r="I51" i="18"/>
  <c r="G51" i="18"/>
  <c r="U50" i="18"/>
  <c r="Q50" i="18"/>
  <c r="Q48" i="18" s="1"/>
  <c r="O50" i="18"/>
  <c r="K50" i="18"/>
  <c r="I50" i="18"/>
  <c r="I48" i="18" s="1"/>
  <c r="G50" i="18"/>
  <c r="M50" i="18" s="1"/>
  <c r="U49" i="18"/>
  <c r="Q49" i="18"/>
  <c r="O49" i="18"/>
  <c r="O48" i="18" s="1"/>
  <c r="M49" i="18"/>
  <c r="M48" i="18" s="1"/>
  <c r="K49" i="18"/>
  <c r="I49" i="18"/>
  <c r="G49" i="18"/>
  <c r="G48" i="18" s="1"/>
  <c r="U48" i="18"/>
  <c r="K48" i="18"/>
  <c r="U47" i="18"/>
  <c r="Q47" i="18"/>
  <c r="O47" i="18"/>
  <c r="K47" i="18"/>
  <c r="I47" i="18"/>
  <c r="G47" i="18"/>
  <c r="M47" i="18" s="1"/>
  <c r="U46" i="18"/>
  <c r="Q46" i="18"/>
  <c r="Q44" i="18" s="1"/>
  <c r="O46" i="18"/>
  <c r="K46" i="18"/>
  <c r="I46" i="18"/>
  <c r="I44" i="18" s="1"/>
  <c r="G46" i="18"/>
  <c r="M46" i="18" s="1"/>
  <c r="U45" i="18"/>
  <c r="Q45" i="18"/>
  <c r="O45" i="18"/>
  <c r="O44" i="18" s="1"/>
  <c r="M45" i="18"/>
  <c r="K45" i="18"/>
  <c r="I45" i="18"/>
  <c r="G45" i="18"/>
  <c r="G44" i="18" s="1"/>
  <c r="U44" i="18"/>
  <c r="K44" i="18"/>
  <c r="U43" i="18"/>
  <c r="Q43" i="18"/>
  <c r="O43" i="18"/>
  <c r="K43" i="18"/>
  <c r="I43" i="18"/>
  <c r="G43" i="18"/>
  <c r="M43" i="18" s="1"/>
  <c r="U42" i="18"/>
  <c r="Q42" i="18"/>
  <c r="O42" i="18"/>
  <c r="K42" i="18"/>
  <c r="I42" i="18"/>
  <c r="G42" i="18"/>
  <c r="M42" i="18" s="1"/>
  <c r="U41" i="18"/>
  <c r="Q41" i="18"/>
  <c r="Q40" i="18" s="1"/>
  <c r="O41" i="18"/>
  <c r="O40" i="18" s="1"/>
  <c r="M41" i="18"/>
  <c r="M40" i="18" s="1"/>
  <c r="K41" i="18"/>
  <c r="I41" i="18"/>
  <c r="I40" i="18" s="1"/>
  <c r="G41" i="18"/>
  <c r="G40" i="18" s="1"/>
  <c r="U40" i="18"/>
  <c r="K40" i="18"/>
  <c r="U39" i="18"/>
  <c r="U38" i="18" s="1"/>
  <c r="Q39" i="18"/>
  <c r="Q38" i="18" s="1"/>
  <c r="O39" i="18"/>
  <c r="M39" i="18"/>
  <c r="M38" i="18" s="1"/>
  <c r="K39" i="18"/>
  <c r="K38" i="18" s="1"/>
  <c r="I39" i="18"/>
  <c r="I38" i="18" s="1"/>
  <c r="G39" i="18"/>
  <c r="O38" i="18"/>
  <c r="G38" i="18"/>
  <c r="U37" i="18"/>
  <c r="Q37" i="18"/>
  <c r="O37" i="18"/>
  <c r="M37" i="18"/>
  <c r="K37" i="18"/>
  <c r="I37" i="18"/>
  <c r="G37" i="18"/>
  <c r="U36" i="18"/>
  <c r="Q36" i="18"/>
  <c r="O36" i="18"/>
  <c r="M36" i="18"/>
  <c r="K36" i="18"/>
  <c r="I36" i="18"/>
  <c r="G36" i="18"/>
  <c r="U35" i="18"/>
  <c r="Q35" i="18"/>
  <c r="O35" i="18"/>
  <c r="K35" i="18"/>
  <c r="I35" i="18"/>
  <c r="G35" i="18"/>
  <c r="M35" i="18" s="1"/>
  <c r="U34" i="18"/>
  <c r="Q34" i="18"/>
  <c r="O34" i="18"/>
  <c r="K34" i="18"/>
  <c r="I34" i="18"/>
  <c r="G34" i="18"/>
  <c r="M34" i="18" s="1"/>
  <c r="U33" i="18"/>
  <c r="Q33" i="18"/>
  <c r="O33" i="18"/>
  <c r="M33" i="18"/>
  <c r="K33" i="18"/>
  <c r="I33" i="18"/>
  <c r="G33" i="18"/>
  <c r="U32" i="18"/>
  <c r="U31" i="18" s="1"/>
  <c r="Q32" i="18"/>
  <c r="O32" i="18"/>
  <c r="O31" i="18" s="1"/>
  <c r="M32" i="18"/>
  <c r="K32" i="18"/>
  <c r="K31" i="18" s="1"/>
  <c r="I32" i="18"/>
  <c r="G32" i="18"/>
  <c r="Q31" i="18"/>
  <c r="I31" i="18"/>
  <c r="U30" i="18"/>
  <c r="Q30" i="18"/>
  <c r="Q29" i="18" s="1"/>
  <c r="O30" i="18"/>
  <c r="O29" i="18" s="1"/>
  <c r="K30" i="18"/>
  <c r="I30" i="18"/>
  <c r="I29" i="18" s="1"/>
  <c r="G30" i="18"/>
  <c r="M30" i="18" s="1"/>
  <c r="M29" i="18" s="1"/>
  <c r="U29" i="18"/>
  <c r="K29" i="18"/>
  <c r="U28" i="18"/>
  <c r="Q28" i="18"/>
  <c r="O28" i="18"/>
  <c r="M28" i="18"/>
  <c r="K28" i="18"/>
  <c r="I28" i="18"/>
  <c r="G28" i="18"/>
  <c r="U27" i="18"/>
  <c r="Q27" i="18"/>
  <c r="O27" i="18"/>
  <c r="K27" i="18"/>
  <c r="I27" i="18"/>
  <c r="G27" i="18"/>
  <c r="M27" i="18" s="1"/>
  <c r="U26" i="18"/>
  <c r="Q26" i="18"/>
  <c r="O26" i="18"/>
  <c r="K26" i="18"/>
  <c r="I26" i="18"/>
  <c r="G26" i="18"/>
  <c r="M26" i="18" s="1"/>
  <c r="U25" i="18"/>
  <c r="Q25" i="18"/>
  <c r="O25" i="18"/>
  <c r="M25" i="18"/>
  <c r="K25" i="18"/>
  <c r="I25" i="18"/>
  <c r="G25" i="18"/>
  <c r="U24" i="18"/>
  <c r="Q24" i="18"/>
  <c r="O24" i="18"/>
  <c r="M24" i="18"/>
  <c r="K24" i="18"/>
  <c r="I24" i="18"/>
  <c r="G24" i="18"/>
  <c r="U23" i="18"/>
  <c r="Q23" i="18"/>
  <c r="O23" i="18"/>
  <c r="K23" i="18"/>
  <c r="I23" i="18"/>
  <c r="G23" i="18"/>
  <c r="M23" i="18" s="1"/>
  <c r="U22" i="18"/>
  <c r="Q22" i="18"/>
  <c r="O22" i="18"/>
  <c r="K22" i="18"/>
  <c r="I22" i="18"/>
  <c r="G22" i="18"/>
  <c r="M22" i="18" s="1"/>
  <c r="U21" i="18"/>
  <c r="Q21" i="18"/>
  <c r="O21" i="18"/>
  <c r="M21" i="18"/>
  <c r="K21" i="18"/>
  <c r="I21" i="18"/>
  <c r="G21" i="18"/>
  <c r="U20" i="18"/>
  <c r="Q20" i="18"/>
  <c r="O20" i="18"/>
  <c r="M20" i="18"/>
  <c r="K20" i="18"/>
  <c r="I20" i="18"/>
  <c r="G20" i="18"/>
  <c r="U19" i="18"/>
  <c r="Q19" i="18"/>
  <c r="O19" i="18"/>
  <c r="K19" i="18"/>
  <c r="I19" i="18"/>
  <c r="G19" i="18"/>
  <c r="M19" i="18" s="1"/>
  <c r="U18" i="18"/>
  <c r="Q18" i="18"/>
  <c r="O18" i="18"/>
  <c r="O10" i="18" s="1"/>
  <c r="K18" i="18"/>
  <c r="I18" i="18"/>
  <c r="G18" i="18"/>
  <c r="M18" i="18" s="1"/>
  <c r="U17" i="18"/>
  <c r="Q17" i="18"/>
  <c r="O17" i="18"/>
  <c r="M17" i="18"/>
  <c r="K17" i="18"/>
  <c r="I17" i="18"/>
  <c r="G17" i="18"/>
  <c r="U16" i="18"/>
  <c r="Q16" i="18"/>
  <c r="O16" i="18"/>
  <c r="M16" i="18"/>
  <c r="K16" i="18"/>
  <c r="I16" i="18"/>
  <c r="G16" i="18"/>
  <c r="U15" i="18"/>
  <c r="Q15" i="18"/>
  <c r="O15" i="18"/>
  <c r="K15" i="18"/>
  <c r="I15" i="18"/>
  <c r="G15" i="18"/>
  <c r="M15" i="18" s="1"/>
  <c r="U14" i="18"/>
  <c r="Q14" i="18"/>
  <c r="O14" i="18"/>
  <c r="K14" i="18"/>
  <c r="I14" i="18"/>
  <c r="G14" i="18"/>
  <c r="M14" i="18" s="1"/>
  <c r="U13" i="18"/>
  <c r="Q13" i="18"/>
  <c r="O13" i="18"/>
  <c r="M13" i="18"/>
  <c r="K13" i="18"/>
  <c r="I13" i="18"/>
  <c r="G13" i="18"/>
  <c r="U12" i="18"/>
  <c r="Q12" i="18"/>
  <c r="O12" i="18"/>
  <c r="M12" i="18"/>
  <c r="K12" i="18"/>
  <c r="I12" i="18"/>
  <c r="G12" i="18"/>
  <c r="U11" i="18"/>
  <c r="U10" i="18" s="1"/>
  <c r="Q11" i="18"/>
  <c r="Q10" i="18" s="1"/>
  <c r="O11" i="18"/>
  <c r="K11" i="18"/>
  <c r="K10" i="18" s="1"/>
  <c r="I11" i="18"/>
  <c r="I10" i="18" s="1"/>
  <c r="G11" i="18"/>
  <c r="M11" i="18" s="1"/>
  <c r="G10" i="18"/>
  <c r="U9" i="18"/>
  <c r="Q9" i="18"/>
  <c r="O9" i="18"/>
  <c r="O8" i="18" s="1"/>
  <c r="K9" i="18"/>
  <c r="I9" i="18"/>
  <c r="G9" i="18"/>
  <c r="U8" i="18"/>
  <c r="Q8" i="18"/>
  <c r="K8" i="18"/>
  <c r="I8" i="18"/>
  <c r="G25" i="29" l="1"/>
  <c r="AD54" i="18"/>
  <c r="G31" i="18"/>
  <c r="I53" i="28" s="1"/>
  <c r="M9" i="18"/>
  <c r="M8" i="18" s="1"/>
  <c r="M31" i="18"/>
  <c r="M44" i="18"/>
  <c r="M10" i="18"/>
  <c r="G29" i="18"/>
  <c r="G8" i="18"/>
  <c r="G54" i="18" s="1"/>
  <c r="G26" i="29" l="1"/>
  <c r="G29" i="29" s="1"/>
  <c r="I17" i="28"/>
  <c r="I21" i="28" s="1"/>
  <c r="G25" i="28" s="1"/>
  <c r="I59" i="28"/>
  <c r="G340" i="12"/>
  <c r="AC105" i="13"/>
  <c r="U103" i="13"/>
  <c r="Q103" i="13"/>
  <c r="O103" i="13"/>
  <c r="K103" i="13"/>
  <c r="I103" i="13"/>
  <c r="G103" i="13"/>
  <c r="M103" i="13" s="1"/>
  <c r="U102" i="13"/>
  <c r="Q102" i="13"/>
  <c r="Q100" i="13" s="1"/>
  <c r="O102" i="13"/>
  <c r="M102" i="13"/>
  <c r="K102" i="13"/>
  <c r="I102" i="13"/>
  <c r="I100" i="13" s="1"/>
  <c r="G102" i="13"/>
  <c r="U101" i="13"/>
  <c r="U100" i="13" s="1"/>
  <c r="Q101" i="13"/>
  <c r="O101" i="13"/>
  <c r="O100" i="13" s="1"/>
  <c r="K101" i="13"/>
  <c r="K100" i="13" s="1"/>
  <c r="I101" i="13"/>
  <c r="G101" i="13"/>
  <c r="M101" i="13" s="1"/>
  <c r="M100" i="13" s="1"/>
  <c r="U99" i="13"/>
  <c r="U97" i="13" s="1"/>
  <c r="Q99" i="13"/>
  <c r="O99" i="13"/>
  <c r="K99" i="13"/>
  <c r="K97" i="13" s="1"/>
  <c r="I99" i="13"/>
  <c r="G99" i="13"/>
  <c r="M99" i="13" s="1"/>
  <c r="U98" i="13"/>
  <c r="Q98" i="13"/>
  <c r="Q97" i="13" s="1"/>
  <c r="O98" i="13"/>
  <c r="M98" i="13"/>
  <c r="M97" i="13" s="1"/>
  <c r="K98" i="13"/>
  <c r="I98" i="13"/>
  <c r="I97" i="13" s="1"/>
  <c r="G98" i="13"/>
  <c r="O97" i="13"/>
  <c r="G97" i="13"/>
  <c r="U96" i="13"/>
  <c r="Q96" i="13"/>
  <c r="O96" i="13"/>
  <c r="M96" i="13"/>
  <c r="K96" i="13"/>
  <c r="I96" i="13"/>
  <c r="G96" i="13"/>
  <c r="U95" i="13"/>
  <c r="U94" i="13" s="1"/>
  <c r="Q95" i="13"/>
  <c r="O95" i="13"/>
  <c r="O94" i="13" s="1"/>
  <c r="K95" i="13"/>
  <c r="K94" i="13" s="1"/>
  <c r="I95" i="13"/>
  <c r="G95" i="13"/>
  <c r="G94" i="13" s="1"/>
  <c r="Q94" i="13"/>
  <c r="I94" i="13"/>
  <c r="U93" i="13"/>
  <c r="Q93" i="13"/>
  <c r="O93" i="13"/>
  <c r="K93" i="13"/>
  <c r="I93" i="13"/>
  <c r="G93" i="13"/>
  <c r="M93" i="13" s="1"/>
  <c r="U92" i="13"/>
  <c r="Q92" i="13"/>
  <c r="O92" i="13"/>
  <c r="M92" i="13"/>
  <c r="K92" i="13"/>
  <c r="I92" i="13"/>
  <c r="G92" i="13"/>
  <c r="U91" i="13"/>
  <c r="Q91" i="13"/>
  <c r="O91" i="13"/>
  <c r="K91" i="13"/>
  <c r="I91" i="13"/>
  <c r="G91" i="13"/>
  <c r="M91" i="13" s="1"/>
  <c r="U90" i="13"/>
  <c r="Q90" i="13"/>
  <c r="O90" i="13"/>
  <c r="M90" i="13"/>
  <c r="K90" i="13"/>
  <c r="I90" i="13"/>
  <c r="G90" i="13"/>
  <c r="U89" i="13"/>
  <c r="Q89" i="13"/>
  <c r="O89" i="13"/>
  <c r="O87" i="13" s="1"/>
  <c r="K89" i="13"/>
  <c r="I89" i="13"/>
  <c r="G89" i="13"/>
  <c r="M89" i="13" s="1"/>
  <c r="U88" i="13"/>
  <c r="Q88" i="13"/>
  <c r="Q87" i="13" s="1"/>
  <c r="O88" i="13"/>
  <c r="M88" i="13"/>
  <c r="K88" i="13"/>
  <c r="I88" i="13"/>
  <c r="I87" i="13" s="1"/>
  <c r="G88" i="13"/>
  <c r="U87" i="13"/>
  <c r="K87" i="13"/>
  <c r="U86" i="13"/>
  <c r="Q86" i="13"/>
  <c r="O86" i="13"/>
  <c r="M86" i="13"/>
  <c r="K86" i="13"/>
  <c r="I86" i="13"/>
  <c r="G86" i="13"/>
  <c r="U85" i="13"/>
  <c r="Q85" i="13"/>
  <c r="O85" i="13"/>
  <c r="K85" i="13"/>
  <c r="I85" i="13"/>
  <c r="G85" i="13"/>
  <c r="M85" i="13" s="1"/>
  <c r="U84" i="13"/>
  <c r="Q84" i="13"/>
  <c r="O84" i="13"/>
  <c r="M84" i="13"/>
  <c r="K84" i="13"/>
  <c r="I84" i="13"/>
  <c r="G84" i="13"/>
  <c r="U83" i="13"/>
  <c r="Q83" i="13"/>
  <c r="O83" i="13"/>
  <c r="K83" i="13"/>
  <c r="I83" i="13"/>
  <c r="G83" i="13"/>
  <c r="M83" i="13" s="1"/>
  <c r="U82" i="13"/>
  <c r="Q82" i="13"/>
  <c r="O82" i="13"/>
  <c r="M82" i="13"/>
  <c r="K82" i="13"/>
  <c r="I82" i="13"/>
  <c r="G82" i="13"/>
  <c r="U81" i="13"/>
  <c r="Q81" i="13"/>
  <c r="O81" i="13"/>
  <c r="K81" i="13"/>
  <c r="I81" i="13"/>
  <c r="G81" i="13"/>
  <c r="M81" i="13" s="1"/>
  <c r="U80" i="13"/>
  <c r="Q80" i="13"/>
  <c r="O80" i="13"/>
  <c r="M80" i="13"/>
  <c r="K80" i="13"/>
  <c r="I80" i="13"/>
  <c r="G80" i="13"/>
  <c r="U79" i="13"/>
  <c r="Q79" i="13"/>
  <c r="O79" i="13"/>
  <c r="K79" i="13"/>
  <c r="I79" i="13"/>
  <c r="G79" i="13"/>
  <c r="M79" i="13" s="1"/>
  <c r="U78" i="13"/>
  <c r="Q78" i="13"/>
  <c r="O78" i="13"/>
  <c r="M78" i="13"/>
  <c r="K78" i="13"/>
  <c r="I78" i="13"/>
  <c r="G78" i="13"/>
  <c r="U77" i="13"/>
  <c r="Q77" i="13"/>
  <c r="O77" i="13"/>
  <c r="K77" i="13"/>
  <c r="I77" i="13"/>
  <c r="G77" i="13"/>
  <c r="M77" i="13" s="1"/>
  <c r="U76" i="13"/>
  <c r="Q76" i="13"/>
  <c r="O76" i="13"/>
  <c r="M76" i="13"/>
  <c r="K76" i="13"/>
  <c r="I76" i="13"/>
  <c r="G76" i="13"/>
  <c r="U75" i="13"/>
  <c r="Q75" i="13"/>
  <c r="O75" i="13"/>
  <c r="K75" i="13"/>
  <c r="I75" i="13"/>
  <c r="G75" i="13"/>
  <c r="M75" i="13" s="1"/>
  <c r="U74" i="13"/>
  <c r="Q74" i="13"/>
  <c r="O74" i="13"/>
  <c r="M74" i="13"/>
  <c r="K74" i="13"/>
  <c r="I74" i="13"/>
  <c r="G74" i="13"/>
  <c r="U73" i="13"/>
  <c r="Q73" i="13"/>
  <c r="O73" i="13"/>
  <c r="K73" i="13"/>
  <c r="I73" i="13"/>
  <c r="G73" i="13"/>
  <c r="M73" i="13" s="1"/>
  <c r="U72" i="13"/>
  <c r="Q72" i="13"/>
  <c r="O72" i="13"/>
  <c r="M72" i="13"/>
  <c r="K72" i="13"/>
  <c r="I72" i="13"/>
  <c r="G72" i="13"/>
  <c r="U71" i="13"/>
  <c r="Q71" i="13"/>
  <c r="O71" i="13"/>
  <c r="K71" i="13"/>
  <c r="I71" i="13"/>
  <c r="G71" i="13"/>
  <c r="M71" i="13" s="1"/>
  <c r="U70" i="13"/>
  <c r="Q70" i="13"/>
  <c r="O70" i="13"/>
  <c r="M70" i="13"/>
  <c r="K70" i="13"/>
  <c r="I70" i="13"/>
  <c r="G70" i="13"/>
  <c r="U69" i="13"/>
  <c r="Q69" i="13"/>
  <c r="O69" i="13"/>
  <c r="K69" i="13"/>
  <c r="I69" i="13"/>
  <c r="G69" i="13"/>
  <c r="M69" i="13" s="1"/>
  <c r="U68" i="13"/>
  <c r="Q68" i="13"/>
  <c r="O68" i="13"/>
  <c r="K68" i="13"/>
  <c r="I68" i="13"/>
  <c r="G68" i="13"/>
  <c r="M68" i="13" s="1"/>
  <c r="U67" i="13"/>
  <c r="Q67" i="13"/>
  <c r="O67" i="13"/>
  <c r="K67" i="13"/>
  <c r="I67" i="13"/>
  <c r="G67" i="13"/>
  <c r="M67" i="13" s="1"/>
  <c r="U66" i="13"/>
  <c r="Q66" i="13"/>
  <c r="O66" i="13"/>
  <c r="M66" i="13"/>
  <c r="K66" i="13"/>
  <c r="I66" i="13"/>
  <c r="G66" i="13"/>
  <c r="U65" i="13"/>
  <c r="Q65" i="13"/>
  <c r="O65" i="13"/>
  <c r="K65" i="13"/>
  <c r="I65" i="13"/>
  <c r="G65" i="13"/>
  <c r="M65" i="13" s="1"/>
  <c r="U64" i="13"/>
  <c r="Q64" i="13"/>
  <c r="O64" i="13"/>
  <c r="M64" i="13"/>
  <c r="K64" i="13"/>
  <c r="I64" i="13"/>
  <c r="G64" i="13"/>
  <c r="U63" i="13"/>
  <c r="Q63" i="13"/>
  <c r="O63" i="13"/>
  <c r="K63" i="13"/>
  <c r="I63" i="13"/>
  <c r="G63" i="13"/>
  <c r="M63" i="13" s="1"/>
  <c r="U62" i="13"/>
  <c r="Q62" i="13"/>
  <c r="O62" i="13"/>
  <c r="M62" i="13"/>
  <c r="K62" i="13"/>
  <c r="I62" i="13"/>
  <c r="G62" i="13"/>
  <c r="U61" i="13"/>
  <c r="Q61" i="13"/>
  <c r="O61" i="13"/>
  <c r="K61" i="13"/>
  <c r="I61" i="13"/>
  <c r="G61" i="13"/>
  <c r="M61" i="13" s="1"/>
  <c r="U60" i="13"/>
  <c r="Q60" i="13"/>
  <c r="O60" i="13"/>
  <c r="M60" i="13"/>
  <c r="K60" i="13"/>
  <c r="I60" i="13"/>
  <c r="G60" i="13"/>
  <c r="U59" i="13"/>
  <c r="Q59" i="13"/>
  <c r="O59" i="13"/>
  <c r="K59" i="13"/>
  <c r="I59" i="13"/>
  <c r="G59" i="13"/>
  <c r="M59" i="13" s="1"/>
  <c r="U58" i="13"/>
  <c r="Q58" i="13"/>
  <c r="Q56" i="13" s="1"/>
  <c r="O58" i="13"/>
  <c r="M58" i="13"/>
  <c r="K58" i="13"/>
  <c r="I58" i="13"/>
  <c r="I56" i="13" s="1"/>
  <c r="G58" i="13"/>
  <c r="U57" i="13"/>
  <c r="U56" i="13" s="1"/>
  <c r="Q57" i="13"/>
  <c r="O57" i="13"/>
  <c r="O56" i="13" s="1"/>
  <c r="K57" i="13"/>
  <c r="K56" i="13" s="1"/>
  <c r="I57" i="13"/>
  <c r="G57" i="13"/>
  <c r="M57" i="13" s="1"/>
  <c r="U55" i="13"/>
  <c r="Q55" i="13"/>
  <c r="O55" i="13"/>
  <c r="K55" i="13"/>
  <c r="I55" i="13"/>
  <c r="G55" i="13"/>
  <c r="M55" i="13" s="1"/>
  <c r="U54" i="13"/>
  <c r="Q54" i="13"/>
  <c r="O54" i="13"/>
  <c r="M54" i="13"/>
  <c r="K54" i="13"/>
  <c r="I54" i="13"/>
  <c r="G54" i="13"/>
  <c r="U53" i="13"/>
  <c r="Q53" i="13"/>
  <c r="O53" i="13"/>
  <c r="K53" i="13"/>
  <c r="I53" i="13"/>
  <c r="G53" i="13"/>
  <c r="M53" i="13" s="1"/>
  <c r="U52" i="13"/>
  <c r="Q52" i="13"/>
  <c r="O52" i="13"/>
  <c r="M52" i="13"/>
  <c r="K52" i="13"/>
  <c r="I52" i="13"/>
  <c r="G52" i="13"/>
  <c r="U51" i="13"/>
  <c r="Q51" i="13"/>
  <c r="O51" i="13"/>
  <c r="K51" i="13"/>
  <c r="I51" i="13"/>
  <c r="G51" i="13"/>
  <c r="M51" i="13" s="1"/>
  <c r="U50" i="13"/>
  <c r="Q50" i="13"/>
  <c r="O50" i="13"/>
  <c r="M50" i="13"/>
  <c r="K50" i="13"/>
  <c r="I50" i="13"/>
  <c r="G50" i="13"/>
  <c r="U49" i="13"/>
  <c r="Q49" i="13"/>
  <c r="O49" i="13"/>
  <c r="K49" i="13"/>
  <c r="I49" i="13"/>
  <c r="G49" i="13"/>
  <c r="M49" i="13" s="1"/>
  <c r="U48" i="13"/>
  <c r="Q48" i="13"/>
  <c r="O48" i="13"/>
  <c r="M48" i="13"/>
  <c r="K48" i="13"/>
  <c r="I48" i="13"/>
  <c r="G48" i="13"/>
  <c r="U47" i="13"/>
  <c r="Q47" i="13"/>
  <c r="O47" i="13"/>
  <c r="K47" i="13"/>
  <c r="I47" i="13"/>
  <c r="G47" i="13"/>
  <c r="M47" i="13" s="1"/>
  <c r="U46" i="13"/>
  <c r="Q46" i="13"/>
  <c r="O46" i="13"/>
  <c r="M46" i="13"/>
  <c r="K46" i="13"/>
  <c r="I46" i="13"/>
  <c r="G46" i="13"/>
  <c r="U45" i="13"/>
  <c r="Q45" i="13"/>
  <c r="O45" i="13"/>
  <c r="K45" i="13"/>
  <c r="I45" i="13"/>
  <c r="G45" i="13"/>
  <c r="M45" i="13" s="1"/>
  <c r="U44" i="13"/>
  <c r="Q44" i="13"/>
  <c r="O44" i="13"/>
  <c r="M44" i="13"/>
  <c r="K44" i="13"/>
  <c r="I44" i="13"/>
  <c r="G44" i="13"/>
  <c r="U43" i="13"/>
  <c r="Q43" i="13"/>
  <c r="O43" i="13"/>
  <c r="K43" i="13"/>
  <c r="I43" i="13"/>
  <c r="G43" i="13"/>
  <c r="M43" i="13" s="1"/>
  <c r="U42" i="13"/>
  <c r="Q42" i="13"/>
  <c r="O42" i="13"/>
  <c r="M42" i="13"/>
  <c r="K42" i="13"/>
  <c r="I42" i="13"/>
  <c r="G42" i="13"/>
  <c r="U41" i="13"/>
  <c r="Q41" i="13"/>
  <c r="O41" i="13"/>
  <c r="K41" i="13"/>
  <c r="I41" i="13"/>
  <c r="G41" i="13"/>
  <c r="M41" i="13" s="1"/>
  <c r="U40" i="13"/>
  <c r="Q40" i="13"/>
  <c r="O40" i="13"/>
  <c r="M40" i="13"/>
  <c r="K40" i="13"/>
  <c r="I40" i="13"/>
  <c r="G40" i="13"/>
  <c r="U39" i="13"/>
  <c r="U38" i="13" s="1"/>
  <c r="Q39" i="13"/>
  <c r="O39" i="13"/>
  <c r="O38" i="13" s="1"/>
  <c r="K39" i="13"/>
  <c r="K38" i="13" s="1"/>
  <c r="I39" i="13"/>
  <c r="G39" i="13"/>
  <c r="G38" i="13" s="1"/>
  <c r="Q38" i="13"/>
  <c r="I38" i="13"/>
  <c r="U37" i="13"/>
  <c r="Q37" i="13"/>
  <c r="O37" i="13"/>
  <c r="K37" i="13"/>
  <c r="I37" i="13"/>
  <c r="G37" i="13"/>
  <c r="M37" i="13" s="1"/>
  <c r="U36" i="13"/>
  <c r="Q36" i="13"/>
  <c r="O36" i="13"/>
  <c r="M36" i="13"/>
  <c r="K36" i="13"/>
  <c r="I36" i="13"/>
  <c r="G36" i="13"/>
  <c r="U35" i="13"/>
  <c r="Q35" i="13"/>
  <c r="O35" i="13"/>
  <c r="K35" i="13"/>
  <c r="I35" i="13"/>
  <c r="G35" i="13"/>
  <c r="M35" i="13" s="1"/>
  <c r="U34" i="13"/>
  <c r="Q34" i="13"/>
  <c r="O34" i="13"/>
  <c r="M34" i="13"/>
  <c r="K34" i="13"/>
  <c r="I34" i="13"/>
  <c r="G34" i="13"/>
  <c r="U33" i="13"/>
  <c r="Q33" i="13"/>
  <c r="O33" i="13"/>
  <c r="K33" i="13"/>
  <c r="I33" i="13"/>
  <c r="G33" i="13"/>
  <c r="M33" i="13" s="1"/>
  <c r="U32" i="13"/>
  <c r="Q32" i="13"/>
  <c r="O32" i="13"/>
  <c r="M32" i="13"/>
  <c r="K32" i="13"/>
  <c r="I32" i="13"/>
  <c r="G32" i="13"/>
  <c r="U31" i="13"/>
  <c r="Q31" i="13"/>
  <c r="O31" i="13"/>
  <c r="K31" i="13"/>
  <c r="I31" i="13"/>
  <c r="G31" i="13"/>
  <c r="M31" i="13" s="1"/>
  <c r="U30" i="13"/>
  <c r="Q30" i="13"/>
  <c r="O30" i="13"/>
  <c r="M30" i="13"/>
  <c r="K30" i="13"/>
  <c r="I30" i="13"/>
  <c r="G30" i="13"/>
  <c r="U29" i="13"/>
  <c r="Q29" i="13"/>
  <c r="O29" i="13"/>
  <c r="K29" i="13"/>
  <c r="I29" i="13"/>
  <c r="G29" i="13"/>
  <c r="M29" i="13" s="1"/>
  <c r="U28" i="13"/>
  <c r="Q28" i="13"/>
  <c r="O28" i="13"/>
  <c r="M28" i="13"/>
  <c r="K28" i="13"/>
  <c r="I28" i="13"/>
  <c r="G28" i="13"/>
  <c r="U27" i="13"/>
  <c r="Q27" i="13"/>
  <c r="O27" i="13"/>
  <c r="K27" i="13"/>
  <c r="I27" i="13"/>
  <c r="G27" i="13"/>
  <c r="M27" i="13" s="1"/>
  <c r="U26" i="13"/>
  <c r="Q26" i="13"/>
  <c r="O26" i="13"/>
  <c r="M26" i="13"/>
  <c r="K26" i="13"/>
  <c r="I26" i="13"/>
  <c r="G26" i="13"/>
  <c r="U25" i="13"/>
  <c r="Q25" i="13"/>
  <c r="O25" i="13"/>
  <c r="K25" i="13"/>
  <c r="I25" i="13"/>
  <c r="G25" i="13"/>
  <c r="M25" i="13" s="1"/>
  <c r="U24" i="13"/>
  <c r="Q24" i="13"/>
  <c r="O24" i="13"/>
  <c r="M24" i="13"/>
  <c r="K24" i="13"/>
  <c r="I24" i="13"/>
  <c r="G24" i="13"/>
  <c r="U23" i="13"/>
  <c r="Q23" i="13"/>
  <c r="O23" i="13"/>
  <c r="K23" i="13"/>
  <c r="I23" i="13"/>
  <c r="G23" i="13"/>
  <c r="M23" i="13" s="1"/>
  <c r="U22" i="13"/>
  <c r="Q22" i="13"/>
  <c r="O22" i="13"/>
  <c r="M22" i="13"/>
  <c r="K22" i="13"/>
  <c r="I22" i="13"/>
  <c r="G22" i="13"/>
  <c r="U21" i="13"/>
  <c r="Q21" i="13"/>
  <c r="O21" i="13"/>
  <c r="K21" i="13"/>
  <c r="I21" i="13"/>
  <c r="G21" i="13"/>
  <c r="M21" i="13" s="1"/>
  <c r="U20" i="13"/>
  <c r="Q20" i="13"/>
  <c r="O20" i="13"/>
  <c r="M20" i="13"/>
  <c r="K20" i="13"/>
  <c r="I20" i="13"/>
  <c r="G20" i="13"/>
  <c r="U19" i="13"/>
  <c r="U18" i="13" s="1"/>
  <c r="Q19" i="13"/>
  <c r="O19" i="13"/>
  <c r="O18" i="13" s="1"/>
  <c r="K19" i="13"/>
  <c r="K18" i="13" s="1"/>
  <c r="I19" i="13"/>
  <c r="G19" i="13"/>
  <c r="G18" i="13" s="1"/>
  <c r="Q18" i="13"/>
  <c r="I18" i="13"/>
  <c r="U17" i="13"/>
  <c r="Q17" i="13"/>
  <c r="O17" i="13"/>
  <c r="K17" i="13"/>
  <c r="I17" i="13"/>
  <c r="G17" i="13"/>
  <c r="M17" i="13" s="1"/>
  <c r="U16" i="13"/>
  <c r="Q16" i="13"/>
  <c r="O16" i="13"/>
  <c r="M16" i="13"/>
  <c r="K16" i="13"/>
  <c r="I16" i="13"/>
  <c r="G16" i="13"/>
  <c r="U15" i="13"/>
  <c r="U14" i="13" s="1"/>
  <c r="Q15" i="13"/>
  <c r="O15" i="13"/>
  <c r="O14" i="13" s="1"/>
  <c r="K15" i="13"/>
  <c r="K14" i="13" s="1"/>
  <c r="I15" i="13"/>
  <c r="G15" i="13"/>
  <c r="G14" i="13" s="1"/>
  <c r="Q14" i="13"/>
  <c r="I14" i="13"/>
  <c r="U13" i="13"/>
  <c r="Q13" i="13"/>
  <c r="O13" i="13"/>
  <c r="K13" i="13"/>
  <c r="I13" i="13"/>
  <c r="G13" i="13"/>
  <c r="M13" i="13" s="1"/>
  <c r="U12" i="13"/>
  <c r="Q12" i="13"/>
  <c r="O12" i="13"/>
  <c r="M12" i="13"/>
  <c r="K12" i="13"/>
  <c r="I12" i="13"/>
  <c r="G12" i="13"/>
  <c r="U11" i="13"/>
  <c r="U10" i="13" s="1"/>
  <c r="Q11" i="13"/>
  <c r="O11" i="13"/>
  <c r="O10" i="13" s="1"/>
  <c r="K11" i="13"/>
  <c r="K10" i="13" s="1"/>
  <c r="I11" i="13"/>
  <c r="G11" i="13"/>
  <c r="G10" i="13" s="1"/>
  <c r="Q10" i="13"/>
  <c r="I10" i="13"/>
  <c r="U9" i="13"/>
  <c r="U8" i="13" s="1"/>
  <c r="Q9" i="13"/>
  <c r="O9" i="13"/>
  <c r="O8" i="13" s="1"/>
  <c r="K9" i="13"/>
  <c r="K8" i="13" s="1"/>
  <c r="I9" i="13"/>
  <c r="G9" i="13"/>
  <c r="AD105" i="13" s="1"/>
  <c r="Q8" i="13"/>
  <c r="I8" i="13"/>
  <c r="G26" i="28" l="1"/>
  <c r="G29" i="28"/>
  <c r="M56" i="13"/>
  <c r="M87" i="13"/>
  <c r="G8" i="13"/>
  <c r="M11" i="13"/>
  <c r="M10" i="13" s="1"/>
  <c r="M15" i="13"/>
  <c r="M14" i="13" s="1"/>
  <c r="M19" i="13"/>
  <c r="M18" i="13" s="1"/>
  <c r="M39" i="13"/>
  <c r="M38" i="13" s="1"/>
  <c r="G56" i="13"/>
  <c r="I56" i="27" s="1"/>
  <c r="M95" i="13"/>
  <c r="M94" i="13" s="1"/>
  <c r="G100" i="13"/>
  <c r="G87" i="13"/>
  <c r="M9" i="13"/>
  <c r="M8" i="13" s="1"/>
  <c r="AC368" i="12"/>
  <c r="F39" i="1" s="1"/>
  <c r="F40" i="1" s="1"/>
  <c r="G23" i="1" s="1"/>
  <c r="G9" i="12"/>
  <c r="I9" i="12"/>
  <c r="K9" i="12"/>
  <c r="O9" i="12"/>
  <c r="Q9" i="12"/>
  <c r="U9" i="12"/>
  <c r="G10" i="12"/>
  <c r="M10" i="12" s="1"/>
  <c r="I10" i="12"/>
  <c r="K10" i="12"/>
  <c r="O10" i="12"/>
  <c r="Q10" i="12"/>
  <c r="U10" i="12"/>
  <c r="G12" i="12"/>
  <c r="M12" i="12" s="1"/>
  <c r="I12" i="12"/>
  <c r="K12" i="12"/>
  <c r="O12" i="12"/>
  <c r="Q12" i="12"/>
  <c r="U12" i="12"/>
  <c r="G15" i="12"/>
  <c r="M15" i="12" s="1"/>
  <c r="I15" i="12"/>
  <c r="K15" i="12"/>
  <c r="O15" i="12"/>
  <c r="Q15" i="12"/>
  <c r="U15" i="12"/>
  <c r="G17" i="12"/>
  <c r="M17" i="12" s="1"/>
  <c r="I17" i="12"/>
  <c r="K17" i="12"/>
  <c r="O17" i="12"/>
  <c r="Q17" i="12"/>
  <c r="U17" i="12"/>
  <c r="G21" i="12"/>
  <c r="M21" i="12" s="1"/>
  <c r="I21" i="12"/>
  <c r="K21" i="12"/>
  <c r="O21" i="12"/>
  <c r="Q21" i="12"/>
  <c r="U21" i="12"/>
  <c r="G22" i="12"/>
  <c r="M22" i="12" s="1"/>
  <c r="I22" i="12"/>
  <c r="K22" i="12"/>
  <c r="O22" i="12"/>
  <c r="Q22" i="12"/>
  <c r="U22" i="12"/>
  <c r="G23" i="12"/>
  <c r="M23" i="12" s="1"/>
  <c r="I23" i="12"/>
  <c r="K23" i="12"/>
  <c r="O23" i="12"/>
  <c r="Q23" i="12"/>
  <c r="U23" i="12"/>
  <c r="G25" i="12"/>
  <c r="M25" i="12" s="1"/>
  <c r="I25" i="12"/>
  <c r="K25" i="12"/>
  <c r="O25" i="12"/>
  <c r="Q25" i="12"/>
  <c r="U25" i="12"/>
  <c r="G28" i="12"/>
  <c r="I28" i="12"/>
  <c r="I27" i="12" s="1"/>
  <c r="K28" i="12"/>
  <c r="K27" i="12" s="1"/>
  <c r="O28" i="12"/>
  <c r="O27" i="12" s="1"/>
  <c r="Q28" i="12"/>
  <c r="Q27" i="12" s="1"/>
  <c r="U28" i="12"/>
  <c r="U27" i="12" s="1"/>
  <c r="G31" i="12"/>
  <c r="I31" i="12"/>
  <c r="K31" i="12"/>
  <c r="O31" i="12"/>
  <c r="Q31" i="12"/>
  <c r="U31" i="12"/>
  <c r="G35" i="12"/>
  <c r="M35" i="12" s="1"/>
  <c r="I35" i="12"/>
  <c r="K35" i="12"/>
  <c r="O35" i="12"/>
  <c r="Q35" i="12"/>
  <c r="U35" i="12"/>
  <c r="G42" i="12"/>
  <c r="M42" i="12" s="1"/>
  <c r="I42" i="12"/>
  <c r="K42" i="12"/>
  <c r="O42" i="12"/>
  <c r="Q42" i="12"/>
  <c r="U42" i="12"/>
  <c r="G43" i="12"/>
  <c r="M43" i="12" s="1"/>
  <c r="I43" i="12"/>
  <c r="K43" i="12"/>
  <c r="O43" i="12"/>
  <c r="Q43" i="12"/>
  <c r="U43" i="12"/>
  <c r="G46" i="12"/>
  <c r="M46" i="12" s="1"/>
  <c r="I46" i="12"/>
  <c r="K46" i="12"/>
  <c r="O46" i="12"/>
  <c r="Q46" i="12"/>
  <c r="U46" i="12"/>
  <c r="G48" i="12"/>
  <c r="M48" i="12" s="1"/>
  <c r="I48" i="12"/>
  <c r="K48" i="12"/>
  <c r="O48" i="12"/>
  <c r="Q48" i="12"/>
  <c r="U48" i="12"/>
  <c r="G53" i="12"/>
  <c r="M53" i="12" s="1"/>
  <c r="I53" i="12"/>
  <c r="K53" i="12"/>
  <c r="O53" i="12"/>
  <c r="Q53" i="12"/>
  <c r="U53" i="12"/>
  <c r="G59" i="12"/>
  <c r="M59" i="12" s="1"/>
  <c r="I59" i="12"/>
  <c r="K59" i="12"/>
  <c r="O59" i="12"/>
  <c r="Q59" i="12"/>
  <c r="U59" i="12"/>
  <c r="G67" i="12"/>
  <c r="M67" i="12" s="1"/>
  <c r="I67" i="12"/>
  <c r="K67" i="12"/>
  <c r="O67" i="12"/>
  <c r="Q67" i="12"/>
  <c r="U67" i="12"/>
  <c r="G69" i="12"/>
  <c r="M69" i="12" s="1"/>
  <c r="I69" i="12"/>
  <c r="K69" i="12"/>
  <c r="O69" i="12"/>
  <c r="Q69" i="12"/>
  <c r="U69" i="12"/>
  <c r="G72" i="12"/>
  <c r="M72" i="12" s="1"/>
  <c r="I72" i="12"/>
  <c r="K72" i="12"/>
  <c r="O72" i="12"/>
  <c r="Q72" i="12"/>
  <c r="U72" i="12"/>
  <c r="G73" i="12"/>
  <c r="M73" i="12" s="1"/>
  <c r="I73" i="12"/>
  <c r="K73" i="12"/>
  <c r="O73" i="12"/>
  <c r="Q73" i="12"/>
  <c r="U73" i="12"/>
  <c r="G75" i="12"/>
  <c r="M75" i="12" s="1"/>
  <c r="I75" i="12"/>
  <c r="K75" i="12"/>
  <c r="O75" i="12"/>
  <c r="Q75" i="12"/>
  <c r="U75" i="12"/>
  <c r="G79" i="12"/>
  <c r="M79" i="12" s="1"/>
  <c r="I79" i="12"/>
  <c r="K79" i="12"/>
  <c r="O79" i="12"/>
  <c r="Q79" i="12"/>
  <c r="U79" i="12"/>
  <c r="G82" i="12"/>
  <c r="M82" i="12" s="1"/>
  <c r="I82" i="12"/>
  <c r="K82" i="12"/>
  <c r="O82" i="12"/>
  <c r="Q82" i="12"/>
  <c r="U82" i="12"/>
  <c r="G84" i="12"/>
  <c r="M84" i="12" s="1"/>
  <c r="I84" i="12"/>
  <c r="K84" i="12"/>
  <c r="O84" i="12"/>
  <c r="Q84" i="12"/>
  <c r="U84" i="12"/>
  <c r="G86" i="12"/>
  <c r="M86" i="12" s="1"/>
  <c r="I86" i="12"/>
  <c r="K86" i="12"/>
  <c r="O86" i="12"/>
  <c r="Q86" i="12"/>
  <c r="U86" i="12"/>
  <c r="G89" i="12"/>
  <c r="I89" i="12"/>
  <c r="K89" i="12"/>
  <c r="O89" i="12"/>
  <c r="Q89" i="12"/>
  <c r="U89" i="12"/>
  <c r="G93" i="12"/>
  <c r="M93" i="12" s="1"/>
  <c r="I93" i="12"/>
  <c r="K93" i="12"/>
  <c r="O93" i="12"/>
  <c r="Q93" i="12"/>
  <c r="U93" i="12"/>
  <c r="G97" i="12"/>
  <c r="M97" i="12" s="1"/>
  <c r="I97" i="12"/>
  <c r="K97" i="12"/>
  <c r="O97" i="12"/>
  <c r="Q97" i="12"/>
  <c r="U97" i="12"/>
  <c r="G100" i="12"/>
  <c r="M100" i="12" s="1"/>
  <c r="I100" i="12"/>
  <c r="K100" i="12"/>
  <c r="O100" i="12"/>
  <c r="Q100" i="12"/>
  <c r="U100" i="12"/>
  <c r="G102" i="12"/>
  <c r="M102" i="12" s="1"/>
  <c r="I102" i="12"/>
  <c r="K102" i="12"/>
  <c r="O102" i="12"/>
  <c r="Q102" i="12"/>
  <c r="U102" i="12"/>
  <c r="G103" i="12"/>
  <c r="M103" i="12" s="1"/>
  <c r="I103" i="12"/>
  <c r="K103" i="12"/>
  <c r="O103" i="12"/>
  <c r="Q103" i="12"/>
  <c r="U103" i="12"/>
  <c r="G107" i="12"/>
  <c r="M107" i="12" s="1"/>
  <c r="I107" i="12"/>
  <c r="K107" i="12"/>
  <c r="O107" i="12"/>
  <c r="Q107" i="12"/>
  <c r="U107" i="12"/>
  <c r="G114" i="12"/>
  <c r="M114" i="12" s="1"/>
  <c r="I114" i="12"/>
  <c r="K114" i="12"/>
  <c r="O114" i="12"/>
  <c r="Q114" i="12"/>
  <c r="U114" i="12"/>
  <c r="G119" i="12"/>
  <c r="M119" i="12" s="1"/>
  <c r="I119" i="12"/>
  <c r="K119" i="12"/>
  <c r="O119" i="12"/>
  <c r="Q119" i="12"/>
  <c r="U119" i="12"/>
  <c r="G120" i="12"/>
  <c r="M120" i="12" s="1"/>
  <c r="I120" i="12"/>
  <c r="K120" i="12"/>
  <c r="O120" i="12"/>
  <c r="Q120" i="12"/>
  <c r="U120" i="12"/>
  <c r="G122" i="12"/>
  <c r="M122" i="12" s="1"/>
  <c r="I122" i="12"/>
  <c r="K122" i="12"/>
  <c r="O122" i="12"/>
  <c r="Q122" i="12"/>
  <c r="U122" i="12"/>
  <c r="G123" i="12"/>
  <c r="M123" i="12" s="1"/>
  <c r="I123" i="12"/>
  <c r="K123" i="12"/>
  <c r="O123" i="12"/>
  <c r="Q123" i="12"/>
  <c r="U123" i="12"/>
  <c r="G125" i="12"/>
  <c r="M125" i="12" s="1"/>
  <c r="I125" i="12"/>
  <c r="K125" i="12"/>
  <c r="O125" i="12"/>
  <c r="Q125" i="12"/>
  <c r="U125" i="12"/>
  <c r="G126" i="12"/>
  <c r="M126" i="12" s="1"/>
  <c r="I126" i="12"/>
  <c r="K126" i="12"/>
  <c r="O126" i="12"/>
  <c r="Q126" i="12"/>
  <c r="U126" i="12"/>
  <c r="G129" i="12"/>
  <c r="M129" i="12" s="1"/>
  <c r="I129" i="12"/>
  <c r="K129" i="12"/>
  <c r="O129" i="12"/>
  <c r="Q129" i="12"/>
  <c r="U129" i="12"/>
  <c r="G131" i="12"/>
  <c r="M131" i="12" s="1"/>
  <c r="I131" i="12"/>
  <c r="K131" i="12"/>
  <c r="O131" i="12"/>
  <c r="Q131" i="12"/>
  <c r="U131" i="12"/>
  <c r="G133" i="12"/>
  <c r="M133" i="12" s="1"/>
  <c r="I133" i="12"/>
  <c r="K133" i="12"/>
  <c r="O133" i="12"/>
  <c r="Q133" i="12"/>
  <c r="U133" i="12"/>
  <c r="G135" i="12"/>
  <c r="M135" i="12" s="1"/>
  <c r="I135" i="12"/>
  <c r="K135" i="12"/>
  <c r="O135" i="12"/>
  <c r="Q135" i="12"/>
  <c r="U135" i="12"/>
  <c r="G139" i="12"/>
  <c r="I139" i="12"/>
  <c r="K139" i="12"/>
  <c r="O139" i="12"/>
  <c r="Q139" i="12"/>
  <c r="U139" i="12"/>
  <c r="G142" i="12"/>
  <c r="M142" i="12" s="1"/>
  <c r="I142" i="12"/>
  <c r="K142" i="12"/>
  <c r="O142" i="12"/>
  <c r="Q142" i="12"/>
  <c r="U142" i="12"/>
  <c r="G155" i="12"/>
  <c r="M155" i="12" s="1"/>
  <c r="I155" i="12"/>
  <c r="K155" i="12"/>
  <c r="O155" i="12"/>
  <c r="Q155" i="12"/>
  <c r="U155" i="12"/>
  <c r="G158" i="12"/>
  <c r="M158" i="12" s="1"/>
  <c r="I158" i="12"/>
  <c r="K158" i="12"/>
  <c r="O158" i="12"/>
  <c r="Q158" i="12"/>
  <c r="U158" i="12"/>
  <c r="M162" i="12"/>
  <c r="M161" i="12" s="1"/>
  <c r="I162" i="12"/>
  <c r="I161" i="12" s="1"/>
  <c r="K162" i="12"/>
  <c r="K161" i="12" s="1"/>
  <c r="O162" i="12"/>
  <c r="O161" i="12" s="1"/>
  <c r="Q162" i="12"/>
  <c r="Q161" i="12" s="1"/>
  <c r="U162" i="12"/>
  <c r="U161" i="12" s="1"/>
  <c r="G172" i="12"/>
  <c r="M172" i="12" s="1"/>
  <c r="I172" i="12"/>
  <c r="K172" i="12"/>
  <c r="O172" i="12"/>
  <c r="Q172" i="12"/>
  <c r="U172" i="12"/>
  <c r="G174" i="12"/>
  <c r="I174" i="12"/>
  <c r="K174" i="12"/>
  <c r="O174" i="12"/>
  <c r="Q174" i="12"/>
  <c r="U174" i="12"/>
  <c r="G178" i="12"/>
  <c r="I178" i="12"/>
  <c r="K178" i="12"/>
  <c r="O178" i="12"/>
  <c r="Q178" i="12"/>
  <c r="U178" i="12"/>
  <c r="G180" i="12"/>
  <c r="M180" i="12" s="1"/>
  <c r="I180" i="12"/>
  <c r="K180" i="12"/>
  <c r="O180" i="12"/>
  <c r="Q180" i="12"/>
  <c r="U180" i="12"/>
  <c r="G182" i="12"/>
  <c r="M182" i="12" s="1"/>
  <c r="I182" i="12"/>
  <c r="K182" i="12"/>
  <c r="O182" i="12"/>
  <c r="Q182" i="12"/>
  <c r="U182" i="12"/>
  <c r="G185" i="12"/>
  <c r="G184" i="12" s="1"/>
  <c r="I56" i="1" s="1"/>
  <c r="I185" i="12"/>
  <c r="I184" i="12" s="1"/>
  <c r="K185" i="12"/>
  <c r="K184" i="12" s="1"/>
  <c r="O185" i="12"/>
  <c r="O184" i="12" s="1"/>
  <c r="Q185" i="12"/>
  <c r="Q184" i="12" s="1"/>
  <c r="U185" i="12"/>
  <c r="U184" i="12" s="1"/>
  <c r="G188" i="12"/>
  <c r="I188" i="12"/>
  <c r="I187" i="12" s="1"/>
  <c r="K188" i="12"/>
  <c r="K187" i="12" s="1"/>
  <c r="O188" i="12"/>
  <c r="O187" i="12" s="1"/>
  <c r="Q188" i="12"/>
  <c r="Q187" i="12" s="1"/>
  <c r="U188" i="12"/>
  <c r="U187" i="12" s="1"/>
  <c r="G192" i="12"/>
  <c r="I192" i="12"/>
  <c r="K192" i="12"/>
  <c r="O192" i="12"/>
  <c r="Q192" i="12"/>
  <c r="U192" i="12"/>
  <c r="G198" i="12"/>
  <c r="M198" i="12" s="1"/>
  <c r="I198" i="12"/>
  <c r="K198" i="12"/>
  <c r="O198" i="12"/>
  <c r="Q198" i="12"/>
  <c r="U198" i="12"/>
  <c r="G200" i="12"/>
  <c r="M200" i="12" s="1"/>
  <c r="I200" i="12"/>
  <c r="K200" i="12"/>
  <c r="O200" i="12"/>
  <c r="Q200" i="12"/>
  <c r="U200" i="12"/>
  <c r="G203" i="12"/>
  <c r="M203" i="12" s="1"/>
  <c r="I203" i="12"/>
  <c r="K203" i="12"/>
  <c r="O203" i="12"/>
  <c r="Q203" i="12"/>
  <c r="U203" i="12"/>
  <c r="G205" i="12"/>
  <c r="M205" i="12" s="1"/>
  <c r="I205" i="12"/>
  <c r="K205" i="12"/>
  <c r="O205" i="12"/>
  <c r="Q205" i="12"/>
  <c r="U205" i="12"/>
  <c r="G207" i="12"/>
  <c r="M207" i="12" s="1"/>
  <c r="I207" i="12"/>
  <c r="K207" i="12"/>
  <c r="O207" i="12"/>
  <c r="Q207" i="12"/>
  <c r="U207" i="12"/>
  <c r="G208" i="12"/>
  <c r="M208" i="12" s="1"/>
  <c r="I208" i="12"/>
  <c r="K208" i="12"/>
  <c r="O208" i="12"/>
  <c r="Q208" i="12"/>
  <c r="U208" i="12"/>
  <c r="G209" i="12"/>
  <c r="M209" i="12" s="1"/>
  <c r="I209" i="12"/>
  <c r="K209" i="12"/>
  <c r="O209" i="12"/>
  <c r="Q209" i="12"/>
  <c r="U209" i="12"/>
  <c r="G210" i="12"/>
  <c r="M210" i="12" s="1"/>
  <c r="I210" i="12"/>
  <c r="K210" i="12"/>
  <c r="O210" i="12"/>
  <c r="Q210" i="12"/>
  <c r="U210" i="12"/>
  <c r="G213" i="12"/>
  <c r="M213" i="12" s="1"/>
  <c r="I213" i="12"/>
  <c r="K213" i="12"/>
  <c r="O213" i="12"/>
  <c r="Q213" i="12"/>
  <c r="U213" i="12"/>
  <c r="G222" i="12"/>
  <c r="M222" i="12" s="1"/>
  <c r="I222" i="12"/>
  <c r="K222" i="12"/>
  <c r="O222" i="12"/>
  <c r="Q222" i="12"/>
  <c r="U222" i="12"/>
  <c r="G225" i="12"/>
  <c r="M225" i="12" s="1"/>
  <c r="I225" i="12"/>
  <c r="K225" i="12"/>
  <c r="O225" i="12"/>
  <c r="Q225" i="12"/>
  <c r="U225" i="12"/>
  <c r="G227" i="12"/>
  <c r="M227" i="12" s="1"/>
  <c r="I227" i="12"/>
  <c r="K227" i="12"/>
  <c r="O227" i="12"/>
  <c r="Q227" i="12"/>
  <c r="U227" i="12"/>
  <c r="G229" i="12"/>
  <c r="I229" i="12"/>
  <c r="I228" i="12" s="1"/>
  <c r="K229" i="12"/>
  <c r="K228" i="12" s="1"/>
  <c r="O229" i="12"/>
  <c r="O228" i="12" s="1"/>
  <c r="Q229" i="12"/>
  <c r="Q228" i="12" s="1"/>
  <c r="U229" i="12"/>
  <c r="U228" i="12" s="1"/>
  <c r="G234" i="12"/>
  <c r="G233" i="12" s="1"/>
  <c r="I60" i="1" s="1"/>
  <c r="I234" i="12"/>
  <c r="I233" i="12" s="1"/>
  <c r="K234" i="12"/>
  <c r="K233" i="12" s="1"/>
  <c r="O234" i="12"/>
  <c r="O233" i="12" s="1"/>
  <c r="Q234" i="12"/>
  <c r="Q233" i="12" s="1"/>
  <c r="U234" i="12"/>
  <c r="U233" i="12" s="1"/>
  <c r="G237" i="12"/>
  <c r="I237" i="12"/>
  <c r="K237" i="12"/>
  <c r="O237" i="12"/>
  <c r="Q237" i="12"/>
  <c r="U237" i="12"/>
  <c r="G240" i="12"/>
  <c r="M240" i="12" s="1"/>
  <c r="I240" i="12"/>
  <c r="K240" i="12"/>
  <c r="O240" i="12"/>
  <c r="Q240" i="12"/>
  <c r="U240" i="12"/>
  <c r="G241" i="12"/>
  <c r="M241" i="12" s="1"/>
  <c r="I241" i="12"/>
  <c r="K241" i="12"/>
  <c r="O241" i="12"/>
  <c r="Q241" i="12"/>
  <c r="U241" i="12"/>
  <c r="G244" i="12"/>
  <c r="M244" i="12" s="1"/>
  <c r="I244" i="12"/>
  <c r="K244" i="12"/>
  <c r="O244" i="12"/>
  <c r="Q244" i="12"/>
  <c r="U244" i="12"/>
  <c r="G246" i="12"/>
  <c r="M246" i="12" s="1"/>
  <c r="I246" i="12"/>
  <c r="K246" i="12"/>
  <c r="O246" i="12"/>
  <c r="Q246" i="12"/>
  <c r="U246" i="12"/>
  <c r="G248" i="12"/>
  <c r="M248" i="12" s="1"/>
  <c r="I248" i="12"/>
  <c r="K248" i="12"/>
  <c r="O248" i="12"/>
  <c r="Q248" i="12"/>
  <c r="U248" i="12"/>
  <c r="G251" i="12"/>
  <c r="M251" i="12" s="1"/>
  <c r="I251" i="12"/>
  <c r="K251" i="12"/>
  <c r="O251" i="12"/>
  <c r="Q251" i="12"/>
  <c r="U251" i="12"/>
  <c r="G253" i="12"/>
  <c r="M253" i="12" s="1"/>
  <c r="I253" i="12"/>
  <c r="K253" i="12"/>
  <c r="O253" i="12"/>
  <c r="Q253" i="12"/>
  <c r="U253" i="12"/>
  <c r="G255" i="12"/>
  <c r="I255" i="12"/>
  <c r="K255" i="12"/>
  <c r="O255" i="12"/>
  <c r="Q255" i="12"/>
  <c r="U255" i="12"/>
  <c r="G257" i="12"/>
  <c r="M257" i="12" s="1"/>
  <c r="I257" i="12"/>
  <c r="K257" i="12"/>
  <c r="O257" i="12"/>
  <c r="Q257" i="12"/>
  <c r="U257" i="12"/>
  <c r="G259" i="12"/>
  <c r="M259" i="12" s="1"/>
  <c r="I259" i="12"/>
  <c r="K259" i="12"/>
  <c r="O259" i="12"/>
  <c r="Q259" i="12"/>
  <c r="U259" i="12"/>
  <c r="G263" i="12"/>
  <c r="M263" i="12" s="1"/>
  <c r="I263" i="12"/>
  <c r="K263" i="12"/>
  <c r="O263" i="12"/>
  <c r="Q263" i="12"/>
  <c r="U263" i="12"/>
  <c r="G267" i="12"/>
  <c r="M267" i="12" s="1"/>
  <c r="I267" i="12"/>
  <c r="K267" i="12"/>
  <c r="O267" i="12"/>
  <c r="Q267" i="12"/>
  <c r="U267" i="12"/>
  <c r="G270" i="12"/>
  <c r="M270" i="12" s="1"/>
  <c r="I270" i="12"/>
  <c r="K270" i="12"/>
  <c r="O270" i="12"/>
  <c r="Q270" i="12"/>
  <c r="U270" i="12"/>
  <c r="G271" i="12"/>
  <c r="M271" i="12" s="1"/>
  <c r="I271" i="12"/>
  <c r="K271" i="12"/>
  <c r="O271" i="12"/>
  <c r="Q271" i="12"/>
  <c r="U271" i="12"/>
  <c r="G273" i="12"/>
  <c r="M273" i="12" s="1"/>
  <c r="I273" i="12"/>
  <c r="K273" i="12"/>
  <c r="O273" i="12"/>
  <c r="Q273" i="12"/>
  <c r="U273" i="12"/>
  <c r="G275" i="12"/>
  <c r="I275" i="12"/>
  <c r="K275" i="12"/>
  <c r="O275" i="12"/>
  <c r="Q275" i="12"/>
  <c r="U275" i="12"/>
  <c r="G277" i="12"/>
  <c r="M277" i="12" s="1"/>
  <c r="I277" i="12"/>
  <c r="K277" i="12"/>
  <c r="O277" i="12"/>
  <c r="Q277" i="12"/>
  <c r="U277" i="12"/>
  <c r="G279" i="12"/>
  <c r="M279" i="12" s="1"/>
  <c r="I279" i="12"/>
  <c r="K279" i="12"/>
  <c r="O279" i="12"/>
  <c r="Q279" i="12"/>
  <c r="U279" i="12"/>
  <c r="G281" i="12"/>
  <c r="M281" i="12" s="1"/>
  <c r="I281" i="12"/>
  <c r="K281" i="12"/>
  <c r="O281" i="12"/>
  <c r="Q281" i="12"/>
  <c r="U281" i="12"/>
  <c r="G283" i="12"/>
  <c r="I283" i="12"/>
  <c r="K283" i="12"/>
  <c r="O283" i="12"/>
  <c r="Q283" i="12"/>
  <c r="U283" i="12"/>
  <c r="G285" i="12"/>
  <c r="M285" i="12" s="1"/>
  <c r="I285" i="12"/>
  <c r="K285" i="12"/>
  <c r="O285" i="12"/>
  <c r="Q285" i="12"/>
  <c r="U285" i="12"/>
  <c r="G288" i="12"/>
  <c r="M288" i="12" s="1"/>
  <c r="I288" i="12"/>
  <c r="K288" i="12"/>
  <c r="O288" i="12"/>
  <c r="Q288" i="12"/>
  <c r="U288" i="12"/>
  <c r="G290" i="12"/>
  <c r="M290" i="12" s="1"/>
  <c r="I290" i="12"/>
  <c r="K290" i="12"/>
  <c r="O290" i="12"/>
  <c r="Q290" i="12"/>
  <c r="U290" i="12"/>
  <c r="G291" i="12"/>
  <c r="M291" i="12" s="1"/>
  <c r="I291" i="12"/>
  <c r="K291" i="12"/>
  <c r="O291" i="12"/>
  <c r="Q291" i="12"/>
  <c r="U291" i="12"/>
  <c r="G293" i="12"/>
  <c r="M293" i="12" s="1"/>
  <c r="I293" i="12"/>
  <c r="K293" i="12"/>
  <c r="O293" i="12"/>
  <c r="Q293" i="12"/>
  <c r="U293" i="12"/>
  <c r="G294" i="12"/>
  <c r="M294" i="12" s="1"/>
  <c r="I294" i="12"/>
  <c r="K294" i="12"/>
  <c r="O294" i="12"/>
  <c r="Q294" i="12"/>
  <c r="U294" i="12"/>
  <c r="G296" i="12"/>
  <c r="M296" i="12" s="1"/>
  <c r="I296" i="12"/>
  <c r="K296" i="12"/>
  <c r="O296" i="12"/>
  <c r="Q296" i="12"/>
  <c r="U296" i="12"/>
  <c r="G297" i="12"/>
  <c r="M297" i="12" s="1"/>
  <c r="I297" i="12"/>
  <c r="K297" i="12"/>
  <c r="O297" i="12"/>
  <c r="Q297" i="12"/>
  <c r="U297" i="12"/>
  <c r="G298" i="12"/>
  <c r="M298" i="12" s="1"/>
  <c r="I298" i="12"/>
  <c r="K298" i="12"/>
  <c r="O298" i="12"/>
  <c r="Q298" i="12"/>
  <c r="U298" i="12"/>
  <c r="G300" i="12"/>
  <c r="I300" i="12"/>
  <c r="K300" i="12"/>
  <c r="O300" i="12"/>
  <c r="Q300" i="12"/>
  <c r="U300" i="12"/>
  <c r="G303" i="12"/>
  <c r="M303" i="12" s="1"/>
  <c r="I303" i="12"/>
  <c r="K303" i="12"/>
  <c r="O303" i="12"/>
  <c r="Q303" i="12"/>
  <c r="U303" i="12"/>
  <c r="G308" i="12"/>
  <c r="M308" i="12" s="1"/>
  <c r="I308" i="12"/>
  <c r="K308" i="12"/>
  <c r="O308" i="12"/>
  <c r="Q308" i="12"/>
  <c r="U308" i="12"/>
  <c r="G310" i="12"/>
  <c r="M310" i="12" s="1"/>
  <c r="I310" i="12"/>
  <c r="K310" i="12"/>
  <c r="O310" i="12"/>
  <c r="Q310" i="12"/>
  <c r="U310" i="12"/>
  <c r="G313" i="12"/>
  <c r="M313" i="12" s="1"/>
  <c r="I313" i="12"/>
  <c r="K313" i="12"/>
  <c r="O313" i="12"/>
  <c r="Q313" i="12"/>
  <c r="U313" i="12"/>
  <c r="G315" i="12"/>
  <c r="M315" i="12" s="1"/>
  <c r="I315" i="12"/>
  <c r="K315" i="12"/>
  <c r="O315" i="12"/>
  <c r="Q315" i="12"/>
  <c r="U315" i="12"/>
  <c r="G316" i="12"/>
  <c r="M316" i="12" s="1"/>
  <c r="I316" i="12"/>
  <c r="K316" i="12"/>
  <c r="O316" i="12"/>
  <c r="Q316" i="12"/>
  <c r="U316" i="12"/>
  <c r="G317" i="12"/>
  <c r="M317" i="12" s="1"/>
  <c r="I317" i="12"/>
  <c r="K317" i="12"/>
  <c r="O317" i="12"/>
  <c r="Q317" i="12"/>
  <c r="U317" i="12"/>
  <c r="G318" i="12"/>
  <c r="M318" i="12" s="1"/>
  <c r="I318" i="12"/>
  <c r="K318" i="12"/>
  <c r="O318" i="12"/>
  <c r="Q318" i="12"/>
  <c r="U318" i="12"/>
  <c r="G320" i="12"/>
  <c r="M320" i="12" s="1"/>
  <c r="I320" i="12"/>
  <c r="K320" i="12"/>
  <c r="O320" i="12"/>
  <c r="Q320" i="12"/>
  <c r="U320" i="12"/>
  <c r="G322" i="12"/>
  <c r="M322" i="12" s="1"/>
  <c r="I322" i="12"/>
  <c r="K322" i="12"/>
  <c r="O322" i="12"/>
  <c r="Q322" i="12"/>
  <c r="U322" i="12"/>
  <c r="G324" i="12"/>
  <c r="I324" i="12"/>
  <c r="K324" i="12"/>
  <c r="O324" i="12"/>
  <c r="Q324" i="12"/>
  <c r="U324" i="12"/>
  <c r="G326" i="12"/>
  <c r="M326" i="12" s="1"/>
  <c r="I326" i="12"/>
  <c r="K326" i="12"/>
  <c r="O326" i="12"/>
  <c r="Q326" i="12"/>
  <c r="U326" i="12"/>
  <c r="G327" i="12"/>
  <c r="M327" i="12" s="1"/>
  <c r="I327" i="12"/>
  <c r="K327" i="12"/>
  <c r="O327" i="12"/>
  <c r="Q327" i="12"/>
  <c r="U327" i="12"/>
  <c r="G329" i="12"/>
  <c r="I329" i="12"/>
  <c r="K329" i="12"/>
  <c r="O329" i="12"/>
  <c r="Q329" i="12"/>
  <c r="U329" i="12"/>
  <c r="G331" i="12"/>
  <c r="M331" i="12" s="1"/>
  <c r="I331" i="12"/>
  <c r="K331" i="12"/>
  <c r="O331" i="12"/>
  <c r="Q331" i="12"/>
  <c r="U331" i="12"/>
  <c r="G334" i="12"/>
  <c r="M334" i="12" s="1"/>
  <c r="I334" i="12"/>
  <c r="K334" i="12"/>
  <c r="O334" i="12"/>
  <c r="Q334" i="12"/>
  <c r="U334" i="12"/>
  <c r="G336" i="12"/>
  <c r="I336" i="12"/>
  <c r="K336" i="12"/>
  <c r="O336" i="12"/>
  <c r="Q336" i="12"/>
  <c r="U336" i="12"/>
  <c r="G338" i="12"/>
  <c r="M338" i="12" s="1"/>
  <c r="I338" i="12"/>
  <c r="K338" i="12"/>
  <c r="O338" i="12"/>
  <c r="Q338" i="12"/>
  <c r="U338" i="12"/>
  <c r="I340" i="12"/>
  <c r="K340" i="12"/>
  <c r="O340" i="12"/>
  <c r="Q340" i="12"/>
  <c r="U340" i="12"/>
  <c r="G342" i="12"/>
  <c r="M342" i="12" s="1"/>
  <c r="I342" i="12"/>
  <c r="K342" i="12"/>
  <c r="O342" i="12"/>
  <c r="Q342" i="12"/>
  <c r="U342" i="12"/>
  <c r="G344" i="12"/>
  <c r="I344" i="12"/>
  <c r="K344" i="12"/>
  <c r="O344" i="12"/>
  <c r="Q344" i="12"/>
  <c r="U344" i="12"/>
  <c r="G348" i="12"/>
  <c r="M348" i="12" s="1"/>
  <c r="I348" i="12"/>
  <c r="K348" i="12"/>
  <c r="O348" i="12"/>
  <c r="Q348" i="12"/>
  <c r="U348" i="12"/>
  <c r="G350" i="12"/>
  <c r="G349" i="12" s="1"/>
  <c r="I74" i="1" s="1"/>
  <c r="I350" i="12"/>
  <c r="I349" i="12" s="1"/>
  <c r="K350" i="12"/>
  <c r="K349" i="12" s="1"/>
  <c r="O350" i="12"/>
  <c r="O349" i="12" s="1"/>
  <c r="Q350" i="12"/>
  <c r="Q349" i="12" s="1"/>
  <c r="U350" i="12"/>
  <c r="U349" i="12" s="1"/>
  <c r="G353" i="12"/>
  <c r="M353" i="12" s="1"/>
  <c r="M352" i="12" s="1"/>
  <c r="I353" i="12"/>
  <c r="I352" i="12" s="1"/>
  <c r="K353" i="12"/>
  <c r="K352" i="12" s="1"/>
  <c r="O353" i="12"/>
  <c r="O352" i="12" s="1"/>
  <c r="Q353" i="12"/>
  <c r="Q352" i="12" s="1"/>
  <c r="U353" i="12"/>
  <c r="U352" i="12" s="1"/>
  <c r="G357" i="12"/>
  <c r="M357" i="12" s="1"/>
  <c r="I357" i="12"/>
  <c r="K357" i="12"/>
  <c r="O357" i="12"/>
  <c r="Q357" i="12"/>
  <c r="Q356" i="12" s="1"/>
  <c r="U357" i="12"/>
  <c r="G359" i="12"/>
  <c r="M359" i="12" s="1"/>
  <c r="I359" i="12"/>
  <c r="K359" i="12"/>
  <c r="O359" i="12"/>
  <c r="Q359" i="12"/>
  <c r="U359" i="12"/>
  <c r="G361" i="12"/>
  <c r="M361" i="12" s="1"/>
  <c r="I361" i="12"/>
  <c r="K361" i="12"/>
  <c r="O361" i="12"/>
  <c r="Q361" i="12"/>
  <c r="U361" i="12"/>
  <c r="G362" i="12"/>
  <c r="I362" i="12"/>
  <c r="K362" i="12"/>
  <c r="O362" i="12"/>
  <c r="Q362" i="12"/>
  <c r="U362" i="12"/>
  <c r="G364" i="12"/>
  <c r="M364" i="12" s="1"/>
  <c r="I364" i="12"/>
  <c r="K364" i="12"/>
  <c r="O364" i="12"/>
  <c r="Q364" i="12"/>
  <c r="U364" i="12"/>
  <c r="G365" i="12"/>
  <c r="M365" i="12" s="1"/>
  <c r="I365" i="12"/>
  <c r="K365" i="12"/>
  <c r="O365" i="12"/>
  <c r="Q365" i="12"/>
  <c r="U365" i="12"/>
  <c r="G366" i="12"/>
  <c r="I366" i="12"/>
  <c r="K366" i="12"/>
  <c r="O366" i="12"/>
  <c r="Q366" i="12"/>
  <c r="U366" i="12"/>
  <c r="I20" i="1"/>
  <c r="G27" i="1"/>
  <c r="J28" i="1"/>
  <c r="J26" i="1"/>
  <c r="G38" i="1"/>
  <c r="F38" i="1"/>
  <c r="J23" i="1"/>
  <c r="J24" i="1"/>
  <c r="J25" i="1"/>
  <c r="J27" i="1"/>
  <c r="E24" i="1"/>
  <c r="E26" i="1"/>
  <c r="G352" i="12" l="1"/>
  <c r="I75" i="1" s="1"/>
  <c r="K356" i="12"/>
  <c r="K335" i="12"/>
  <c r="Q256" i="12"/>
  <c r="G256" i="12"/>
  <c r="I64" i="1" s="1"/>
  <c r="I177" i="12"/>
  <c r="U171" i="12"/>
  <c r="I134" i="12"/>
  <c r="K134" i="12"/>
  <c r="I61" i="27"/>
  <c r="I17" i="27"/>
  <c r="I21" i="27" s="1"/>
  <c r="G25" i="27" s="1"/>
  <c r="G105" i="13"/>
  <c r="Q360" i="12"/>
  <c r="G360" i="12"/>
  <c r="I78" i="1" s="1"/>
  <c r="U358" i="12"/>
  <c r="I358" i="12"/>
  <c r="O358" i="12"/>
  <c r="O356" i="12"/>
  <c r="K254" i="12"/>
  <c r="K252" i="12"/>
  <c r="O134" i="12"/>
  <c r="U134" i="12"/>
  <c r="O360" i="12"/>
  <c r="U360" i="12"/>
  <c r="K360" i="12"/>
  <c r="U339" i="12"/>
  <c r="I323" i="12"/>
  <c r="O254" i="12"/>
  <c r="U254" i="12"/>
  <c r="I254" i="12"/>
  <c r="Q171" i="12"/>
  <c r="Q134" i="12"/>
  <c r="I360" i="12"/>
  <c r="K177" i="12"/>
  <c r="O141" i="12"/>
  <c r="G141" i="12"/>
  <c r="I52" i="1" s="1"/>
  <c r="U343" i="12"/>
  <c r="U335" i="12"/>
  <c r="I256" i="12"/>
  <c r="O256" i="12"/>
  <c r="U252" i="12"/>
  <c r="O272" i="12"/>
  <c r="Q363" i="12"/>
  <c r="Q358" i="12"/>
  <c r="K358" i="12"/>
  <c r="O363" i="12"/>
  <c r="I363" i="12"/>
  <c r="I356" i="12"/>
  <c r="G343" i="12"/>
  <c r="I73" i="1" s="1"/>
  <c r="G339" i="12"/>
  <c r="I72" i="1" s="1"/>
  <c r="O258" i="12"/>
  <c r="I236" i="12"/>
  <c r="O236" i="12"/>
  <c r="Q177" i="12"/>
  <c r="I171" i="12"/>
  <c r="Q236" i="12"/>
  <c r="K343" i="12"/>
  <c r="M340" i="12"/>
  <c r="M339" i="12" s="1"/>
  <c r="K272" i="12"/>
  <c r="K171" i="12"/>
  <c r="G356" i="12"/>
  <c r="I76" i="1" s="1"/>
  <c r="G282" i="12"/>
  <c r="I67" i="1" s="1"/>
  <c r="M283" i="12"/>
  <c r="M282" i="12" s="1"/>
  <c r="G134" i="12"/>
  <c r="I51" i="1" s="1"/>
  <c r="M139" i="12"/>
  <c r="M134" i="12" s="1"/>
  <c r="AD368" i="12"/>
  <c r="G39" i="1" s="1"/>
  <c r="H39" i="1" s="1"/>
  <c r="I39" i="1" s="1"/>
  <c r="I40" i="1" s="1"/>
  <c r="J39" i="1" s="1"/>
  <c r="J40" i="1" s="1"/>
  <c r="U272" i="12"/>
  <c r="Q272" i="12"/>
  <c r="K363" i="12"/>
  <c r="U356" i="12"/>
  <c r="I343" i="12"/>
  <c r="O343" i="12"/>
  <c r="O339" i="12"/>
  <c r="Q328" i="12"/>
  <c r="I328" i="12"/>
  <c r="O328" i="12"/>
  <c r="K258" i="12"/>
  <c r="K256" i="12"/>
  <c r="Q254" i="12"/>
  <c r="I141" i="12"/>
  <c r="Q30" i="12"/>
  <c r="G30" i="12"/>
  <c r="I49" i="1" s="1"/>
  <c r="Q323" i="12"/>
  <c r="O323" i="12"/>
  <c r="O282" i="12"/>
  <c r="I272" i="12"/>
  <c r="U177" i="12"/>
  <c r="I30" i="12"/>
  <c r="G363" i="12"/>
  <c r="I79" i="1" s="1"/>
  <c r="I19" i="1" s="1"/>
  <c r="U363" i="12"/>
  <c r="G358" i="12"/>
  <c r="I77" i="1" s="1"/>
  <c r="Q343" i="12"/>
  <c r="K339" i="12"/>
  <c r="I339" i="12"/>
  <c r="Q335" i="12"/>
  <c r="I335" i="12"/>
  <c r="O335" i="12"/>
  <c r="U258" i="12"/>
  <c r="U256" i="12"/>
  <c r="Q252" i="12"/>
  <c r="I252" i="12"/>
  <c r="O252" i="12"/>
  <c r="Q191" i="12"/>
  <c r="I191" i="12"/>
  <c r="O177" i="12"/>
  <c r="O171" i="12"/>
  <c r="G161" i="12"/>
  <c r="I53" i="1" s="1"/>
  <c r="Q141" i="12"/>
  <c r="M31" i="12"/>
  <c r="M30" i="12" s="1"/>
  <c r="O8" i="12"/>
  <c r="G24" i="1"/>
  <c r="M356" i="12"/>
  <c r="M329" i="12"/>
  <c r="M328" i="12" s="1"/>
  <c r="G328" i="12"/>
  <c r="I70" i="1" s="1"/>
  <c r="M300" i="12"/>
  <c r="M299" i="12" s="1"/>
  <c r="G299" i="12"/>
  <c r="I68" i="1" s="1"/>
  <c r="M366" i="12"/>
  <c r="M363" i="12" s="1"/>
  <c r="Q299" i="12"/>
  <c r="I299" i="12"/>
  <c r="O299" i="12"/>
  <c r="K282" i="12"/>
  <c r="Q282" i="12"/>
  <c r="I282" i="12"/>
  <c r="M258" i="12"/>
  <c r="M252" i="12"/>
  <c r="G252" i="12"/>
  <c r="I62" i="1" s="1"/>
  <c r="K236" i="12"/>
  <c r="G191" i="12"/>
  <c r="I58" i="1" s="1"/>
  <c r="M188" i="12"/>
  <c r="M187" i="12" s="1"/>
  <c r="G187" i="12"/>
  <c r="I57" i="1" s="1"/>
  <c r="O88" i="12"/>
  <c r="K8" i="12"/>
  <c r="M362" i="12"/>
  <c r="M360" i="12" s="1"/>
  <c r="M358" i="12"/>
  <c r="M350" i="12"/>
  <c r="M349" i="12" s="1"/>
  <c r="M344" i="12"/>
  <c r="M343" i="12" s="1"/>
  <c r="Q339" i="12"/>
  <c r="K328" i="12"/>
  <c r="K323" i="12"/>
  <c r="K299" i="12"/>
  <c r="U282" i="12"/>
  <c r="M275" i="12"/>
  <c r="M272" i="12" s="1"/>
  <c r="G272" i="12"/>
  <c r="I66" i="1" s="1"/>
  <c r="G258" i="12"/>
  <c r="I65" i="1" s="1"/>
  <c r="U236" i="12"/>
  <c r="M229" i="12"/>
  <c r="M228" i="12" s="1"/>
  <c r="G228" i="12"/>
  <c r="I59" i="1" s="1"/>
  <c r="O191" i="12"/>
  <c r="K141" i="12"/>
  <c r="K88" i="12"/>
  <c r="U30" i="12"/>
  <c r="K30" i="12"/>
  <c r="U8" i="12"/>
  <c r="I8" i="12"/>
  <c r="M336" i="12"/>
  <c r="M335" i="12" s="1"/>
  <c r="G335" i="12"/>
  <c r="I71" i="1" s="1"/>
  <c r="M324" i="12"/>
  <c r="M323" i="12" s="1"/>
  <c r="G323" i="12"/>
  <c r="I69" i="1" s="1"/>
  <c r="U191" i="12"/>
  <c r="M141" i="12"/>
  <c r="Q88" i="12"/>
  <c r="M89" i="12"/>
  <c r="M88" i="12" s="1"/>
  <c r="G88" i="12"/>
  <c r="I50" i="1" s="1"/>
  <c r="O30" i="12"/>
  <c r="M28" i="12"/>
  <c r="M27" i="12" s="1"/>
  <c r="G27" i="12"/>
  <c r="I48" i="1" s="1"/>
  <c r="U328" i="12"/>
  <c r="U323" i="12"/>
  <c r="U299" i="12"/>
  <c r="Q258" i="12"/>
  <c r="I258" i="12"/>
  <c r="M255" i="12"/>
  <c r="M254" i="12" s="1"/>
  <c r="G254" i="12"/>
  <c r="I63" i="1" s="1"/>
  <c r="M237" i="12"/>
  <c r="M236" i="12" s="1"/>
  <c r="G236" i="12"/>
  <c r="I61" i="1" s="1"/>
  <c r="K191" i="12"/>
  <c r="G177" i="12"/>
  <c r="I55" i="1" s="1"/>
  <c r="M174" i="12"/>
  <c r="M171" i="12" s="1"/>
  <c r="G171" i="12"/>
  <c r="I54" i="1" s="1"/>
  <c r="U141" i="12"/>
  <c r="U88" i="12"/>
  <c r="I88" i="12"/>
  <c r="Q8" i="12"/>
  <c r="G8" i="12"/>
  <c r="M256" i="12"/>
  <c r="M234" i="12"/>
  <c r="M233" i="12" s="1"/>
  <c r="M192" i="12"/>
  <c r="M191" i="12" s="1"/>
  <c r="M185" i="12"/>
  <c r="M184" i="12" s="1"/>
  <c r="M178" i="12"/>
  <c r="M177" i="12" s="1"/>
  <c r="M9" i="12"/>
  <c r="M8" i="12" s="1"/>
  <c r="G26" i="27" l="1"/>
  <c r="G29" i="27" s="1"/>
  <c r="H40" i="1"/>
  <c r="I17" i="1"/>
  <c r="I18" i="1"/>
  <c r="I47" i="1"/>
  <c r="G368" i="12"/>
  <c r="G40" i="1"/>
  <c r="G28" i="1" l="1"/>
  <c r="I80" i="1"/>
  <c r="I16" i="1"/>
  <c r="I21" i="1" s="1"/>
  <c r="G26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3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4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5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<sst xmlns="http://schemas.openxmlformats.org/spreadsheetml/2006/main" count="4072" uniqueCount="1499">
  <si>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</si>
  <si>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</si>
  <si>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</si>
  <si>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</si>
  <si>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</si>
  <si>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</si>
  <si>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</si>
  <si>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</si>
  <si>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</si>
  <si>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</si>
  <si>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</si>
  <si>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</si>
  <si>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</si>
  <si>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</si>
  <si>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</si>
  <si>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</si>
  <si>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</si>
  <si>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</si>
  <si>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</si>
  <si>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</si>
  <si>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</si>
  <si>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</si>
  <si>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</si>
  <si>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</si>
  <si>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</si>
  <si>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</si>
  <si>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</si>
  <si>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</si>
  <si>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</si>
  <si>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</si>
  <si>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</si>
  <si>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</si>
  <si>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</si>
  <si>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</si>
  <si>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</si>
  <si>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</si>
  <si>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</si>
  <si>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</si>
  <si>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</si>
  <si>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</si>
  <si>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</si>
  <si>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</si>
  <si>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Bory</t>
  </si>
  <si>
    <t>Rozpočet:</t>
  </si>
  <si>
    <t>Misto</t>
  </si>
  <si>
    <t>Nástavba základní školy v obci Bory</t>
  </si>
  <si>
    <t>Obec Bory</t>
  </si>
  <si>
    <t>Bory 232</t>
  </si>
  <si>
    <t>594 61</t>
  </si>
  <si>
    <t>00294055</t>
  </si>
  <si>
    <t>CZ00294055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</si>
  <si>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</si>
  <si>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</si>
  <si>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</si>
  <si>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</si>
  <si>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</si>
  <si>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</si>
  <si>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</si>
  <si>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</si>
  <si>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</si>
  <si>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</si>
  <si>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</si>
  <si>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</si>
  <si>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</si>
  <si>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</si>
  <si>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</si>
  <si>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Upravy povrchů vnitřní</t>
  </si>
  <si>
    <t>62</t>
  </si>
  <si>
    <t>Upravy povrchů vnější</t>
  </si>
  <si>
    <t>63</t>
  </si>
  <si>
    <t>Podlahy a podlahové konstrukce</t>
  </si>
  <si>
    <t>91</t>
  </si>
  <si>
    <t>Doplňující práce na komunikaci</t>
  </si>
  <si>
    <t>94</t>
  </si>
  <si>
    <t>Lešení a stavební výtahy</t>
  </si>
  <si>
    <t>95</t>
  </si>
  <si>
    <t>Dokončovací kce na pozem.stav.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</si>
  <si>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</si>
  <si>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</si>
  <si>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</si>
  <si>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</si>
  <si>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</si>
  <si>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</si>
  <si>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</si>
  <si>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</si>
  <si>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</si>
  <si>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</si>
  <si>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723</t>
  </si>
  <si>
    <t>Vnitřní plynovod</t>
  </si>
  <si>
    <t>730</t>
  </si>
  <si>
    <t>Ústřední vytápění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</si>
  <si>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</si>
  <si>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</si>
  <si>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</si>
  <si>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</si>
  <si>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</si>
  <si>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</si>
  <si>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</si>
  <si>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</si>
  <si>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</si>
  <si>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</si>
  <si>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</si>
  <si>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</si>
  <si>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773</t>
  </si>
  <si>
    <t>Podlahy teracové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</si>
  <si>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</si>
  <si>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</si>
  <si>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</si>
  <si>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</si>
  <si>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</si>
  <si>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</si>
  <si>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</si>
  <si>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</si>
  <si>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</si>
  <si>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</si>
  <si>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M24</t>
  </si>
  <si>
    <t>Montáže vzduchotechnických zař</t>
  </si>
  <si>
    <t>M33</t>
  </si>
  <si>
    <t>Montáže dopravních zař. a vah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</si>
  <si>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</si>
  <si>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</si>
  <si>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</si>
  <si>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</si>
  <si>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</si>
  <si>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</si>
  <si>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</si>
  <si>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</si>
  <si>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</si>
  <si>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</si>
  <si>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</si>
  <si>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</si>
  <si>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</si>
  <si>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</si>
  <si>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</si>
  <si>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</si>
  <si>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</si>
  <si>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</si>
  <si>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</si>
  <si>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</si>
  <si>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</si>
  <si>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</si>
  <si>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</si>
  <si>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</si>
  <si>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</si>
  <si>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</si>
  <si>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</si>
  <si>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</si>
  <si>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</si>
  <si>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111201101R00</t>
  </si>
  <si>
    <t>Odstranění křovin i s kořeny na ploše do 1000 m2</t>
  </si>
  <si>
    <t>m2</t>
  </si>
  <si>
    <t>POL1_0</t>
  </si>
  <si>
    <t>113202111R00</t>
  </si>
  <si>
    <t>Vytrhání obrub obrubníků silničních</t>
  </si>
  <si>
    <t>m</t>
  </si>
  <si>
    <t>rampa:2*3,55</t>
  </si>
  <si>
    <t>VV</t>
  </si>
  <si>
    <t>121101101R00</t>
  </si>
  <si>
    <t>Sejmutí ornice s přemístěním do 50 m</t>
  </si>
  <si>
    <t>m3</t>
  </si>
  <si>
    <t>rampa:0,25*18</t>
  </si>
  <si>
    <t>zpevněná plocha:0,25*(151+36)</t>
  </si>
  <si>
    <t>139711101RT3</t>
  </si>
  <si>
    <t>Vykopávka v uzavřených prostorách v hor.1-4, hornina 3</t>
  </si>
  <si>
    <t>výtahová šachta:0,2*1,95*1,75</t>
  </si>
  <si>
    <t>183400010RA0</t>
  </si>
  <si>
    <t>Příprava půdy pro výsadbu v rovině, ruční</t>
  </si>
  <si>
    <t>POL2_0</t>
  </si>
  <si>
    <t>výkres situace:</t>
  </si>
  <si>
    <t>dvorní část areálu:18*1+24*2</t>
  </si>
  <si>
    <t>18*4+24*2</t>
  </si>
  <si>
    <t>184201112RA0</t>
  </si>
  <si>
    <t>Výsadba stromu s balem, v rovině, výšky do 100 cm</t>
  </si>
  <si>
    <t>kus</t>
  </si>
  <si>
    <t>181300010RA0</t>
  </si>
  <si>
    <t>Rozprostření ornice v rovině tloušťka 15 cm</t>
  </si>
  <si>
    <t>184101111RA0</t>
  </si>
  <si>
    <t>Výsadba keře prostokoř. v rovině, výšky do 50 cm</t>
  </si>
  <si>
    <t>seznam rostlin:152</t>
  </si>
  <si>
    <t>18049</t>
  </si>
  <si>
    <t>Výsadba rostlin včetně dodávky</t>
  </si>
  <si>
    <t>soubor</t>
  </si>
  <si>
    <t>dle seznamu rostlin:1</t>
  </si>
  <si>
    <t>273321411R00</t>
  </si>
  <si>
    <t>311230050RA0</t>
  </si>
  <si>
    <t>D1 a D5:0,24*3,51*(3,99+9,68+0,4*2+13,21-7,73)-0,24*0,9*2</t>
  </si>
  <si>
    <t>D2:0,24*3,51*(13,21-7,73)</t>
  </si>
  <si>
    <t>nad střechu stáv:0,24*3,51*(3,99+9,68+04*2+13,21-7,73)</t>
  </si>
  <si>
    <t>311230058RA0</t>
  </si>
  <si>
    <t>výkres D1 a D5:0,45*(0,82+0,13+1,3)*(3+10,75+22,3)</t>
  </si>
  <si>
    <t>-0,45*(2,4*1,3*8)</t>
  </si>
  <si>
    <t>0,45*(0,82+0,13+1,8)*(23,76+5,85)</t>
  </si>
  <si>
    <t>-0,45*(2,4*1,8*3+2,1*1,8+0,9*1,3*4)</t>
  </si>
  <si>
    <t>0,45*4,89*(0,82+0,13+1,8)-0,45*3,2*4,15</t>
  </si>
  <si>
    <t>půdní prostor není součást:</t>
  </si>
  <si>
    <t>314100003RA0</t>
  </si>
  <si>
    <t>Komín z CP, šamotová vložka 140 mm, 3 průduchy</t>
  </si>
  <si>
    <t>311112315RT4</t>
  </si>
  <si>
    <t>Stěna z tvárnic ztraceného bednění, tl. 15 cm, zalití tvárnic betonem C 25/30</t>
  </si>
  <si>
    <t>statika výtahová šachta:1,93*(5,35+11,19+11,19-7,68)</t>
  </si>
  <si>
    <t>1,75*(5,35+11,19+11,19-7,68)</t>
  </si>
  <si>
    <t>311361721R00</t>
  </si>
  <si>
    <t>Výztuž nadzákladových zdí z ocel B 500 B</t>
  </si>
  <si>
    <t>t</t>
  </si>
  <si>
    <t>statika výtahová šachta:0,9895</t>
  </si>
  <si>
    <t>317941125RT4</t>
  </si>
  <si>
    <t xml:space="preserve">Osazení ocelových válcovaných nosníků č.22 a vyšší, včetně dodávky profilu </t>
  </si>
  <si>
    <t>statika výpis oceli:</t>
  </si>
  <si>
    <t>sloupy S1-S3:7,5631</t>
  </si>
  <si>
    <t>rámy:50,2914</t>
  </si>
  <si>
    <t>rámy R1 a 2xR2 není součást etapy:-3,538-3,408*2</t>
  </si>
  <si>
    <t>342261212R00</t>
  </si>
  <si>
    <t>D1:3,2*2,3*2+2*(2,3*2+1,27+1,295)</t>
  </si>
  <si>
    <t>3,2*3,5-0,8*2</t>
  </si>
  <si>
    <t>3,2*6,76</t>
  </si>
  <si>
    <t>3,2*6,76-0,8*2</t>
  </si>
  <si>
    <t>D2:1,2*3,35</t>
  </si>
  <si>
    <t>342261213R00</t>
  </si>
  <si>
    <t>D1:3,2*(3,2+2,27+0,1+1,7+0,1+2,295)-0,8*2*2-0,9*2</t>
  </si>
  <si>
    <t>3,2*(5,6+8,7)-0,9*2</t>
  </si>
  <si>
    <t>akustická:3,2*(12,59+0,15+2,875)-0,8*2-0,9*2</t>
  </si>
  <si>
    <t>D2:</t>
  </si>
  <si>
    <t>akustická:3,2*12,45</t>
  </si>
  <si>
    <t>akustická:1,5*9,68</t>
  </si>
  <si>
    <t>protipožární:3,51*(3,9+1,94)-0,9*2</t>
  </si>
  <si>
    <t>342262411R00</t>
  </si>
  <si>
    <t>D1:2*1,7</t>
  </si>
  <si>
    <t>D1:46,568</t>
  </si>
  <si>
    <t>D2:39,84+14,52</t>
  </si>
  <si>
    <t>Obklad stěn z desek sádrokartonových, na rošt, akustické, vč dveří pro vnější hodiny</t>
  </si>
  <si>
    <t>D1:3,5*(2,13+2,445)</t>
  </si>
  <si>
    <t>D1 a D5:3,51*(3,99+9,68+0,4*2+13,21-7,73)-0,24*0,9*2</t>
  </si>
  <si>
    <t>3,51*7,85</t>
  </si>
  <si>
    <t>D2:3,51*(9,68+13,21)</t>
  </si>
  <si>
    <t>D2:3,5*(12,45+6,75)</t>
  </si>
  <si>
    <t>3,8*(3,9+1,49)-0,9*2</t>
  </si>
  <si>
    <t>D1:(99,73+83,41)*1,31</t>
  </si>
  <si>
    <t>342264051RT3</t>
  </si>
  <si>
    <t>D1:13,78+3,49+16,23</t>
  </si>
  <si>
    <t>342264051RT1</t>
  </si>
  <si>
    <t>D1:45,75+96,42+19,41+7,88+54,38+7,78</t>
  </si>
  <si>
    <t>411321414R00</t>
  </si>
  <si>
    <t>Stropy deskové ze železobetonu C 25/30</t>
  </si>
  <si>
    <t>statika výtahová šachta:1,75*1,73*0,2</t>
  </si>
  <si>
    <t>strop 2.np:453,3*0,25*0,075</t>
  </si>
  <si>
    <t>strop 3.np:251*0,075</t>
  </si>
  <si>
    <t>411354236R00</t>
  </si>
  <si>
    <t>Bednění stropů plech lesklý, vlna 50 mm tl. 1,0 mm</t>
  </si>
  <si>
    <t>statika:</t>
  </si>
  <si>
    <t>strop 2np:453,3*0,25</t>
  </si>
  <si>
    <t>strop 3np:251</t>
  </si>
  <si>
    <t>411361721R00</t>
  </si>
  <si>
    <t>Výztuž stropů z oceli B 500 B</t>
  </si>
  <si>
    <t>statika strop 2np:0,135</t>
  </si>
  <si>
    <t>statika strop 3np:0,403</t>
  </si>
  <si>
    <t>411351101RT1</t>
  </si>
  <si>
    <t>Bednění stropů deskových, bednění vlastní -zřízení, bednicí materiál prkna</t>
  </si>
  <si>
    <t>statika výtahová šachta:1,9*1,93</t>
  </si>
  <si>
    <t>411351102R00</t>
  </si>
  <si>
    <t>Bednění stropů deskových, vlastní - odstranění</t>
  </si>
  <si>
    <t>413941125RU5</t>
  </si>
  <si>
    <t xml:space="preserve">Osazení válcovaných nosníků ve stropech č.24 a výš, včetně dodávky profilu </t>
  </si>
  <si>
    <t>strop 2.np:28,608</t>
  </si>
  <si>
    <t>strop 3.np:8,4099</t>
  </si>
  <si>
    <t>417321414R00</t>
  </si>
  <si>
    <t>Ztužující pásy a věnce z betonu železového C 25/30</t>
  </si>
  <si>
    <t>V1:0,45*0,2*(118,75-14,52-18,1-23,76)</t>
  </si>
  <si>
    <t>V2:0,45*0,35*20,25</t>
  </si>
  <si>
    <t>V3:0,45*0,2*3,52</t>
  </si>
  <si>
    <t>V4:0,45*0,2*20,25</t>
  </si>
  <si>
    <t>část věnce V1 není součást etapy:</t>
  </si>
  <si>
    <t>417351111R00</t>
  </si>
  <si>
    <t>Bednění ztužujících věnců, obě strany - zřízení</t>
  </si>
  <si>
    <t>statika:118,75-14,52-18,1-23,76</t>
  </si>
  <si>
    <t>20,25</t>
  </si>
  <si>
    <t>3,52</t>
  </si>
  <si>
    <t>417351113R00</t>
  </si>
  <si>
    <t>Bednění ztužujících věnců, obě strany - odstranění</t>
  </si>
  <si>
    <t>417361721R00</t>
  </si>
  <si>
    <t>Výztuž ztuž. pásů a věnců, ocel BSt 500 S</t>
  </si>
  <si>
    <t>statika:0,2422+0,7598</t>
  </si>
  <si>
    <t>434311116R00</t>
  </si>
  <si>
    <t>Stupně dusané na terén, na desku, z betonu C 25/30</t>
  </si>
  <si>
    <t>434351141R00</t>
  </si>
  <si>
    <t>Bednění stupňů přímočarých - zřízení</t>
  </si>
  <si>
    <t>(0,3+0,156)*1,5*12*2</t>
  </si>
  <si>
    <t>434351142R00</t>
  </si>
  <si>
    <t>Bednění stupňů přímočarých - odstranění</t>
  </si>
  <si>
    <t>430321414R00</t>
  </si>
  <si>
    <t>Schodišťové konstrukce, železobeton C 25/30</t>
  </si>
  <si>
    <t>2,995*1,3*1,5*0,15*2</t>
  </si>
  <si>
    <t>3,2*2,18*0,15</t>
  </si>
  <si>
    <t>430361721R00</t>
  </si>
  <si>
    <t>Výztuž schodišť. konstrukcí ocel B 500 B</t>
  </si>
  <si>
    <t>statika:0,4904+0,0171</t>
  </si>
  <si>
    <t>431351121R00</t>
  </si>
  <si>
    <t>Bednění podest přímočarých - zřízení</t>
  </si>
  <si>
    <t>2,995*1,3*1,5*2+3,2*2,18</t>
  </si>
  <si>
    <t>431351122R00</t>
  </si>
  <si>
    <t>Bednění podest přímočarých - odstranění</t>
  </si>
  <si>
    <t>591100020RAA</t>
  </si>
  <si>
    <t>Chodník z dlažby zámkové, podklad štěrkopísek, dlažba přírodní tloušťka 6 cm</t>
  </si>
  <si>
    <t>C3:</t>
  </si>
  <si>
    <t>rampa:18</t>
  </si>
  <si>
    <t>chodník:36</t>
  </si>
  <si>
    <t>591050010RAA</t>
  </si>
  <si>
    <t>Komunikace z dlažby zámkové, podklad beton prostý, dlažba přírodní tloušťka 8 cm</t>
  </si>
  <si>
    <t>C3 zpevněná plocha:151</t>
  </si>
  <si>
    <t>612474921RT1</t>
  </si>
  <si>
    <t>Omítka stěn vnitřní dvouvrstvá, vápen. štuk, stroj, na pálené cihly a tvarovky</t>
  </si>
  <si>
    <t>zdivo 440:</t>
  </si>
  <si>
    <t>výkres D1 a D5:(0,82+0,13+1,3)*(3+10,75+22,3)</t>
  </si>
  <si>
    <t>-(2,4*1,3*12+2,4*1,3*5+2,1*1,3+1,2*1,3*2)</t>
  </si>
  <si>
    <t>(0,82+0,13+1,8)*(23,76+5,85)</t>
  </si>
  <si>
    <t>-(2,4*1,8*3+2,1*1,8+0,9*1,3*4)</t>
  </si>
  <si>
    <t>4,89*(0,82+0,13+1,8)-0,45*3,2*4,15</t>
  </si>
  <si>
    <t>půdní prostor není součást etapy:</t>
  </si>
  <si>
    <t>zdivo 240:</t>
  </si>
  <si>
    <t>D2 a D6:3,51*(3,28+0,4*2+13,21-7,73)-0,24*0,9*2</t>
  </si>
  <si>
    <t>schodiště:</t>
  </si>
  <si>
    <t>(3,51+4,2+10,125-7,775)/2*(7,73+7,59+5,6+0,15*2)</t>
  </si>
  <si>
    <t>612474921RT4</t>
  </si>
  <si>
    <t>Omítka stěn vnitřní dvouvrstvá, vápen. štuk, stroj, na beton a vápenopískové zdivo</t>
  </si>
  <si>
    <t>612401391RT2</t>
  </si>
  <si>
    <t>Omítka malých ploch vnitřních stěn do 1 m2, vápennou štukovou omítkou</t>
  </si>
  <si>
    <t>otvory 1PP-2NP po sloupcích:(22-8)*3</t>
  </si>
  <si>
    <t>výtahová šachta:10</t>
  </si>
  <si>
    <t>622311232R00</t>
  </si>
  <si>
    <t>-(2,4*1,3*8)</t>
  </si>
  <si>
    <t>část nad stáv stěchu:</t>
  </si>
  <si>
    <t>631310021RA0</t>
  </si>
  <si>
    <t>Mazanina z betonu C 12/15, tloušťka 8 cm</t>
  </si>
  <si>
    <t>statika výtahová šachta:1,75*1,93*0,07</t>
  </si>
  <si>
    <t>632411230RT1</t>
  </si>
  <si>
    <t>Potěr suché směsi, strojní zpracování, tl. 30 mm, samonivel. anhydritová stěrka 25</t>
  </si>
  <si>
    <t>D1:813,66-360,91</t>
  </si>
  <si>
    <t>D2:3,2*1,94</t>
  </si>
  <si>
    <t>917862111RU2</t>
  </si>
  <si>
    <t>Osazení stojat. obrub.bet. s opěrou,lože z C 12/15, včetně obrubníku CSB H 25 1000/150/250</t>
  </si>
  <si>
    <t>rampa:8+2</t>
  </si>
  <si>
    <t>917862111RT5</t>
  </si>
  <si>
    <t>Osazení stojat. obrub.bet. s opěrou,lože z C 12/15, včetně obrubníku ABO 100/10/25</t>
  </si>
  <si>
    <t>zpevněná plocha:27*2</t>
  </si>
  <si>
    <t>916561111RT2</t>
  </si>
  <si>
    <t>Osazení záhon.obrubníků do lože z C 12/15 s opěrou, včetně obrubníku   50/5/20 cm</t>
  </si>
  <si>
    <t>chodník:24*2*2</t>
  </si>
  <si>
    <t>941940031RAC</t>
  </si>
  <si>
    <t>Lešení lehké fasádní, š. 1 m, výška do 10 m, montáž, demontáž, doprava, pronájem 3 měsíce</t>
  </si>
  <si>
    <t>D1:10*(22,3+4,29+19,35+5,86+3)</t>
  </si>
  <si>
    <t>952901111R00</t>
  </si>
  <si>
    <t>Vyčištění budov o výšce podlaží do 4 m</t>
  </si>
  <si>
    <t>D2:177,05</t>
  </si>
  <si>
    <t>962032231R00</t>
  </si>
  <si>
    <t>Bourání zdiva z cihel pálených na MVC</t>
  </si>
  <si>
    <t>D3 a D4:</t>
  </si>
  <si>
    <t>půda podezdívka:0,45*0,87*(19,35+5,85+3+10,55+29,2+6,89)</t>
  </si>
  <si>
    <t>půda vnitřní zdivo:0,45*0,87*(19,35+3,825+3,5)</t>
  </si>
  <si>
    <t>00,3*4,975*(0,97+3,79)</t>
  </si>
  <si>
    <t>výtahová šachta:0,45*0,9*2,4*3</t>
  </si>
  <si>
    <t>965042241RT6</t>
  </si>
  <si>
    <t>Bourání mazanin betonových tl. nad 10 cm, nad 4 m2, pneumat. kladivo, tl. mazaniny nad 20 cm</t>
  </si>
  <si>
    <t>966015121R00</t>
  </si>
  <si>
    <t>Bourání říms ze ŽB prefabrikovaných desek</t>
  </si>
  <si>
    <t>půda podezdívka:19,35+5,85+3+10,55+29,2+6,89</t>
  </si>
  <si>
    <t>972055491R00</t>
  </si>
  <si>
    <t>Vybourání otvorů stropy prefa duté 1 m2, nad 12 cm</t>
  </si>
  <si>
    <t>výtahová šachta:0,25*1,95*1,75*3</t>
  </si>
  <si>
    <t>972054341R00</t>
  </si>
  <si>
    <t>Vybourání otv. stropy ŽB pl. 0,25 m2, tl. 15 cm</t>
  </si>
  <si>
    <t>sloupky pro rám:22*3</t>
  </si>
  <si>
    <t>979011311R00</t>
  </si>
  <si>
    <t>Svislá doprava suti a vybouraných hmot shozem</t>
  </si>
  <si>
    <t>979081111R00</t>
  </si>
  <si>
    <t>Odvoz suti a vybour. hmot na skládku do 1 km</t>
  </si>
  <si>
    <t>979081121R00</t>
  </si>
  <si>
    <t>Příplatek k odvozu za každý další 1 km</t>
  </si>
  <si>
    <t>765312810R00</t>
  </si>
  <si>
    <t>Demontáž krytiny dvoudrážkové, na sucho, do suti</t>
  </si>
  <si>
    <t>D3 a D4:7,275*2*13,55+7,17*2*21,75</t>
  </si>
  <si>
    <t>7,275*2*4,5</t>
  </si>
  <si>
    <t>762331812R00</t>
  </si>
  <si>
    <t>Demontáž konstrukcí krovů z hranolů do 224 cm2</t>
  </si>
  <si>
    <t>pozednice:6,89+29,2+10,55+3+19,32+19,32</t>
  </si>
  <si>
    <t>vaznice:30,4+4,2+22,4+19,32</t>
  </si>
  <si>
    <t>rozpěra:3,836*8+4,085*2*8</t>
  </si>
  <si>
    <t>sloupek:3,214*8*2+3,214*6</t>
  </si>
  <si>
    <t>pásek:1,5*8*24+1,5*2*6</t>
  </si>
  <si>
    <t>stropní trám:9,65*8+5,85*6</t>
  </si>
  <si>
    <t>krokve:7,196*(33*2+6)+6,455*1,2*18+3,5*6</t>
  </si>
  <si>
    <t>nároží:7,196*1,3*2</t>
  </si>
  <si>
    <t>764311822R00</t>
  </si>
  <si>
    <t>Demont. krytiny, tabule 2 x 1 m, nad 25 m2, do 30°</t>
  </si>
  <si>
    <t>D3 a D4:9,375*(23,76+19,05)</t>
  </si>
  <si>
    <t>12,045*4,09</t>
  </si>
  <si>
    <t>713100832R00</t>
  </si>
  <si>
    <t>Odstr. tepelné izolace z min. desek tl. do 200 mm</t>
  </si>
  <si>
    <t>D1:813,66</t>
  </si>
  <si>
    <t>Přeložení revízní lávky antény v půdním prostoru</t>
  </si>
  <si>
    <t>998011002R00</t>
  </si>
  <si>
    <t>Přesun hmot pro budovy zděné výšky do 12 m</t>
  </si>
  <si>
    <t>2,55846+188,674+138,673</t>
  </si>
  <si>
    <t>214,557+20,47+1,46+26,07</t>
  </si>
  <si>
    <t>26,62+11,47</t>
  </si>
  <si>
    <t>Izolace proti vlhkosti svis.nátěr asfalt. za horka, 2x nátěr - včetně dodávky AO SI 85</t>
  </si>
  <si>
    <t>výtahová šachta:1,95*1,75*1,2*2</t>
  </si>
  <si>
    <t>m.č.313:360,91</t>
  </si>
  <si>
    <t>m.č. 402:155,12</t>
  </si>
  <si>
    <t>713120030RAD</t>
  </si>
  <si>
    <t>D2:22,93</t>
  </si>
  <si>
    <t>713511375RU1</t>
  </si>
  <si>
    <t>Nátěr protipož. 3vrs. uzav.kruh. sloupů, R 30, poměr Am/V do 90</t>
  </si>
  <si>
    <t>D1 sloup v prostoru:2*3,14*0,15*3,51</t>
  </si>
  <si>
    <t>713552131R00</t>
  </si>
  <si>
    <t>Protipož. trubní ucpávka EI 90, strop</t>
  </si>
  <si>
    <t>prostupy sloupů:(22-6)*3</t>
  </si>
  <si>
    <t>713521247R00</t>
  </si>
  <si>
    <t>Protipož. obklad sloupu HEB 22 Promatect - L, R 90</t>
  </si>
  <si>
    <t>obklad sloupů 1PP-2NP:14*7,68</t>
  </si>
  <si>
    <t>obklad rámů:14*(3,51+11,07)</t>
  </si>
  <si>
    <t>998713103R00</t>
  </si>
  <si>
    <t>Přesun hmot pro izolace tepelné, výšky do 24 m</t>
  </si>
  <si>
    <t>72092</t>
  </si>
  <si>
    <t>Zdravotechnika stavební výpomoc</t>
  </si>
  <si>
    <t>72392</t>
  </si>
  <si>
    <t>Vnitřní rozvod plynu stavební výpomoc</t>
  </si>
  <si>
    <t>73092</t>
  </si>
  <si>
    <t>Vytápění stavební výpomoc</t>
  </si>
  <si>
    <t>762911113R00</t>
  </si>
  <si>
    <t>statika půdorys krovu:(0,12+0,18)*2*(402+155,1+244,8+254,6+18,4+28,8+31,6+24,4)</t>
  </si>
  <si>
    <t>(0,12+0,18)*2*(17,2+10,4+27,3+27,5+11,4+12,3+9,6+41,4+8,1+22,6+53)</t>
  </si>
  <si>
    <t>odpočet není součást:-840,3*0,35</t>
  </si>
  <si>
    <t>762332130RT3</t>
  </si>
  <si>
    <t>Montáž vázaných krovů pravidelných do 288 cm2, včetně dodávky řeziva, hranoly 16/18</t>
  </si>
  <si>
    <t>statika půdorys krovu:402+155,1+244,8+254,6+18,4+28,8+31,6+24,4</t>
  </si>
  <si>
    <t>17,2+10,4+27,3+27,5+11,4+12,3+9,6+41,4+8,1+22,6+53</t>
  </si>
  <si>
    <t>odpočet není součást etapy:-1400,5*0,35</t>
  </si>
  <si>
    <t>762342204RT2</t>
  </si>
  <si>
    <t>D1 a D5:11,07*(0,325+4,29+19,35+3+0,325)</t>
  </si>
  <si>
    <t>11,07*4*2</t>
  </si>
  <si>
    <t>762342202RT4</t>
  </si>
  <si>
    <t>998762103R00</t>
  </si>
  <si>
    <t>Přesun hmot pro tesařské konstrukce, výšky do 24 m</t>
  </si>
  <si>
    <t>764510410RAB</t>
  </si>
  <si>
    <t>Oplechování parapetů z TiZn plechu, rš 330 mm, Rheinzink</t>
  </si>
  <si>
    <t>3np:2,4*8+2,4*3+2,1+0,9*4</t>
  </si>
  <si>
    <t>764230410RAD</t>
  </si>
  <si>
    <t>Lemování zdí z TiZn plechu, rš 500 mm</t>
  </si>
  <si>
    <t>22+10,5+5,85+22</t>
  </si>
  <si>
    <t>764252410RAB</t>
  </si>
  <si>
    <t>Žlab z TiZn plechu podokapní půlkruhový, rš 330 mm</t>
  </si>
  <si>
    <t>D2:22,3+4*2+4,29+19,6+3+10,75</t>
  </si>
  <si>
    <t>764554410RAB</t>
  </si>
  <si>
    <t>Odpadní trouby z TiZn plechu kruhové, průměru 100 mm</t>
  </si>
  <si>
    <t>3*10</t>
  </si>
  <si>
    <t>998764103R00</t>
  </si>
  <si>
    <t>Přesun hmot pro klempířské konstr., výšky do 24 m</t>
  </si>
  <si>
    <t>765313112R00</t>
  </si>
  <si>
    <t>D5 D6:11,07*(4,05*2+22,3*2+10)+11,44*4,29</t>
  </si>
  <si>
    <t>765313131R00</t>
  </si>
  <si>
    <t>Hřeben z hřebenáčů č.2 na větrací pás s kartáči</t>
  </si>
  <si>
    <t>hřebenáč:14+22,3+4</t>
  </si>
  <si>
    <t>nároží:1,3*11,07*2</t>
  </si>
  <si>
    <t>765313181R00</t>
  </si>
  <si>
    <t>Přiřezání a uchycení tašek drážkových</t>
  </si>
  <si>
    <t>11,07*4+11,44</t>
  </si>
  <si>
    <t>765313168R00</t>
  </si>
  <si>
    <t>Střešní lávka, rošt 800 x 250 mm</t>
  </si>
  <si>
    <t>765313175R00</t>
  </si>
  <si>
    <t>Hák protisněhový</t>
  </si>
  <si>
    <t>743,16*10*0,15</t>
  </si>
  <si>
    <t>765313184R00</t>
  </si>
  <si>
    <t>Taška prostupová + nástavec odvětrání kanalizace</t>
  </si>
  <si>
    <t>765313186R00</t>
  </si>
  <si>
    <t>Mřížka ochranná větrací 100 cm univerzální</t>
  </si>
  <si>
    <t>14+4*2+22+10,75+3+19,36+4,29+10</t>
  </si>
  <si>
    <t>765313173R00</t>
  </si>
  <si>
    <t>765901104R00</t>
  </si>
  <si>
    <t>998765103R00</t>
  </si>
  <si>
    <t>Přesun hmot pro krytiny tvrdé, výšky do 24 m</t>
  </si>
  <si>
    <t>D1:</t>
  </si>
  <si>
    <t>900x1300:4</t>
  </si>
  <si>
    <t>2400x1300:8</t>
  </si>
  <si>
    <t>2400x1800:3</t>
  </si>
  <si>
    <t>2100x1800:1</t>
  </si>
  <si>
    <t>3np:2*2,25*2</t>
  </si>
  <si>
    <t>766690010RAC</t>
  </si>
  <si>
    <t>Desky parapetní aglomer. dodávka a montáž, šířka 35 cm</t>
  </si>
  <si>
    <t>3np:0,9*4+2,4*(8+3)+2,1</t>
  </si>
  <si>
    <t>766120110RAD</t>
  </si>
  <si>
    <t>Protipožární stěny dřevěné, dle výpisu prvků vč dodávky</t>
  </si>
  <si>
    <t>D1:3*(3,68+9,75)</t>
  </si>
  <si>
    <t>766660112RAA</t>
  </si>
  <si>
    <t>Dveře protipožární jednokřídlové šířky 90 cm, dle výpisu prvků vč dodávky</t>
  </si>
  <si>
    <t>766660034RA0</t>
  </si>
  <si>
    <t>Montáž dveří a obložkové zárubně šířky 80 cm, dle výpisu prvků vč dodávky</t>
  </si>
  <si>
    <t>766660036RA0</t>
  </si>
  <si>
    <t>Montáž dveří a obložkové zárubně šířky 90 cm, dle výpisu prvků vč dodávky</t>
  </si>
  <si>
    <t>766620054RA0</t>
  </si>
  <si>
    <t>6*3</t>
  </si>
  <si>
    <t>766420010RAB</t>
  </si>
  <si>
    <t>Obklad podhledu palubkami pero-drážka, palubky MD, lakování</t>
  </si>
  <si>
    <t>D1a D5:(0,325+0,26)*(22,3+10,75+3+5,85+19,35+4,29+18,3-10,75-5,85)</t>
  </si>
  <si>
    <t>998766103R00</t>
  </si>
  <si>
    <t>Přesun hmot pro truhlářské konstr., výšky do 24 m</t>
  </si>
  <si>
    <t>767200001RA0</t>
  </si>
  <si>
    <t>8,3*2*3+3,2</t>
  </si>
  <si>
    <t>767201</t>
  </si>
  <si>
    <t>Zábradlí vnější bezbariérové rampy, žárově zinkované</t>
  </si>
  <si>
    <t>76791</t>
  </si>
  <si>
    <t>Montované sanitární příčky, dle stávajících WC</t>
  </si>
  <si>
    <t>771100020RA0</t>
  </si>
  <si>
    <t>Vyrovnání podkladu samoniv.hmotou v int.</t>
  </si>
  <si>
    <t>D1:272,94+198,6</t>
  </si>
  <si>
    <t>771570014RA0</t>
  </si>
  <si>
    <t>D1:45,75+96,42+13,78+3,49+16,23</t>
  </si>
  <si>
    <t>998771103R00</t>
  </si>
  <si>
    <t>Přesun hmot pro podlahy z dlaždic, výšky do 24 m</t>
  </si>
  <si>
    <t>773240010RAA</t>
  </si>
  <si>
    <t>Obklad schodišť teracem z barev. drtě stupně rovné, tl. 25 mm, po stranách čela stupňů a soklík</t>
  </si>
  <si>
    <t>D1:(0,3+0,15)*1,5*12*2+3,2*2,1</t>
  </si>
  <si>
    <t>998773103R00</t>
  </si>
  <si>
    <t>Přesun hmot pro podlahy teracové, výšky do 24 m</t>
  </si>
  <si>
    <t>776520010RAG</t>
  </si>
  <si>
    <t>99,5+19,41+83,99+7,88+54,38+7,78</t>
  </si>
  <si>
    <t>998776103R00</t>
  </si>
  <si>
    <t>Přesun hmot pro podlahy povlakové, výšky do 24 m</t>
  </si>
  <si>
    <t>781415014RAB</t>
  </si>
  <si>
    <t>Obklad pórovinový do tmele  20 x 15 cm, dle stáv obkladu vč dodávky obkladu, lišt</t>
  </si>
  <si>
    <t>D1:2*(5,6+2,3+5,6)+4*(3,55+2,76)</t>
  </si>
  <si>
    <t>-0,8*2*3*2-0,9*2</t>
  </si>
  <si>
    <t>1,5*4*3</t>
  </si>
  <si>
    <t>998781103R00</t>
  </si>
  <si>
    <t>Přesun hmot pro obklady keramické, výšky do 24 m</t>
  </si>
  <si>
    <t>783120010RA0</t>
  </si>
  <si>
    <t>Nátěr OK těžkých "A" syntetický</t>
  </si>
  <si>
    <t>statikaa výpis oceli:101,66+939,07</t>
  </si>
  <si>
    <t>784450020RA0</t>
  </si>
  <si>
    <t>zdivo:424,839+73,784</t>
  </si>
  <si>
    <t>sádrokarton příčky:2*(84,334+189,5144)+16,0125+177,4899+85,882+239,9134+33,5+231,62</t>
  </si>
  <si>
    <t>21092</t>
  </si>
  <si>
    <t>Elektroinstalace stavební výpomoc</t>
  </si>
  <si>
    <t>24092</t>
  </si>
  <si>
    <t>Větrání stavební výpomoc</t>
  </si>
  <si>
    <t>005121020R</t>
  </si>
  <si>
    <t>Zařízení staveniště  - zřízení, provoz, odstranění</t>
  </si>
  <si>
    <t>Soubor</t>
  </si>
  <si>
    <t>005122010R</t>
  </si>
  <si>
    <t xml:space="preserve">Provoz objednatele </t>
  </si>
  <si>
    <t>005124010R</t>
  </si>
  <si>
    <t>Koordinační činnost</t>
  </si>
  <si>
    <t/>
  </si>
  <si>
    <t>SUM</t>
  </si>
  <si>
    <t>POPUZIV</t>
  </si>
  <si>
    <t>END</t>
  </si>
  <si>
    <t>SOUPIS STAVEBNÍCH PRACÍ, DODÁVEK A SLUŽEB S VÝKAZEM VÝMĚR</t>
  </si>
  <si>
    <t>Zpracování dokumentace v rámci provedení stavby. Projektová dokumentace je zpracována na základě Databázy ÚRS Praha a vlastní databáze, zpracovatel vycházel z dostupných katalogů popisů a cen. Položka soupisu prací obsahuje popis položky jednoznačně vymezující druh a kvalitu prací, dodávky nebo služby, s případným odkazem na jiné dokumenty, jimiž jsou technické zprávy, výkresové části projektové dokumentace, technické podmínky a ostatní dokumenty dle vyhl. 499/2006 Sb. o dokumentaci staveb. Nedílnou součástí pro ocenění díla je technická zpráva a kompletní výkresová dokumentace včetně příloh.</t>
  </si>
  <si>
    <t>Soupis stavebních prací, dodávek a služeb</t>
  </si>
  <si>
    <t>dle výběrového řízení</t>
  </si>
  <si>
    <t xml:space="preserve">statika výtahová šachta:1,75*1,93*0,3 </t>
  </si>
  <si>
    <r>
      <t>Podhled sádrokartonový na zavěšenou ocel. konstr., desky standard tl. 12,5 mm, bez izolace</t>
    </r>
    <r>
      <rPr>
        <sz val="8"/>
        <color rgb="FFFF0000"/>
        <rFont val="Arial CE"/>
        <charset val="238"/>
      </rPr>
      <t xml:space="preserve">- 
</t>
    </r>
  </si>
  <si>
    <t>Impregnace řeziva máčením proti dřevokaznímu hmyzu a houbám</t>
  </si>
  <si>
    <t>Taška prosvětlovací plastová součást systému</t>
  </si>
  <si>
    <t>Fólie podstřešní paropropus.součást systému</t>
  </si>
  <si>
    <t>Malba ze směsi, penetrace 1x, bílá 2x</t>
  </si>
  <si>
    <t>Základní školy Bory - Nástavba DPS - Zdravotechnika</t>
  </si>
  <si>
    <t>411387531R00</t>
  </si>
  <si>
    <t>Zabetonování otvorů 0,25 m2 ve stropech a klenbách</t>
  </si>
  <si>
    <t>611401111R00</t>
  </si>
  <si>
    <t>Oprava omítky na stropech o ploše do 0,09 m2</t>
  </si>
  <si>
    <t>612403388R00</t>
  </si>
  <si>
    <t>Hrubá výplň rýh ve stěnách do 15x15cm maltou z SMS</t>
  </si>
  <si>
    <t>Omítka malých ploch vnitřních stěn do 1 m2, s použitím suché maltové směsi</t>
  </si>
  <si>
    <t>97</t>
  </si>
  <si>
    <t>Prorážení otvorů</t>
  </si>
  <si>
    <t>974100030RA0</t>
  </si>
  <si>
    <t>Vysekání rýh ve zdivu z cihel, 15 x 15 cm</t>
  </si>
  <si>
    <t>974100040RA0</t>
  </si>
  <si>
    <t>Vysekání rýh ve zdivu z cihel, 15 x 30 cm</t>
  </si>
  <si>
    <t>972012311R00</t>
  </si>
  <si>
    <t>Vybourání otvorů strop prefa pl. 0,25 m2, nad 12cm</t>
  </si>
  <si>
    <t>721</t>
  </si>
  <si>
    <t>Vnitřní kanalizace</t>
  </si>
  <si>
    <t>721176101R00</t>
  </si>
  <si>
    <t>Potrubí HT připojovací D 32 x 1,8 mm</t>
  </si>
  <si>
    <t>721176102R00</t>
  </si>
  <si>
    <t>Potrubí HT připojovací D 40 x 1,8 mm</t>
  </si>
  <si>
    <t>721176103R00</t>
  </si>
  <si>
    <t>Potrubí HT připojovací D 50 x 1,8 mm</t>
  </si>
  <si>
    <t>721176104R00</t>
  </si>
  <si>
    <t>Potrubí HT připojovací D 75 x 1,9 mm</t>
  </si>
  <si>
    <t>721176105R00</t>
  </si>
  <si>
    <t>Potrubí HT připojovací D 110 x 2,7 mm</t>
  </si>
  <si>
    <t>721176114R00</t>
  </si>
  <si>
    <t>Potrubí HT odpadní svislé D 75 x 1,9 mm</t>
  </si>
  <si>
    <t>721176115R00</t>
  </si>
  <si>
    <t>Potrubí HT odpadní svislé D 110 x 2,7 mm</t>
  </si>
  <si>
    <t>721194103R00</t>
  </si>
  <si>
    <t>Vyvedení odpadních výpustek D 32 x 1,8</t>
  </si>
  <si>
    <t>721194104R00</t>
  </si>
  <si>
    <t>Vyvedení odpadních výpustek D 40 x 1,8</t>
  </si>
  <si>
    <t>721194105R00</t>
  </si>
  <si>
    <t>Vyvedení odpadních výpustek D 50 x 1,8</t>
  </si>
  <si>
    <t>721194109R00</t>
  </si>
  <si>
    <t>Vyvedení odpadních výpustek D 110 x 2,3</t>
  </si>
  <si>
    <t>721273200R00</t>
  </si>
  <si>
    <t>Souprava ventilační střešní HL</t>
  </si>
  <si>
    <t>721170953R00</t>
  </si>
  <si>
    <t>Oprava-vsazení odbočky, potrubí PVC hrdlové D 75, napojení na stávající rozvody ve 2.NP</t>
  </si>
  <si>
    <t>721170955R00</t>
  </si>
  <si>
    <t>Oprava-vsazení odbočky, potrubí PVC hrdlové D 110, napojení na stávající rozvody ve 2.NP</t>
  </si>
  <si>
    <t>PC</t>
  </si>
  <si>
    <t>Sifon DN 32 pro odvod kondenzátu od VZT zařízení, s uzávěrem proti vnikání zápachu</t>
  </si>
  <si>
    <t>Požární průchod betonovým stropem na půdu dle PBŘS, pro HT PP DN 110</t>
  </si>
  <si>
    <t>721290111R00</t>
  </si>
  <si>
    <t>Zkouška těsnosti kanalizace vodou DN 125, zkouška vodotěsnosti</t>
  </si>
  <si>
    <t>721290123R00</t>
  </si>
  <si>
    <t>Zkouška těsnosti kanalizace kouřem DN 300, zkouška plynotěsnosti</t>
  </si>
  <si>
    <t>998721102R00</t>
  </si>
  <si>
    <t>Přesun hmot pro vnitřní kanalizaci, výšky do 12 m</t>
  </si>
  <si>
    <t>722</t>
  </si>
  <si>
    <t>Vnitřní vodovod</t>
  </si>
  <si>
    <t>722130233R00</t>
  </si>
  <si>
    <t>Potrubí z trub.závit.pozink.svařovan. 11343,DN 25</t>
  </si>
  <si>
    <t>722172411R00</t>
  </si>
  <si>
    <t>Potrubí z PPR Ekoplastik, D 20 x 2,8 mm, PN 16</t>
  </si>
  <si>
    <t>722172412R00</t>
  </si>
  <si>
    <t>Potrubí z PPR Ekoplastik, D 25 x 3,5 mm, PN 16</t>
  </si>
  <si>
    <t>722181212RT7</t>
  </si>
  <si>
    <t>722181212RT8</t>
  </si>
  <si>
    <t>722181212RU2</t>
  </si>
  <si>
    <t>722181213RT7</t>
  </si>
  <si>
    <t>722181213RT8</t>
  </si>
  <si>
    <t>722190401R00</t>
  </si>
  <si>
    <t>Vyvedení a upevnění výpustek DN 15</t>
  </si>
  <si>
    <t>722190403R00</t>
  </si>
  <si>
    <t>Vyvedení a upevnění výpustek DN 25</t>
  </si>
  <si>
    <t>722254211RT3</t>
  </si>
  <si>
    <t>Hydrantový systém, box s plnými dveřmi + HP, průměr 25/20, stálotvará hadice</t>
  </si>
  <si>
    <t>722131913R00</t>
  </si>
  <si>
    <t>Oprava-potrubí závitové,vsazení odbočky DN 25, napojení požárního vodovodu</t>
  </si>
  <si>
    <t>722172963R00</t>
  </si>
  <si>
    <t>Vsazení odbočky do plast. potrubí polyf. D 25 mm, napojení na stávající rozvody vody</t>
  </si>
  <si>
    <t>722190901R00</t>
  </si>
  <si>
    <t>Uzavření/otevření vodovodního potrubí při opravě</t>
  </si>
  <si>
    <t>722280106R00</t>
  </si>
  <si>
    <t>Tlaková zkouška vodovodního potrubí DN 32</t>
  </si>
  <si>
    <t>722290234R00</t>
  </si>
  <si>
    <t>Proplach a dezinfekce vodovod.potrubí DN 80, (164 m nové + cca 200 m stávající)</t>
  </si>
  <si>
    <t>998722102R00</t>
  </si>
  <si>
    <t>Přesun hmot pro vnitřní vodovod, výšky do 12 m</t>
  </si>
  <si>
    <t>725</t>
  </si>
  <si>
    <t>Zařizovací předměty</t>
  </si>
  <si>
    <t>725014141R00</t>
  </si>
  <si>
    <t>Klozet závěsný invalidní + sedátko, bílý, (sedátko bez poklopu)</t>
  </si>
  <si>
    <t>Prodlužovací připojovací sada pro WC invalidní</t>
  </si>
  <si>
    <t>725014163R00</t>
  </si>
  <si>
    <t>Klozet závěsný včetně sedátka, bílý</t>
  </si>
  <si>
    <t>725017151R00</t>
  </si>
  <si>
    <t>Umyvadlo invalidní s otvorem pro baterii, bílé</t>
  </si>
  <si>
    <t>725017162R00</t>
  </si>
  <si>
    <t>Umyvadlo s otvorem pro baterii 55 x 45 cm, bílé</t>
  </si>
  <si>
    <t>725017168R00</t>
  </si>
  <si>
    <t>Kryt sifonu umyvadel 55 x 45, bílý</t>
  </si>
  <si>
    <t>725016125R00</t>
  </si>
  <si>
    <t>Urinál nástěnný bílý, ovládání automatické, radarový splachovač</t>
  </si>
  <si>
    <t>Zdroj napájecí pro max. 5 pisoárů</t>
  </si>
  <si>
    <t>Ovládání dálkové pro radarové splachovače</t>
  </si>
  <si>
    <t>Dřez jednoduchý vestavný, nerez, včetně sifonu - pro učebnu 3.03</t>
  </si>
  <si>
    <t>725810402R00</t>
  </si>
  <si>
    <t>Ventil rohový bez přípoj. trubičky TE 66 G 1/2</t>
  </si>
  <si>
    <t>725823111R00</t>
  </si>
  <si>
    <t>Baterie umyvadlová stoján. ruční, bez otvír.odpadu</t>
  </si>
  <si>
    <t>725823111RT0</t>
  </si>
  <si>
    <t>Baterie umyvadlová stoján. ruční, bez otvír.odpadu, studená voda - učebny</t>
  </si>
  <si>
    <t>725823111RT1</t>
  </si>
  <si>
    <t>Baterie umyvadlová stoján. ruční, bez otvír.odpadu, invalidní</t>
  </si>
  <si>
    <t>725823114R00</t>
  </si>
  <si>
    <t>Baterie dřezová stojánková ruční, bez otvír.odpadu</t>
  </si>
  <si>
    <t>725860107R00</t>
  </si>
  <si>
    <t>Uzávěrka zápachová umyvadlová D 40, zátka, nerez mřížka</t>
  </si>
  <si>
    <t>725860212RT1</t>
  </si>
  <si>
    <t>Sifon umyvadlový speciální pod omítku, pro invalidní umyvadlo</t>
  </si>
  <si>
    <t>55161821.AR</t>
  </si>
  <si>
    <t>Sifón k automatickému urinálu, vnitřní, vodorovný</t>
  </si>
  <si>
    <t>POL3_0</t>
  </si>
  <si>
    <t>725291123R00</t>
  </si>
  <si>
    <t>Madlo rovné nerez dl. 500 mm, svislé</t>
  </si>
  <si>
    <t>Madlo rovné nerez dl. 800 mm, na dveře</t>
  </si>
  <si>
    <t>725291141R00</t>
  </si>
  <si>
    <t>725291142R00</t>
  </si>
  <si>
    <t>725291146R00</t>
  </si>
  <si>
    <t>Háček na oděv, chrom</t>
  </si>
  <si>
    <t>Odpadkový koš - nerez (sociální zařízení)</t>
  </si>
  <si>
    <t>Držák ručníku - háček, chrom</t>
  </si>
  <si>
    <t>Mýdlenka drátěná, chrom</t>
  </si>
  <si>
    <t>Držák toaletního papíru, chrom</t>
  </si>
  <si>
    <t>Ohřívač vody průtokový el.18 kW, s elektronickou regulací výkonu</t>
  </si>
  <si>
    <t>998725102R00</t>
  </si>
  <si>
    <t>Přesun hmot pro zařizovací předměty, výšky do 12 m</t>
  </si>
  <si>
    <t>726</t>
  </si>
  <si>
    <t>Instalační prefabrikáty</t>
  </si>
  <si>
    <t>726211321R00</t>
  </si>
  <si>
    <t>Modul pro WC s rámem do lehkých příček</t>
  </si>
  <si>
    <t>726211331R00</t>
  </si>
  <si>
    <t>Modul pro WC invalidní s rámem do lehkých příček</t>
  </si>
  <si>
    <t>726211312R00</t>
  </si>
  <si>
    <t>Modu pro umyvadlo invalidní s rámem</t>
  </si>
  <si>
    <t>28696752R</t>
  </si>
  <si>
    <t>Tlačítko ovládací plastové dělené - bílé</t>
  </si>
  <si>
    <t>Pneumatické ovládání splachování oddělené, pro WC invalidní</t>
  </si>
  <si>
    <t>998726122R00</t>
  </si>
  <si>
    <t>Přesun hmot pro předstěnové systémy, výšky do 12 m</t>
  </si>
  <si>
    <t>Montáž přívodu elektro pro autom. pisoáry a zdroj</t>
  </si>
  <si>
    <t>hod</t>
  </si>
  <si>
    <t>Materiál pro přívod elektro pro pisoáry</t>
  </si>
  <si>
    <t>kpl</t>
  </si>
  <si>
    <t>Realizační dokumentace stavby (RDS) - ZTI</t>
  </si>
  <si>
    <t>Dokumentace skutečného provedení - zdravotechnika</t>
  </si>
  <si>
    <t>Vyhledání stávajících rozvodů vody a kanalizace , ve 2.NP</t>
  </si>
  <si>
    <t>Demontáže a montáže stávajícíh zařiz. předmětů, (předpokládané práce ve 2.NP - odhad ceny)</t>
  </si>
  <si>
    <t>Mimostaveništní doprava</t>
  </si>
  <si>
    <t>Objekt:</t>
  </si>
  <si>
    <t>59461</t>
  </si>
  <si>
    <t>Bory-Dolní Bory</t>
  </si>
  <si>
    <t xml:space="preserve">Popis rozpočtu:  - </t>
  </si>
  <si>
    <t>V dokumentaci pro stavební povolení Nástavba základní školy v obci Bory, stavební část (ing. Necidová Mária) nejsou jednoznačně určené stavební konstrukce (Ytong nebo sádrokarton), skladby a tloušťky vodorovných konstrukcí (podlahy a stropy) a umístění a rozměry ocelových nosných rámů a konstrukcí.</t>
  </si>
  <si>
    <t>Po upřesnění výše uvedených parametrů bude vypracovaná realizační dokumentace stavby (RDS).</t>
  </si>
  <si>
    <t>Vybavení WC invalidního dle vyhl. 398/2009 Sb. v platném znění, nebo předpisů platných v době realizace stavby.</t>
  </si>
  <si>
    <t>Základní školy Bory - Nástavba DPS - Vnitřní rozvod plynu</t>
  </si>
  <si>
    <t>732</t>
  </si>
  <si>
    <t>Strojovny</t>
  </si>
  <si>
    <t>734</t>
  </si>
  <si>
    <t>Armatury</t>
  </si>
  <si>
    <t>970031100R00</t>
  </si>
  <si>
    <t>Vrtání jádrové do zdiva cihelného do D 100 mm</t>
  </si>
  <si>
    <t>723120202R00</t>
  </si>
  <si>
    <t>Potrubí ocelové závitové černé svařované DN 15</t>
  </si>
  <si>
    <t>723150312R00</t>
  </si>
  <si>
    <t>Potrubí ocelové hladké černé svařované D 57x2,9</t>
  </si>
  <si>
    <t>723150313R00</t>
  </si>
  <si>
    <t>Potrubí ocelové hladké černé svařované D 76x3,2</t>
  </si>
  <si>
    <t>723150369R00</t>
  </si>
  <si>
    <t>Potrubí ocel. černé svařované - chráničky D 89/3,6</t>
  </si>
  <si>
    <t>723239106R00</t>
  </si>
  <si>
    <t>Montáž plynovodních armatur, 2 závity, G 2</t>
  </si>
  <si>
    <t>723190912R00</t>
  </si>
  <si>
    <t>Navaření odbočky na plynové potrubí DN 15</t>
  </si>
  <si>
    <t>723190917R00</t>
  </si>
  <si>
    <t>Navaření odbočky na plynové potrubí DN 50</t>
  </si>
  <si>
    <t>723190918R00</t>
  </si>
  <si>
    <t>Navaření odbočky na plynové potrubí DN 65</t>
  </si>
  <si>
    <t>723190901R00</t>
  </si>
  <si>
    <t>Uzavření nebo otevření plynového potrubí</t>
  </si>
  <si>
    <t>723190907R00</t>
  </si>
  <si>
    <t>Odvzdušnění a napuštění plynového potrubí</t>
  </si>
  <si>
    <t>723190909R00</t>
  </si>
  <si>
    <t>Zkouška tlaková  plynového potrubí</t>
  </si>
  <si>
    <t>723120804R00</t>
  </si>
  <si>
    <t>Demontáž potrubí svařovaného závitového do DN 25</t>
  </si>
  <si>
    <t>723150803R00</t>
  </si>
  <si>
    <t>Demontáž potrubí ocel.hladkého svařovaného D 76</t>
  </si>
  <si>
    <t>722220864R00</t>
  </si>
  <si>
    <t>Demontáž armatur s dvěma závity G 2</t>
  </si>
  <si>
    <t>Požární průchod potrubí OC DN 65/ zeď 50 cm</t>
  </si>
  <si>
    <t>Výchozí revize upraveného rozvodu plynu</t>
  </si>
  <si>
    <t>998723101R00</t>
  </si>
  <si>
    <t>Přesun hmot pro vnitřní plynovod, výšky do 6 m</t>
  </si>
  <si>
    <t>723290821R00</t>
  </si>
  <si>
    <t>Přesun vybouraných hmot - plynovody, H do 6 m</t>
  </si>
  <si>
    <t>732199100RM1</t>
  </si>
  <si>
    <t>Montáž orientačního štítku, včetně dodávky štítku</t>
  </si>
  <si>
    <t>734420811R00</t>
  </si>
  <si>
    <t>Demontáž tlakoměrů se spodním přípojením</t>
  </si>
  <si>
    <t>734200821R00</t>
  </si>
  <si>
    <t>Demontáž armatur se 2závity do G 1/2</t>
  </si>
  <si>
    <t>734429101R00</t>
  </si>
  <si>
    <t>Montáž tlakoměru deformačního 0-10 MPa</t>
  </si>
  <si>
    <t>38841150R</t>
  </si>
  <si>
    <t>Tlakoměr standardní 0-6 kPa/160 mm zemní plyn</t>
  </si>
  <si>
    <t>42234500R</t>
  </si>
  <si>
    <t>Kohout tlakoměrový 121013  M20 x 1,5 mm zkušební</t>
  </si>
  <si>
    <t>42272600R</t>
  </si>
  <si>
    <t>Smyčka kondenzační zahnutá č.v. 178066 M20x1,5 mm</t>
  </si>
  <si>
    <t>767995101R00</t>
  </si>
  <si>
    <t>Výroba a montáž kov. atypických konstr. do 5 kg</t>
  </si>
  <si>
    <t>kg</t>
  </si>
  <si>
    <t>783424240R00</t>
  </si>
  <si>
    <t>Nátěr syntet. potrubí do DN 50 mm  Z+1x +1x email</t>
  </si>
  <si>
    <t>783425250R00</t>
  </si>
  <si>
    <t>Nátěr syntet. potrubí do DN 100 mm Z +1x +1x email</t>
  </si>
  <si>
    <t>783225100R00</t>
  </si>
  <si>
    <t>Nátěr syntetický kovových konstrukcí 2x + 1x email</t>
  </si>
  <si>
    <t>Práce elektro - havarijní uzávěr plynu kotelny , odpojení a připojení elektro a MaR</t>
  </si>
  <si>
    <t xml:space="preserve">Materiál elektro pro připojení havarij. uzávěru </t>
  </si>
  <si>
    <t>Zkouška funkčnosti havarijního uzávěru plynu</t>
  </si>
  <si>
    <t>Dokumentace pro realizaci stavby (RDS), vnitřní rozvod plynu</t>
  </si>
  <si>
    <t>Dokumentace skutečného provedení stavby - vnitřní , rozvod plynu</t>
  </si>
  <si>
    <t>Nástavba Základní školy Bory DPS - Vytápění</t>
  </si>
  <si>
    <t>Ceny za úpravu topného kanálu v 1.PP jsou stanoveny odhadem.</t>
  </si>
  <si>
    <t>Rozsah prací pro výměnu stoupaček se upřesní po stanovení poloh a rozměrů</t>
  </si>
  <si>
    <t>ocelových nosných konstrukcí.</t>
  </si>
  <si>
    <t>731</t>
  </si>
  <si>
    <t>Kotelny</t>
  </si>
  <si>
    <t>733</t>
  </si>
  <si>
    <t>Rozvod potrubí</t>
  </si>
  <si>
    <t>735</t>
  </si>
  <si>
    <t>Otopná tělesa</t>
  </si>
  <si>
    <t>631547217R</t>
  </si>
  <si>
    <t>631547319R</t>
  </si>
  <si>
    <t>631547422R</t>
  </si>
  <si>
    <t>722182004RT1</t>
  </si>
  <si>
    <t>Montáž izolačních skruží na potrubí přímé DN 40, samolepící spoj, rychlouzávěr</t>
  </si>
  <si>
    <t>722182006RT1</t>
  </si>
  <si>
    <t>Montáž izolačních skruží na potrubí přímé DN 80, samolepící spoj, rychlouzávěr</t>
  </si>
  <si>
    <t>722182094R00</t>
  </si>
  <si>
    <t>Příplatek za montáž izolačních tvarovek DN 40</t>
  </si>
  <si>
    <t>722182096R00</t>
  </si>
  <si>
    <t>Příplatek za montáž izolačních tvarovek DN 80</t>
  </si>
  <si>
    <t>Požární prostupy potrubí ocel DN 20/ strop keram., dle PBŘS z 2.NP do nástavby ve 3.NP</t>
  </si>
  <si>
    <t>Servisní práce - plynový kotel Viessmann 190 kW , seřízení výkonu a regulace kotle</t>
  </si>
  <si>
    <t>732110812R00</t>
  </si>
  <si>
    <t>Demontáž těles rozdělovačů a sběračů, DN 200 mm</t>
  </si>
  <si>
    <t>732119194R00</t>
  </si>
  <si>
    <t>M. rozdělovačů a sběračů DN 200 (150x150mm) dl 1m</t>
  </si>
  <si>
    <t>732420811R00</t>
  </si>
  <si>
    <t>Demontáž čerpadel oběhových spirálních DN 25</t>
  </si>
  <si>
    <t>732420812R00</t>
  </si>
  <si>
    <t>Demontáž čerpadel oběhových spirálních DN 40</t>
  </si>
  <si>
    <t>732429111R00</t>
  </si>
  <si>
    <t>Montáž čerpadel oběhových spirálních, DN 25</t>
  </si>
  <si>
    <t>732429112R00</t>
  </si>
  <si>
    <t>Montáž čerpadel oběhových spirálních, DN 40</t>
  </si>
  <si>
    <t>Čerpadlo oběhové elektr. řízené 25/0,5-7 , Yonos Maxo závitové Rp 1 1/2</t>
  </si>
  <si>
    <t xml:space="preserve">Čerpadlo oběhové elektr. řízené 40/0,5-8, Yonos Maxo přírubové DN40 PN6/10 </t>
  </si>
  <si>
    <t>998732101R00</t>
  </si>
  <si>
    <t>Přesun hmot pro strojovny, výšky do 6 m</t>
  </si>
  <si>
    <t>732890801R00</t>
  </si>
  <si>
    <t>Přemístění vybouraných hmot - strojovny, H do 6 m</t>
  </si>
  <si>
    <t>733110808R00</t>
  </si>
  <si>
    <t>Demontáž potrubí ocelového závitového do DN 32-50</t>
  </si>
  <si>
    <t>733110810R00</t>
  </si>
  <si>
    <t>Demontáž potrubí ocelového závitového do DN 50-80</t>
  </si>
  <si>
    <t>733110803R00</t>
  </si>
  <si>
    <t>Demontáž potrubí ocelového závitového do DN 15, úprava stoupaček - nosné konstrukce</t>
  </si>
  <si>
    <t>733110806R00</t>
  </si>
  <si>
    <t>Demontáž potrubí ocelového závitového do DN 15-32, úprava stoupaček - nosné rámy</t>
  </si>
  <si>
    <t>733111317R00</t>
  </si>
  <si>
    <t>Potrubí závit. běžné svařované v kotelnách DN 40</t>
  </si>
  <si>
    <t>733111318R00</t>
  </si>
  <si>
    <t>Potrubí závit. běžné svařované v kotelnách DN 50</t>
  </si>
  <si>
    <t>733121222R00</t>
  </si>
  <si>
    <t>Potrubí hladké bezešvé v kotelnách D 76 x 3,2 mm</t>
  </si>
  <si>
    <t>733111303R00</t>
  </si>
  <si>
    <t>Potrubí závit. běžné svařované nízkotlak. DN 15</t>
  </si>
  <si>
    <t>733111304R00</t>
  </si>
  <si>
    <t>Potrubí závit. běžné svařované nízkotlak. DN 20</t>
  </si>
  <si>
    <t>Potrubí závit. běžné svařované nízkotlak. DN 15, úprava stoupaček - nosné rámy</t>
  </si>
  <si>
    <t>Potrubí závit. běžné svařované nízkotlak. DN 20, úprava stoupaček - nosné rámy</t>
  </si>
  <si>
    <t>733111305R00</t>
  </si>
  <si>
    <t>Potrubí závit. běžné svařované nízkotlak. DN 25, úprava stoupaček - nosné rámy</t>
  </si>
  <si>
    <t>733113113R00</t>
  </si>
  <si>
    <t>Příplatek za zhotovení přípojky DN 15</t>
  </si>
  <si>
    <t>Příplatek za zhotovení přípojky DN 15, úprava stoupaček - nosné rámy</t>
  </si>
  <si>
    <t>733191111R00</t>
  </si>
  <si>
    <t>Manžety prostupové pro trubky do DN 20, úprava stoupaček - nosné rámy</t>
  </si>
  <si>
    <t>733191112R00</t>
  </si>
  <si>
    <t>Manžety prostupové pro trubky do DN 32, úprava stoupaček - nosné rámy</t>
  </si>
  <si>
    <t>998733101R00</t>
  </si>
  <si>
    <t>Přesun hmot pro rozvody potrubí, výšky do 6 m</t>
  </si>
  <si>
    <t>733890801R00</t>
  </si>
  <si>
    <t>Přemístění vybouraných hmot - potrubí, H do 6 m</t>
  </si>
  <si>
    <t>734190814R00</t>
  </si>
  <si>
    <t>Rozpojení přírubového spoje DN 50</t>
  </si>
  <si>
    <t>734190818R00</t>
  </si>
  <si>
    <t>Rozpojení přírubového spoje DN 100</t>
  </si>
  <si>
    <t>734290813R00</t>
  </si>
  <si>
    <t>Demontáž armatur směšovacích.3cest. Mix A, DN 32</t>
  </si>
  <si>
    <t>734290814R00</t>
  </si>
  <si>
    <t>Demontáž armatur směšovacích.3cest. Mix A, DN 40</t>
  </si>
  <si>
    <t>734173213R00</t>
  </si>
  <si>
    <t>Přírubové spoje PN 0,6/I MPa, DN 32</t>
  </si>
  <si>
    <t>Přírubové spoje PN 0,6/I MPa, DN 40</t>
  </si>
  <si>
    <t>734173216R00</t>
  </si>
  <si>
    <t>Přírubové spoje PN 0,6/I MPa, DN 65</t>
  </si>
  <si>
    <t>734209126R00</t>
  </si>
  <si>
    <t>Montáž armatur závitových,se 3závity, G 5/4, zpětná montáž MIX + servopohon</t>
  </si>
  <si>
    <t>734209127R00</t>
  </si>
  <si>
    <t>Montáž armatur závitových,se 3závity, G 6/4, zpětná montáž MIX + servopohon</t>
  </si>
  <si>
    <t>734215133R00</t>
  </si>
  <si>
    <t>Ventil odvzdušňovací automat. R99 DN 15</t>
  </si>
  <si>
    <t>734235124R00</t>
  </si>
  <si>
    <t>Kohout kulový,2xvnitřní záv. R250D DN 32</t>
  </si>
  <si>
    <t>734235125R00</t>
  </si>
  <si>
    <t>Kohout kulový,2xvnitřní záv. R250D DN 40</t>
  </si>
  <si>
    <t>734235126R00</t>
  </si>
  <si>
    <t>Kohout kulový,2xvnitřní záv. R250D DN 50</t>
  </si>
  <si>
    <t>734193217R00</t>
  </si>
  <si>
    <t>Klapka uzavírací mezipřirubová DN 65 PN6</t>
  </si>
  <si>
    <t>734245124R00</t>
  </si>
  <si>
    <t>Ventil zpětný,2xvnitřní závit DN 32</t>
  </si>
  <si>
    <t>734245125R00</t>
  </si>
  <si>
    <t>Ventil zpětný,2xvnitřní závit DN 40</t>
  </si>
  <si>
    <t>734295214R00</t>
  </si>
  <si>
    <t>Filtr, vnitřní-vnitřní závit DN 32</t>
  </si>
  <si>
    <t>734295215R00</t>
  </si>
  <si>
    <t>Filtr, vnitřní-vnitřní závit DN 40</t>
  </si>
  <si>
    <t>734295321R00</t>
  </si>
  <si>
    <t>Kohout kul.vypouštěcí,komplet DN 15</t>
  </si>
  <si>
    <t>734411141R00</t>
  </si>
  <si>
    <t>Teploměr dvoukovový DTR,pevný stonek 60 mm</t>
  </si>
  <si>
    <t>734494213R00</t>
  </si>
  <si>
    <t>Návarky s trubkovým závitem G 1/2</t>
  </si>
  <si>
    <t>734226212RT2</t>
  </si>
  <si>
    <t>Ventil term.přímý,vnitř.závit V-exakt DN 15, s termostatickou hlavicí K - kotelna</t>
  </si>
  <si>
    <t>734226222RT3</t>
  </si>
  <si>
    <t>Ventil term.rohový,vnitř.závit V-exakt DN 15, s term. hlav. typ B pro veř. prostory - 3.NP</t>
  </si>
  <si>
    <t>734266222R00</t>
  </si>
  <si>
    <t>Šroubení reg.přímé,vnitř.závit Regulux DN 15, regulačnía vypouštěcí - kotelna</t>
  </si>
  <si>
    <t>734266212R00</t>
  </si>
  <si>
    <t>Šroubení reg.rohové,vnitř.závit Regulux DN 15, regulační a vypouštěcí - 3.NP</t>
  </si>
  <si>
    <t>735151831R00</t>
  </si>
  <si>
    <t>Demontáž otopných těles panelových 3řadých,1500 mm, stávající Klasik 33 9140 v kotelně</t>
  </si>
  <si>
    <t>735159320R00</t>
  </si>
  <si>
    <t>Montáž panelových těles 3řadých do délky 1500 mm, stávající Klasik 33 9140 v kotelně</t>
  </si>
  <si>
    <t>48441523R</t>
  </si>
  <si>
    <t>Konzola stojánková pro typy 22,33, pro stávající Klasik 33 6140 v kotelně</t>
  </si>
  <si>
    <t>sada</t>
  </si>
  <si>
    <t>735156564R00</t>
  </si>
  <si>
    <t>735156567R00</t>
  </si>
  <si>
    <t>735156568R00</t>
  </si>
  <si>
    <t>735156583R00</t>
  </si>
  <si>
    <t>735156667R00</t>
  </si>
  <si>
    <t>735159111R00</t>
  </si>
  <si>
    <t>998735102R00</t>
  </si>
  <si>
    <t>Přesun hmot pro otopná tělesa, výšky do 12 m</t>
  </si>
  <si>
    <t>783222100R00</t>
  </si>
  <si>
    <t>Nátěr syntetický kovových konstrukcí dvojnásobný</t>
  </si>
  <si>
    <t>783424140R00</t>
  </si>
  <si>
    <t>Nátěr syntetický potrubí do DN 50 mm  Z + 2x</t>
  </si>
  <si>
    <t>783425150R00</t>
  </si>
  <si>
    <t>Nátěr syntetický potrubí do DN 100 mm  Z + 2x</t>
  </si>
  <si>
    <t>Demontáž a zpětná montáž MaR (rozvody, čidla), kotelna v 1.PP</t>
  </si>
  <si>
    <t>Pomocný materiál pro montáž MaR v kotelně</t>
  </si>
  <si>
    <t>Nastavení a funkční zkouška MaR v kotelně</t>
  </si>
  <si>
    <t>Dokumentace pro realizaci stavby (RDS) - vytápění</t>
  </si>
  <si>
    <t>Dokumentace skutečného provedení stavby</t>
  </si>
  <si>
    <t>Vypuštění vody z otopné soustavy</t>
  </si>
  <si>
    <t>Napuštění a odvzdušnění otopné soustavy</t>
  </si>
  <si>
    <t>Zkouška těsnosti otopné soustavy</t>
  </si>
  <si>
    <t>Funkční zkoušky otopné soustavy - topná, dilatační, vyregulování otopné soustavy</t>
  </si>
  <si>
    <t>Proplach soustavy, kontrola a čištění filtrů</t>
  </si>
  <si>
    <t>Aplikace inhibitoru koroze</t>
  </si>
  <si>
    <t>VRN</t>
  </si>
  <si>
    <t>Stavební úpravy stávajícího topného kanálu v , kotelně a chodbě 1.PP</t>
  </si>
  <si>
    <t>Materiál pro stavební úpravy topného kanálu, chodba a šatna v 1.PP u kotelny</t>
  </si>
  <si>
    <t>Základní školy Bory - Nástavba DSP - Větrání</t>
  </si>
  <si>
    <t>728</t>
  </si>
  <si>
    <t>Vzduchotechnika</t>
  </si>
  <si>
    <t>728112112R00</t>
  </si>
  <si>
    <t>Montáž potrubí plechového kruhového do d 200 mm</t>
  </si>
  <si>
    <t>728115111R00</t>
  </si>
  <si>
    <t>Montáž potrubí ohebného neizol. z AL do d 100 mm</t>
  </si>
  <si>
    <t>728212112R00</t>
  </si>
  <si>
    <t>Montáž oblouku plechového kruhového do d 200 mm</t>
  </si>
  <si>
    <t>728212312R00</t>
  </si>
  <si>
    <t>Montáž odbočky plechové kruhové do d 200 mm</t>
  </si>
  <si>
    <t>728212412R00</t>
  </si>
  <si>
    <t>Montáž klapky plechové kruhové do d 200 mm</t>
  </si>
  <si>
    <t>728212512R00</t>
  </si>
  <si>
    <t>Montáž spojky plechové kruhové do d 200 mm</t>
  </si>
  <si>
    <t>728212712R00</t>
  </si>
  <si>
    <t>Montáž střišky nebo hlavice plech.kruh.do d 200 mm</t>
  </si>
  <si>
    <t>728312122R00</t>
  </si>
  <si>
    <t>Montáž tlumiče kruhového do d 200 mm</t>
  </si>
  <si>
    <t>728413521R00</t>
  </si>
  <si>
    <t>Montáž talířového ventilu kruhového do d 100 mm</t>
  </si>
  <si>
    <t>728611113R00</t>
  </si>
  <si>
    <t>Mtž ventilátoru radiál. nízkotl. potrub. do 0,07m2</t>
  </si>
  <si>
    <t>Ventilátor radiální odtahový do kruhového potrubí, 150 mm, 285/290 m3/h, tříotáčkový</t>
  </si>
  <si>
    <t>Přepínač otáček pro ventilátor, vypínač</t>
  </si>
  <si>
    <t>Doběhový spínač - nastavitelný doběh ventilátoru</t>
  </si>
  <si>
    <t>42981161R</t>
  </si>
  <si>
    <t>Potrubí SPIRO  100/3, délka 3 m</t>
  </si>
  <si>
    <t>42981162R</t>
  </si>
  <si>
    <t>Potrubí SPIRO  125/3, délka 3 m</t>
  </si>
  <si>
    <t>42981163R</t>
  </si>
  <si>
    <t>Potrubí SPIRO  150/3, délka 3 m</t>
  </si>
  <si>
    <t>4298150101R</t>
  </si>
  <si>
    <t>Hadice ohebná Semivac 100/1, délka 1 m</t>
  </si>
  <si>
    <t>Izolace VZT potrubí kruhového Termo 152 / 10 m</t>
  </si>
  <si>
    <t>Tlumič hluku do VZT potrubí kruhového 150</t>
  </si>
  <si>
    <t>Zpětná klapka do VZT potrubí kruhového 150</t>
  </si>
  <si>
    <t>Výfuková hlavice VZT potrubí kruhového 150, nadstřešní</t>
  </si>
  <si>
    <t>Průchod střechou pro VZT potrubí 150</t>
  </si>
  <si>
    <t xml:space="preserve">Oblouk 100/90 VZT potrubí kruhové </t>
  </si>
  <si>
    <t xml:space="preserve">Oblouk 150/90 VZT potrubí kruhové </t>
  </si>
  <si>
    <t>Odbočka 100/100 jednostranná VZT potrubí kruhové</t>
  </si>
  <si>
    <t>Odbočka 125/100 jednostranná VZT potrubí kruhové</t>
  </si>
  <si>
    <t>Odbočka 125/125 jednostranná VZT potrubí kruhové</t>
  </si>
  <si>
    <t>Přechod 125/100 VZT potrubí kruhové</t>
  </si>
  <si>
    <t>Přechod 150/125 VZT potrubí kruhové</t>
  </si>
  <si>
    <t>Spojovací manžeta VZT potrubí kruhové  150, pro připojení ventilátoru</t>
  </si>
  <si>
    <t>Kus pro odvod kondenzátu 150 VZT potrubí kruhové</t>
  </si>
  <si>
    <t xml:space="preserve">Odvodní ventil talířový plastový kruhový 100 VZT </t>
  </si>
  <si>
    <t>Zděř 100 pro odvodní ventil talířový plastový</t>
  </si>
  <si>
    <t>Spojka 100 VZT potrubí kruhové</t>
  </si>
  <si>
    <t>Spojka 125 VZT potrubí kruhové</t>
  </si>
  <si>
    <t>Spojka 150 VZT potrubí kruhové</t>
  </si>
  <si>
    <t>Objímka s gumou 100 pro VZT potrubí kruhové, komplet</t>
  </si>
  <si>
    <t>Objímka s gumou 125 pro VZT potrubí kruhové, komplet</t>
  </si>
  <si>
    <t>Objímka s gumou 150 pro VZT potrubí kruhové, komplet</t>
  </si>
  <si>
    <t>Požární průchod VZT potrubí 150 kruh / strop beton</t>
  </si>
  <si>
    <t>998728102R00</t>
  </si>
  <si>
    <t>Přesun hmot pro vzduchotechniku, výšky do 12 m</t>
  </si>
  <si>
    <t xml:space="preserve">Montáž přívodu elektro pro regulaci, ventilátor  </t>
  </si>
  <si>
    <t>Materiál pro přívod elektro pro ventilátor</t>
  </si>
  <si>
    <t>Dokumentace pro realizaci stavby (RDS) - větrání</t>
  </si>
  <si>
    <t>Dokumentace skutečného provedení stavby - větrání</t>
  </si>
  <si>
    <t>Zkouška funkčnosti</t>
  </si>
  <si>
    <t>Proškolení obsluhy</t>
  </si>
  <si>
    <t>orientační výkaz výměr je zpracován dle požadavku vyhlášky č.62/2013 Sb.</t>
  </si>
  <si>
    <t xml:space="preserve">v tomto smyslu se nejedná o položkový rozpočet který je povinnen zpracovat </t>
  </si>
  <si>
    <t>uchazeč výběrového řízení s využitím výkazu výměr, výkresové a technické dokumentace a</t>
  </si>
  <si>
    <t>vlastních zvyklostí provádění elektroinstalačních prací které v položkovém rozpočtu uvede</t>
  </si>
  <si>
    <t>a jsou v rámci doporučení českých technických norem</t>
  </si>
  <si>
    <t>popis</t>
  </si>
  <si>
    <t>m.j.</t>
  </si>
  <si>
    <t>jedn.cena</t>
  </si>
  <si>
    <t xml:space="preserve">cena </t>
  </si>
  <si>
    <t>21-M silnoproudé instalace materiál</t>
  </si>
  <si>
    <t>21-M silnoproudé instalace montáž</t>
  </si>
  <si>
    <t>22-M sdělovací signalizační a zabezpečovací zařízení materiál</t>
  </si>
  <si>
    <t>22-M sdělovací signalizační a zabezpečovací zařízení montáž</t>
  </si>
  <si>
    <t>58-M revize vyhrazených technických zařízení</t>
  </si>
  <si>
    <t>CELKEM RN bez DPH</t>
  </si>
  <si>
    <t>Globál zařízení staveniště</t>
  </si>
  <si>
    <t>zajištění přívodu elektrické energie a ostatních médií včetně míst odběru mimo hranici montážní zóny</t>
  </si>
  <si>
    <t>přidružené výkony, osvětlení pracoviště, skladů a přístupových ploch, zapůjčení materiálu na pomocné lešení</t>
  </si>
  <si>
    <t>CELKEM GZS bez DPH</t>
  </si>
  <si>
    <t xml:space="preserve">Hodinové zůčtovací sazby </t>
  </si>
  <si>
    <t>práce na elektrickém zařízení mimo ceníkové položky (vč. příplatků a montáží zvláštního charakteru)</t>
  </si>
  <si>
    <t>112</t>
  </si>
  <si>
    <t>komplexní zkouška smontovaného zařízení a zaučení obsluhy</t>
  </si>
  <si>
    <t>64</t>
  </si>
  <si>
    <t>inženýrská činnost, technický dozor investora</t>
  </si>
  <si>
    <t>24</t>
  </si>
  <si>
    <t>CELKEM HZS bez DPH</t>
  </si>
  <si>
    <t>Vedlejší rozpočtové náklady</t>
  </si>
  <si>
    <t>prořez délkového materiálu při zpracování, podružný a režijní materiál pro montáže, recyklace elektrozařízení</t>
  </si>
  <si>
    <t>2,2</t>
  </si>
  <si>
    <t>mimostaveništní doprava a přesun strojů a zařízení a nosného materiálu</t>
  </si>
  <si>
    <t>3,6</t>
  </si>
  <si>
    <t>zednické výpomoci pro elektromontáže, kabelová vedení ve výkopu, venkovní osvětlení, zařízení LPS</t>
  </si>
  <si>
    <t>CELKEM VRN bez DPH</t>
  </si>
  <si>
    <t>CELKEM</t>
  </si>
  <si>
    <t>Elektromontáže dle 21-M</t>
  </si>
  <si>
    <t>210 01 Trubková vedení, instalační krabice a svorkovnice</t>
  </si>
  <si>
    <t>Trubky ohebné elektroinstalační uložené volně nebo pod omítkou s nasunutím do krabic</t>
  </si>
  <si>
    <t>do 16mm</t>
  </si>
  <si>
    <t>bm</t>
  </si>
  <si>
    <t>32</t>
  </si>
  <si>
    <t>od 16mm do 29mm</t>
  </si>
  <si>
    <t>60</t>
  </si>
  <si>
    <t>Trubky ohebné elektroinstalační uložené pevně s nasunutím do krabic</t>
  </si>
  <si>
    <t>85</t>
  </si>
  <si>
    <t>Lišty a kanály elektroinstalační z PH vkládací vč. spojek, ohybů, rohů, bez krabic, uložené pevně</t>
  </si>
  <si>
    <t>do 20mm</t>
  </si>
  <si>
    <t>68</t>
  </si>
  <si>
    <t>od 20mm do 60mm</t>
  </si>
  <si>
    <t>6</t>
  </si>
  <si>
    <t>Instalační kanály podparapetní vč. spojek, ohybů, rohů, s krabicemi, uložené pevně</t>
  </si>
  <si>
    <t>do 140mm</t>
  </si>
  <si>
    <t xml:space="preserve">Instalační kanály podlahové vč. spojek, ohybů a rohů </t>
  </si>
  <si>
    <t>do 150mm</t>
  </si>
  <si>
    <t>18</t>
  </si>
  <si>
    <t>Krabice přístrojové bez zapojení</t>
  </si>
  <si>
    <t>kruhové KP68, KU68-1901 ...</t>
  </si>
  <si>
    <t>ks</t>
  </si>
  <si>
    <t>86</t>
  </si>
  <si>
    <t>Krabice odbočné s víčkem, bez zapojení</t>
  </si>
  <si>
    <t>čtyřhranné KO100, KO125 se svorkovnicí ...</t>
  </si>
  <si>
    <t>Krabice odbočné s víčkem, svorkovnicí včetně zapojení</t>
  </si>
  <si>
    <t>kruhové KU68-1903, KR97 ...</t>
  </si>
  <si>
    <t>14</t>
  </si>
  <si>
    <t>Krabicové rozvodky z lisovaného izolantu včetně ukončení kabelů a zapojení vodičů</t>
  </si>
  <si>
    <t>průřez vodiče do 4mm</t>
  </si>
  <si>
    <t>9</t>
  </si>
  <si>
    <t>Odvíčkování nebo zavíčkování krabic</t>
  </si>
  <si>
    <t>závit</t>
  </si>
  <si>
    <t>šroubky</t>
  </si>
  <si>
    <t>Osazení hmoždinek, vyvrtávání a vyčištění díry, zasunutí hmoždinky do otvoru</t>
  </si>
  <si>
    <t>cihlové zdivo HM6-12</t>
  </si>
  <si>
    <t>156</t>
  </si>
  <si>
    <t>SDK</t>
  </si>
  <si>
    <t>162</t>
  </si>
  <si>
    <t>Upevňovací materiál</t>
  </si>
  <si>
    <t>příchytky distanční plastové</t>
  </si>
  <si>
    <t>52</t>
  </si>
  <si>
    <t>pásky stahovací do 100mm vč. příchytek bal.100ks</t>
  </si>
  <si>
    <t>bal.</t>
  </si>
  <si>
    <t>0,5</t>
  </si>
  <si>
    <t>pásky stahovací do 200mm vč. příchytek bal.100ks</t>
  </si>
  <si>
    <t>210 02 Ocelové konstrukce pro vnitřní rozvod, přístroje</t>
  </si>
  <si>
    <t xml:space="preserve">Kabelový žlab perforovaný pozink včetně příslušenství, t.j. kolen, T kusů, prodlužovacích dílů, spojek </t>
  </si>
  <si>
    <t>nástěnné šířka do 125mm</t>
  </si>
  <si>
    <t>8</t>
  </si>
  <si>
    <t>závěsné šířka do 125mm</t>
  </si>
  <si>
    <t xml:space="preserve">Kabelový žlab drátěný pozink včetně příslušenství, t.j. kolen, T kusů, prodlužovacích dílů, spojek </t>
  </si>
  <si>
    <t>45</t>
  </si>
  <si>
    <t>Protipožární přepážky, předěly a ucpávky</t>
  </si>
  <si>
    <t>do 0,2m2</t>
  </si>
  <si>
    <t>průchod stěnou do tl.50cm</t>
  </si>
  <si>
    <t>0,25</t>
  </si>
  <si>
    <t>průchod stropem do tl.50cm</t>
  </si>
  <si>
    <t>Výstražné a označovací tabulky pro rozvodny a elektrická zařízení včetně montáže</t>
  </si>
  <si>
    <t>210 08 Vodiče, šňůry a kabely měděné</t>
  </si>
  <si>
    <t>Vodič izolovaný 1kV uložený pod omítkou</t>
  </si>
  <si>
    <t>do 6mm2</t>
  </si>
  <si>
    <t>115</t>
  </si>
  <si>
    <t>do 16mm2</t>
  </si>
  <si>
    <t>35</t>
  </si>
  <si>
    <t>Vodič izolovaný 1kV uložený v trubkách a lištách</t>
  </si>
  <si>
    <t>65</t>
  </si>
  <si>
    <t xml:space="preserve">Kabel izolovaný 1kV o počtu a průřezu žil uložený pod omítkou a pod omítkou do stropu </t>
  </si>
  <si>
    <t>od 2x1,5 do 5x1,5 mm2</t>
  </si>
  <si>
    <t>1165</t>
  </si>
  <si>
    <t>od 2x2,5 do 5x2,5 mm2</t>
  </si>
  <si>
    <t>1525</t>
  </si>
  <si>
    <t>od 3x4 do 5x6 mm2</t>
  </si>
  <si>
    <t>od 4x10 do 5x16 mm2</t>
  </si>
  <si>
    <t>55</t>
  </si>
  <si>
    <t xml:space="preserve">Kabel izolovaný 1kV o počtu a průřezu žil uložený v trubkách a lištách </t>
  </si>
  <si>
    <t>120</t>
  </si>
  <si>
    <t>20</t>
  </si>
  <si>
    <t>Kabel izolovaný 1kV o počtu a průřezu žil uložený volně</t>
  </si>
  <si>
    <t>210 10 Ukončení a propojení vodičů, kabelů a šňůr, podpěrky  a průchodky, soubory pro kabely</t>
  </si>
  <si>
    <t>Ukončení vodičů izolovaných s označením a zapojením v rozvaděči nebo na přístroji</t>
  </si>
  <si>
    <t>do 2,5mm2</t>
  </si>
  <si>
    <t>Ukončení vodičů izolovaných na svorkovnici s otevřením a uzavřením krytu</t>
  </si>
  <si>
    <t>84</t>
  </si>
  <si>
    <t>210 11 Spínací, spouštěcí a regulační ústrojí, zásuvky, vidlice, odpojovače</t>
  </si>
  <si>
    <t>Spínače polozapuštěné nebo zapuštěné včetně zapojení vodičů (vícerámeček se zvlášť neuvádí)</t>
  </si>
  <si>
    <t>vypínače jedno a dvoupolové</t>
  </si>
  <si>
    <t>10</t>
  </si>
  <si>
    <t>vypínače jedno a dvoupolové profil 45</t>
  </si>
  <si>
    <t>přepínače seriové, střídavé, křížové a kombinace</t>
  </si>
  <si>
    <t>16</t>
  </si>
  <si>
    <t>ovladače tlačítkové vypínací, zapínací, přepínací, žaluziové</t>
  </si>
  <si>
    <t>signální a orientační doutnavky</t>
  </si>
  <si>
    <t>Spínače nástěnné pro prostory základní nebo vlhké a na hořlavé povrchy, včetně zapojení vodičů</t>
  </si>
  <si>
    <t xml:space="preserve">Zásuvky polozapuštěné nebo zapuštěné (vícerámeček se zvlášť neuvádí) včetně zapojení vodičů </t>
  </si>
  <si>
    <t>šroubové a bezšroubové připojení 2P+PE jednoduchá vč. průběžného připojení</t>
  </si>
  <si>
    <t>36</t>
  </si>
  <si>
    <t>šroubové a bezšroubové připojení 2P+PE profil 45 vč. průběžného připojení</t>
  </si>
  <si>
    <t>šroubové a bezšroubové připojení 2P+PE+SPD jednoduchá vč. průběžného připojení</t>
  </si>
  <si>
    <t>šroubové a bezšroubové připojení 2P+PE+SPD profil 45 vč. průběžného připojení</t>
  </si>
  <si>
    <t xml:space="preserve">Zásuvky polozapuštěné pro prostory vlhké a do hořlavých povrchů (vícerámeček se zvlášť neuvádí) </t>
  </si>
  <si>
    <t>Zásuvky nástěnné pro prostory normální nebo do vlhka na hořlavé povrchy včetně zapojení vodičů</t>
  </si>
  <si>
    <t>Průmyslové zásuvky a přívodky nástěnné CEE 230 V, 400 V, 500 V do vlhka včetně zapojení vodičů</t>
  </si>
  <si>
    <t>3P+N+PE do 16A</t>
  </si>
  <si>
    <t>210 14 Ovládací, návěštní a signální přístroje</t>
  </si>
  <si>
    <t>Tlačítkové ovladače nástěnné v krabici pro prostory normální nebo do vlhka včetně zapojení vodičů</t>
  </si>
  <si>
    <t>komplet ve skříni do dvou tlačítek</t>
  </si>
  <si>
    <t>Signální přístroje pro prostory normální nebo do vlhka včetně zapojení vodičů</t>
  </si>
  <si>
    <t>akustické domovní zvonky a houkačky</t>
  </si>
  <si>
    <t>zvonkové transformátory a napaječe DT</t>
  </si>
  <si>
    <t>210 19 Rozváděče, rozvodné skříně, desky a svorkovnice</t>
  </si>
  <si>
    <t>Oceloplechové, plastové a kombinované rozvodnice bez zapojení vodičů</t>
  </si>
  <si>
    <t>do 20kg</t>
  </si>
  <si>
    <t>od 20kg do 50kg</t>
  </si>
  <si>
    <t>210 20 Svítidla a osvětlovací zařízení, předměty a elektrická zařízení</t>
  </si>
  <si>
    <t>Svítidla pro žárovky komp. zářivky a LED domovní včetně zdrojů a zapojení vodičů</t>
  </si>
  <si>
    <t>na povrch stropní a nástěnné 1 zdroj s krytem plast nebo sklo</t>
  </si>
  <si>
    <t>11</t>
  </si>
  <si>
    <t>Svítidla pro žárovky komp.zářivky a LED pro prostory normální nebo do vlhka včetně zdrojů a zapojení vodičů</t>
  </si>
  <si>
    <t>12</t>
  </si>
  <si>
    <t>Svítidla pro lineární zářivky domovní včetně zdrojů a zapojení vodičů</t>
  </si>
  <si>
    <t>na povrch stropní a nástěnné 1 zdroj mřížka ALDP, MAT 18-58W EVG</t>
  </si>
  <si>
    <t>7</t>
  </si>
  <si>
    <t>na povrch stropní a nástěnné 2 zdroje mřížka ALDP, MAT 18-58W EVG</t>
  </si>
  <si>
    <t>závěsné trubkové nebo lankové 1 zdroj mřížka ALDP, MAT 18-58W EVG</t>
  </si>
  <si>
    <t>závěsné trubkové nebo lankové 2 zdroje mřížka ALDP, MAT 18-58W EVG</t>
  </si>
  <si>
    <t>38</t>
  </si>
  <si>
    <t xml:space="preserve">průběžné propojení, spojování do řad </t>
  </si>
  <si>
    <t>30</t>
  </si>
  <si>
    <t>Svítidla pro lineární zářivky pro prostory normální nebo do vlhka včetně zdrojů a zapojení vodičů</t>
  </si>
  <si>
    <t>na povrch stropní a nástěnné 1 zdroj s krytem plast 18-58W EVG</t>
  </si>
  <si>
    <t>Svítidla ostatní pro prostory normální nebo do vlhka včetně zdrojů a zapojení</t>
  </si>
  <si>
    <t>nouzové a evakuační na povrch stropní a nástěnné nezávislé napájení 1hod</t>
  </si>
  <si>
    <t>nouzový modul pro svítidla s lineárními a kompaktními zářivkami nezávislé napájení 1hod</t>
  </si>
  <si>
    <t>Ostatní zařízení pro prostory normální nebo do vlhka zapojení bez dodávky zařízení</t>
  </si>
  <si>
    <t>230V do 3,5kW připojení na vstupní svorkovnici (ventilátory, pisoárová automatika ...)</t>
  </si>
  <si>
    <t>400V do 8kW připojení na vstupní svorkovnici (výtah ...)</t>
  </si>
  <si>
    <t>210 22 Vedení uzemňovací, ochrana před bleskem</t>
  </si>
  <si>
    <t xml:space="preserve">Uzemňovací vedení s upevněním propojením a připojením pomocí svorek </t>
  </si>
  <si>
    <t>v zemi s izolací spojů páskou FeZn do 120mm2 v městské zástavbě</t>
  </si>
  <si>
    <t>145</t>
  </si>
  <si>
    <t>v zemi s izolací spojů drátem FeZn průměr do 10mm v městské zástavbě</t>
  </si>
  <si>
    <t>40</t>
  </si>
  <si>
    <t>Hromosvodní vedení  s upevněním propojením a připojením pomocí svorek</t>
  </si>
  <si>
    <t>svodové vodiče s podpěrami FeZn a AlMgSi průměr do 10mm</t>
  </si>
  <si>
    <t>225</t>
  </si>
  <si>
    <t>jímací tyč na střešní hřeben do 1m</t>
  </si>
  <si>
    <t>svorka FeZn se dvěma šrouby</t>
  </si>
  <si>
    <t>69</t>
  </si>
  <si>
    <t>svorka FeZn se třemi a více šrouby</t>
  </si>
  <si>
    <t>svorka na potrubí se zhotovením pásku</t>
  </si>
  <si>
    <t>ochranný úhelník nebo trubka FeZn s držáky do zdiva</t>
  </si>
  <si>
    <t>tvarování prvků</t>
  </si>
  <si>
    <t>štítky k označení svodů</t>
  </si>
  <si>
    <t>ochranné pospojování pevně</t>
  </si>
  <si>
    <t>prostředek pro zlepšení uzemnění</t>
  </si>
  <si>
    <t>105</t>
  </si>
  <si>
    <t>210 28 Výchozí revize elektrických rozvodů a zařízení</t>
  </si>
  <si>
    <t>Celková prohlídka a vyhotovení revizní zprávy</t>
  </si>
  <si>
    <t>pro objem prací do 1mil.</t>
  </si>
  <si>
    <t xml:space="preserve">Rozvodná zařízení kontrola stavu </t>
  </si>
  <si>
    <t>rozvodnice a rozvaděče oceloplechové a plastové</t>
  </si>
  <si>
    <t>Rozvodny nn kontrola stavu</t>
  </si>
  <si>
    <t>dvě pole</t>
  </si>
  <si>
    <t>Elektrická instalace kontrola stavu včetně instalačních, ovládací a jistících prvků bez spotřebičů</t>
  </si>
  <si>
    <t>vývody v prostoru normálním nad 10 vývodů</t>
  </si>
  <si>
    <t>vývody v prostoru nebezpečném nad 10 vývodů</t>
  </si>
  <si>
    <t>13</t>
  </si>
  <si>
    <t>Hromosvody kontrola stavu</t>
  </si>
  <si>
    <t>svod kombinované hřebenové a mřížové soustavy</t>
  </si>
  <si>
    <t>Měření při revizích</t>
  </si>
  <si>
    <t>základní elektrické veličiny U,I,P,A, cos fi</t>
  </si>
  <si>
    <t>izolační odpor rozvaděče nebo rozvodnice</t>
  </si>
  <si>
    <t>izolační odpor obvodu rozvaděče nebo rozvodnice do 10 vývodů</t>
  </si>
  <si>
    <t>izolační odpor obvodu rozvaděče nebo rozvodnice nad 10 vývodů</t>
  </si>
  <si>
    <t>izolační odpor samostatných spotřebičů</t>
  </si>
  <si>
    <t>impedance ochranné smyčky do přípojkové skříně, rozvaděče nebo rozvodnice</t>
  </si>
  <si>
    <t>impedance ochranné smyčky obvodu rozvaděče a na spotřebičích nebo přístrojích</t>
  </si>
  <si>
    <t>zkoušení a prověření ochrany proudového chrániče</t>
  </si>
  <si>
    <t>přechodový odpor ochranného pospojování</t>
  </si>
  <si>
    <t>přepěťové ochrany</t>
  </si>
  <si>
    <t>unikající proud</t>
  </si>
  <si>
    <t>zemních odpor zemnící soustavy délky do 100m</t>
  </si>
  <si>
    <t>měrný odpor půdy</t>
  </si>
  <si>
    <t>Instalační materiál pro elektromontáže dle 21-M</t>
  </si>
  <si>
    <t>Trubky ohebné elektroinstalační 320N</t>
  </si>
  <si>
    <t>DN 16mm</t>
  </si>
  <si>
    <t>56</t>
  </si>
  <si>
    <t>DN 23mm</t>
  </si>
  <si>
    <t>Lišty a kanály elektroinstalační z PH vkládací vč. spojek, ohybů a rohů</t>
  </si>
  <si>
    <t>LV LHD 20x20</t>
  </si>
  <si>
    <t>LV LHD 20x40</t>
  </si>
  <si>
    <t xml:space="preserve">Instalační kanály podparapetní vč. spojek, ohybů a rohů </t>
  </si>
  <si>
    <t>PK90x55</t>
  </si>
  <si>
    <t>PK90x55 D 8401</t>
  </si>
  <si>
    <t>PKS 70/60</t>
  </si>
  <si>
    <t>PUK38x150</t>
  </si>
  <si>
    <t>SPUK</t>
  </si>
  <si>
    <t>sada SN</t>
  </si>
  <si>
    <t>22</t>
  </si>
  <si>
    <t>KUP 57FB</t>
  </si>
  <si>
    <t>BOX 57LB</t>
  </si>
  <si>
    <t>KU68-1901</t>
  </si>
  <si>
    <t>KPR68</t>
  </si>
  <si>
    <t>Krabice odbočné a protahovací s víčkem, bez zapojení</t>
  </si>
  <si>
    <t>KO100</t>
  </si>
  <si>
    <t>KU68-1903</t>
  </si>
  <si>
    <t>KR97/5</t>
  </si>
  <si>
    <t>A8/5</t>
  </si>
  <si>
    <t>hmoždinky HM6-12</t>
  </si>
  <si>
    <t>hmoždinky SDK</t>
  </si>
  <si>
    <t>pásky stahovací do 100mm bal.100ks</t>
  </si>
  <si>
    <t>pásky stahovací do 200mm bal.100ks</t>
  </si>
  <si>
    <t xml:space="preserve">Kabelový žlab perforovaný pozink včetně příslušenství, t.j. kolen, T kusů, prodlužovacích dílů a spojek </t>
  </si>
  <si>
    <t>100x60 mm</t>
  </si>
  <si>
    <t>125x50mm</t>
  </si>
  <si>
    <t>protipožární tmel</t>
  </si>
  <si>
    <t>výstražné a označovací tabulky pro rozvodny a elektrická zařízení</t>
  </si>
  <si>
    <t>Vodič izolovaný 1kV</t>
  </si>
  <si>
    <t>CY4</t>
  </si>
  <si>
    <t>CY6</t>
  </si>
  <si>
    <t>125</t>
  </si>
  <si>
    <t>CY16</t>
  </si>
  <si>
    <t xml:space="preserve">Kabel izolovaný 1kV o počtu a průřezu žil </t>
  </si>
  <si>
    <t>CYKY 2x1,5</t>
  </si>
  <si>
    <t>25</t>
  </si>
  <si>
    <t>CYKY 3x1,5</t>
  </si>
  <si>
    <t>670</t>
  </si>
  <si>
    <t>CYKY 4x1,5</t>
  </si>
  <si>
    <t>385</t>
  </si>
  <si>
    <t>CYKY 5x1,5</t>
  </si>
  <si>
    <t>CYKY 3x2,5</t>
  </si>
  <si>
    <t>1440</t>
  </si>
  <si>
    <t>CYKY 5x2,5</t>
  </si>
  <si>
    <t>CYKY 5x4</t>
  </si>
  <si>
    <t>CYKY 5x16</t>
  </si>
  <si>
    <t>80</t>
  </si>
  <si>
    <t>Spínače polozapuštěné nebo zapuštěné IP20</t>
  </si>
  <si>
    <t>spínač jednopolový</t>
  </si>
  <si>
    <t>vypínače jednopolový profil 45</t>
  </si>
  <si>
    <t>přepínač seriový</t>
  </si>
  <si>
    <t>přepínač střídavý</t>
  </si>
  <si>
    <t>ovladač tlačítkový zapínací</t>
  </si>
  <si>
    <t>signální a orientační doutnavka</t>
  </si>
  <si>
    <t>Spínače nástěnné IP44</t>
  </si>
  <si>
    <t>Zásuvky polozapuštěné nebo zapuštěné (vícerámeček se zvlášť neuvádí) IP20</t>
  </si>
  <si>
    <t>2P+PE jednoduchá</t>
  </si>
  <si>
    <t>2P+PE jednoduchá profil 45</t>
  </si>
  <si>
    <t>2P+PE+SPD jednoduchá</t>
  </si>
  <si>
    <t>2P+PE+SPD jednoduchá profil 45</t>
  </si>
  <si>
    <t>Zásuvky nástěnné IP44</t>
  </si>
  <si>
    <t>Průmyslové zásuvky a přívodky vestavné CEE 230 V, 400 V, 500 V IP44</t>
  </si>
  <si>
    <t>3P+N+PE/16A</t>
  </si>
  <si>
    <t>Tlačítkové ovladače nástěnné v krabici IP20</t>
  </si>
  <si>
    <t>komplet ve skříni tlačítko STOP</t>
  </si>
  <si>
    <t>Signální přístroje pro prostory normální nebo do vlhka</t>
  </si>
  <si>
    <t>akustické domovní zvonek</t>
  </si>
  <si>
    <t>zvonkový transformátor</t>
  </si>
  <si>
    <t>Oceloplechové, plastové a kombinované rozvodnice</t>
  </si>
  <si>
    <t>rozvaděč RMS9 v přístrojovém vybavení dle výkresové dokumentace</t>
  </si>
  <si>
    <t>rozvaděč RMS91 v přístrojovém vybavení dle výkresové dokumentace</t>
  </si>
  <si>
    <t>doplnění přístrojového vybavení v hlavním rozvaděči dle technické zprávay a výkresové dokumentace</t>
  </si>
  <si>
    <t>Svítidla pro žárovky komp. zářivky a LED domovní IP20</t>
  </si>
  <si>
    <t>A1 na povrch stropní a nástěnné 1 zdroj s krytem plast nebo sklo</t>
  </si>
  <si>
    <t>kompaktní zářivka 18W</t>
  </si>
  <si>
    <t>Svítidla pro žárovky komp.zářivky a LED IP20 tř.II</t>
  </si>
  <si>
    <t>A2 na povrch stropní a nástěnné 1 zdroj s krytem plast nebo sklo</t>
  </si>
  <si>
    <t>Svítidla pro lineární zářivky domovní IP20</t>
  </si>
  <si>
    <t>B1 stropní a nástěnné mřížka ALDP direct /indirect 2x54W EVG</t>
  </si>
  <si>
    <t>B2 stropní a nástěnné mřížka ASYM 1x54W EVG</t>
  </si>
  <si>
    <t>B3 stropní a nástěnné mřížka ALMAT 2x36W EVG</t>
  </si>
  <si>
    <t>B4 stropní a nástěnné mřížka ALMAT 1x36W EVG</t>
  </si>
  <si>
    <t>příslušenství pro průběžné propojení</t>
  </si>
  <si>
    <t xml:space="preserve">příslušenství pro pevný závěs svítidel 600mm </t>
  </si>
  <si>
    <t>lineární zářivka třípásmová 54W 840</t>
  </si>
  <si>
    <t>82</t>
  </si>
  <si>
    <t>lineární zářivka třípásmová 36W 840</t>
  </si>
  <si>
    <t>19</t>
  </si>
  <si>
    <t>Svítidla pro lineární zářivky IPx4</t>
  </si>
  <si>
    <t>B5 stropní a nástěnné kryt PC 1x36W EVG</t>
  </si>
  <si>
    <t>Svítidla ostatní IP20</t>
  </si>
  <si>
    <t>N1 nouzové a evakuační na povrch stropní a nástěnné nezávislé napájení 1hod</t>
  </si>
  <si>
    <t>.N nouzový modul pro svítidla s lineárními a kompaktními zářivkami nezávislé napájení 1hod</t>
  </si>
  <si>
    <t>Svítidla ostatní IPx4</t>
  </si>
  <si>
    <t>N2 nouzové a evakuační na povrch stropní a nástěnné nezávislé napájení 1hod</t>
  </si>
  <si>
    <t>Uzemňovací vedení</t>
  </si>
  <si>
    <t>FeZn 120mm2</t>
  </si>
  <si>
    <t>FeZn 10mm</t>
  </si>
  <si>
    <t>Hromosvodní vedení a svorky</t>
  </si>
  <si>
    <t>AlMgSi 10mm</t>
  </si>
  <si>
    <t>jímací tyč s držákem na hřeben</t>
  </si>
  <si>
    <t>podpěra vedení do zděné kontrukce</t>
  </si>
  <si>
    <t>podpěra vedení na střešní krytinu</t>
  </si>
  <si>
    <t>28</t>
  </si>
  <si>
    <t>podpěra vedení na hřeben</t>
  </si>
  <si>
    <t>svorka FeZn spojovací</t>
  </si>
  <si>
    <t>42</t>
  </si>
  <si>
    <t>svorka FeZn připojovací</t>
  </si>
  <si>
    <t>svorka FeZn pro okapové žlaby</t>
  </si>
  <si>
    <t>svorka FeZn pro jímací tyče</t>
  </si>
  <si>
    <t>svorka FeZn zkušební</t>
  </si>
  <si>
    <t>svorka FeZn na potrubí 160mm</t>
  </si>
  <si>
    <t>ochranný úhelník FeZn</t>
  </si>
  <si>
    <t>držák ochranného úhelníku FeZn</t>
  </si>
  <si>
    <t>štítek k označení svodů</t>
  </si>
  <si>
    <t>Elektromontáže dle 22-M</t>
  </si>
  <si>
    <t xml:space="preserve">220 26 Trubková vedení, instalační krabice a svorkovnice, ocelové konstrukce pro vnitřní rozvod, přístroje </t>
  </si>
  <si>
    <t>160</t>
  </si>
  <si>
    <t>pásky stahovací do 200mm vč. příchytek</t>
  </si>
  <si>
    <t>Instalační skříňky bez zapojení vodičů</t>
  </si>
  <si>
    <t>do 10kg</t>
  </si>
  <si>
    <t>Víka a kryty, části těles, montážní a zákrytné plechy</t>
  </si>
  <si>
    <t>Výstražné tabulky a bezpečnostní napisy</t>
  </si>
  <si>
    <t>lepené</t>
  </si>
  <si>
    <t>Ocelové nosné konstrukce pro přístroje a elektrická zařízení, výroba a montáž včetně nátěru</t>
  </si>
  <si>
    <t>nosnost do 10kg</t>
  </si>
  <si>
    <t>0,09</t>
  </si>
  <si>
    <t>220 27 Vodiče a šňůry sdělovací a silnoproudé měděné</t>
  </si>
  <si>
    <t>Vodič izolovaný silnoproudý 1kV uložený pevně</t>
  </si>
  <si>
    <t>do 4mm2</t>
  </si>
  <si>
    <t>do 25mm2</t>
  </si>
  <si>
    <t xml:space="preserve">220 28 Kabely měděné návěstní a ovládací, sdělovací a komunikační </t>
  </si>
  <si>
    <t xml:space="preserve">Kabel návěstní a ovládací o počtu a průřezu žil uložený pod omítku, v trubkách a lištách </t>
  </si>
  <si>
    <t>od 2x1 do 5x1 mm2</t>
  </si>
  <si>
    <t>180</t>
  </si>
  <si>
    <t>Kabel návěstní a ovládací o počtu a průřezu žil uložený volně</t>
  </si>
  <si>
    <t xml:space="preserve">Kabel sdělovací a komunikační pro IT aplikace o počtu a průřezu žil uložený v trubkách a lištách </t>
  </si>
  <si>
    <t>instalační kabel lanko cat.5e UTP</t>
  </si>
  <si>
    <t>340</t>
  </si>
  <si>
    <t>Kabel sdělovací a komunikační pro IT aplikace o počtu a průřezu žil uložený volně</t>
  </si>
  <si>
    <t>instalační kabel lanko cat.5e FTP</t>
  </si>
  <si>
    <t>path kabel cat.5e do 0,5m</t>
  </si>
  <si>
    <t>23</t>
  </si>
  <si>
    <t xml:space="preserve">220 30 Ukončení a propojení vodičů, kabelů a šňůr, svorky, svorkovnice a kabelové formy </t>
  </si>
  <si>
    <t>Ukončení kabelů návěstních a ovládacích s označením a zapojením na svorkovnici s otevřením a uzavřením krytu</t>
  </si>
  <si>
    <t>do 4x1,5 mm2</t>
  </si>
  <si>
    <t xml:space="preserve">Svorky řadové </t>
  </si>
  <si>
    <t>do 1,5 mm2</t>
  </si>
  <si>
    <t>220 31 Spínací a regulační ústrojí, sdělovací a komunikační zásuvky a zástrčky</t>
  </si>
  <si>
    <t>sdělovací s reproduktorovými svorkami mono</t>
  </si>
  <si>
    <t>komunikační datové RJ45-8 cat.5e jednonásobná</t>
  </si>
  <si>
    <t>komunikační datové RJ45-8 cat.5e dvojnásobná</t>
  </si>
  <si>
    <t>220 32 Systémy jednotného času a časové zvukové signalizace</t>
  </si>
  <si>
    <t>analogové hodiny podružné oboustranné na boční konzolu nebo ze stropu pro impulsní linku</t>
  </si>
  <si>
    <t>signalizační zvonek 24-90V na stěnu</t>
  </si>
  <si>
    <t xml:space="preserve">220 37 Systémy vnitřního plošného ozvučení </t>
  </si>
  <si>
    <t>reproduktor nebo reproduktorová skříň 100V do 6W na povrch</t>
  </si>
  <si>
    <t xml:space="preserve">interní třístupňový regulátor do reproduktorové skříně </t>
  </si>
  <si>
    <t>220 90 Rozvaděče, pasivní a aktivní prvky strukturované kabeláže</t>
  </si>
  <si>
    <t>rozvaděč 19" nástěnná do 12U skříň kompletní s průhlednámi dveřmi a uzamykáním</t>
  </si>
  <si>
    <t>switch panelový 19" do 24 RJ45-8 cat.5e</t>
  </si>
  <si>
    <t>path panel 19" do 16 RJ45-8 cat.5e</t>
  </si>
  <si>
    <t>vyvazovací panel 19"</t>
  </si>
  <si>
    <t>krycí panel 19" 1U</t>
  </si>
  <si>
    <t>police 19" 1U</t>
  </si>
  <si>
    <t>policová zásuvka 19" 1U</t>
  </si>
  <si>
    <t>napájecí modul 19" 5x zásuvka 2P+PE s SPD typ 3</t>
  </si>
  <si>
    <t>Instalační materiál pro elektromontáže dle 22-M</t>
  </si>
  <si>
    <t>150</t>
  </si>
  <si>
    <t>DN 29mm</t>
  </si>
  <si>
    <t>KO125</t>
  </si>
  <si>
    <t>hmoždinky HM6</t>
  </si>
  <si>
    <t xml:space="preserve">Kabel návěstní a ovládací o počtu a průřezu žil </t>
  </si>
  <si>
    <t>JYTY 2x1</t>
  </si>
  <si>
    <t>JYTY 4x1</t>
  </si>
  <si>
    <t>Kabel sdělovací a komunikační pro IT aplikace o počtu a průřezu žil</t>
  </si>
  <si>
    <t>435</t>
  </si>
  <si>
    <t>path kabel cat.5e 0,5m</t>
  </si>
  <si>
    <t>Zásuvky polozapuštěné nebo zapuštěné (vícerámeček se zvlášť neuvádí)</t>
  </si>
  <si>
    <t>konzola pro analogové hodiny podružné oboustranné</t>
  </si>
  <si>
    <t>UPS záložní zdroj do 2000VA</t>
  </si>
  <si>
    <r>
      <t xml:space="preserve">Soupis stavebních prací, dodávek a služeb  </t>
    </r>
    <r>
      <rPr>
        <b/>
        <sz val="12"/>
        <color rgb="FFFF0000"/>
        <rFont val="Arial CE"/>
        <charset val="238"/>
      </rPr>
      <t>- ARCHITEKTONICKO-STAVEBNÍ ČÁST</t>
    </r>
  </si>
  <si>
    <r>
      <t xml:space="preserve">Položkový rozpočet - </t>
    </r>
    <r>
      <rPr>
        <b/>
        <sz val="12"/>
        <color rgb="FFFF0000"/>
        <rFont val="Arial CE"/>
        <charset val="238"/>
      </rPr>
      <t>ZTI</t>
    </r>
  </si>
  <si>
    <r>
      <t xml:space="preserve">Položkový rozpočet - </t>
    </r>
    <r>
      <rPr>
        <b/>
        <sz val="12"/>
        <color rgb="FFFF0000"/>
        <rFont val="Arial CE"/>
        <charset val="238"/>
      </rPr>
      <t>VNITŘNÍ ROZVOD PLYNU</t>
    </r>
  </si>
  <si>
    <r>
      <t xml:space="preserve">Položkový rozpočet - </t>
    </r>
    <r>
      <rPr>
        <b/>
        <sz val="14"/>
        <color rgb="FFFF0000"/>
        <rFont val="Arial CE"/>
        <charset val="238"/>
      </rPr>
      <t>VNITŘNÍ ROZVOD PLYNU</t>
    </r>
  </si>
  <si>
    <r>
      <t xml:space="preserve">Položkový rozpočet - </t>
    </r>
    <r>
      <rPr>
        <b/>
        <sz val="14"/>
        <color rgb="FFFF0000"/>
        <rFont val="Arial CE"/>
        <charset val="238"/>
      </rPr>
      <t>VYTÁPĚNÍ</t>
    </r>
  </si>
  <si>
    <r>
      <t xml:space="preserve">Položkový rozpočet - </t>
    </r>
    <r>
      <rPr>
        <b/>
        <sz val="12"/>
        <color rgb="FFFF0000"/>
        <rFont val="Arial CE"/>
        <charset val="238"/>
      </rPr>
      <t>VYTÁPĚNÍ</t>
    </r>
  </si>
  <si>
    <r>
      <t xml:space="preserve">Položkový rozpočet - </t>
    </r>
    <r>
      <rPr>
        <b/>
        <sz val="14"/>
        <color rgb="FFFF0000"/>
        <rFont val="Arial CE"/>
        <charset val="238"/>
      </rPr>
      <t>VĚTRÁNÍ</t>
    </r>
  </si>
  <si>
    <r>
      <t xml:space="preserve">Položkový rozpočet - </t>
    </r>
    <r>
      <rPr>
        <b/>
        <sz val="12"/>
        <color rgb="FFFF0000"/>
        <rFont val="Arial CE"/>
        <charset val="238"/>
      </rPr>
      <t>VĚTRÁNÍ</t>
    </r>
  </si>
  <si>
    <t>ELEKTROINSTALACE</t>
  </si>
  <si>
    <r>
      <t xml:space="preserve">Položkový rozpočet - </t>
    </r>
    <r>
      <rPr>
        <b/>
        <sz val="14"/>
        <color rgb="FFFF0000"/>
        <rFont val="Arial CE"/>
        <charset val="238"/>
      </rPr>
      <t xml:space="preserve">ZTI </t>
    </r>
  </si>
  <si>
    <t>SOUČÁSTÍ REKAPITULACE DÍLŮ JSOU POLOŽKY                                                                    POLOŽKOVÉHO ROZPOČTU ARCH+STAV+ZTI+PLYN+UT+VZT+EL</t>
  </si>
  <si>
    <r>
      <rPr>
        <sz val="8"/>
        <rFont val="Arial CE"/>
        <charset val="238"/>
      </rPr>
      <t>Železobeton základových desek C 25/30</t>
    </r>
    <r>
      <rPr>
        <sz val="8"/>
        <color rgb="FFFF0000"/>
        <rFont val="Arial CE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00B050"/>
        <rFont val="Arial CE"/>
        <charset val="238"/>
      </rPr>
      <t xml:space="preserve">  - beton C25/30-XC1
- ocel B500B
- KARI, ocel S235
- trapézové plechy S320GD </t>
    </r>
    <r>
      <rPr>
        <sz val="8"/>
        <color rgb="FFFF0000"/>
        <rFont val="Arial CE"/>
        <charset val="238"/>
      </rPr>
      <t xml:space="preserve">
</t>
    </r>
  </si>
  <si>
    <r>
      <t xml:space="preserve">Zdivo nosné, tloušťka 24 cm - </t>
    </r>
    <r>
      <rPr>
        <sz val="8"/>
        <color rgb="FF00B050"/>
        <rFont val="Arial CE"/>
        <charset val="238"/>
      </rPr>
      <t>- cihla keramická, 
- cihly objem hmotnost min. 1000 kg/m3
- pevnost cihel v tlaku P15
- Rw min 47dB bez narušení zdi prostupy a rozvody ve zdi, jinak min 52 dB
- součásti kolaudace stavby jsou vyhovující výsledky měření doby dozvuku v učebnách dle požadavku KHS Žďár nad Sázavou
- Požární odolnost: REI 180 DP1
- spotřeba malty pro tenké spáry 3,5l/m2</t>
    </r>
    <r>
      <rPr>
        <sz val="8"/>
        <color rgb="FFFF0000"/>
        <rFont val="Arial CE"/>
        <charset val="238"/>
      </rPr>
      <t xml:space="preserve">
</t>
    </r>
    <r>
      <rPr>
        <sz val="8"/>
        <rFont val="Arial CE"/>
        <charset val="238"/>
      </rPr>
      <t xml:space="preserve">
</t>
    </r>
  </si>
  <si>
    <r>
      <t xml:space="preserve">Zdivo nosné , tloušťka 44 cm </t>
    </r>
    <r>
      <rPr>
        <sz val="8"/>
        <color rgb="FF00B050"/>
        <rFont val="Arial CE"/>
        <charset val="238"/>
      </rPr>
      <t>-  cihla keramická, broušená, na maltu pro tenké spáry,
- použití doplňkových cihel
- cihly objem hmotnost min. 750 kg/m3
- pevnost cihel v tlaku P10
- Rw min 48 dB včetně omítek
- U max 0,25 W/m2K + ETICS systém
- Požární odolnost: REI 180 DP1
- spotřeba malty pro tenké spáry 3,1l/m2</t>
    </r>
    <r>
      <rPr>
        <sz val="8"/>
        <rFont val="Arial CE"/>
        <charset val="238"/>
      </rPr>
      <t xml:space="preserve">
</t>
    </r>
  </si>
  <si>
    <r>
      <t xml:space="preserve">Příčka sádrokarton. ocel.kce, 2x oplášť. tl.125 mm - </t>
    </r>
    <r>
      <rPr>
        <sz val="8"/>
        <color rgb="FFFF0000"/>
        <rFont val="Arial CE"/>
        <charset val="238"/>
      </rPr>
      <t xml:space="preserve">
</t>
    </r>
    <r>
      <rPr>
        <sz val="8"/>
        <color rgb="FF00B050"/>
        <rFont val="Arial CE"/>
        <charset val="238"/>
      </rPr>
      <t xml:space="preserve">- sádrokartonová deska pro požární odolnost REI 30 dle PBŘS
- sádrokartonová deska impregnovaná, absorce vody H2
- sádrokartonová deska standard
- tepelná izolace vláknitá pro příčky - reakce na oheň A1, deklarovaný součinitel tepelné vodivosti λD 0,037 W/mK, faktor difúzního odporu 2,
</t>
    </r>
  </si>
  <si>
    <r>
      <t>Příčka sádrokarton. ocel.kce, 2x oplášť. tl.150 mm</t>
    </r>
    <r>
      <rPr>
        <sz val="8"/>
        <color rgb="FF00B050"/>
        <rFont val="Arial CE"/>
        <charset val="238"/>
      </rPr>
      <t>- sádrokartonová deska pro akustiku, min hmotnost 720 kg/m3, 
- sádrokartonová deska pro akustiku a impregnovaná, absorce vody H2
- sádrokartonová deska pro požární odolnost REI 30 dle PBŘS
- sádrokartonová deska impregnovaná, absorce vody H2
- akustická izolace - třída reakce na oheň A1, deklarovaný součinitel tepelné vodivosti λD 0,035 W/mK, zvuková pohltivost vážená, hodnota 0,95
- Rw příčky min 47dB bez narušení prostupy a rozvody v příčce, jinak min 52 dB
- součásti kolaudace stavby jsou vyhovující výsledky měření doby dozvuku v učebnách dle požadavku KHS Žďár nad Sázavou</t>
    </r>
    <r>
      <rPr>
        <sz val="8"/>
        <color rgb="FFFF0000"/>
        <rFont val="Arial CE"/>
        <charset val="238"/>
      </rPr>
      <t xml:space="preserve">
</t>
    </r>
  </si>
  <si>
    <r>
      <t>Příčka SDK instalační 2x OK, 2x opl. tl. 220 mm-</t>
    </r>
    <r>
      <rPr>
        <sz val="8"/>
        <color rgb="FFFF0000"/>
        <rFont val="Arial CE"/>
        <charset val="238"/>
      </rPr>
      <t xml:space="preserve"> 
</t>
    </r>
    <r>
      <rPr>
        <sz val="8"/>
        <color rgb="FF00B050"/>
        <rFont val="Arial CE"/>
        <charset val="238"/>
      </rPr>
      <t xml:space="preserve">- sádrokartonová deska impregnovaná, absorce vody H2
- sádrokartonová deska standard
- tepelná izolace vláknitá pro příčky - reakce na oheň A1, deklarovaný součinitel tepelné vodivosti λD 0,037 W/mK, faktor difúzního odporu 2,
</t>
    </r>
    <r>
      <rPr>
        <sz val="8"/>
        <color rgb="FFFF0000"/>
        <rFont val="Arial CE"/>
        <charset val="238"/>
      </rPr>
      <t xml:space="preserve">
</t>
    </r>
  </si>
  <si>
    <r>
      <t xml:space="preserve">Příčka z desek sádrokarton., tl.150mm, příplatek za akustiku 52dB  </t>
    </r>
    <r>
      <rPr>
        <sz val="8"/>
        <color rgb="FF00B050"/>
        <rFont val="Arial CE"/>
        <charset val="238"/>
      </rPr>
      <t>sádrokartonová deska pro akustiku, min hmotnost 720 kg/m3, 
- sádrokartonová deska pro akustiku a impregnovaná, absorce vody H2
- sádrokartonová deska pro požární odolnost REI 30 dle PBŘS
- sádrokartonová deska impregnovaná, absorce vody H2
- akustická izolace - třída reakce na oheň A1, deklarovaný součinitel tepelné vodivosti λD 0,035 W/mK, zvuková pohltivost vážená, hodnota 0,95
- Rw příčky min 47dB bez narušení prostupy a rozvody v příčce, jinak min 52 dB
- součásti kolaudace stavby jsou vyhovující výsledky měření doby dozvuku v učebnách dle požadavku KHS Žďár nad Sázavou</t>
    </r>
  </si>
  <si>
    <r>
      <t xml:space="preserve">Příčka z desek sádrokarton., tl. 150 mm,, příplatek za protipožární </t>
    </r>
    <r>
      <rPr>
        <sz val="8"/>
        <color rgb="FF00B050"/>
        <rFont val="Arial CE"/>
        <charset val="238"/>
      </rPr>
      <t>- sádrokartonová deska pro akustiku, min hmotnost 720 kg/m3, 
- sádrokartonová deska pro akustiku a impregnovaná, absorce vody H2
- Rw příčky min 47dB bez narušení prostupy a rozvody v příčce, jinak min 52 dB
- součásti kolaudace stavby jsou vyhovující výsledky měření doby dozvuku v učebnách dle požadavku KHS Žďár nad Sázavou
- sádrokartonová deska pro požární odolnost REI 30 dle PBŘS</t>
    </r>
    <r>
      <rPr>
        <sz val="8"/>
        <color rgb="FFFF0000"/>
        <rFont val="Arial CE"/>
        <charset val="238"/>
      </rPr>
      <t xml:space="preserve">
</t>
    </r>
  </si>
  <si>
    <r>
      <t>Obklad stěn sádrokartonem na ocelovou konstrukci, desky standard tl. 12,5 mm, izol. tl. 15 cm -</t>
    </r>
    <r>
      <rPr>
        <sz val="8"/>
        <color rgb="FFFF0000"/>
        <rFont val="Arial CE"/>
        <charset val="238"/>
      </rPr>
      <t xml:space="preserve"> 
</t>
    </r>
    <r>
      <rPr>
        <sz val="8"/>
        <color rgb="FF00B050"/>
        <rFont val="Arial CE"/>
        <charset val="238"/>
      </rPr>
      <t>- sádrokartonová deska pro požární odolnost REI 30 dle PBŘS
- sádrokartonová deska impregnovaná, absorce vody H2
- sádrokartonová deska standard
- tepelná izolace vláknitá pro příčky - reakce na oheň A1, deklarovaný součinitel tepelné vodivosti λD 0,037 W/mK, faktor difúzního odporu 2,</t>
    </r>
  </si>
  <si>
    <r>
      <t>Obklad stěn sádrokartonem na ocelovou konstrukci, desky standard tl. 12,5 mm, izol. tl. 25 cm</t>
    </r>
    <r>
      <rPr>
        <sz val="8"/>
        <color rgb="FFFF0000"/>
        <rFont val="Arial CE"/>
        <charset val="238"/>
      </rPr>
      <t>-</t>
    </r>
    <r>
      <rPr>
        <sz val="8"/>
        <color rgb="FF00B050"/>
        <rFont val="Arial CE"/>
        <charset val="238"/>
      </rPr>
      <t xml:space="preserve"> - sádrokartonová deska pro akustiku, min hmotnost 720 kg/m3, 
- Rw stropů a šikmé střechy min 52dB bez narušení prostupy a rozvody ve stropě, jinak min 55 dB
- součásti kolaudace stavby jsou vyhovující výsledky měření doby dozvuku v učebnách dle požadavku KHS Žďár nad Sázavou
- sádrokartonová deska pro požární odolnost REI 30 dle PBŘS
- sádrokartonová deska standard
- tepelná izolace vláknitá pro příčky - reakce na oheň A1, deklarovaný součinitel tepelné vodivosti λD 0,037 W/mK, faktor difúzního odporu 2,</t>
    </r>
  </si>
  <si>
    <r>
      <t xml:space="preserve">Podhled podkroví z desek sádrokartonových, akustická izolace, parozábrana </t>
    </r>
    <r>
      <rPr>
        <sz val="8"/>
        <color rgb="FF00B050"/>
        <rFont val="Arial CE"/>
        <charset val="238"/>
      </rPr>
      <t>- - sádrokartonová deska pro akustiku a impregnovaná, absorce vody H2
- sádrokartonová deska pro požární odolnost REI 30 dle PBŘS
- sádrokartonová deska impregnovaná, absorce vody H2
- akustická izolace - třída reakce na oheň A1, deklarovaný součinitel tepelné vodivosti λD 0,035 W/mK, zvuková pohltivost vážená, hodnota 0,95
- Rw stropů a šikmé střechy min 52dB bez narušení prostupy a rozvody ve stropě, jinak min 55 dB
- součásti kolaudace stavby jsou vyhovující výsledky měření doby dozvuku v učebnách dle požadavku KHS Žďár nad Sázavou</t>
    </r>
  </si>
  <si>
    <r>
      <t>Zateplovací systém, fasáda, EPS šedý,100 mm, včetně omítky a nátěru dle ETICS</t>
    </r>
    <r>
      <rPr>
        <sz val="8"/>
        <color rgb="FF00B050"/>
        <rFont val="Arial CE"/>
        <charset val="238"/>
      </rPr>
      <t xml:space="preserve"> - obvodová konstrukce tl. 450+100 mm - U=0,266 W/m2K
obvodová konstrukce tl. 250+150mm - U=0,226 W/m2K
ETICS SYSTÉM NUTNO PROVÁDĚT DLE ČSN 73 2901 a ČSN 73 2902
- silikonový nátěr
- silikonová omítka bílá - probarvená pastovitá omítka vyrobená na bázi silikonových pryskyřic se zrnitou strukturou  tl. 2,0 mm
- základní nátěr - nátěr pro vyrovnání nasákavosti podkladu a zajištění přilnavosti následných povrchových úprav, spotřeba 0,2 kg/m2
- krycí hmota ETICS s výstužní skleněnou síťovinou - práškova hmota na bázi cementu, spotřeba 4 kg/m2 + skleněná tkanina
- kotvení hmoždinkami - hmoždinky dle výsledků zkoušek stability podkladu a stability sání větru, se zápustnou hlavou
- tepelná izolace obvodové konstrukce - fasádní desky polystyrén, součinitel tepelné vodivosti λ = 0,032 W/mK,  
- tepelná izolace vnitřních konstrukcí - desky vláknité, deklarovaný součinitel tepelné vodivosti λD 0,037 W/mK, faktor difúzního odporu 2,
- lepící hmota ETICS - práškovací hmota na bázi cementu, spotřeba 3 kg/m2
- základní nátěr - nátěr pro vyrovnání nasákavosti podkladu a zajištění přilnavosti následných povrchových úprav, spotřeba 0,2 kg/m2
- úprava stávající obvodové nosní konstrukce jako podkladu pro ETICS 
- PROVEDENÍ ETICS SYSTÉMU VČETNĚ SYSTÉMOVÝCH LIŠT - profil soklový, ukončovací, s okapničkou, okenní, parapetní, nárožní, dilatační, rohový a pod.
</t>
    </r>
  </si>
  <si>
    <r>
      <t xml:space="preserve">Izolace tepelné stropů vrchem kladené volně, 2 vrstvy - včetně dodávky izolace 320mm </t>
    </r>
    <r>
      <rPr>
        <sz val="8"/>
        <color rgb="FF00B050"/>
        <rFont val="Arial CE"/>
        <charset val="238"/>
      </rPr>
      <t>- tepelná izolace podlahy půdy polystyrén - deklarovaný součinitel tepelné vodivosti λD 0,037 W/mK, faktor difúzního odporu 2, U= 0,117 W/m2K</t>
    </r>
    <r>
      <rPr>
        <sz val="8"/>
        <rFont val="Arial CE"/>
        <charset val="238"/>
      </rPr>
      <t xml:space="preserve">
</t>
    </r>
  </si>
  <si>
    <r>
      <t>Izolace podlah kročejová minerální , tloušťka 30 mm</t>
    </r>
    <r>
      <rPr>
        <sz val="8"/>
        <color rgb="FF00B050"/>
        <rFont val="Arial CE"/>
        <charset val="238"/>
      </rPr>
      <t xml:space="preserve"> - kročejová izolace - třída reakce na oheň A1, deklarovaný součinitel tepelné vodivosti λD 0,039 W/mK, napětí v tlaku při stlačení 10 % min 30 kPa, dynamická tuhost 22 MN/m3 pro tl. 40 mm
- Rw stropů a šikmé střechy min 52dB bez narušení prostupy a rozvody ve stropě, jinak min 55 dB
- součásti kolaudace stavby jsou vyhovující výsledky měření doby dozvuku v učebnách dle požadavku KHS Žďár nad Sázav</t>
    </r>
    <r>
      <rPr>
        <sz val="8"/>
        <rFont val="Arial CE"/>
        <charset val="238"/>
      </rPr>
      <t>ou</t>
    </r>
  </si>
  <si>
    <r>
      <t xml:space="preserve">Krytina keramická dvodrážková, střech jednoduchých </t>
    </r>
    <r>
      <rPr>
        <sz val="8"/>
        <color rgb="FF00B050"/>
        <rFont val="Arial CE"/>
        <charset val="238"/>
      </rPr>
      <t xml:space="preserve">- keramická taška s dvojitým, hlavovým a bočním drážkováním,
- provedení střechy s doplňkovýmy taškami  - poloviční, větrací, okrajové a protisněhové dle technologického a montážního předpisu dodavatele krytiny,
- zajištění krytiny proti sání větru,
- třída těsnosti 6, při sklonu menším než 30° bude třída těsnosti 4.
- difúzní pojistná hydroizolace 
</t>
    </r>
  </si>
  <si>
    <t>Okno plastové jednokřídlové typové plochy 1,5 m2, bílé, 90 x 130 cm dle výpisu prvků, výkres č D9</t>
  </si>
  <si>
    <t>Okno plastové čtyřkřídlové typové plochy 4,5 m2, 2400x1300 dle výpisu prvků, výkres č. D9</t>
  </si>
  <si>
    <t>Okno zdvojené atyp do 3,30 m2 dle výpisu prvků, výkres č. D9</t>
  </si>
  <si>
    <t>Okno střešní  78 x 160 cm, dle výpisu prvků vč dodávky, výkres č.D10</t>
  </si>
  <si>
    <t>Zábradlí schodištové, nerez, dle výpisu prvků, výkres č.D12</t>
  </si>
  <si>
    <r>
      <t>Dlažba z dlaždic keramických 30 x 30 cm, vč dodávky a příslušenství</t>
    </r>
    <r>
      <rPr>
        <sz val="8"/>
        <color rgb="FF00B050"/>
        <rFont val="Arial CE"/>
        <charset val="238"/>
      </rPr>
      <t xml:space="preserve"> - nebezpečí uklouznutí podlahy - požadavek R9 pro chodby, haly, třídy, učebny, schodiště
- nebezpečí uklouznutí podlahy - požadavek R10 pro toalety, umyvárny,
- mezní odchylka místní rovinnosti nášlapné vrstvy je ± 2mm,
- skluznost podlahy - součinitel smykového tření &gt; 0,5
- nášlapné vrstvy - materiálové řešení jednotlivých ploch upřesní projektant s investorem v průběhu realizace dle stávajících materiálů, viz fotodokumentace
- keramická dlažba na flexibilní lepidlo vodotěsné, pokládka na koso, 
- součástí dlažby je soklík výšky 100mm případně obklad
</t>
    </r>
  </si>
  <si>
    <r>
      <t>Podlaha povlaková z PVC pásů, soklík, podlahovina tloušťky 2,0 mm</t>
    </r>
    <r>
      <rPr>
        <sz val="8"/>
        <color rgb="FF00B050"/>
        <rFont val="Arial CE"/>
        <charset val="238"/>
      </rPr>
      <t xml:space="preserve"> - - nebezpečí uklouznutí podlahy - požadavek R9 pro chodby, haly, třídy, učebny, schodiště
- nebezpečí uklouznutí podlahy - požadavek R10 pro toalety, umyvárny,
- mezní odchylka místní rovinnosti nášlapné vrstvy je ± 2mm,
- skluznost podlahy - součinitel smykového tření &gt; 0,5
- zátěžová třída min 33, tl. podlahy 2 mm, tl. nášlapní vrstva tl. 0,7 mm                                                                                                                                                                                                                                                                           - nášlapné vrstvy - materiálové řešení jednotlivých ploch upřesní projektant s investorem v průběhu realizace dle stávajících materiálů, viz fotodokumentace  
- PVC podlahy dle stávajících vzorů, viz fotodokumentace,
- součástí je soklová lišta </t>
    </r>
    <r>
      <rPr>
        <sz val="8"/>
        <rFont val="Arial CE"/>
        <charset val="238"/>
      </rPr>
      <t xml:space="preserve">
</t>
    </r>
  </si>
  <si>
    <r>
      <t>Výtah osobní bezstrojovnový, 4 stanice, 4 nástupiště</t>
    </r>
    <r>
      <rPr>
        <sz val="8"/>
        <color rgb="FFFF0000"/>
        <rFont val="Arial CE"/>
        <charset val="238"/>
      </rPr>
      <t xml:space="preserve">- </t>
    </r>
    <r>
      <rPr>
        <sz val="8"/>
        <color rgb="FF00B050"/>
        <rFont val="Arial CE"/>
        <charset val="238"/>
      </rPr>
      <t>výtah pro bebarierový přístup
- nosnost do 650 kg, počet osob 8, pohon bezpřevodový, příkon do 4,5 kW, In 13A, 
- dopravní rychlost 1 m/s, dopravní zdvih 12 m, řízení mikroprocesorové 
- minimální rozměry kabiny 1100x1400 x 2150mm, vstupní dveřeš. 900 mm,
- provedení kabiny neprůchozí, kovová, lamelová, povrchová úprava obložení vysokotlaká dekorativní laminátová folie,
- řízení  mikroprocesorové, tlačítkové, kazeta provedení nerez, polohá signalizace, potvrzení volby, nouzová signalizace, nucené otevírání dveří, ovládací sloup na výšku, talčítka s Braillovým písmem+hmatné znaky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vybavení kabiny - akustický signál dojezdu+oznámení hlasem, madlo provedení elx hliník, sklopné sedátko nerez, sedák dřevěný, hovorové dorozumívací zařízení GSM brána, nouzové osvětlení, zrcadlo, podlaha kovová antistatická podlaha, osvětlení LED jako podhled. dveře automatické, teleskopické, 2 křídlé</t>
    </r>
  </si>
  <si>
    <r>
      <t xml:space="preserve">Šikmá schodišťová plošina, včetně stavebních úprav schodiště - </t>
    </r>
    <r>
      <rPr>
        <sz val="8"/>
        <color rgb="FF00B050"/>
        <rFont val="Arial CE"/>
        <charset val="238"/>
      </rPr>
      <t xml:space="preserve">plošina pro bezbariérový přístup u hlavního vstupu školy
- plošina pro přímé schodiště, překonání výškové úrovně od -2,25 m do +-0,0 m, kotvení do zdi
- požadavky na plošinu dle ČSN EN 81-40
- nosnost  300 kg, příkon do 1 kW
- stavební úpravy schodiště - posunutí schodišťových stupnů rozšířením horní podesty o 600 mm a nové schodišťové stupně 15ks 300/160mm, šířka ramene 3600mm , keramická dlažba protiskluzová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</si>
  <si>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Izolace podlah zvuková  tl. 40 mm</t>
    </r>
    <r>
      <rPr>
        <sz val="8"/>
        <color rgb="FFFF0000"/>
        <rFont val="Arial CE"/>
        <charset val="238"/>
      </rPr>
      <t xml:space="preserve">
</t>
    </r>
    <r>
      <rPr>
        <sz val="8"/>
        <color rgb="FF00B050"/>
        <rFont val="Arial CE"/>
        <charset val="238"/>
      </rPr>
      <t xml:space="preserve"> akustická izolace - třída reakce na oheň A1, deklarovaný součinitel tepelné vodivosti λD 0,035 W/mK, zvuková pohltivost vážená, hodnota 0,95
- Rw stropů a šikmé střechy min 52dB bez narušení prostupy a rozvody ve stropě, jinak min 55 dB
- součásti kolaudace stavby jsou vyhovující výsledky měření doby dozvuku v učebnách dle požadavku KHS Žďár nad Sázavou</t>
    </r>
    <r>
      <rPr>
        <sz val="8"/>
        <rFont val="Arial CE"/>
        <charset val="238"/>
      </rPr>
      <t xml:space="preserve">
</t>
    </r>
  </si>
  <si>
    <t>34229CN</t>
  </si>
  <si>
    <t>342291CN</t>
  </si>
  <si>
    <t>342280110CN</t>
  </si>
  <si>
    <t>342266118 CN</t>
  </si>
  <si>
    <t>342266119CN</t>
  </si>
  <si>
    <t>342280040CN</t>
  </si>
  <si>
    <r>
      <t>Podhled sádrokartonový na zavěšenou ocel. konstr., desky standard impreg. tl. 12,5 mm, bez izolace - cenová nabídka</t>
    </r>
    <r>
      <rPr>
        <sz val="8"/>
        <color rgb="FF00B050"/>
        <rFont val="Arial CE"/>
        <charset val="238"/>
      </rPr>
      <t>- sádrokartonová deska pro akustiku, min hmotnost 720 kg/m3, 
- sádrokartonová deska pro akustiku a impregnovaná, absorce vody H2
- Rw stropů a šikmé střechy min 52dB bez narušení prostupy a rozvody ve stropě, jinak min 55 dB
- součásti kolaudace stavby jsou vyhovující výsledky měření doby dozvuku v učebnách dle požadavku KHS Žďár nad Sázavou
- sádrokartonová deska pro požární odolnost REI 30 dle PBŘS
- sádrokartonová deska impregnovaná, absorce vody H2
- sádrokartonová deska standard</t>
    </r>
    <r>
      <rPr>
        <sz val="8"/>
        <color rgb="FFFF0000"/>
        <rFont val="Arial CE"/>
        <charset val="238"/>
      </rPr>
      <t xml:space="preserve">
</t>
    </r>
    <r>
      <rPr>
        <sz val="8"/>
        <rFont val="Arial CE"/>
        <charset val="238"/>
      </rPr>
      <t xml:space="preserve">
</t>
    </r>
  </si>
  <si>
    <t>97909CN</t>
  </si>
  <si>
    <t>711122131CN</t>
  </si>
  <si>
    <t>713111111CN</t>
  </si>
  <si>
    <t>713121131CN</t>
  </si>
  <si>
    <t>Montáž kontralatí přibitím, včetně dodávky řeziva, latě 3/5 cm</t>
  </si>
  <si>
    <t>Montáž laťování střech, vzdálenost latí do 22 cm, včetně dodávky řeziva, latě 4/6 cm</t>
  </si>
  <si>
    <t>766670010CN</t>
  </si>
  <si>
    <t>76667002CN</t>
  </si>
  <si>
    <t>766620029CN</t>
  </si>
  <si>
    <t>330030020CN</t>
  </si>
  <si>
    <t>33004CN</t>
  </si>
  <si>
    <t>Izolace návleková  tl. stěny 9 mm, vnitřní průměr 22 mm</t>
  </si>
  <si>
    <t>Izolace návleková tl. stěny 9 mm, vnitřní průměr 25 mm</t>
  </si>
  <si>
    <t>Izolace návleková tl. stěny 9 mm, vnitřní průměr 35 mm</t>
  </si>
  <si>
    <t>Izolace návleková  tl. stěny 13 mm, vnitřní průměr 22 mm</t>
  </si>
  <si>
    <t>Izolace návleková  tl. stěny 13 mm, vnitřní průměr 25 mm</t>
  </si>
  <si>
    <t>Madlo dvojité pevné nerez  dl. 600 mm, podpěrné</t>
  </si>
  <si>
    <t>Madlo dvojité pevné nerez dl. 813 mm, podpěrné</t>
  </si>
  <si>
    <t>Madlo dvojité sklopné nerez dl. 813 mm</t>
  </si>
  <si>
    <t>Pouzdro potrubní izolační  48/40 mm, kamenná vlna s polepem Al fólií vyztuženou skleněnou mřížkou</t>
  </si>
  <si>
    <t>Pouzdro potrubní izolační  60/50 mm, kamenná vlna s polepem Al fólií vyztuženou skleněnou mřížkou</t>
  </si>
  <si>
    <t>Pouzdro potrubní izolační  76/60 mm, kamenná vlna s polepem Al fólií vyztuženou skleněnou mřížkou</t>
  </si>
  <si>
    <t>Otopná tělesa panelová   600/ 800</t>
  </si>
  <si>
    <t>Otopná tělesa panelová 600/1200</t>
  </si>
  <si>
    <t>Otopná tělesa panelová  600/1400</t>
  </si>
  <si>
    <t>Otopná tělesa panelová   900/ 700</t>
  </si>
  <si>
    <t>Otopná tělesa panelová  600/1200</t>
  </si>
  <si>
    <t>Montáž panelových těles do délky 1600 mm</t>
  </si>
  <si>
    <t>změna vzorce pro ř.25 z řádku č.21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</si>
</sst>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000"/>
    <numFmt numFmtId="165" formatCode="#,##0.00_ ;\-#,##0.00\ "/>
  </numFmts>
  <fonts count="3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FF0000"/>
      <name val="Arial CE"/>
      <charset val="238"/>
    </font>
    <font>
      <sz val="8"/>
      <color rgb="FF0070C0"/>
      <name val="Arial CE"/>
      <charset val="238"/>
    </font>
    <font>
      <sz val="10"/>
      <name val="Arial CE"/>
      <charset val="238"/>
    </font>
    <font>
      <sz val="10"/>
      <color indexed="9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Helv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color rgb="FFFF0000"/>
      <name val="Arial CE"/>
      <charset val="238"/>
    </font>
    <font>
      <b/>
      <sz val="14"/>
      <color rgb="FFFF0000"/>
      <name val="Arial CE"/>
      <charset val="238"/>
    </font>
    <font>
      <b/>
      <sz val="12"/>
      <color rgb="FFFF0000"/>
      <name val="Times New Roman"/>
      <family val="1"/>
      <charset val="238"/>
    </font>
    <font>
      <sz val="8"/>
      <color rgb="FF00B050"/>
      <name val="Arial CE"/>
      <charset val="238"/>
    </font>
    <font>
      <b/>
      <sz val="11"/>
      <color rgb="FFFF0000"/>
      <name val="Arial CE"/>
      <charset val="238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44" fontId="22" fillId="0" borderId="0" applyFont="0" applyFill="0" applyBorder="0" applyAlignment="0" applyProtection="0"/>
    <xf numFmtId="0" fontId="24" fillId="0" borderId="0"/>
    <xf numFmtId="0" fontId="24" fillId="0" borderId="0"/>
  </cellStyleXfs>
  <cellXfs count="422">
    <xf numFmtId="0" fontId="0" fillId="0" borderId="0" xfId="0"/>
    <xf numFmtId="0" fontId="3" fillId="2" borderId="0" xfId="0" applyFont="1" applyFill="1" applyAlignment="1">
      <alignment horizontal="left" wrapText="1"/>
    </xf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0" borderId="33" xfId="0" quotePrefix="1" applyNumberFormat="1" applyFont="1" applyBorder="1" applyAlignment="1">
      <alignment horizontal="left" vertical="top" wrapText="1"/>
    </xf>
    <xf numFmtId="0" fontId="18" fillId="0" borderId="33" xfId="0" applyNumberFormat="1" applyFont="1" applyBorder="1" applyAlignment="1">
      <alignment horizontal="left" vertical="top" wrapText="1"/>
    </xf>
    <xf numFmtId="0" fontId="0" fillId="0" borderId="0" xfId="0" applyAlignment="1">
      <alignment vertical="top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49" xfId="0" applyFon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3" borderId="49" xfId="0" applyFill="1" applyBorder="1"/>
    <xf numFmtId="0" fontId="0" fillId="3" borderId="54" xfId="0" applyFill="1" applyBorder="1"/>
    <xf numFmtId="0" fontId="0" fillId="3" borderId="52" xfId="0" applyFill="1" applyBorder="1"/>
    <xf numFmtId="49" fontId="0" fillId="3" borderId="52" xfId="0" applyNumberFormat="1" applyFill="1" applyBorder="1"/>
    <xf numFmtId="0" fontId="8" fillId="3" borderId="53" xfId="0" applyFont="1" applyFill="1" applyBorder="1" applyAlignment="1">
      <alignment vertical="top"/>
    </xf>
    <xf numFmtId="49" fontId="8" fillId="3" borderId="43" xfId="0" applyNumberFormat="1" applyFont="1" applyFill="1" applyBorder="1" applyAlignment="1">
      <alignment vertical="top"/>
    </xf>
    <xf numFmtId="49" fontId="8" fillId="3" borderId="43" xfId="0" applyNumberFormat="1" applyFont="1" applyFill="1" applyBorder="1" applyAlignment="1">
      <alignment horizontal="left" vertical="top" wrapText="1"/>
    </xf>
    <xf numFmtId="0" fontId="8" fillId="3" borderId="43" xfId="0" applyFont="1" applyFill="1" applyBorder="1" applyAlignment="1">
      <alignment vertical="top"/>
    </xf>
    <xf numFmtId="4" fontId="8" fillId="3" borderId="54" xfId="0" applyNumberFormat="1" applyFont="1" applyFill="1" applyBorder="1" applyAlignment="1">
      <alignment vertical="top"/>
    </xf>
    <xf numFmtId="0" fontId="0" fillId="3" borderId="0" xfId="0" applyFill="1" applyBorder="1"/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0" borderId="43" xfId="0" applyBorder="1" applyAlignment="1">
      <alignment horizontal="left" vertical="center"/>
    </xf>
    <xf numFmtId="0" fontId="0" fillId="0" borderId="43" xfId="0" applyBorder="1"/>
    <xf numFmtId="0" fontId="8" fillId="0" borderId="43" xfId="0" applyFont="1" applyBorder="1" applyAlignment="1">
      <alignment horizontal="left" vertical="center"/>
    </xf>
    <xf numFmtId="0" fontId="8" fillId="0" borderId="43" xfId="0" applyFont="1" applyBorder="1"/>
    <xf numFmtId="1" fontId="8" fillId="0" borderId="43" xfId="0" applyNumberFormat="1" applyFont="1" applyBorder="1" applyAlignment="1">
      <alignment horizontal="right" vertical="center"/>
    </xf>
    <xf numFmtId="0" fontId="0" fillId="0" borderId="43" xfId="0" applyBorder="1" applyAlignment="1">
      <alignment horizontal="left" vertical="center" indent="1"/>
    </xf>
    <xf numFmtId="0" fontId="8" fillId="0" borderId="43" xfId="0" applyFont="1" applyBorder="1" applyAlignment="1">
      <alignment vertical="center"/>
    </xf>
    <xf numFmtId="1" fontId="8" fillId="0" borderId="53" xfId="0" applyNumberFormat="1" applyFont="1" applyBorder="1" applyAlignment="1">
      <alignment horizontal="right" vertical="center"/>
    </xf>
    <xf numFmtId="3" fontId="7" fillId="3" borderId="36" xfId="0" applyNumberFormat="1" applyFont="1" applyFill="1" applyBorder="1" applyAlignment="1">
      <alignment vertical="center"/>
    </xf>
    <xf numFmtId="3" fontId="10" fillId="3" borderId="52" xfId="0" applyNumberFormat="1" applyFont="1" applyFill="1" applyBorder="1" applyAlignment="1">
      <alignment horizontal="center" vertical="center" wrapText="1" shrinkToFit="1"/>
    </xf>
    <xf numFmtId="3" fontId="7" fillId="3" borderId="52" xfId="0" applyNumberFormat="1" applyFont="1" applyFill="1" applyBorder="1" applyAlignment="1">
      <alignment horizontal="center" vertical="center" wrapText="1" shrinkToFit="1"/>
    </xf>
    <xf numFmtId="3" fontId="7" fillId="3" borderId="52" xfId="0" applyNumberFormat="1" applyFont="1" applyFill="1" applyBorder="1" applyAlignment="1">
      <alignment horizontal="center" vertical="center" wrapText="1"/>
    </xf>
    <xf numFmtId="3" fontId="0" fillId="0" borderId="53" xfId="0" applyNumberFormat="1" applyBorder="1" applyAlignment="1"/>
    <xf numFmtId="3" fontId="3" fillId="0" borderId="49" xfId="0" applyNumberFormat="1" applyFont="1" applyBorder="1" applyAlignment="1">
      <alignment horizontal="right" wrapText="1" shrinkToFit="1"/>
    </xf>
    <xf numFmtId="3" fontId="3" fillId="0" borderId="49" xfId="0" applyNumberFormat="1" applyFont="1" applyBorder="1" applyAlignment="1">
      <alignment horizontal="right" shrinkToFit="1"/>
    </xf>
    <xf numFmtId="3" fontId="0" fillId="0" borderId="49" xfId="0" applyNumberFormat="1" applyBorder="1" applyAlignment="1">
      <alignment shrinkToFit="1"/>
    </xf>
    <xf numFmtId="3" fontId="0" fillId="0" borderId="49" xfId="0" applyNumberFormat="1" applyBorder="1" applyAlignment="1"/>
    <xf numFmtId="3" fontId="0" fillId="5" borderId="39" xfId="0" applyNumberFormat="1" applyFill="1" applyBorder="1" applyAlignment="1">
      <alignment wrapText="1" shrinkToFit="1"/>
    </xf>
    <xf numFmtId="3" fontId="0" fillId="5" borderId="39" xfId="0" applyNumberFormat="1" applyFill="1" applyBorder="1" applyAlignment="1">
      <alignment shrinkToFit="1"/>
    </xf>
    <xf numFmtId="3" fontId="0" fillId="5" borderId="39" xfId="0" applyNumberFormat="1" applyFill="1" applyBorder="1" applyAlignment="1"/>
    <xf numFmtId="0" fontId="21" fillId="0" borderId="0" xfId="0" applyNumberFormat="1" applyFont="1" applyAlignment="1">
      <alignment wrapText="1"/>
    </xf>
    <xf numFmtId="0" fontId="15" fillId="3" borderId="52" xfId="0" applyFont="1" applyFill="1" applyBorder="1" applyAlignment="1">
      <alignment horizontal="center" vertical="center" wrapText="1"/>
    </xf>
    <xf numFmtId="4" fontId="7" fillId="0" borderId="52" xfId="0" applyNumberFormat="1" applyFont="1" applyBorder="1" applyAlignment="1">
      <alignment horizontal="center" vertical="center"/>
    </xf>
    <xf numFmtId="4" fontId="7" fillId="0" borderId="52" xfId="0" applyNumberFormat="1" applyFont="1" applyBorder="1" applyAlignment="1">
      <alignment vertical="center"/>
    </xf>
    <xf numFmtId="49" fontId="23" fillId="0" borderId="0" xfId="3" applyNumberFormat="1" applyFont="1" applyFill="1" applyBorder="1"/>
    <xf numFmtId="49" fontId="23" fillId="0" borderId="0" xfId="3" applyNumberFormat="1" applyFont="1" applyFill="1" applyBorder="1" applyAlignment="1">
      <alignment horizontal="right"/>
    </xf>
    <xf numFmtId="44" fontId="23" fillId="0" borderId="0" xfId="4" applyFont="1"/>
    <xf numFmtId="49" fontId="23" fillId="0" borderId="0" xfId="3" applyNumberFormat="1" applyFont="1"/>
    <xf numFmtId="49" fontId="23" fillId="0" borderId="0" xfId="4" applyNumberFormat="1" applyFont="1"/>
    <xf numFmtId="49" fontId="23" fillId="0" borderId="18" xfId="3" applyNumberFormat="1" applyFont="1" applyBorder="1"/>
    <xf numFmtId="49" fontId="23" fillId="0" borderId="37" xfId="3" applyNumberFormat="1" applyFont="1" applyBorder="1" applyAlignment="1">
      <alignment horizontal="right"/>
    </xf>
    <xf numFmtId="44" fontId="23" fillId="0" borderId="36" xfId="4" applyFont="1" applyBorder="1"/>
    <xf numFmtId="44" fontId="23" fillId="0" borderId="52" xfId="4" applyFont="1" applyBorder="1"/>
    <xf numFmtId="49" fontId="23" fillId="0" borderId="10" xfId="3" applyNumberFormat="1" applyFont="1" applyBorder="1"/>
    <xf numFmtId="49" fontId="23" fillId="0" borderId="6" xfId="3" applyNumberFormat="1" applyFont="1" applyBorder="1"/>
    <xf numFmtId="49" fontId="23" fillId="0" borderId="38" xfId="3" applyNumberFormat="1" applyFont="1" applyBorder="1" applyAlignment="1">
      <alignment horizontal="right"/>
    </xf>
    <xf numFmtId="44" fontId="23" fillId="0" borderId="10" xfId="4" applyFont="1" applyBorder="1"/>
    <xf numFmtId="44" fontId="23" fillId="0" borderId="39" xfId="4" applyFont="1" applyBorder="1"/>
    <xf numFmtId="49" fontId="23" fillId="0" borderId="0" xfId="3" applyNumberFormat="1" applyFont="1" applyAlignment="1">
      <alignment horizontal="center"/>
    </xf>
    <xf numFmtId="49" fontId="23" fillId="0" borderId="0" xfId="3" applyNumberFormat="1" applyFont="1" applyAlignment="1">
      <alignment horizontal="right"/>
    </xf>
    <xf numFmtId="49" fontId="23" fillId="0" borderId="0" xfId="5" applyNumberFormat="1" applyFont="1" applyFill="1" applyBorder="1"/>
    <xf numFmtId="49" fontId="23" fillId="0" borderId="0" xfId="5" applyNumberFormat="1" applyFont="1" applyFill="1" applyBorder="1" applyAlignment="1">
      <alignment horizontal="center" wrapText="1"/>
    </xf>
    <xf numFmtId="44" fontId="23" fillId="0" borderId="0" xfId="4" applyFont="1" applyFill="1" applyBorder="1" applyAlignment="1">
      <alignment horizontal="center" wrapText="1"/>
    </xf>
    <xf numFmtId="49" fontId="23" fillId="0" borderId="0" xfId="5" applyNumberFormat="1" applyFont="1" applyFill="1" applyBorder="1" applyProtection="1">
      <protection locked="0"/>
    </xf>
    <xf numFmtId="44" fontId="23" fillId="0" borderId="0" xfId="4" applyFont="1" applyFill="1" applyBorder="1"/>
    <xf numFmtId="49" fontId="23" fillId="0" borderId="0" xfId="3" applyNumberFormat="1" applyFont="1" applyAlignment="1">
      <alignment horizontal="left"/>
    </xf>
    <xf numFmtId="49" fontId="25" fillId="0" borderId="0" xfId="5" applyNumberFormat="1" applyFont="1" applyFill="1" applyBorder="1" applyProtection="1">
      <protection locked="0"/>
    </xf>
    <xf numFmtId="0" fontId="25" fillId="0" borderId="0" xfId="3" applyFont="1"/>
    <xf numFmtId="49" fontId="23" fillId="0" borderId="0" xfId="5" applyNumberFormat="1" applyFont="1" applyFill="1" applyBorder="1" applyAlignment="1">
      <alignment horizontal="left"/>
    </xf>
    <xf numFmtId="0" fontId="23" fillId="0" borderId="0" xfId="3" applyFont="1"/>
    <xf numFmtId="49" fontId="23" fillId="0" borderId="0" xfId="5" applyNumberFormat="1" applyFont="1" applyFill="1" applyBorder="1" applyAlignment="1">
      <alignment horizontal="right"/>
    </xf>
    <xf numFmtId="49" fontId="23" fillId="0" borderId="0" xfId="3" applyNumberFormat="1" applyFont="1" applyBorder="1"/>
    <xf numFmtId="49" fontId="23" fillId="0" borderId="0" xfId="4" applyNumberFormat="1" applyFont="1" applyBorder="1"/>
    <xf numFmtId="49" fontId="25" fillId="0" borderId="0" xfId="3" applyNumberFormat="1" applyFont="1"/>
    <xf numFmtId="49" fontId="25" fillId="0" borderId="0" xfId="3" applyNumberFormat="1" applyFont="1" applyAlignment="1">
      <alignment horizontal="right"/>
    </xf>
    <xf numFmtId="44" fontId="25" fillId="0" borderId="0" xfId="4" applyFont="1"/>
    <xf numFmtId="49" fontId="25" fillId="0" borderId="0" xfId="4" applyNumberFormat="1" applyFont="1"/>
    <xf numFmtId="49" fontId="23" fillId="0" borderId="0" xfId="3" applyNumberFormat="1" applyFont="1" applyBorder="1" applyAlignment="1">
      <alignment horizontal="right"/>
    </xf>
    <xf numFmtId="44" fontId="23" fillId="0" borderId="0" xfId="4" applyFont="1" applyBorder="1"/>
    <xf numFmtId="49" fontId="23" fillId="0" borderId="0" xfId="5" applyNumberFormat="1" applyFont="1" applyFill="1" applyBorder="1" applyAlignment="1">
      <alignment wrapText="1"/>
    </xf>
    <xf numFmtId="49" fontId="25" fillId="0" borderId="0" xfId="5" applyNumberFormat="1" applyFont="1" applyFill="1" applyBorder="1" applyAlignment="1">
      <alignment wrapText="1"/>
    </xf>
    <xf numFmtId="49" fontId="23" fillId="0" borderId="0" xfId="5" applyNumberFormat="1" applyFont="1" applyFill="1" applyBorder="1" applyAlignment="1"/>
    <xf numFmtId="165" fontId="23" fillId="0" borderId="0" xfId="4" applyNumberFormat="1" applyFont="1"/>
    <xf numFmtId="49" fontId="23" fillId="0" borderId="37" xfId="3" applyNumberFormat="1" applyFont="1" applyBorder="1"/>
    <xf numFmtId="49" fontId="23" fillId="0" borderId="36" xfId="4" applyNumberFormat="1" applyFont="1" applyBorder="1"/>
    <xf numFmtId="49" fontId="23" fillId="0" borderId="52" xfId="4" applyNumberFormat="1" applyFont="1" applyBorder="1"/>
    <xf numFmtId="49" fontId="23" fillId="0" borderId="38" xfId="3" applyNumberFormat="1" applyFont="1" applyBorder="1"/>
    <xf numFmtId="49" fontId="23" fillId="0" borderId="10" xfId="4" applyNumberFormat="1" applyFont="1" applyBorder="1"/>
    <xf numFmtId="49" fontId="23" fillId="0" borderId="39" xfId="4" applyNumberFormat="1" applyFont="1" applyBorder="1"/>
    <xf numFmtId="49" fontId="23" fillId="0" borderId="0" xfId="4" applyNumberFormat="1" applyFont="1" applyFill="1" applyBorder="1" applyAlignment="1">
      <alignment horizontal="center" wrapText="1"/>
    </xf>
    <xf numFmtId="165" fontId="23" fillId="0" borderId="0" xfId="4" applyNumberFormat="1" applyFont="1" applyFill="1" applyBorder="1" applyAlignment="1">
      <alignment horizontal="center" wrapText="1"/>
    </xf>
    <xf numFmtId="44" fontId="25" fillId="0" borderId="0" xfId="4" applyFont="1" applyFill="1" applyBorder="1"/>
    <xf numFmtId="49" fontId="26" fillId="0" borderId="0" xfId="5" applyNumberFormat="1" applyFont="1" applyFill="1" applyBorder="1"/>
    <xf numFmtId="49" fontId="23" fillId="0" borderId="0" xfId="1" applyNumberFormat="1" applyFont="1" applyFill="1" applyBorder="1" applyAlignment="1">
      <alignment horizontal="left"/>
    </xf>
    <xf numFmtId="49" fontId="23" fillId="0" borderId="0" xfId="1" applyNumberFormat="1" applyFont="1" applyFill="1" applyBorder="1"/>
    <xf numFmtId="44" fontId="23" fillId="0" borderId="0" xfId="4" applyFont="1" applyFill="1" applyBorder="1" applyAlignment="1">
      <alignment horizontal="right"/>
    </xf>
    <xf numFmtId="165" fontId="25" fillId="0" borderId="0" xfId="4" applyNumberFormat="1" applyFont="1"/>
    <xf numFmtId="49" fontId="26" fillId="0" borderId="0" xfId="3" applyNumberFormat="1" applyFont="1" applyBorder="1"/>
    <xf numFmtId="49" fontId="26" fillId="0" borderId="0" xfId="3" applyNumberFormat="1" applyFont="1" applyFill="1" applyBorder="1"/>
    <xf numFmtId="49" fontId="23" fillId="0" borderId="0" xfId="6" applyNumberFormat="1" applyFont="1" applyBorder="1" applyAlignment="1"/>
    <xf numFmtId="49" fontId="23" fillId="0" borderId="0" xfId="3" applyNumberFormat="1" applyFont="1" applyBorder="1" applyAlignment="1"/>
    <xf numFmtId="44" fontId="23" fillId="0" borderId="0" xfId="4" applyFont="1" applyBorder="1" applyAlignment="1"/>
    <xf numFmtId="165" fontId="23" fillId="0" borderId="0" xfId="4" applyNumberFormat="1" applyFont="1" applyBorder="1" applyAlignment="1"/>
    <xf numFmtId="165" fontId="23" fillId="0" borderId="0" xfId="4" applyNumberFormat="1" applyFont="1" applyBorder="1"/>
    <xf numFmtId="49" fontId="23" fillId="0" borderId="0" xfId="3" applyNumberFormat="1" applyFont="1" applyFill="1" applyBorder="1" applyAlignment="1"/>
    <xf numFmtId="44" fontId="23" fillId="0" borderId="0" xfId="4" applyFont="1" applyAlignment="1">
      <alignment horizontal="right"/>
    </xf>
    <xf numFmtId="49" fontId="23" fillId="0" borderId="37" xfId="3" applyNumberFormat="1" applyFont="1" applyBorder="1" applyAlignment="1"/>
    <xf numFmtId="44" fontId="23" fillId="0" borderId="36" xfId="4" applyFont="1" applyBorder="1" applyAlignment="1">
      <alignment horizontal="right"/>
    </xf>
    <xf numFmtId="44" fontId="23" fillId="0" borderId="52" xfId="4" applyFont="1" applyBorder="1" applyAlignment="1">
      <alignment horizontal="right"/>
    </xf>
    <xf numFmtId="49" fontId="23" fillId="0" borderId="38" xfId="3" applyNumberFormat="1" applyFont="1" applyBorder="1" applyAlignment="1"/>
    <xf numFmtId="44" fontId="23" fillId="0" borderId="10" xfId="4" applyFont="1" applyBorder="1" applyAlignment="1">
      <alignment horizontal="right"/>
    </xf>
    <xf numFmtId="44" fontId="23" fillId="0" borderId="39" xfId="4" applyFont="1" applyBorder="1" applyAlignment="1">
      <alignment horizontal="right"/>
    </xf>
    <xf numFmtId="49" fontId="23" fillId="0" borderId="0" xfId="3" applyNumberFormat="1" applyFont="1" applyAlignment="1"/>
    <xf numFmtId="44" fontId="23" fillId="0" borderId="0" xfId="4" applyFont="1" applyFill="1" applyBorder="1" applyAlignment="1">
      <alignment horizontal="right" wrapText="1"/>
    </xf>
    <xf numFmtId="44" fontId="25" fillId="0" borderId="0" xfId="4" applyFont="1" applyFill="1" applyBorder="1" applyAlignment="1">
      <alignment horizontal="right"/>
    </xf>
    <xf numFmtId="49" fontId="23" fillId="0" borderId="0" xfId="1" applyNumberFormat="1" applyFont="1" applyFill="1" applyBorder="1" applyAlignment="1"/>
    <xf numFmtId="44" fontId="23" fillId="0" borderId="0" xfId="4" applyFont="1" applyBorder="1" applyAlignment="1">
      <alignment horizontal="right"/>
    </xf>
    <xf numFmtId="49" fontId="25" fillId="0" borderId="0" xfId="3" applyNumberFormat="1" applyFont="1" applyBorder="1"/>
    <xf numFmtId="49" fontId="29" fillId="0" borderId="36" xfId="3" applyNumberFormat="1" applyFont="1" applyBorder="1" applyAlignment="1">
      <alignment horizontal="center"/>
    </xf>
    <xf numFmtId="0" fontId="32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31" fillId="0" borderId="15" xfId="0" applyNumberFormat="1" applyFont="1" applyBorder="1" applyAlignment="1">
      <alignment vertical="center"/>
    </xf>
    <xf numFmtId="4" fontId="3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27" fillId="0" borderId="6" xfId="0" applyFont="1" applyBorder="1" applyAlignment="1">
      <alignment horizont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4" fontId="13" fillId="0" borderId="53" xfId="0" applyNumberFormat="1" applyFont="1" applyBorder="1" applyAlignment="1">
      <alignment horizontal="right" vertical="center" indent="1"/>
    </xf>
    <xf numFmtId="4" fontId="13" fillId="0" borderId="54" xfId="0" applyNumberFormat="1" applyFont="1" applyBorder="1" applyAlignment="1">
      <alignment horizontal="right" vertical="center" indent="1"/>
    </xf>
    <xf numFmtId="4" fontId="11" fillId="0" borderId="53" xfId="0" applyNumberFormat="1" applyFont="1" applyBorder="1" applyAlignment="1">
      <alignment horizontal="right" vertical="center" indent="1"/>
    </xf>
    <xf numFmtId="4" fontId="11" fillId="0" borderId="54" xfId="0" applyNumberFormat="1" applyFont="1" applyBorder="1" applyAlignment="1">
      <alignment horizontal="right" vertical="center" indent="1"/>
    </xf>
    <xf numFmtId="0" fontId="0" fillId="0" borderId="0" xfId="0" applyNumberFormat="1" applyAlignment="1">
      <alignment wrapText="1"/>
    </xf>
    <xf numFmtId="4" fontId="11" fillId="0" borderId="53" xfId="0" applyNumberFormat="1" applyFon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4" fontId="11" fillId="0" borderId="53" xfId="0" applyNumberFormat="1" applyFont="1" applyBorder="1" applyAlignment="1">
      <alignment horizontal="right" vertical="center"/>
    </xf>
    <xf numFmtId="4" fontId="11" fillId="0" borderId="43" xfId="0" applyNumberFormat="1" applyFont="1" applyBorder="1" applyAlignment="1">
      <alignment horizontal="right" vertical="center"/>
    </xf>
    <xf numFmtId="3" fontId="0" fillId="0" borderId="43" xfId="0" applyNumberFormat="1" applyBorder="1"/>
    <xf numFmtId="3" fontId="0" fillId="0" borderId="43" xfId="0" applyNumberFormat="1" applyBorder="1" applyAlignment="1">
      <alignment wrapText="1"/>
    </xf>
    <xf numFmtId="3" fontId="0" fillId="5" borderId="53" xfId="0" applyNumberFormat="1" applyFill="1" applyBorder="1"/>
    <xf numFmtId="3" fontId="0" fillId="5" borderId="43" xfId="0" applyNumberFormat="1" applyFill="1" applyBorder="1"/>
    <xf numFmtId="3" fontId="0" fillId="5" borderId="54" xfId="0" applyNumberFormat="1" applyFill="1" applyBorder="1"/>
    <xf numFmtId="0" fontId="15" fillId="3" borderId="52" xfId="0" applyFont="1" applyFill="1" applyBorder="1" applyAlignment="1">
      <alignment horizontal="center" vertical="center" wrapText="1"/>
    </xf>
    <xf numFmtId="4" fontId="7" fillId="0" borderId="52" xfId="0" applyNumberFormat="1" applyFon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54" xfId="0" applyBorder="1" applyAlignment="1">
      <alignment vertical="center"/>
    </xf>
  </cellXfs>
  <cellStyles count="7">
    <cellStyle name="Měna 2" xfId="4"/>
    <cellStyle name="Normální" xfId="0" builtinId="0"/>
    <cellStyle name="normální 2" xfId="2"/>
    <cellStyle name="Normální 3" xfId="3"/>
    <cellStyle name="normální_040209_STA bytovky Mostiště" xfId="5"/>
    <cellStyle name="Styl 1" xfId="6"/>
    <cellStyle name="ÚroveňŘádku_1" xfId="1" builtinId="1" iLevel="0"/>
  </cellStyles>
  <dxfs count="0"/>
  <tableStyles count="0" defaultTableStyle="TableStyleMedium9" defaultPivotStyle="PivotStyleLight16"/>
  <colors>
    <mruColors>
      <color rgb="FF00D05E"/>
      <color rgb="FF0D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&#225;loha%202017\firma\realizace%202017\200-0507-17%20Z&#352;%20Bory\dopln&#283;n&#237;%20pro%20V&#344;\Bory%20Z&#352;%20rozpo&#269;et%20Zdravotechnika_slep&#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&#225;loha%202017\firma\realizace%202017\200-0507-17%20Z&#352;%20Bory\dopln&#283;n&#237;%20pro%20V&#344;\Bory%20Z&#352;%20rozpo&#269;et%20Plyn%20vnit&#345;n&#237;_slep&#25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&#225;loha%202017\firma\realizace%202017\200-0507-17%20Z&#352;%20Bory\dopln&#283;n&#237;%20pro%20V&#344;\Bory%20Z&#352;%20rozpo&#269;et%20Vyt&#225;p&#283;n&#237;_slep&#25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&#225;loha%202017\firma\realizace%202017\200-0507-17%20Z&#352;%20Bory\dopln&#283;n&#237;%20pro%20V&#344;\Bory%20Z&#352;%20rozpo&#269;et%20V&#283;tr&#225;n&#237;_slep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 Pol"/>
    </sheetNames>
    <sheetDataSet>
      <sheetData sheetId="0"/>
      <sheetData sheetId="1"/>
      <sheetData sheetId="2"/>
      <sheetData sheetId="3">
        <row r="105">
          <cell r="AC105">
            <v>0</v>
          </cell>
          <cell r="AD10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 Pol"/>
    </sheetNames>
    <sheetDataSet>
      <sheetData sheetId="0"/>
      <sheetData sheetId="1"/>
      <sheetData sheetId="2"/>
      <sheetData sheetId="3">
        <row r="54">
          <cell r="AC54">
            <v>0</v>
          </cell>
          <cell r="AD5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 Pol"/>
    </sheetNames>
    <sheetDataSet>
      <sheetData sheetId="0"/>
      <sheetData sheetId="1"/>
      <sheetData sheetId="2"/>
      <sheetData sheetId="3">
        <row r="117">
          <cell r="AC117">
            <v>0</v>
          </cell>
          <cell r="AD11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 Pol"/>
    </sheetNames>
    <sheetDataSet>
      <sheetData sheetId="0"/>
      <sheetData sheetId="1"/>
      <sheetData sheetId="2"/>
      <sheetData sheetId="3">
        <row r="61">
          <cell r="AC61">
            <v>0</v>
          </cell>
          <cell r="AD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8" t="s">
        <v>38</v>
      </c>
    </row>
    <row r="2" spans="1:7" ht="57.75" customHeight="1" x14ac:dyDescent="0.2">
      <c r="A2" s="1" t="s">
        <v>39</v>
      </c>
      <c r="B2" s="1"/>
      <c r="C2" s="1"/>
      <c r="D2" s="1"/>
      <c r="E2" s="1"/>
      <c r="F2" s="1"/>
      <c r="G2" s="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27"/>
  <sheetViews>
    <sheetView topLeftCell="A93" zoomScaleNormal="100" workbookViewId="0">
      <selection activeCell="Z93" sqref="Z93"/>
    </sheetView>
  </sheetViews>
  <sheetFormatPr defaultRowHeight="12.75" outlineLevelRow="1" x14ac:dyDescent="0.2"/>
  <cols>
    <col min="1" max="1" width="4.28515625" customWidth="1"/>
    <col min="2" max="2" width="14.42578125" style="96" customWidth="1"/>
    <col min="3" max="3" width="38.28515625" style="96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395" t="s">
        <v>1432</v>
      </c>
      <c r="B1" s="395"/>
      <c r="C1" s="395"/>
      <c r="D1" s="395"/>
      <c r="E1" s="395"/>
      <c r="F1" s="395"/>
      <c r="G1" s="395"/>
      <c r="AE1" t="s">
        <v>122</v>
      </c>
    </row>
    <row r="2" spans="1:60" ht="24.95" customHeight="1" x14ac:dyDescent="0.2">
      <c r="A2" s="210" t="s">
        <v>121</v>
      </c>
      <c r="B2" s="211"/>
      <c r="C2" s="419" t="s">
        <v>797</v>
      </c>
      <c r="D2" s="420"/>
      <c r="E2" s="420"/>
      <c r="F2" s="420"/>
      <c r="G2" s="421"/>
      <c r="AE2" t="s">
        <v>123</v>
      </c>
    </row>
    <row r="3" spans="1:60" ht="24.95" hidden="1" customHeight="1" x14ac:dyDescent="0.2">
      <c r="A3" s="210" t="s">
        <v>7</v>
      </c>
      <c r="B3" s="211"/>
      <c r="C3" s="420"/>
      <c r="D3" s="420"/>
      <c r="E3" s="420"/>
      <c r="F3" s="420"/>
      <c r="G3" s="421"/>
      <c r="AE3" t="s">
        <v>124</v>
      </c>
    </row>
    <row r="4" spans="1:60" ht="24.95" hidden="1" customHeight="1" x14ac:dyDescent="0.2">
      <c r="A4" s="210" t="s">
        <v>8</v>
      </c>
      <c r="B4" s="211"/>
      <c r="C4" s="419"/>
      <c r="D4" s="420"/>
      <c r="E4" s="420"/>
      <c r="F4" s="420"/>
      <c r="G4" s="421"/>
      <c r="AE4" t="s">
        <v>125</v>
      </c>
    </row>
    <row r="5" spans="1:60" hidden="1" x14ac:dyDescent="0.2">
      <c r="A5" s="212" t="s">
        <v>126</v>
      </c>
      <c r="B5" s="149"/>
      <c r="C5" s="150"/>
      <c r="D5" s="151"/>
      <c r="E5" s="151"/>
      <c r="F5" s="151"/>
      <c r="G5" s="213"/>
      <c r="AE5" t="s">
        <v>127</v>
      </c>
    </row>
    <row r="7" spans="1:60" ht="38.25" x14ac:dyDescent="0.2">
      <c r="A7" s="214" t="s">
        <v>128</v>
      </c>
      <c r="B7" s="215" t="s">
        <v>129</v>
      </c>
      <c r="C7" s="215" t="s">
        <v>130</v>
      </c>
      <c r="D7" s="214" t="s">
        <v>131</v>
      </c>
      <c r="E7" s="214" t="s">
        <v>132</v>
      </c>
      <c r="F7" s="153" t="s">
        <v>133</v>
      </c>
      <c r="G7" s="214" t="s">
        <v>28</v>
      </c>
      <c r="H7" s="177" t="s">
        <v>29</v>
      </c>
      <c r="I7" s="177" t="s">
        <v>134</v>
      </c>
      <c r="J7" s="177" t="s">
        <v>30</v>
      </c>
      <c r="K7" s="177" t="s">
        <v>135</v>
      </c>
      <c r="L7" s="177" t="s">
        <v>136</v>
      </c>
      <c r="M7" s="177" t="s">
        <v>137</v>
      </c>
      <c r="N7" s="177" t="s">
        <v>138</v>
      </c>
      <c r="O7" s="177" t="s">
        <v>139</v>
      </c>
      <c r="P7" s="177" t="s">
        <v>140</v>
      </c>
      <c r="Q7" s="177" t="s">
        <v>141</v>
      </c>
      <c r="R7" s="177" t="s">
        <v>142</v>
      </c>
      <c r="S7" s="177" t="s">
        <v>143</v>
      </c>
      <c r="T7" s="177" t="s">
        <v>144</v>
      </c>
      <c r="U7" s="177" t="s">
        <v>145</v>
      </c>
    </row>
    <row r="8" spans="1:60" x14ac:dyDescent="0.2">
      <c r="A8" s="178" t="s">
        <v>146</v>
      </c>
      <c r="B8" s="179" t="s">
        <v>61</v>
      </c>
      <c r="C8" s="180" t="s">
        <v>62</v>
      </c>
      <c r="D8" s="181"/>
      <c r="E8" s="182"/>
      <c r="F8" s="183"/>
      <c r="G8" s="183">
        <f>SUMIF(AE9:AE9,"&lt;&gt;NOR",G9:G9)</f>
        <v>0</v>
      </c>
      <c r="H8" s="183"/>
      <c r="I8" s="183">
        <f>SUM(I9:I9)</f>
        <v>0</v>
      </c>
      <c r="J8" s="183"/>
      <c r="K8" s="183">
        <f>SUM(K9:K9)</f>
        <v>0</v>
      </c>
      <c r="L8" s="183"/>
      <c r="M8" s="183">
        <f>SUM(M9:M9)</f>
        <v>0</v>
      </c>
      <c r="N8" s="159"/>
      <c r="O8" s="159">
        <f>SUM(O9:O9)</f>
        <v>1.2549999999999999</v>
      </c>
      <c r="P8" s="159"/>
      <c r="Q8" s="159">
        <f>SUM(Q9:Q9)</f>
        <v>0</v>
      </c>
      <c r="R8" s="159"/>
      <c r="S8" s="159"/>
      <c r="T8" s="178"/>
      <c r="U8" s="159">
        <f>SUM(U9:U9)</f>
        <v>19.25</v>
      </c>
      <c r="AE8" t="s">
        <v>147</v>
      </c>
    </row>
    <row r="9" spans="1:60" ht="22.5" outlineLevel="1" x14ac:dyDescent="0.2">
      <c r="A9" s="155">
        <v>1</v>
      </c>
      <c r="B9" s="161" t="s">
        <v>565</v>
      </c>
      <c r="C9" s="196" t="s">
        <v>566</v>
      </c>
      <c r="D9" s="163" t="s">
        <v>173</v>
      </c>
      <c r="E9" s="170">
        <v>25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64">
        <v>5.0200000000000002E-2</v>
      </c>
      <c r="O9" s="164">
        <f>ROUND(E9*N9,5)</f>
        <v>1.2549999999999999</v>
      </c>
      <c r="P9" s="164">
        <v>0</v>
      </c>
      <c r="Q9" s="164">
        <f>ROUND(E9*P9,5)</f>
        <v>0</v>
      </c>
      <c r="R9" s="164"/>
      <c r="S9" s="164"/>
      <c r="T9" s="165">
        <v>0.77</v>
      </c>
      <c r="U9" s="164">
        <f>ROUND(E9*T9,2)</f>
        <v>19.25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151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x14ac:dyDescent="0.2">
      <c r="A10" s="156" t="s">
        <v>146</v>
      </c>
      <c r="B10" s="162" t="s">
        <v>65</v>
      </c>
      <c r="C10" s="198" t="s">
        <v>66</v>
      </c>
      <c r="D10" s="167"/>
      <c r="E10" s="172"/>
      <c r="F10" s="175"/>
      <c r="G10" s="175">
        <f>SUMIF(AE11:AE11,"&lt;&gt;NOR",G11:G11)</f>
        <v>0</v>
      </c>
      <c r="H10" s="175"/>
      <c r="I10" s="175">
        <f>SUM(I11:I11)</f>
        <v>0</v>
      </c>
      <c r="J10" s="175"/>
      <c r="K10" s="175">
        <f>SUM(K11:K11)</f>
        <v>0</v>
      </c>
      <c r="L10" s="175"/>
      <c r="M10" s="175">
        <f>SUM(M11:M11)</f>
        <v>0</v>
      </c>
      <c r="N10" s="168"/>
      <c r="O10" s="168">
        <f>SUM(O11:O11)</f>
        <v>0.17125000000000001</v>
      </c>
      <c r="P10" s="168"/>
      <c r="Q10" s="168">
        <f>SUM(Q11:Q11)</f>
        <v>0</v>
      </c>
      <c r="R10" s="168"/>
      <c r="S10" s="168"/>
      <c r="T10" s="169"/>
      <c r="U10" s="168">
        <f>SUM(U11:U11)</f>
        <v>7.26</v>
      </c>
      <c r="AE10" t="s">
        <v>147</v>
      </c>
    </row>
    <row r="11" spans="1:60" outlineLevel="1" x14ac:dyDescent="0.2">
      <c r="A11" s="155">
        <v>2</v>
      </c>
      <c r="B11" s="161" t="s">
        <v>567</v>
      </c>
      <c r="C11" s="196" t="s">
        <v>568</v>
      </c>
      <c r="D11" s="163" t="s">
        <v>173</v>
      </c>
      <c r="E11" s="170">
        <v>25</v>
      </c>
      <c r="F11" s="173"/>
      <c r="G11" s="174">
        <f>ROUND(E11*F11,2)</f>
        <v>0</v>
      </c>
      <c r="H11" s="173"/>
      <c r="I11" s="174">
        <f>ROUND(E11*H11,2)</f>
        <v>0</v>
      </c>
      <c r="J11" s="173"/>
      <c r="K11" s="174">
        <f>ROUND(E11*J11,2)</f>
        <v>0</v>
      </c>
      <c r="L11" s="174">
        <v>21</v>
      </c>
      <c r="M11" s="174">
        <f>G11*(1+L11/100)</f>
        <v>0</v>
      </c>
      <c r="N11" s="164">
        <v>6.8500000000000002E-3</v>
      </c>
      <c r="O11" s="164">
        <f>ROUND(E11*N11,5)</f>
        <v>0.17125000000000001</v>
      </c>
      <c r="P11" s="164">
        <v>0</v>
      </c>
      <c r="Q11" s="164">
        <f>ROUND(E11*P11,5)</f>
        <v>0</v>
      </c>
      <c r="R11" s="164"/>
      <c r="S11" s="164"/>
      <c r="T11" s="165">
        <v>0.29042000000000001</v>
      </c>
      <c r="U11" s="164">
        <f>ROUND(E11*T11,2)</f>
        <v>7.26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151</v>
      </c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x14ac:dyDescent="0.2">
      <c r="A12" s="156" t="s">
        <v>146</v>
      </c>
      <c r="B12" s="162" t="s">
        <v>572</v>
      </c>
      <c r="C12" s="198" t="s">
        <v>573</v>
      </c>
      <c r="D12" s="167"/>
      <c r="E12" s="172"/>
      <c r="F12" s="175"/>
      <c r="G12" s="175">
        <f>SUMIF(AE13:AE13,"&lt;&gt;NOR",G13:G13)</f>
        <v>0</v>
      </c>
      <c r="H12" s="175"/>
      <c r="I12" s="175">
        <f>SUM(I13:I13)</f>
        <v>0</v>
      </c>
      <c r="J12" s="175"/>
      <c r="K12" s="175">
        <f>SUM(K13:K13)</f>
        <v>0</v>
      </c>
      <c r="L12" s="175"/>
      <c r="M12" s="175">
        <f>SUM(M13:M13)</f>
        <v>0</v>
      </c>
      <c r="N12" s="168"/>
      <c r="O12" s="168">
        <f>SUM(O13:O13)</f>
        <v>3.3250000000000002E-2</v>
      </c>
      <c r="P12" s="168"/>
      <c r="Q12" s="168">
        <f>SUM(Q13:Q13)</f>
        <v>0.67500000000000004</v>
      </c>
      <c r="R12" s="168"/>
      <c r="S12" s="168"/>
      <c r="T12" s="169"/>
      <c r="U12" s="168">
        <f>SUM(U13:U13)</f>
        <v>9.7799999999999994</v>
      </c>
      <c r="AE12" t="s">
        <v>147</v>
      </c>
    </row>
    <row r="13" spans="1:60" outlineLevel="1" x14ac:dyDescent="0.2">
      <c r="A13" s="155">
        <v>3</v>
      </c>
      <c r="B13" s="161" t="s">
        <v>578</v>
      </c>
      <c r="C13" s="196" t="s">
        <v>579</v>
      </c>
      <c r="D13" s="163" t="s">
        <v>173</v>
      </c>
      <c r="E13" s="170">
        <v>25</v>
      </c>
      <c r="F13" s="173"/>
      <c r="G13" s="174">
        <f>ROUND(E13*F13,2)</f>
        <v>0</v>
      </c>
      <c r="H13" s="173"/>
      <c r="I13" s="174">
        <f>ROUND(E13*H13,2)</f>
        <v>0</v>
      </c>
      <c r="J13" s="173"/>
      <c r="K13" s="174">
        <f>ROUND(E13*J13,2)</f>
        <v>0</v>
      </c>
      <c r="L13" s="174">
        <v>21</v>
      </c>
      <c r="M13" s="174">
        <f>G13*(1+L13/100)</f>
        <v>0</v>
      </c>
      <c r="N13" s="164">
        <v>1.33E-3</v>
      </c>
      <c r="O13" s="164">
        <f>ROUND(E13*N13,5)</f>
        <v>3.3250000000000002E-2</v>
      </c>
      <c r="P13" s="164">
        <v>2.7E-2</v>
      </c>
      <c r="Q13" s="164">
        <f>ROUND(E13*P13,5)</f>
        <v>0.67500000000000004</v>
      </c>
      <c r="R13" s="164"/>
      <c r="S13" s="164"/>
      <c r="T13" s="165">
        <v>0.39100000000000001</v>
      </c>
      <c r="U13" s="164">
        <f>ROUND(E13*T13,2)</f>
        <v>9.7799999999999994</v>
      </c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151</v>
      </c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x14ac:dyDescent="0.2">
      <c r="A14" s="156" t="s">
        <v>146</v>
      </c>
      <c r="B14" s="162" t="s">
        <v>83</v>
      </c>
      <c r="C14" s="198" t="s">
        <v>84</v>
      </c>
      <c r="D14" s="167"/>
      <c r="E14" s="172"/>
      <c r="F14" s="175"/>
      <c r="G14" s="175">
        <f>SUMIF(AE15:AE22,"&lt;&gt;NOR",G15:G22)</f>
        <v>0</v>
      </c>
      <c r="H14" s="175"/>
      <c r="I14" s="175">
        <f>SUM(I15:I22)</f>
        <v>0</v>
      </c>
      <c r="J14" s="175"/>
      <c r="K14" s="175">
        <f>SUM(K15:K22)</f>
        <v>0</v>
      </c>
      <c r="L14" s="175"/>
      <c r="M14" s="175">
        <f>SUM(M15:M22)</f>
        <v>0</v>
      </c>
      <c r="N14" s="168"/>
      <c r="O14" s="168">
        <f>SUM(O15:O22)</f>
        <v>0.13128000000000001</v>
      </c>
      <c r="P14" s="168"/>
      <c r="Q14" s="168">
        <f>SUM(Q15:Q22)</f>
        <v>0</v>
      </c>
      <c r="R14" s="168"/>
      <c r="S14" s="168"/>
      <c r="T14" s="169"/>
      <c r="U14" s="168">
        <f>SUM(U15:U22)</f>
        <v>16.39</v>
      </c>
      <c r="AE14" t="s">
        <v>147</v>
      </c>
    </row>
    <row r="15" spans="1:60" ht="22.5" outlineLevel="1" x14ac:dyDescent="0.2">
      <c r="A15" s="155">
        <v>4</v>
      </c>
      <c r="B15" s="161" t="s">
        <v>807</v>
      </c>
      <c r="C15" s="196" t="s">
        <v>1489</v>
      </c>
      <c r="D15" s="163" t="s">
        <v>154</v>
      </c>
      <c r="E15" s="170">
        <v>16</v>
      </c>
      <c r="F15" s="173"/>
      <c r="G15" s="174">
        <f t="shared" ref="G15:G22" si="0">ROUND(E15*F15,2)</f>
        <v>0</v>
      </c>
      <c r="H15" s="173"/>
      <c r="I15" s="174">
        <f t="shared" ref="I15:I22" si="1">ROUND(E15*H15,2)</f>
        <v>0</v>
      </c>
      <c r="J15" s="173"/>
      <c r="K15" s="174">
        <f t="shared" ref="K15:K22" si="2">ROUND(E15*J15,2)</f>
        <v>0</v>
      </c>
      <c r="L15" s="174">
        <v>21</v>
      </c>
      <c r="M15" s="174">
        <f t="shared" ref="M15:M22" si="3">G15*(1+L15/100)</f>
        <v>0</v>
      </c>
      <c r="N15" s="164">
        <v>8.0000000000000004E-4</v>
      </c>
      <c r="O15" s="164">
        <f t="shared" ref="O15:O22" si="4">ROUND(E15*N15,5)</f>
        <v>1.2800000000000001E-2</v>
      </c>
      <c r="P15" s="164">
        <v>0</v>
      </c>
      <c r="Q15" s="164">
        <f t="shared" ref="Q15:Q22" si="5">ROUND(E15*P15,5)</f>
        <v>0</v>
      </c>
      <c r="R15" s="164"/>
      <c r="S15" s="164"/>
      <c r="T15" s="165">
        <v>0</v>
      </c>
      <c r="U15" s="164">
        <f t="shared" ref="U15:U22" si="6">ROUND(E15*T15,2)</f>
        <v>0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684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ht="22.5" outlineLevel="1" x14ac:dyDescent="0.2">
      <c r="A16" s="155">
        <v>5</v>
      </c>
      <c r="B16" s="161" t="s">
        <v>808</v>
      </c>
      <c r="C16" s="196" t="s">
        <v>1490</v>
      </c>
      <c r="D16" s="163" t="s">
        <v>154</v>
      </c>
      <c r="E16" s="170">
        <v>72</v>
      </c>
      <c r="F16" s="173"/>
      <c r="G16" s="174">
        <f t="shared" si="0"/>
        <v>0</v>
      </c>
      <c r="H16" s="173"/>
      <c r="I16" s="174">
        <f t="shared" si="1"/>
        <v>0</v>
      </c>
      <c r="J16" s="173"/>
      <c r="K16" s="174">
        <f t="shared" si="2"/>
        <v>0</v>
      </c>
      <c r="L16" s="174">
        <v>21</v>
      </c>
      <c r="M16" s="174">
        <f t="shared" si="3"/>
        <v>0</v>
      </c>
      <c r="N16" s="164">
        <v>1.23E-3</v>
      </c>
      <c r="O16" s="164">
        <f t="shared" si="4"/>
        <v>8.856E-2</v>
      </c>
      <c r="P16" s="164">
        <v>0</v>
      </c>
      <c r="Q16" s="164">
        <f t="shared" si="5"/>
        <v>0</v>
      </c>
      <c r="R16" s="164"/>
      <c r="S16" s="164"/>
      <c r="T16" s="165">
        <v>0</v>
      </c>
      <c r="U16" s="164">
        <f t="shared" si="6"/>
        <v>0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684</v>
      </c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ht="22.5" outlineLevel="1" x14ac:dyDescent="0.2">
      <c r="A17" s="155">
        <v>6</v>
      </c>
      <c r="B17" s="161" t="s">
        <v>809</v>
      </c>
      <c r="C17" s="196" t="s">
        <v>1491</v>
      </c>
      <c r="D17" s="163" t="s">
        <v>154</v>
      </c>
      <c r="E17" s="170">
        <v>16</v>
      </c>
      <c r="F17" s="173"/>
      <c r="G17" s="174">
        <f t="shared" si="0"/>
        <v>0</v>
      </c>
      <c r="H17" s="173"/>
      <c r="I17" s="174">
        <f t="shared" si="1"/>
        <v>0</v>
      </c>
      <c r="J17" s="173"/>
      <c r="K17" s="174">
        <f t="shared" si="2"/>
        <v>0</v>
      </c>
      <c r="L17" s="174">
        <v>21</v>
      </c>
      <c r="M17" s="174">
        <f t="shared" si="3"/>
        <v>0</v>
      </c>
      <c r="N17" s="164">
        <v>1.8699999999999999E-3</v>
      </c>
      <c r="O17" s="164">
        <f t="shared" si="4"/>
        <v>2.9919999999999999E-2</v>
      </c>
      <c r="P17" s="164">
        <v>0</v>
      </c>
      <c r="Q17" s="164">
        <f t="shared" si="5"/>
        <v>0</v>
      </c>
      <c r="R17" s="164"/>
      <c r="S17" s="164"/>
      <c r="T17" s="165">
        <v>0</v>
      </c>
      <c r="U17" s="164">
        <f t="shared" si="6"/>
        <v>0</v>
      </c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684</v>
      </c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ht="22.5" outlineLevel="1" x14ac:dyDescent="0.2">
      <c r="A18" s="155">
        <v>7</v>
      </c>
      <c r="B18" s="161" t="s">
        <v>810</v>
      </c>
      <c r="C18" s="196" t="s">
        <v>811</v>
      </c>
      <c r="D18" s="163" t="s">
        <v>154</v>
      </c>
      <c r="E18" s="170">
        <v>16</v>
      </c>
      <c r="F18" s="173"/>
      <c r="G18" s="174">
        <f t="shared" si="0"/>
        <v>0</v>
      </c>
      <c r="H18" s="173"/>
      <c r="I18" s="174">
        <f t="shared" si="1"/>
        <v>0</v>
      </c>
      <c r="J18" s="173"/>
      <c r="K18" s="174">
        <f t="shared" si="2"/>
        <v>0</v>
      </c>
      <c r="L18" s="174">
        <v>21</v>
      </c>
      <c r="M18" s="174">
        <f t="shared" si="3"/>
        <v>0</v>
      </c>
      <c r="N18" s="164">
        <v>0</v>
      </c>
      <c r="O18" s="164">
        <f t="shared" si="4"/>
        <v>0</v>
      </c>
      <c r="P18" s="164">
        <v>0</v>
      </c>
      <c r="Q18" s="164">
        <f t="shared" si="5"/>
        <v>0</v>
      </c>
      <c r="R18" s="164"/>
      <c r="S18" s="164"/>
      <c r="T18" s="165">
        <v>0.114</v>
      </c>
      <c r="U18" s="164">
        <f t="shared" si="6"/>
        <v>1.82</v>
      </c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151</v>
      </c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ht="22.5" outlineLevel="1" x14ac:dyDescent="0.2">
      <c r="A19" s="155">
        <v>8</v>
      </c>
      <c r="B19" s="161" t="s">
        <v>812</v>
      </c>
      <c r="C19" s="196" t="s">
        <v>813</v>
      </c>
      <c r="D19" s="163" t="s">
        <v>154</v>
      </c>
      <c r="E19" s="170">
        <v>88</v>
      </c>
      <c r="F19" s="173"/>
      <c r="G19" s="174">
        <f t="shared" si="0"/>
        <v>0</v>
      </c>
      <c r="H19" s="173"/>
      <c r="I19" s="174">
        <f t="shared" si="1"/>
        <v>0</v>
      </c>
      <c r="J19" s="173"/>
      <c r="K19" s="174">
        <f t="shared" si="2"/>
        <v>0</v>
      </c>
      <c r="L19" s="174">
        <v>21</v>
      </c>
      <c r="M19" s="174">
        <f t="shared" si="3"/>
        <v>0</v>
      </c>
      <c r="N19" s="164">
        <v>0</v>
      </c>
      <c r="O19" s="164">
        <f t="shared" si="4"/>
        <v>0</v>
      </c>
      <c r="P19" s="164">
        <v>0</v>
      </c>
      <c r="Q19" s="164">
        <f t="shared" si="5"/>
        <v>0</v>
      </c>
      <c r="R19" s="164"/>
      <c r="S19" s="164"/>
      <c r="T19" s="165">
        <v>0.155</v>
      </c>
      <c r="U19" s="164">
        <f t="shared" si="6"/>
        <v>13.64</v>
      </c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151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155">
        <v>9</v>
      </c>
      <c r="B20" s="161" t="s">
        <v>814</v>
      </c>
      <c r="C20" s="196" t="s">
        <v>815</v>
      </c>
      <c r="D20" s="163" t="s">
        <v>173</v>
      </c>
      <c r="E20" s="170">
        <v>6</v>
      </c>
      <c r="F20" s="173"/>
      <c r="G20" s="174">
        <f t="shared" si="0"/>
        <v>0</v>
      </c>
      <c r="H20" s="173"/>
      <c r="I20" s="174">
        <f t="shared" si="1"/>
        <v>0</v>
      </c>
      <c r="J20" s="173"/>
      <c r="K20" s="174">
        <f t="shared" si="2"/>
        <v>0</v>
      </c>
      <c r="L20" s="174">
        <v>21</v>
      </c>
      <c r="M20" s="174">
        <f t="shared" si="3"/>
        <v>0</v>
      </c>
      <c r="N20" s="164">
        <v>0</v>
      </c>
      <c r="O20" s="164">
        <f t="shared" si="4"/>
        <v>0</v>
      </c>
      <c r="P20" s="164">
        <v>0</v>
      </c>
      <c r="Q20" s="164">
        <f t="shared" si="5"/>
        <v>0</v>
      </c>
      <c r="R20" s="164"/>
      <c r="S20" s="164"/>
      <c r="T20" s="165">
        <v>3.5000000000000003E-2</v>
      </c>
      <c r="U20" s="164">
        <f t="shared" si="6"/>
        <v>0.21</v>
      </c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151</v>
      </c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155">
        <v>10</v>
      </c>
      <c r="B21" s="161" t="s">
        <v>816</v>
      </c>
      <c r="C21" s="196" t="s">
        <v>817</v>
      </c>
      <c r="D21" s="163" t="s">
        <v>173</v>
      </c>
      <c r="E21" s="170">
        <v>18</v>
      </c>
      <c r="F21" s="173"/>
      <c r="G21" s="174">
        <f t="shared" si="0"/>
        <v>0</v>
      </c>
      <c r="H21" s="173"/>
      <c r="I21" s="174">
        <f t="shared" si="1"/>
        <v>0</v>
      </c>
      <c r="J21" s="173"/>
      <c r="K21" s="174">
        <f t="shared" si="2"/>
        <v>0</v>
      </c>
      <c r="L21" s="174">
        <v>21</v>
      </c>
      <c r="M21" s="174">
        <f t="shared" si="3"/>
        <v>0</v>
      </c>
      <c r="N21" s="164">
        <v>0</v>
      </c>
      <c r="O21" s="164">
        <f t="shared" si="4"/>
        <v>0</v>
      </c>
      <c r="P21" s="164">
        <v>0</v>
      </c>
      <c r="Q21" s="164">
        <f t="shared" si="5"/>
        <v>0</v>
      </c>
      <c r="R21" s="164"/>
      <c r="S21" s="164"/>
      <c r="T21" s="165">
        <v>0.04</v>
      </c>
      <c r="U21" s="164">
        <f t="shared" si="6"/>
        <v>0.72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151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ht="22.5" outlineLevel="1" x14ac:dyDescent="0.2">
      <c r="A22" s="155">
        <v>11</v>
      </c>
      <c r="B22" s="161" t="s">
        <v>610</v>
      </c>
      <c r="C22" s="196" t="s">
        <v>818</v>
      </c>
      <c r="D22" s="163" t="s">
        <v>173</v>
      </c>
      <c r="E22" s="170">
        <v>9</v>
      </c>
      <c r="F22" s="173"/>
      <c r="G22" s="174">
        <f t="shared" si="0"/>
        <v>0</v>
      </c>
      <c r="H22" s="173"/>
      <c r="I22" s="174">
        <f t="shared" si="1"/>
        <v>0</v>
      </c>
      <c r="J22" s="173"/>
      <c r="K22" s="174">
        <f t="shared" si="2"/>
        <v>0</v>
      </c>
      <c r="L22" s="174">
        <v>21</v>
      </c>
      <c r="M22" s="174">
        <f t="shared" si="3"/>
        <v>0</v>
      </c>
      <c r="N22" s="164">
        <v>0</v>
      </c>
      <c r="O22" s="164">
        <f t="shared" si="4"/>
        <v>0</v>
      </c>
      <c r="P22" s="164">
        <v>0</v>
      </c>
      <c r="Q22" s="164">
        <f t="shared" si="5"/>
        <v>0</v>
      </c>
      <c r="R22" s="164"/>
      <c r="S22" s="164"/>
      <c r="T22" s="165">
        <v>0</v>
      </c>
      <c r="U22" s="164">
        <f t="shared" si="6"/>
        <v>0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684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x14ac:dyDescent="0.2">
      <c r="A23" s="156" t="s">
        <v>146</v>
      </c>
      <c r="B23" s="162" t="s">
        <v>801</v>
      </c>
      <c r="C23" s="198" t="s">
        <v>802</v>
      </c>
      <c r="D23" s="167"/>
      <c r="E23" s="172"/>
      <c r="F23" s="175"/>
      <c r="G23" s="175">
        <f>SUMIF(AE24:AE24,"&lt;&gt;NOR",G24:G24)</f>
        <v>0</v>
      </c>
      <c r="H23" s="175"/>
      <c r="I23" s="175">
        <f>SUM(I24:I24)</f>
        <v>0</v>
      </c>
      <c r="J23" s="175"/>
      <c r="K23" s="175">
        <f>SUM(K24:K24)</f>
        <v>0</v>
      </c>
      <c r="L23" s="175"/>
      <c r="M23" s="175">
        <f>SUM(M24:M24)</f>
        <v>0</v>
      </c>
      <c r="N23" s="168"/>
      <c r="O23" s="168">
        <f>SUM(O24:O24)</f>
        <v>0</v>
      </c>
      <c r="P23" s="168"/>
      <c r="Q23" s="168">
        <f>SUM(Q24:Q24)</f>
        <v>0</v>
      </c>
      <c r="R23" s="168"/>
      <c r="S23" s="168"/>
      <c r="T23" s="169"/>
      <c r="U23" s="168">
        <f>SUM(U24:U24)</f>
        <v>0</v>
      </c>
      <c r="AE23" t="s">
        <v>147</v>
      </c>
    </row>
    <row r="24" spans="1:60" ht="22.5" outlineLevel="1" x14ac:dyDescent="0.2">
      <c r="A24" s="155">
        <v>12</v>
      </c>
      <c r="B24" s="161" t="s">
        <v>610</v>
      </c>
      <c r="C24" s="196" t="s">
        <v>819</v>
      </c>
      <c r="D24" s="163" t="s">
        <v>715</v>
      </c>
      <c r="E24" s="170">
        <v>1</v>
      </c>
      <c r="F24" s="173"/>
      <c r="G24" s="174">
        <f>ROUND(E24*F24,2)</f>
        <v>0</v>
      </c>
      <c r="H24" s="173"/>
      <c r="I24" s="174">
        <f>ROUND(E24*H24,2)</f>
        <v>0</v>
      </c>
      <c r="J24" s="173"/>
      <c r="K24" s="174">
        <f>ROUND(E24*J24,2)</f>
        <v>0</v>
      </c>
      <c r="L24" s="174">
        <v>21</v>
      </c>
      <c r="M24" s="174">
        <f>G24*(1+L24/100)</f>
        <v>0</v>
      </c>
      <c r="N24" s="164">
        <v>0</v>
      </c>
      <c r="O24" s="164">
        <f>ROUND(E24*N24,5)</f>
        <v>0</v>
      </c>
      <c r="P24" s="164">
        <v>0</v>
      </c>
      <c r="Q24" s="164">
        <f>ROUND(E24*P24,5)</f>
        <v>0</v>
      </c>
      <c r="R24" s="164"/>
      <c r="S24" s="164"/>
      <c r="T24" s="165">
        <v>0</v>
      </c>
      <c r="U24" s="164">
        <f>ROUND(E24*T24,2)</f>
        <v>0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151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x14ac:dyDescent="0.2">
      <c r="A25" s="156" t="s">
        <v>146</v>
      </c>
      <c r="B25" s="162" t="s">
        <v>729</v>
      </c>
      <c r="C25" s="198" t="s">
        <v>730</v>
      </c>
      <c r="D25" s="167"/>
      <c r="E25" s="172"/>
      <c r="F25" s="175"/>
      <c r="G25" s="175">
        <f>SUMIF(AE26:AE36,"&lt;&gt;NOR",G26:G36)</f>
        <v>0</v>
      </c>
      <c r="H25" s="175"/>
      <c r="I25" s="175">
        <f>SUM(I26:I36)</f>
        <v>0</v>
      </c>
      <c r="J25" s="175"/>
      <c r="K25" s="175">
        <f>SUM(K26:K36)</f>
        <v>0</v>
      </c>
      <c r="L25" s="175"/>
      <c r="M25" s="175">
        <f>SUM(M26:M36)</f>
        <v>0</v>
      </c>
      <c r="N25" s="168"/>
      <c r="O25" s="168">
        <f>SUM(O26:O36)</f>
        <v>0.11892999999999999</v>
      </c>
      <c r="P25" s="168"/>
      <c r="Q25" s="168">
        <f>SUM(Q26:Q36)</f>
        <v>0.17523</v>
      </c>
      <c r="R25" s="168"/>
      <c r="S25" s="168"/>
      <c r="T25" s="169"/>
      <c r="U25" s="168">
        <f>SUM(U26:U36)</f>
        <v>10</v>
      </c>
      <c r="AE25" t="s">
        <v>147</v>
      </c>
    </row>
    <row r="26" spans="1:60" outlineLevel="1" x14ac:dyDescent="0.2">
      <c r="A26" s="155">
        <v>13</v>
      </c>
      <c r="B26" s="161" t="s">
        <v>820</v>
      </c>
      <c r="C26" s="196" t="s">
        <v>821</v>
      </c>
      <c r="D26" s="163" t="s">
        <v>154</v>
      </c>
      <c r="E26" s="170">
        <v>1.6</v>
      </c>
      <c r="F26" s="173"/>
      <c r="G26" s="174">
        <f t="shared" ref="G26:G36" si="7">ROUND(E26*F26,2)</f>
        <v>0</v>
      </c>
      <c r="H26" s="173"/>
      <c r="I26" s="174">
        <f t="shared" ref="I26:I36" si="8">ROUND(E26*H26,2)</f>
        <v>0</v>
      </c>
      <c r="J26" s="173"/>
      <c r="K26" s="174">
        <f t="shared" ref="K26:K36" si="9">ROUND(E26*J26,2)</f>
        <v>0</v>
      </c>
      <c r="L26" s="174">
        <v>21</v>
      </c>
      <c r="M26" s="174">
        <f t="shared" ref="M26:M36" si="10">G26*(1+L26/100)</f>
        <v>0</v>
      </c>
      <c r="N26" s="164">
        <v>0</v>
      </c>
      <c r="O26" s="164">
        <f t="shared" ref="O26:O36" si="11">ROUND(E26*N26,5)</f>
        <v>0</v>
      </c>
      <c r="P26" s="164">
        <v>9.3579999999999997E-2</v>
      </c>
      <c r="Q26" s="164">
        <f t="shared" ref="Q26:Q36" si="12">ROUND(E26*P26,5)</f>
        <v>0.14973</v>
      </c>
      <c r="R26" s="164"/>
      <c r="S26" s="164"/>
      <c r="T26" s="165">
        <v>0.35</v>
      </c>
      <c r="U26" s="164">
        <f t="shared" ref="U26:U36" si="13">ROUND(E26*T26,2)</f>
        <v>0.56000000000000005</v>
      </c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151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ht="22.5" outlineLevel="1" x14ac:dyDescent="0.2">
      <c r="A27" s="155">
        <v>14</v>
      </c>
      <c r="B27" s="161" t="s">
        <v>822</v>
      </c>
      <c r="C27" s="196" t="s">
        <v>823</v>
      </c>
      <c r="D27" s="163" t="s">
        <v>173</v>
      </c>
      <c r="E27" s="170">
        <v>1.6</v>
      </c>
      <c r="F27" s="173"/>
      <c r="G27" s="174">
        <f t="shared" si="7"/>
        <v>0</v>
      </c>
      <c r="H27" s="173"/>
      <c r="I27" s="174">
        <f t="shared" si="8"/>
        <v>0</v>
      </c>
      <c r="J27" s="173"/>
      <c r="K27" s="174">
        <f t="shared" si="9"/>
        <v>0</v>
      </c>
      <c r="L27" s="174">
        <v>21</v>
      </c>
      <c r="M27" s="174">
        <f t="shared" si="10"/>
        <v>0</v>
      </c>
      <c r="N27" s="164">
        <v>6.8529999999999994E-2</v>
      </c>
      <c r="O27" s="164">
        <f t="shared" si="11"/>
        <v>0.10965</v>
      </c>
      <c r="P27" s="164">
        <v>0</v>
      </c>
      <c r="Q27" s="164">
        <f t="shared" si="12"/>
        <v>0</v>
      </c>
      <c r="R27" s="164"/>
      <c r="S27" s="164"/>
      <c r="T27" s="165">
        <v>0.92</v>
      </c>
      <c r="U27" s="164">
        <f t="shared" si="13"/>
        <v>1.47</v>
      </c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151</v>
      </c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55">
        <v>15</v>
      </c>
      <c r="B28" s="161" t="s">
        <v>769</v>
      </c>
      <c r="C28" s="196" t="s">
        <v>770</v>
      </c>
      <c r="D28" s="163" t="s">
        <v>181</v>
      </c>
      <c r="E28" s="170">
        <v>6</v>
      </c>
      <c r="F28" s="173"/>
      <c r="G28" s="174">
        <f t="shared" si="7"/>
        <v>0</v>
      </c>
      <c r="H28" s="173"/>
      <c r="I28" s="174">
        <f t="shared" si="8"/>
        <v>0</v>
      </c>
      <c r="J28" s="173"/>
      <c r="K28" s="174">
        <f t="shared" si="9"/>
        <v>0</v>
      </c>
      <c r="L28" s="174">
        <v>21</v>
      </c>
      <c r="M28" s="174">
        <f t="shared" si="10"/>
        <v>0</v>
      </c>
      <c r="N28" s="164">
        <v>1.1299999999999999E-3</v>
      </c>
      <c r="O28" s="164">
        <f t="shared" si="11"/>
        <v>6.7799999999999996E-3</v>
      </c>
      <c r="P28" s="164">
        <v>0</v>
      </c>
      <c r="Q28" s="164">
        <f t="shared" si="12"/>
        <v>0</v>
      </c>
      <c r="R28" s="164"/>
      <c r="S28" s="164"/>
      <c r="T28" s="165">
        <v>0.114</v>
      </c>
      <c r="U28" s="164">
        <f t="shared" si="13"/>
        <v>0.68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151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1" x14ac:dyDescent="0.2">
      <c r="A29" s="155">
        <v>16</v>
      </c>
      <c r="B29" s="161" t="s">
        <v>824</v>
      </c>
      <c r="C29" s="196" t="s">
        <v>825</v>
      </c>
      <c r="D29" s="163" t="s">
        <v>173</v>
      </c>
      <c r="E29" s="170">
        <v>1</v>
      </c>
      <c r="F29" s="173"/>
      <c r="G29" s="174">
        <f t="shared" si="7"/>
        <v>0</v>
      </c>
      <c r="H29" s="173"/>
      <c r="I29" s="174">
        <f t="shared" si="8"/>
        <v>0</v>
      </c>
      <c r="J29" s="173"/>
      <c r="K29" s="174">
        <f t="shared" si="9"/>
        <v>0</v>
      </c>
      <c r="L29" s="174">
        <v>21</v>
      </c>
      <c r="M29" s="174">
        <f t="shared" si="10"/>
        <v>0</v>
      </c>
      <c r="N29" s="164">
        <v>6.9999999999999994E-5</v>
      </c>
      <c r="O29" s="164">
        <f t="shared" si="11"/>
        <v>6.9999999999999994E-5</v>
      </c>
      <c r="P29" s="164">
        <v>4.4999999999999997E-3</v>
      </c>
      <c r="Q29" s="164">
        <f t="shared" si="12"/>
        <v>4.4999999999999997E-3</v>
      </c>
      <c r="R29" s="164"/>
      <c r="S29" s="164"/>
      <c r="T29" s="165">
        <v>0.42</v>
      </c>
      <c r="U29" s="164">
        <f t="shared" si="13"/>
        <v>0.42</v>
      </c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151</v>
      </c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outlineLevel="1" x14ac:dyDescent="0.2">
      <c r="A30" s="155">
        <v>17</v>
      </c>
      <c r="B30" s="161" t="s">
        <v>826</v>
      </c>
      <c r="C30" s="196" t="s">
        <v>827</v>
      </c>
      <c r="D30" s="163" t="s">
        <v>173</v>
      </c>
      <c r="E30" s="170">
        <v>1</v>
      </c>
      <c r="F30" s="173"/>
      <c r="G30" s="174">
        <f t="shared" si="7"/>
        <v>0</v>
      </c>
      <c r="H30" s="173"/>
      <c r="I30" s="174">
        <f t="shared" si="8"/>
        <v>0</v>
      </c>
      <c r="J30" s="173"/>
      <c r="K30" s="174">
        <f t="shared" si="9"/>
        <v>0</v>
      </c>
      <c r="L30" s="174">
        <v>21</v>
      </c>
      <c r="M30" s="174">
        <f t="shared" si="10"/>
        <v>0</v>
      </c>
      <c r="N30" s="164">
        <v>6.9999999999999994E-5</v>
      </c>
      <c r="O30" s="164">
        <f t="shared" si="11"/>
        <v>6.9999999999999994E-5</v>
      </c>
      <c r="P30" s="164">
        <v>2.1000000000000001E-2</v>
      </c>
      <c r="Q30" s="164">
        <f t="shared" si="12"/>
        <v>2.1000000000000001E-2</v>
      </c>
      <c r="R30" s="164"/>
      <c r="S30" s="164"/>
      <c r="T30" s="165">
        <v>0.43</v>
      </c>
      <c r="U30" s="164">
        <f t="shared" si="13"/>
        <v>0.43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151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1" x14ac:dyDescent="0.2">
      <c r="A31" s="155">
        <v>18</v>
      </c>
      <c r="B31" s="161" t="s">
        <v>828</v>
      </c>
      <c r="C31" s="196" t="s">
        <v>829</v>
      </c>
      <c r="D31" s="163" t="s">
        <v>181</v>
      </c>
      <c r="E31" s="170">
        <v>1</v>
      </c>
      <c r="F31" s="173"/>
      <c r="G31" s="174">
        <f t="shared" si="7"/>
        <v>0</v>
      </c>
      <c r="H31" s="173"/>
      <c r="I31" s="174">
        <f t="shared" si="8"/>
        <v>0</v>
      </c>
      <c r="J31" s="173"/>
      <c r="K31" s="174">
        <f t="shared" si="9"/>
        <v>0</v>
      </c>
      <c r="L31" s="174">
        <v>21</v>
      </c>
      <c r="M31" s="174">
        <f t="shared" si="10"/>
        <v>0</v>
      </c>
      <c r="N31" s="164">
        <v>0</v>
      </c>
      <c r="O31" s="164">
        <f t="shared" si="11"/>
        <v>0</v>
      </c>
      <c r="P31" s="164">
        <v>0</v>
      </c>
      <c r="Q31" s="164">
        <f t="shared" si="12"/>
        <v>0</v>
      </c>
      <c r="R31" s="164"/>
      <c r="S31" s="164"/>
      <c r="T31" s="165">
        <v>0.28100000000000003</v>
      </c>
      <c r="U31" s="164">
        <f t="shared" si="13"/>
        <v>0.28000000000000003</v>
      </c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151</v>
      </c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1" x14ac:dyDescent="0.2">
      <c r="A32" s="155">
        <v>19</v>
      </c>
      <c r="B32" s="161" t="s">
        <v>830</v>
      </c>
      <c r="C32" s="196" t="s">
        <v>831</v>
      </c>
      <c r="D32" s="163" t="s">
        <v>181</v>
      </c>
      <c r="E32" s="170">
        <v>4</v>
      </c>
      <c r="F32" s="173"/>
      <c r="G32" s="174">
        <f t="shared" si="7"/>
        <v>0</v>
      </c>
      <c r="H32" s="173"/>
      <c r="I32" s="174">
        <f t="shared" si="8"/>
        <v>0</v>
      </c>
      <c r="J32" s="173"/>
      <c r="K32" s="174">
        <f t="shared" si="9"/>
        <v>0</v>
      </c>
      <c r="L32" s="174">
        <v>21</v>
      </c>
      <c r="M32" s="174">
        <f t="shared" si="10"/>
        <v>0</v>
      </c>
      <c r="N32" s="164">
        <v>5.9000000000000003E-4</v>
      </c>
      <c r="O32" s="164">
        <f t="shared" si="11"/>
        <v>2.3600000000000001E-3</v>
      </c>
      <c r="P32" s="164">
        <v>0</v>
      </c>
      <c r="Q32" s="164">
        <f t="shared" si="12"/>
        <v>0</v>
      </c>
      <c r="R32" s="164"/>
      <c r="S32" s="164"/>
      <c r="T32" s="165">
        <v>0.53</v>
      </c>
      <c r="U32" s="164">
        <f t="shared" si="13"/>
        <v>2.12</v>
      </c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151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ht="22.5" outlineLevel="1" x14ac:dyDescent="0.2">
      <c r="A33" s="155">
        <v>20</v>
      </c>
      <c r="B33" s="161" t="s">
        <v>610</v>
      </c>
      <c r="C33" s="196" t="s">
        <v>832</v>
      </c>
      <c r="D33" s="163" t="s">
        <v>173</v>
      </c>
      <c r="E33" s="170">
        <v>1</v>
      </c>
      <c r="F33" s="173"/>
      <c r="G33" s="174">
        <f t="shared" si="7"/>
        <v>0</v>
      </c>
      <c r="H33" s="173"/>
      <c r="I33" s="174">
        <f t="shared" si="8"/>
        <v>0</v>
      </c>
      <c r="J33" s="173"/>
      <c r="K33" s="174">
        <f t="shared" si="9"/>
        <v>0</v>
      </c>
      <c r="L33" s="174">
        <v>21</v>
      </c>
      <c r="M33" s="174">
        <f t="shared" si="10"/>
        <v>0</v>
      </c>
      <c r="N33" s="164">
        <v>0</v>
      </c>
      <c r="O33" s="164">
        <f t="shared" si="11"/>
        <v>0</v>
      </c>
      <c r="P33" s="164">
        <v>0</v>
      </c>
      <c r="Q33" s="164">
        <f t="shared" si="12"/>
        <v>0</v>
      </c>
      <c r="R33" s="164"/>
      <c r="S33" s="164"/>
      <c r="T33" s="165">
        <v>0</v>
      </c>
      <c r="U33" s="164">
        <f t="shared" si="13"/>
        <v>0</v>
      </c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684</v>
      </c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ht="22.5" outlineLevel="1" x14ac:dyDescent="0.2">
      <c r="A34" s="155">
        <v>21</v>
      </c>
      <c r="B34" s="161" t="s">
        <v>610</v>
      </c>
      <c r="C34" s="196" t="s">
        <v>833</v>
      </c>
      <c r="D34" s="163" t="s">
        <v>173</v>
      </c>
      <c r="E34" s="170">
        <v>1</v>
      </c>
      <c r="F34" s="173"/>
      <c r="G34" s="174">
        <f t="shared" si="7"/>
        <v>0</v>
      </c>
      <c r="H34" s="173"/>
      <c r="I34" s="174">
        <f t="shared" si="8"/>
        <v>0</v>
      </c>
      <c r="J34" s="173"/>
      <c r="K34" s="174">
        <f t="shared" si="9"/>
        <v>0</v>
      </c>
      <c r="L34" s="174">
        <v>21</v>
      </c>
      <c r="M34" s="174">
        <f t="shared" si="10"/>
        <v>0</v>
      </c>
      <c r="N34" s="164">
        <v>0</v>
      </c>
      <c r="O34" s="164">
        <f t="shared" si="11"/>
        <v>0</v>
      </c>
      <c r="P34" s="164">
        <v>0</v>
      </c>
      <c r="Q34" s="164">
        <f t="shared" si="12"/>
        <v>0</v>
      </c>
      <c r="R34" s="164"/>
      <c r="S34" s="164"/>
      <c r="T34" s="165">
        <v>0</v>
      </c>
      <c r="U34" s="164">
        <f t="shared" si="13"/>
        <v>0</v>
      </c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684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1" x14ac:dyDescent="0.2">
      <c r="A35" s="155">
        <v>22</v>
      </c>
      <c r="B35" s="161" t="s">
        <v>834</v>
      </c>
      <c r="C35" s="196" t="s">
        <v>835</v>
      </c>
      <c r="D35" s="163" t="s">
        <v>203</v>
      </c>
      <c r="E35" s="170">
        <v>0.5</v>
      </c>
      <c r="F35" s="173"/>
      <c r="G35" s="174">
        <f t="shared" si="7"/>
        <v>0</v>
      </c>
      <c r="H35" s="173"/>
      <c r="I35" s="174">
        <f t="shared" si="8"/>
        <v>0</v>
      </c>
      <c r="J35" s="173"/>
      <c r="K35" s="174">
        <f t="shared" si="9"/>
        <v>0</v>
      </c>
      <c r="L35" s="174">
        <v>21</v>
      </c>
      <c r="M35" s="174">
        <f t="shared" si="10"/>
        <v>0</v>
      </c>
      <c r="N35" s="164">
        <v>0</v>
      </c>
      <c r="O35" s="164">
        <f t="shared" si="11"/>
        <v>0</v>
      </c>
      <c r="P35" s="164">
        <v>0</v>
      </c>
      <c r="Q35" s="164">
        <f t="shared" si="12"/>
        <v>0</v>
      </c>
      <c r="R35" s="164"/>
      <c r="S35" s="164"/>
      <c r="T35" s="165">
        <v>4.0430000000000001</v>
      </c>
      <c r="U35" s="164">
        <f t="shared" si="13"/>
        <v>2.02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151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155">
        <v>23</v>
      </c>
      <c r="B36" s="161" t="s">
        <v>836</v>
      </c>
      <c r="C36" s="196" t="s">
        <v>837</v>
      </c>
      <c r="D36" s="163" t="s">
        <v>203</v>
      </c>
      <c r="E36" s="170">
        <v>0.5</v>
      </c>
      <c r="F36" s="173"/>
      <c r="G36" s="174">
        <f t="shared" si="7"/>
        <v>0</v>
      </c>
      <c r="H36" s="173"/>
      <c r="I36" s="174">
        <f t="shared" si="8"/>
        <v>0</v>
      </c>
      <c r="J36" s="173"/>
      <c r="K36" s="174">
        <f t="shared" si="9"/>
        <v>0</v>
      </c>
      <c r="L36" s="174">
        <v>21</v>
      </c>
      <c r="M36" s="174">
        <f t="shared" si="10"/>
        <v>0</v>
      </c>
      <c r="N36" s="164">
        <v>0</v>
      </c>
      <c r="O36" s="164">
        <f t="shared" si="11"/>
        <v>0</v>
      </c>
      <c r="P36" s="164">
        <v>0</v>
      </c>
      <c r="Q36" s="164">
        <f t="shared" si="12"/>
        <v>0</v>
      </c>
      <c r="R36" s="164"/>
      <c r="S36" s="164"/>
      <c r="T36" s="165">
        <v>4.0430000000000001</v>
      </c>
      <c r="U36" s="164">
        <f t="shared" si="13"/>
        <v>2.02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151</v>
      </c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x14ac:dyDescent="0.2">
      <c r="A37" s="156" t="s">
        <v>146</v>
      </c>
      <c r="B37" s="162" t="s">
        <v>803</v>
      </c>
      <c r="C37" s="198" t="s">
        <v>804</v>
      </c>
      <c r="D37" s="167"/>
      <c r="E37" s="172"/>
      <c r="F37" s="175"/>
      <c r="G37" s="175">
        <f>SUMIF(AE38:AE55,"&lt;&gt;NOR",G38:G55)</f>
        <v>0</v>
      </c>
      <c r="H37" s="175"/>
      <c r="I37" s="175">
        <f>SUM(I38:I55)</f>
        <v>0</v>
      </c>
      <c r="J37" s="175"/>
      <c r="K37" s="175">
        <f>SUM(K38:K55)</f>
        <v>0</v>
      </c>
      <c r="L37" s="175"/>
      <c r="M37" s="175">
        <f>SUM(M38:M55)</f>
        <v>0</v>
      </c>
      <c r="N37" s="168"/>
      <c r="O37" s="168">
        <f>SUM(O38:O55)</f>
        <v>3.5221699999999996</v>
      </c>
      <c r="P37" s="168"/>
      <c r="Q37" s="168">
        <f>SUM(Q38:Q55)</f>
        <v>0.82686000000000004</v>
      </c>
      <c r="R37" s="168"/>
      <c r="S37" s="168"/>
      <c r="T37" s="169"/>
      <c r="U37" s="168">
        <f>SUM(U38:U55)</f>
        <v>278.40999999999991</v>
      </c>
      <c r="AE37" t="s">
        <v>147</v>
      </c>
    </row>
    <row r="38" spans="1:60" ht="22.5" outlineLevel="1" x14ac:dyDescent="0.2">
      <c r="A38" s="155">
        <v>24</v>
      </c>
      <c r="B38" s="161" t="s">
        <v>838</v>
      </c>
      <c r="C38" s="196" t="s">
        <v>839</v>
      </c>
      <c r="D38" s="163" t="s">
        <v>154</v>
      </c>
      <c r="E38" s="170">
        <v>20</v>
      </c>
      <c r="F38" s="173"/>
      <c r="G38" s="174">
        <f t="shared" ref="G38:G55" si="14">ROUND(E38*F38,2)</f>
        <v>0</v>
      </c>
      <c r="H38" s="173"/>
      <c r="I38" s="174">
        <f t="shared" ref="I38:I55" si="15">ROUND(E38*H38,2)</f>
        <v>0</v>
      </c>
      <c r="J38" s="173"/>
      <c r="K38" s="174">
        <f t="shared" ref="K38:K55" si="16">ROUND(E38*J38,2)</f>
        <v>0</v>
      </c>
      <c r="L38" s="174">
        <v>21</v>
      </c>
      <c r="M38" s="174">
        <f t="shared" ref="M38:M55" si="17">G38*(1+L38/100)</f>
        <v>0</v>
      </c>
      <c r="N38" s="164">
        <v>5.0000000000000002E-5</v>
      </c>
      <c r="O38" s="164">
        <f t="shared" ref="O38:O55" si="18">ROUND(E38*N38,5)</f>
        <v>1E-3</v>
      </c>
      <c r="P38" s="164">
        <v>5.3200000000000001E-3</v>
      </c>
      <c r="Q38" s="164">
        <f t="shared" ref="Q38:Q55" si="19">ROUND(E38*P38,5)</f>
        <v>0.10639999999999999</v>
      </c>
      <c r="R38" s="164"/>
      <c r="S38" s="164"/>
      <c r="T38" s="165">
        <v>0.10299999999999999</v>
      </c>
      <c r="U38" s="164">
        <f t="shared" ref="U38:U55" si="20">ROUND(E38*T38,2)</f>
        <v>2.06</v>
      </c>
      <c r="V38" s="154"/>
      <c r="W38" s="154"/>
      <c r="X38" s="154"/>
      <c r="Y38" s="154"/>
      <c r="Z38" s="154"/>
      <c r="AA38" s="154"/>
      <c r="AB38" s="154"/>
      <c r="AC38" s="154"/>
      <c r="AD38" s="154"/>
      <c r="AE38" s="154" t="s">
        <v>151</v>
      </c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ht="22.5" outlineLevel="1" x14ac:dyDescent="0.2">
      <c r="A39" s="155">
        <v>25</v>
      </c>
      <c r="B39" s="161" t="s">
        <v>840</v>
      </c>
      <c r="C39" s="196" t="s">
        <v>841</v>
      </c>
      <c r="D39" s="163" t="s">
        <v>154</v>
      </c>
      <c r="E39" s="170">
        <v>27</v>
      </c>
      <c r="F39" s="173"/>
      <c r="G39" s="174">
        <f t="shared" si="14"/>
        <v>0</v>
      </c>
      <c r="H39" s="173"/>
      <c r="I39" s="174">
        <f t="shared" si="15"/>
        <v>0</v>
      </c>
      <c r="J39" s="173"/>
      <c r="K39" s="174">
        <f t="shared" si="16"/>
        <v>0</v>
      </c>
      <c r="L39" s="174">
        <v>21</v>
      </c>
      <c r="M39" s="174">
        <f t="shared" si="17"/>
        <v>0</v>
      </c>
      <c r="N39" s="164">
        <v>9.0000000000000006E-5</v>
      </c>
      <c r="O39" s="164">
        <f t="shared" si="18"/>
        <v>2.4299999999999999E-3</v>
      </c>
      <c r="P39" s="164">
        <v>8.5800000000000008E-3</v>
      </c>
      <c r="Q39" s="164">
        <f t="shared" si="19"/>
        <v>0.23166</v>
      </c>
      <c r="R39" s="164"/>
      <c r="S39" s="164"/>
      <c r="T39" s="165">
        <v>0.10299999999999999</v>
      </c>
      <c r="U39" s="164">
        <f t="shared" si="20"/>
        <v>2.78</v>
      </c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151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ht="22.5" outlineLevel="1" x14ac:dyDescent="0.2">
      <c r="A40" s="155">
        <v>26</v>
      </c>
      <c r="B40" s="161" t="s">
        <v>842</v>
      </c>
      <c r="C40" s="196" t="s">
        <v>843</v>
      </c>
      <c r="D40" s="163" t="s">
        <v>154</v>
      </c>
      <c r="E40" s="170">
        <v>28</v>
      </c>
      <c r="F40" s="173"/>
      <c r="G40" s="174">
        <f t="shared" si="14"/>
        <v>0</v>
      </c>
      <c r="H40" s="173"/>
      <c r="I40" s="174">
        <f t="shared" si="15"/>
        <v>0</v>
      </c>
      <c r="J40" s="173"/>
      <c r="K40" s="174">
        <f t="shared" si="16"/>
        <v>0</v>
      </c>
      <c r="L40" s="174">
        <v>21</v>
      </c>
      <c r="M40" s="174">
        <f t="shared" si="17"/>
        <v>0</v>
      </c>
      <c r="N40" s="164">
        <v>2.0000000000000002E-5</v>
      </c>
      <c r="O40" s="164">
        <f t="shared" si="18"/>
        <v>5.5999999999999995E-4</v>
      </c>
      <c r="P40" s="164">
        <v>1E-3</v>
      </c>
      <c r="Q40" s="164">
        <f t="shared" si="19"/>
        <v>2.8000000000000001E-2</v>
      </c>
      <c r="R40" s="164"/>
      <c r="S40" s="164"/>
      <c r="T40" s="165">
        <v>5.0999999999999997E-2</v>
      </c>
      <c r="U40" s="164">
        <f t="shared" si="20"/>
        <v>1.43</v>
      </c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151</v>
      </c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ht="22.5" outlineLevel="1" x14ac:dyDescent="0.2">
      <c r="A41" s="155">
        <v>27</v>
      </c>
      <c r="B41" s="161" t="s">
        <v>844</v>
      </c>
      <c r="C41" s="196" t="s">
        <v>845</v>
      </c>
      <c r="D41" s="163" t="s">
        <v>154</v>
      </c>
      <c r="E41" s="170">
        <v>144</v>
      </c>
      <c r="F41" s="173"/>
      <c r="G41" s="174">
        <f t="shared" si="14"/>
        <v>0</v>
      </c>
      <c r="H41" s="173"/>
      <c r="I41" s="174">
        <f t="shared" si="15"/>
        <v>0</v>
      </c>
      <c r="J41" s="173"/>
      <c r="K41" s="174">
        <f t="shared" si="16"/>
        <v>0</v>
      </c>
      <c r="L41" s="174">
        <v>21</v>
      </c>
      <c r="M41" s="174">
        <f t="shared" si="17"/>
        <v>0</v>
      </c>
      <c r="N41" s="164">
        <v>2.0000000000000002E-5</v>
      </c>
      <c r="O41" s="164">
        <f t="shared" si="18"/>
        <v>2.8800000000000002E-3</v>
      </c>
      <c r="P41" s="164">
        <v>3.2000000000000002E-3</v>
      </c>
      <c r="Q41" s="164">
        <f t="shared" si="19"/>
        <v>0.46079999999999999</v>
      </c>
      <c r="R41" s="164"/>
      <c r="S41" s="164"/>
      <c r="T41" s="165">
        <v>5.2999999999999999E-2</v>
      </c>
      <c r="U41" s="164">
        <f t="shared" si="20"/>
        <v>7.63</v>
      </c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151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outlineLevel="1" x14ac:dyDescent="0.2">
      <c r="A42" s="155">
        <v>28</v>
      </c>
      <c r="B42" s="161" t="s">
        <v>846</v>
      </c>
      <c r="C42" s="196" t="s">
        <v>847</v>
      </c>
      <c r="D42" s="163" t="s">
        <v>154</v>
      </c>
      <c r="E42" s="170">
        <v>16</v>
      </c>
      <c r="F42" s="173"/>
      <c r="G42" s="174">
        <f t="shared" si="14"/>
        <v>0</v>
      </c>
      <c r="H42" s="173"/>
      <c r="I42" s="174">
        <f t="shared" si="15"/>
        <v>0</v>
      </c>
      <c r="J42" s="173"/>
      <c r="K42" s="174">
        <f t="shared" si="16"/>
        <v>0</v>
      </c>
      <c r="L42" s="174">
        <v>21</v>
      </c>
      <c r="M42" s="174">
        <f t="shared" si="17"/>
        <v>0</v>
      </c>
      <c r="N42" s="164">
        <v>8.2900000000000005E-3</v>
      </c>
      <c r="O42" s="164">
        <f t="shared" si="18"/>
        <v>0.13264000000000001</v>
      </c>
      <c r="P42" s="164">
        <v>0</v>
      </c>
      <c r="Q42" s="164">
        <f t="shared" si="19"/>
        <v>0</v>
      </c>
      <c r="R42" s="164"/>
      <c r="S42" s="164"/>
      <c r="T42" s="165">
        <v>0.73499999999999999</v>
      </c>
      <c r="U42" s="164">
        <f t="shared" si="20"/>
        <v>11.76</v>
      </c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151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55">
        <v>29</v>
      </c>
      <c r="B43" s="161" t="s">
        <v>848</v>
      </c>
      <c r="C43" s="196" t="s">
        <v>849</v>
      </c>
      <c r="D43" s="163" t="s">
        <v>154</v>
      </c>
      <c r="E43" s="170">
        <v>72</v>
      </c>
      <c r="F43" s="173"/>
      <c r="G43" s="174">
        <f t="shared" si="14"/>
        <v>0</v>
      </c>
      <c r="H43" s="173"/>
      <c r="I43" s="174">
        <f t="shared" si="15"/>
        <v>0</v>
      </c>
      <c r="J43" s="173"/>
      <c r="K43" s="174">
        <f t="shared" si="16"/>
        <v>0</v>
      </c>
      <c r="L43" s="174">
        <v>21</v>
      </c>
      <c r="M43" s="174">
        <f t="shared" si="17"/>
        <v>0</v>
      </c>
      <c r="N43" s="164">
        <v>1.014E-2</v>
      </c>
      <c r="O43" s="164">
        <f t="shared" si="18"/>
        <v>0.73007999999999995</v>
      </c>
      <c r="P43" s="164">
        <v>0</v>
      </c>
      <c r="Q43" s="164">
        <f t="shared" si="19"/>
        <v>0</v>
      </c>
      <c r="R43" s="164"/>
      <c r="S43" s="164"/>
      <c r="T43" s="165">
        <v>0.82799999999999996</v>
      </c>
      <c r="U43" s="164">
        <f t="shared" si="20"/>
        <v>59.62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151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1" x14ac:dyDescent="0.2">
      <c r="A44" s="155">
        <v>30</v>
      </c>
      <c r="B44" s="161" t="s">
        <v>850</v>
      </c>
      <c r="C44" s="196" t="s">
        <v>851</v>
      </c>
      <c r="D44" s="163" t="s">
        <v>154</v>
      </c>
      <c r="E44" s="170">
        <v>16</v>
      </c>
      <c r="F44" s="173"/>
      <c r="G44" s="174">
        <f t="shared" si="14"/>
        <v>0</v>
      </c>
      <c r="H44" s="173"/>
      <c r="I44" s="174">
        <f t="shared" si="15"/>
        <v>0</v>
      </c>
      <c r="J44" s="173"/>
      <c r="K44" s="174">
        <f t="shared" si="16"/>
        <v>0</v>
      </c>
      <c r="L44" s="174">
        <v>21</v>
      </c>
      <c r="M44" s="174">
        <f t="shared" si="17"/>
        <v>0</v>
      </c>
      <c r="N44" s="164">
        <v>9.8600000000000007E-3</v>
      </c>
      <c r="O44" s="164">
        <f t="shared" si="18"/>
        <v>0.15776000000000001</v>
      </c>
      <c r="P44" s="164">
        <v>0</v>
      </c>
      <c r="Q44" s="164">
        <f t="shared" si="19"/>
        <v>0</v>
      </c>
      <c r="R44" s="164"/>
      <c r="S44" s="164"/>
      <c r="T44" s="165">
        <v>0.91900000000000004</v>
      </c>
      <c r="U44" s="164">
        <f t="shared" si="20"/>
        <v>14.7</v>
      </c>
      <c r="V44" s="154"/>
      <c r="W44" s="154"/>
      <c r="X44" s="154"/>
      <c r="Y44" s="154"/>
      <c r="Z44" s="154"/>
      <c r="AA44" s="154"/>
      <c r="AB44" s="154"/>
      <c r="AC44" s="154"/>
      <c r="AD44" s="154"/>
      <c r="AE44" s="154" t="s">
        <v>151</v>
      </c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1" x14ac:dyDescent="0.2">
      <c r="A45" s="155">
        <v>31</v>
      </c>
      <c r="B45" s="161" t="s">
        <v>852</v>
      </c>
      <c r="C45" s="196" t="s">
        <v>853</v>
      </c>
      <c r="D45" s="163" t="s">
        <v>154</v>
      </c>
      <c r="E45" s="170">
        <v>66</v>
      </c>
      <c r="F45" s="173"/>
      <c r="G45" s="174">
        <f t="shared" si="14"/>
        <v>0</v>
      </c>
      <c r="H45" s="173"/>
      <c r="I45" s="174">
        <f t="shared" si="15"/>
        <v>0</v>
      </c>
      <c r="J45" s="173"/>
      <c r="K45" s="174">
        <f t="shared" si="16"/>
        <v>0</v>
      </c>
      <c r="L45" s="174">
        <v>21</v>
      </c>
      <c r="M45" s="174">
        <f t="shared" si="17"/>
        <v>0</v>
      </c>
      <c r="N45" s="164">
        <v>6.8799999999999998E-3</v>
      </c>
      <c r="O45" s="164">
        <f t="shared" si="18"/>
        <v>0.45407999999999998</v>
      </c>
      <c r="P45" s="164">
        <v>0</v>
      </c>
      <c r="Q45" s="164">
        <f t="shared" si="19"/>
        <v>0</v>
      </c>
      <c r="R45" s="164"/>
      <c r="S45" s="164"/>
      <c r="T45" s="165">
        <v>0.39200000000000002</v>
      </c>
      <c r="U45" s="164">
        <f t="shared" si="20"/>
        <v>25.87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151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1" x14ac:dyDescent="0.2">
      <c r="A46" s="155">
        <v>32</v>
      </c>
      <c r="B46" s="161" t="s">
        <v>854</v>
      </c>
      <c r="C46" s="196" t="s">
        <v>855</v>
      </c>
      <c r="D46" s="163" t="s">
        <v>154</v>
      </c>
      <c r="E46" s="170">
        <v>90</v>
      </c>
      <c r="F46" s="173"/>
      <c r="G46" s="174">
        <f t="shared" si="14"/>
        <v>0</v>
      </c>
      <c r="H46" s="173"/>
      <c r="I46" s="174">
        <f t="shared" si="15"/>
        <v>0</v>
      </c>
      <c r="J46" s="173"/>
      <c r="K46" s="174">
        <f t="shared" si="16"/>
        <v>0</v>
      </c>
      <c r="L46" s="174">
        <v>21</v>
      </c>
      <c r="M46" s="174">
        <f t="shared" si="17"/>
        <v>0</v>
      </c>
      <c r="N46" s="164">
        <v>6.5700000000000003E-3</v>
      </c>
      <c r="O46" s="164">
        <f t="shared" si="18"/>
        <v>0.59130000000000005</v>
      </c>
      <c r="P46" s="164">
        <v>0</v>
      </c>
      <c r="Q46" s="164">
        <f t="shared" si="19"/>
        <v>0</v>
      </c>
      <c r="R46" s="164"/>
      <c r="S46" s="164"/>
      <c r="T46" s="165">
        <v>0.36799999999999999</v>
      </c>
      <c r="U46" s="164">
        <f t="shared" si="20"/>
        <v>33.119999999999997</v>
      </c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151</v>
      </c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ht="22.5" outlineLevel="1" x14ac:dyDescent="0.2">
      <c r="A47" s="155">
        <v>33</v>
      </c>
      <c r="B47" s="161" t="s">
        <v>852</v>
      </c>
      <c r="C47" s="196" t="s">
        <v>856</v>
      </c>
      <c r="D47" s="163" t="s">
        <v>154</v>
      </c>
      <c r="E47" s="170">
        <v>56</v>
      </c>
      <c r="F47" s="173"/>
      <c r="G47" s="174">
        <f t="shared" si="14"/>
        <v>0</v>
      </c>
      <c r="H47" s="173"/>
      <c r="I47" s="174">
        <f t="shared" si="15"/>
        <v>0</v>
      </c>
      <c r="J47" s="173"/>
      <c r="K47" s="174">
        <f t="shared" si="16"/>
        <v>0</v>
      </c>
      <c r="L47" s="174">
        <v>21</v>
      </c>
      <c r="M47" s="174">
        <f t="shared" si="17"/>
        <v>0</v>
      </c>
      <c r="N47" s="164">
        <v>6.8799999999999998E-3</v>
      </c>
      <c r="O47" s="164">
        <f t="shared" si="18"/>
        <v>0.38528000000000001</v>
      </c>
      <c r="P47" s="164">
        <v>0</v>
      </c>
      <c r="Q47" s="164">
        <f t="shared" si="19"/>
        <v>0</v>
      </c>
      <c r="R47" s="164"/>
      <c r="S47" s="164"/>
      <c r="T47" s="165">
        <v>0.39200000000000002</v>
      </c>
      <c r="U47" s="164">
        <f t="shared" si="20"/>
        <v>21.95</v>
      </c>
      <c r="V47" s="154"/>
      <c r="W47" s="154"/>
      <c r="X47" s="154"/>
      <c r="Y47" s="154"/>
      <c r="Z47" s="154"/>
      <c r="AA47" s="154"/>
      <c r="AB47" s="154"/>
      <c r="AC47" s="154"/>
      <c r="AD47" s="154"/>
      <c r="AE47" s="154" t="s">
        <v>151</v>
      </c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ht="22.5" outlineLevel="1" x14ac:dyDescent="0.2">
      <c r="A48" s="155">
        <v>34</v>
      </c>
      <c r="B48" s="161" t="s">
        <v>854</v>
      </c>
      <c r="C48" s="196" t="s">
        <v>857</v>
      </c>
      <c r="D48" s="163" t="s">
        <v>154</v>
      </c>
      <c r="E48" s="170">
        <v>64</v>
      </c>
      <c r="F48" s="173"/>
      <c r="G48" s="174">
        <f t="shared" si="14"/>
        <v>0</v>
      </c>
      <c r="H48" s="173"/>
      <c r="I48" s="174">
        <f t="shared" si="15"/>
        <v>0</v>
      </c>
      <c r="J48" s="173"/>
      <c r="K48" s="174">
        <f t="shared" si="16"/>
        <v>0</v>
      </c>
      <c r="L48" s="174">
        <v>21</v>
      </c>
      <c r="M48" s="174">
        <f t="shared" si="17"/>
        <v>0</v>
      </c>
      <c r="N48" s="164">
        <v>6.5700000000000003E-3</v>
      </c>
      <c r="O48" s="164">
        <f t="shared" si="18"/>
        <v>0.42048000000000002</v>
      </c>
      <c r="P48" s="164">
        <v>0</v>
      </c>
      <c r="Q48" s="164">
        <f t="shared" si="19"/>
        <v>0</v>
      </c>
      <c r="R48" s="164"/>
      <c r="S48" s="164"/>
      <c r="T48" s="165">
        <v>0.36799999999999999</v>
      </c>
      <c r="U48" s="164">
        <f t="shared" si="20"/>
        <v>23.55</v>
      </c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151</v>
      </c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ht="22.5" outlineLevel="1" x14ac:dyDescent="0.2">
      <c r="A49" s="155">
        <v>35</v>
      </c>
      <c r="B49" s="161" t="s">
        <v>858</v>
      </c>
      <c r="C49" s="196" t="s">
        <v>859</v>
      </c>
      <c r="D49" s="163" t="s">
        <v>154</v>
      </c>
      <c r="E49" s="170">
        <v>80</v>
      </c>
      <c r="F49" s="173"/>
      <c r="G49" s="174">
        <f t="shared" si="14"/>
        <v>0</v>
      </c>
      <c r="H49" s="173"/>
      <c r="I49" s="174">
        <f t="shared" si="15"/>
        <v>0</v>
      </c>
      <c r="J49" s="173"/>
      <c r="K49" s="174">
        <f t="shared" si="16"/>
        <v>0</v>
      </c>
      <c r="L49" s="174">
        <v>21</v>
      </c>
      <c r="M49" s="174">
        <f t="shared" si="17"/>
        <v>0</v>
      </c>
      <c r="N49" s="164">
        <v>7.4200000000000004E-3</v>
      </c>
      <c r="O49" s="164">
        <f t="shared" si="18"/>
        <v>0.59360000000000002</v>
      </c>
      <c r="P49" s="164">
        <v>0</v>
      </c>
      <c r="Q49" s="164">
        <f t="shared" si="19"/>
        <v>0</v>
      </c>
      <c r="R49" s="164"/>
      <c r="S49" s="164"/>
      <c r="T49" s="165">
        <v>0.42099999999999999</v>
      </c>
      <c r="U49" s="164">
        <f t="shared" si="20"/>
        <v>33.68</v>
      </c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151</v>
      </c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outlineLevel="1" x14ac:dyDescent="0.2">
      <c r="A50" s="155">
        <v>36</v>
      </c>
      <c r="B50" s="161" t="s">
        <v>860</v>
      </c>
      <c r="C50" s="196" t="s">
        <v>861</v>
      </c>
      <c r="D50" s="163" t="s">
        <v>173</v>
      </c>
      <c r="E50" s="170">
        <v>40</v>
      </c>
      <c r="F50" s="173"/>
      <c r="G50" s="174">
        <f t="shared" si="14"/>
        <v>0</v>
      </c>
      <c r="H50" s="173"/>
      <c r="I50" s="174">
        <f t="shared" si="15"/>
        <v>0</v>
      </c>
      <c r="J50" s="173"/>
      <c r="K50" s="174">
        <f t="shared" si="16"/>
        <v>0</v>
      </c>
      <c r="L50" s="174">
        <v>21</v>
      </c>
      <c r="M50" s="174">
        <f t="shared" si="17"/>
        <v>0</v>
      </c>
      <c r="N50" s="164">
        <v>0</v>
      </c>
      <c r="O50" s="164">
        <f t="shared" si="18"/>
        <v>0</v>
      </c>
      <c r="P50" s="164">
        <v>0</v>
      </c>
      <c r="Q50" s="164">
        <f t="shared" si="19"/>
        <v>0</v>
      </c>
      <c r="R50" s="164"/>
      <c r="S50" s="164"/>
      <c r="T50" s="165">
        <v>0.23699999999999999</v>
      </c>
      <c r="U50" s="164">
        <f t="shared" si="20"/>
        <v>9.48</v>
      </c>
      <c r="V50" s="154"/>
      <c r="W50" s="154"/>
      <c r="X50" s="154"/>
      <c r="Y50" s="154"/>
      <c r="Z50" s="154"/>
      <c r="AA50" s="154"/>
      <c r="AB50" s="154"/>
      <c r="AC50" s="154"/>
      <c r="AD50" s="154"/>
      <c r="AE50" s="154" t="s">
        <v>151</v>
      </c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ht="22.5" outlineLevel="1" x14ac:dyDescent="0.2">
      <c r="A51" s="155">
        <v>37</v>
      </c>
      <c r="B51" s="161" t="s">
        <v>860</v>
      </c>
      <c r="C51" s="196" t="s">
        <v>862</v>
      </c>
      <c r="D51" s="163" t="s">
        <v>173</v>
      </c>
      <c r="E51" s="170">
        <v>56</v>
      </c>
      <c r="F51" s="173"/>
      <c r="G51" s="174">
        <f t="shared" si="14"/>
        <v>0</v>
      </c>
      <c r="H51" s="173"/>
      <c r="I51" s="174">
        <f t="shared" si="15"/>
        <v>0</v>
      </c>
      <c r="J51" s="173"/>
      <c r="K51" s="174">
        <f t="shared" si="16"/>
        <v>0</v>
      </c>
      <c r="L51" s="174">
        <v>21</v>
      </c>
      <c r="M51" s="174">
        <f t="shared" si="17"/>
        <v>0</v>
      </c>
      <c r="N51" s="164">
        <v>0</v>
      </c>
      <c r="O51" s="164">
        <f t="shared" si="18"/>
        <v>0</v>
      </c>
      <c r="P51" s="164">
        <v>0</v>
      </c>
      <c r="Q51" s="164">
        <f t="shared" si="19"/>
        <v>0</v>
      </c>
      <c r="R51" s="164"/>
      <c r="S51" s="164"/>
      <c r="T51" s="165">
        <v>0.23699999999999999</v>
      </c>
      <c r="U51" s="164">
        <f t="shared" si="20"/>
        <v>13.27</v>
      </c>
      <c r="V51" s="154"/>
      <c r="W51" s="154"/>
      <c r="X51" s="154"/>
      <c r="Y51" s="154"/>
      <c r="Z51" s="154"/>
      <c r="AA51" s="154"/>
      <c r="AB51" s="154"/>
      <c r="AC51" s="154"/>
      <c r="AD51" s="154"/>
      <c r="AE51" s="154" t="s">
        <v>151</v>
      </c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ht="22.5" outlineLevel="1" x14ac:dyDescent="0.2">
      <c r="A52" s="155">
        <v>38</v>
      </c>
      <c r="B52" s="161" t="s">
        <v>863</v>
      </c>
      <c r="C52" s="196" t="s">
        <v>864</v>
      </c>
      <c r="D52" s="163" t="s">
        <v>173</v>
      </c>
      <c r="E52" s="170">
        <v>16</v>
      </c>
      <c r="F52" s="173"/>
      <c r="G52" s="174">
        <f t="shared" si="14"/>
        <v>0</v>
      </c>
      <c r="H52" s="173"/>
      <c r="I52" s="174">
        <f t="shared" si="15"/>
        <v>0</v>
      </c>
      <c r="J52" s="173"/>
      <c r="K52" s="174">
        <f t="shared" si="16"/>
        <v>0</v>
      </c>
      <c r="L52" s="174">
        <v>21</v>
      </c>
      <c r="M52" s="174">
        <f t="shared" si="17"/>
        <v>0</v>
      </c>
      <c r="N52" s="164">
        <v>1.25E-3</v>
      </c>
      <c r="O52" s="164">
        <f t="shared" si="18"/>
        <v>0.02</v>
      </c>
      <c r="P52" s="164">
        <v>0</v>
      </c>
      <c r="Q52" s="164">
        <f t="shared" si="19"/>
        <v>0</v>
      </c>
      <c r="R52" s="164"/>
      <c r="S52" s="164"/>
      <c r="T52" s="165">
        <v>0.29899999999999999</v>
      </c>
      <c r="U52" s="164">
        <f t="shared" si="20"/>
        <v>4.78</v>
      </c>
      <c r="V52" s="154"/>
      <c r="W52" s="154"/>
      <c r="X52" s="154"/>
      <c r="Y52" s="154"/>
      <c r="Z52" s="154"/>
      <c r="AA52" s="154"/>
      <c r="AB52" s="154"/>
      <c r="AC52" s="154"/>
      <c r="AD52" s="154"/>
      <c r="AE52" s="154" t="s">
        <v>151</v>
      </c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ht="22.5" outlineLevel="1" x14ac:dyDescent="0.2">
      <c r="A53" s="155">
        <v>39</v>
      </c>
      <c r="B53" s="161" t="s">
        <v>865</v>
      </c>
      <c r="C53" s="196" t="s">
        <v>866</v>
      </c>
      <c r="D53" s="163" t="s">
        <v>173</v>
      </c>
      <c r="E53" s="170">
        <v>16</v>
      </c>
      <c r="F53" s="173"/>
      <c r="G53" s="174">
        <f t="shared" si="14"/>
        <v>0</v>
      </c>
      <c r="H53" s="173"/>
      <c r="I53" s="174">
        <f t="shared" si="15"/>
        <v>0</v>
      </c>
      <c r="J53" s="173"/>
      <c r="K53" s="174">
        <f t="shared" si="16"/>
        <v>0</v>
      </c>
      <c r="L53" s="174">
        <v>21</v>
      </c>
      <c r="M53" s="174">
        <f t="shared" si="17"/>
        <v>0</v>
      </c>
      <c r="N53" s="164">
        <v>1.8799999999999999E-3</v>
      </c>
      <c r="O53" s="164">
        <f t="shared" si="18"/>
        <v>3.0079999999999999E-2</v>
      </c>
      <c r="P53" s="164">
        <v>0</v>
      </c>
      <c r="Q53" s="164">
        <f t="shared" si="19"/>
        <v>0</v>
      </c>
      <c r="R53" s="164"/>
      <c r="S53" s="164"/>
      <c r="T53" s="165">
        <v>0.33</v>
      </c>
      <c r="U53" s="164">
        <f t="shared" si="20"/>
        <v>5.28</v>
      </c>
      <c r="V53" s="154"/>
      <c r="W53" s="154"/>
      <c r="X53" s="154"/>
      <c r="Y53" s="154"/>
      <c r="Z53" s="154"/>
      <c r="AA53" s="154"/>
      <c r="AB53" s="154"/>
      <c r="AC53" s="154"/>
      <c r="AD53" s="154"/>
      <c r="AE53" s="154" t="s">
        <v>151</v>
      </c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 x14ac:dyDescent="0.2">
      <c r="A54" s="155">
        <v>40</v>
      </c>
      <c r="B54" s="161" t="s">
        <v>867</v>
      </c>
      <c r="C54" s="196" t="s">
        <v>868</v>
      </c>
      <c r="D54" s="163" t="s">
        <v>203</v>
      </c>
      <c r="E54" s="170">
        <v>1.65</v>
      </c>
      <c r="F54" s="173"/>
      <c r="G54" s="174">
        <f t="shared" si="14"/>
        <v>0</v>
      </c>
      <c r="H54" s="173"/>
      <c r="I54" s="174">
        <f t="shared" si="15"/>
        <v>0</v>
      </c>
      <c r="J54" s="173"/>
      <c r="K54" s="174">
        <f t="shared" si="16"/>
        <v>0</v>
      </c>
      <c r="L54" s="174">
        <v>21</v>
      </c>
      <c r="M54" s="174">
        <f t="shared" si="17"/>
        <v>0</v>
      </c>
      <c r="N54" s="164">
        <v>0</v>
      </c>
      <c r="O54" s="164">
        <f t="shared" si="18"/>
        <v>0</v>
      </c>
      <c r="P54" s="164">
        <v>0</v>
      </c>
      <c r="Q54" s="164">
        <f t="shared" si="19"/>
        <v>0</v>
      </c>
      <c r="R54" s="164"/>
      <c r="S54" s="164"/>
      <c r="T54" s="165">
        <v>3.5630000000000002</v>
      </c>
      <c r="U54" s="164">
        <f t="shared" si="20"/>
        <v>5.88</v>
      </c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151</v>
      </c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155">
        <v>41</v>
      </c>
      <c r="B55" s="161" t="s">
        <v>869</v>
      </c>
      <c r="C55" s="196" t="s">
        <v>870</v>
      </c>
      <c r="D55" s="163" t="s">
        <v>203</v>
      </c>
      <c r="E55" s="170">
        <v>0.44</v>
      </c>
      <c r="F55" s="173"/>
      <c r="G55" s="174">
        <f t="shared" si="14"/>
        <v>0</v>
      </c>
      <c r="H55" s="173"/>
      <c r="I55" s="174">
        <f t="shared" si="15"/>
        <v>0</v>
      </c>
      <c r="J55" s="173"/>
      <c r="K55" s="174">
        <f t="shared" si="16"/>
        <v>0</v>
      </c>
      <c r="L55" s="174">
        <v>21</v>
      </c>
      <c r="M55" s="174">
        <f t="shared" si="17"/>
        <v>0</v>
      </c>
      <c r="N55" s="164">
        <v>0</v>
      </c>
      <c r="O55" s="164">
        <f t="shared" si="18"/>
        <v>0</v>
      </c>
      <c r="P55" s="164">
        <v>0</v>
      </c>
      <c r="Q55" s="164">
        <f t="shared" si="19"/>
        <v>0</v>
      </c>
      <c r="R55" s="164"/>
      <c r="S55" s="164"/>
      <c r="T55" s="165">
        <v>3.5630000000000002</v>
      </c>
      <c r="U55" s="164">
        <f t="shared" si="20"/>
        <v>1.57</v>
      </c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151</v>
      </c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x14ac:dyDescent="0.2">
      <c r="A56" s="156" t="s">
        <v>146</v>
      </c>
      <c r="B56" s="162" t="s">
        <v>731</v>
      </c>
      <c r="C56" s="198" t="s">
        <v>732</v>
      </c>
      <c r="D56" s="167"/>
      <c r="E56" s="172"/>
      <c r="F56" s="175"/>
      <c r="G56" s="175">
        <f>SUMIF(AE57:AE81,"&lt;&gt;NOR",G57:G81)</f>
        <v>0</v>
      </c>
      <c r="H56" s="175"/>
      <c r="I56" s="175">
        <f>SUM(I57:I81)</f>
        <v>0</v>
      </c>
      <c r="J56" s="175"/>
      <c r="K56" s="175">
        <f>SUM(K57:K81)</f>
        <v>0</v>
      </c>
      <c r="L56" s="175"/>
      <c r="M56" s="175">
        <f>SUM(M57:M81)</f>
        <v>0</v>
      </c>
      <c r="N56" s="168"/>
      <c r="O56" s="168">
        <f>SUM(O57:O81)</f>
        <v>7.6810000000000003E-2</v>
      </c>
      <c r="P56" s="168"/>
      <c r="Q56" s="168">
        <f>SUM(Q57:Q81)</f>
        <v>6.0899999999999999E-3</v>
      </c>
      <c r="R56" s="168"/>
      <c r="S56" s="168"/>
      <c r="T56" s="169"/>
      <c r="U56" s="168">
        <f>SUM(U57:U81)</f>
        <v>29.069999999999997</v>
      </c>
      <c r="AE56" t="s">
        <v>147</v>
      </c>
    </row>
    <row r="57" spans="1:60" outlineLevel="1" x14ac:dyDescent="0.2">
      <c r="A57" s="155">
        <v>42</v>
      </c>
      <c r="B57" s="161" t="s">
        <v>871</v>
      </c>
      <c r="C57" s="196" t="s">
        <v>872</v>
      </c>
      <c r="D57" s="163" t="s">
        <v>173</v>
      </c>
      <c r="E57" s="170">
        <v>8</v>
      </c>
      <c r="F57" s="173"/>
      <c r="G57" s="174">
        <f t="shared" ref="G57:G81" si="21">ROUND(E57*F57,2)</f>
        <v>0</v>
      </c>
      <c r="H57" s="173"/>
      <c r="I57" s="174">
        <f t="shared" ref="I57:I81" si="22">ROUND(E57*H57,2)</f>
        <v>0</v>
      </c>
      <c r="J57" s="173"/>
      <c r="K57" s="174">
        <f t="shared" ref="K57:K81" si="23">ROUND(E57*J57,2)</f>
        <v>0</v>
      </c>
      <c r="L57" s="174">
        <v>21</v>
      </c>
      <c r="M57" s="174">
        <f t="shared" ref="M57:M81" si="24">G57*(1+L57/100)</f>
        <v>0</v>
      </c>
      <c r="N57" s="164">
        <v>2.0000000000000002E-5</v>
      </c>
      <c r="O57" s="164">
        <f t="shared" ref="O57:O81" si="25">ROUND(E57*N57,5)</f>
        <v>1.6000000000000001E-4</v>
      </c>
      <c r="P57" s="164">
        <v>0</v>
      </c>
      <c r="Q57" s="164">
        <f t="shared" ref="Q57:Q81" si="26">ROUND(E57*P57,5)</f>
        <v>0</v>
      </c>
      <c r="R57" s="164"/>
      <c r="S57" s="164"/>
      <c r="T57" s="165">
        <v>0.17699999999999999</v>
      </c>
      <c r="U57" s="164">
        <f t="shared" ref="U57:U81" si="27">ROUND(E57*T57,2)</f>
        <v>1.42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151</v>
      </c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1" x14ac:dyDescent="0.2">
      <c r="A58" s="155">
        <v>43</v>
      </c>
      <c r="B58" s="161" t="s">
        <v>873</v>
      </c>
      <c r="C58" s="196" t="s">
        <v>874</v>
      </c>
      <c r="D58" s="163" t="s">
        <v>173</v>
      </c>
      <c r="E58" s="170">
        <v>2</v>
      </c>
      <c r="F58" s="173"/>
      <c r="G58" s="174">
        <f t="shared" si="21"/>
        <v>0</v>
      </c>
      <c r="H58" s="173"/>
      <c r="I58" s="174">
        <f t="shared" si="22"/>
        <v>0</v>
      </c>
      <c r="J58" s="173"/>
      <c r="K58" s="174">
        <f t="shared" si="23"/>
        <v>0</v>
      </c>
      <c r="L58" s="174">
        <v>21</v>
      </c>
      <c r="M58" s="174">
        <f t="shared" si="24"/>
        <v>0</v>
      </c>
      <c r="N58" s="164">
        <v>2.0000000000000002E-5</v>
      </c>
      <c r="O58" s="164">
        <f t="shared" si="25"/>
        <v>4.0000000000000003E-5</v>
      </c>
      <c r="P58" s="164">
        <v>0</v>
      </c>
      <c r="Q58" s="164">
        <f t="shared" si="26"/>
        <v>0</v>
      </c>
      <c r="R58" s="164"/>
      <c r="S58" s="164"/>
      <c r="T58" s="165">
        <v>0.25</v>
      </c>
      <c r="U58" s="164">
        <f t="shared" si="27"/>
        <v>0.5</v>
      </c>
      <c r="V58" s="154"/>
      <c r="W58" s="154"/>
      <c r="X58" s="154"/>
      <c r="Y58" s="154"/>
      <c r="Z58" s="154"/>
      <c r="AA58" s="154"/>
      <c r="AB58" s="154"/>
      <c r="AC58" s="154"/>
      <c r="AD58" s="154"/>
      <c r="AE58" s="154" t="s">
        <v>151</v>
      </c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outlineLevel="1" x14ac:dyDescent="0.2">
      <c r="A59" s="155">
        <v>44</v>
      </c>
      <c r="B59" s="161" t="s">
        <v>875</v>
      </c>
      <c r="C59" s="196" t="s">
        <v>876</v>
      </c>
      <c r="D59" s="163" t="s">
        <v>173</v>
      </c>
      <c r="E59" s="170">
        <v>1</v>
      </c>
      <c r="F59" s="173"/>
      <c r="G59" s="174">
        <f t="shared" si="21"/>
        <v>0</v>
      </c>
      <c r="H59" s="173"/>
      <c r="I59" s="174">
        <f t="shared" si="22"/>
        <v>0</v>
      </c>
      <c r="J59" s="173"/>
      <c r="K59" s="174">
        <f t="shared" si="23"/>
        <v>0</v>
      </c>
      <c r="L59" s="174">
        <v>21</v>
      </c>
      <c r="M59" s="174">
        <f t="shared" si="24"/>
        <v>0</v>
      </c>
      <c r="N59" s="164">
        <v>0</v>
      </c>
      <c r="O59" s="164">
        <f t="shared" si="25"/>
        <v>0</v>
      </c>
      <c r="P59" s="164">
        <v>2.7100000000000002E-3</v>
      </c>
      <c r="Q59" s="164">
        <f t="shared" si="26"/>
        <v>2.7100000000000002E-3</v>
      </c>
      <c r="R59" s="164"/>
      <c r="S59" s="164"/>
      <c r="T59" s="165">
        <v>0.70699999999999996</v>
      </c>
      <c r="U59" s="164">
        <f t="shared" si="27"/>
        <v>0.71</v>
      </c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151</v>
      </c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1" x14ac:dyDescent="0.2">
      <c r="A60" s="155">
        <v>45</v>
      </c>
      <c r="B60" s="161" t="s">
        <v>877</v>
      </c>
      <c r="C60" s="196" t="s">
        <v>878</v>
      </c>
      <c r="D60" s="163" t="s">
        <v>173</v>
      </c>
      <c r="E60" s="170">
        <v>1</v>
      </c>
      <c r="F60" s="173"/>
      <c r="G60" s="174">
        <f t="shared" si="21"/>
        <v>0</v>
      </c>
      <c r="H60" s="173"/>
      <c r="I60" s="174">
        <f t="shared" si="22"/>
        <v>0</v>
      </c>
      <c r="J60" s="173"/>
      <c r="K60" s="174">
        <f t="shared" si="23"/>
        <v>0</v>
      </c>
      <c r="L60" s="174">
        <v>21</v>
      </c>
      <c r="M60" s="174">
        <f t="shared" si="24"/>
        <v>0</v>
      </c>
      <c r="N60" s="164">
        <v>0</v>
      </c>
      <c r="O60" s="164">
        <f t="shared" si="25"/>
        <v>0</v>
      </c>
      <c r="P60" s="164">
        <v>3.3800000000000002E-3</v>
      </c>
      <c r="Q60" s="164">
        <f t="shared" si="26"/>
        <v>3.3800000000000002E-3</v>
      </c>
      <c r="R60" s="164"/>
      <c r="S60" s="164"/>
      <c r="T60" s="165">
        <v>0.73799999999999999</v>
      </c>
      <c r="U60" s="164">
        <f t="shared" si="27"/>
        <v>0.74</v>
      </c>
      <c r="V60" s="154"/>
      <c r="W60" s="154"/>
      <c r="X60" s="154"/>
      <c r="Y60" s="154"/>
      <c r="Z60" s="154"/>
      <c r="AA60" s="154"/>
      <c r="AB60" s="154"/>
      <c r="AC60" s="154"/>
      <c r="AD60" s="154"/>
      <c r="AE60" s="154" t="s">
        <v>151</v>
      </c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outlineLevel="1" x14ac:dyDescent="0.2">
      <c r="A61" s="155">
        <v>46</v>
      </c>
      <c r="B61" s="161" t="s">
        <v>879</v>
      </c>
      <c r="C61" s="196" t="s">
        <v>880</v>
      </c>
      <c r="D61" s="163" t="s">
        <v>181</v>
      </c>
      <c r="E61" s="170">
        <v>2</v>
      </c>
      <c r="F61" s="173"/>
      <c r="G61" s="174">
        <f t="shared" si="21"/>
        <v>0</v>
      </c>
      <c r="H61" s="173"/>
      <c r="I61" s="174">
        <f t="shared" si="22"/>
        <v>0</v>
      </c>
      <c r="J61" s="173"/>
      <c r="K61" s="174">
        <f t="shared" si="23"/>
        <v>0</v>
      </c>
      <c r="L61" s="174">
        <v>21</v>
      </c>
      <c r="M61" s="174">
        <f t="shared" si="24"/>
        <v>0</v>
      </c>
      <c r="N61" s="164">
        <v>3.4199999999999999E-3</v>
      </c>
      <c r="O61" s="164">
        <f t="shared" si="25"/>
        <v>6.8399999999999997E-3</v>
      </c>
      <c r="P61" s="164">
        <v>0</v>
      </c>
      <c r="Q61" s="164">
        <f t="shared" si="26"/>
        <v>0</v>
      </c>
      <c r="R61" s="164"/>
      <c r="S61" s="164"/>
      <c r="T61" s="165">
        <v>0.59299999999999997</v>
      </c>
      <c r="U61" s="164">
        <f t="shared" si="27"/>
        <v>1.19</v>
      </c>
      <c r="V61" s="154"/>
      <c r="W61" s="154"/>
      <c r="X61" s="154"/>
      <c r="Y61" s="154"/>
      <c r="Z61" s="154"/>
      <c r="AA61" s="154"/>
      <c r="AB61" s="154"/>
      <c r="AC61" s="154"/>
      <c r="AD61" s="154"/>
      <c r="AE61" s="154" t="s">
        <v>151</v>
      </c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1" x14ac:dyDescent="0.2">
      <c r="A62" s="155">
        <v>47</v>
      </c>
      <c r="B62" s="161" t="s">
        <v>879</v>
      </c>
      <c r="C62" s="196" t="s">
        <v>881</v>
      </c>
      <c r="D62" s="163" t="s">
        <v>181</v>
      </c>
      <c r="E62" s="170">
        <v>4</v>
      </c>
      <c r="F62" s="173"/>
      <c r="G62" s="174">
        <f t="shared" si="21"/>
        <v>0</v>
      </c>
      <c r="H62" s="173"/>
      <c r="I62" s="174">
        <f t="shared" si="22"/>
        <v>0</v>
      </c>
      <c r="J62" s="173"/>
      <c r="K62" s="174">
        <f t="shared" si="23"/>
        <v>0</v>
      </c>
      <c r="L62" s="174">
        <v>21</v>
      </c>
      <c r="M62" s="174">
        <f t="shared" si="24"/>
        <v>0</v>
      </c>
      <c r="N62" s="164">
        <v>3.4199999999999999E-3</v>
      </c>
      <c r="O62" s="164">
        <f t="shared" si="25"/>
        <v>1.3679999999999999E-2</v>
      </c>
      <c r="P62" s="164">
        <v>0</v>
      </c>
      <c r="Q62" s="164">
        <f t="shared" si="26"/>
        <v>0</v>
      </c>
      <c r="R62" s="164"/>
      <c r="S62" s="164"/>
      <c r="T62" s="165">
        <v>0.59299999999999997</v>
      </c>
      <c r="U62" s="164">
        <f t="shared" si="27"/>
        <v>2.37</v>
      </c>
      <c r="V62" s="154"/>
      <c r="W62" s="154"/>
      <c r="X62" s="154"/>
      <c r="Y62" s="154"/>
      <c r="Z62" s="154"/>
      <c r="AA62" s="154"/>
      <c r="AB62" s="154"/>
      <c r="AC62" s="154"/>
      <c r="AD62" s="154"/>
      <c r="AE62" s="154" t="s">
        <v>151</v>
      </c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outlineLevel="1" x14ac:dyDescent="0.2">
      <c r="A63" s="155">
        <v>48</v>
      </c>
      <c r="B63" s="161" t="s">
        <v>882</v>
      </c>
      <c r="C63" s="196" t="s">
        <v>883</v>
      </c>
      <c r="D63" s="163" t="s">
        <v>181</v>
      </c>
      <c r="E63" s="170">
        <v>4</v>
      </c>
      <c r="F63" s="173"/>
      <c r="G63" s="174">
        <f t="shared" si="21"/>
        <v>0</v>
      </c>
      <c r="H63" s="173"/>
      <c r="I63" s="174">
        <f t="shared" si="22"/>
        <v>0</v>
      </c>
      <c r="J63" s="173"/>
      <c r="K63" s="174">
        <f t="shared" si="23"/>
        <v>0</v>
      </c>
      <c r="L63" s="174">
        <v>21</v>
      </c>
      <c r="M63" s="174">
        <f t="shared" si="24"/>
        <v>0</v>
      </c>
      <c r="N63" s="164">
        <v>4.5199999999999997E-3</v>
      </c>
      <c r="O63" s="164">
        <f t="shared" si="25"/>
        <v>1.8079999999999999E-2</v>
      </c>
      <c r="P63" s="164">
        <v>0</v>
      </c>
      <c r="Q63" s="164">
        <f t="shared" si="26"/>
        <v>0</v>
      </c>
      <c r="R63" s="164"/>
      <c r="S63" s="164"/>
      <c r="T63" s="165">
        <v>0.78</v>
      </c>
      <c r="U63" s="164">
        <f t="shared" si="27"/>
        <v>3.12</v>
      </c>
      <c r="V63" s="154"/>
      <c r="W63" s="154"/>
      <c r="X63" s="154"/>
      <c r="Y63" s="154"/>
      <c r="Z63" s="154"/>
      <c r="AA63" s="154"/>
      <c r="AB63" s="154"/>
      <c r="AC63" s="154"/>
      <c r="AD63" s="154"/>
      <c r="AE63" s="154" t="s">
        <v>151</v>
      </c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ht="22.5" outlineLevel="1" x14ac:dyDescent="0.2">
      <c r="A64" s="155">
        <v>49</v>
      </c>
      <c r="B64" s="161" t="s">
        <v>884</v>
      </c>
      <c r="C64" s="196" t="s">
        <v>885</v>
      </c>
      <c r="D64" s="163" t="s">
        <v>173</v>
      </c>
      <c r="E64" s="170">
        <v>1</v>
      </c>
      <c r="F64" s="173"/>
      <c r="G64" s="174">
        <f t="shared" si="21"/>
        <v>0</v>
      </c>
      <c r="H64" s="173"/>
      <c r="I64" s="174">
        <f t="shared" si="22"/>
        <v>0</v>
      </c>
      <c r="J64" s="173"/>
      <c r="K64" s="174">
        <f t="shared" si="23"/>
        <v>0</v>
      </c>
      <c r="L64" s="174">
        <v>21</v>
      </c>
      <c r="M64" s="174">
        <f t="shared" si="24"/>
        <v>0</v>
      </c>
      <c r="N64" s="164">
        <v>0</v>
      </c>
      <c r="O64" s="164">
        <f t="shared" si="25"/>
        <v>0</v>
      </c>
      <c r="P64" s="164">
        <v>0</v>
      </c>
      <c r="Q64" s="164">
        <f t="shared" si="26"/>
        <v>0</v>
      </c>
      <c r="R64" s="164"/>
      <c r="S64" s="164"/>
      <c r="T64" s="165">
        <v>0.34</v>
      </c>
      <c r="U64" s="164">
        <f t="shared" si="27"/>
        <v>0.34</v>
      </c>
      <c r="V64" s="154"/>
      <c r="W64" s="154"/>
      <c r="X64" s="154"/>
      <c r="Y64" s="154"/>
      <c r="Z64" s="154"/>
      <c r="AA64" s="154"/>
      <c r="AB64" s="154"/>
      <c r="AC64" s="154"/>
      <c r="AD64" s="154"/>
      <c r="AE64" s="154" t="s">
        <v>151</v>
      </c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ht="22.5" outlineLevel="1" x14ac:dyDescent="0.2">
      <c r="A65" s="155">
        <v>50</v>
      </c>
      <c r="B65" s="161" t="s">
        <v>886</v>
      </c>
      <c r="C65" s="196" t="s">
        <v>887</v>
      </c>
      <c r="D65" s="163" t="s">
        <v>173</v>
      </c>
      <c r="E65" s="170">
        <v>1</v>
      </c>
      <c r="F65" s="173"/>
      <c r="G65" s="174">
        <f t="shared" si="21"/>
        <v>0</v>
      </c>
      <c r="H65" s="173"/>
      <c r="I65" s="174">
        <f t="shared" si="22"/>
        <v>0</v>
      </c>
      <c r="J65" s="173"/>
      <c r="K65" s="174">
        <f t="shared" si="23"/>
        <v>0</v>
      </c>
      <c r="L65" s="174">
        <v>21</v>
      </c>
      <c r="M65" s="174">
        <f t="shared" si="24"/>
        <v>0</v>
      </c>
      <c r="N65" s="164">
        <v>0</v>
      </c>
      <c r="O65" s="164">
        <f t="shared" si="25"/>
        <v>0</v>
      </c>
      <c r="P65" s="164">
        <v>0</v>
      </c>
      <c r="Q65" s="164">
        <f t="shared" si="26"/>
        <v>0</v>
      </c>
      <c r="R65" s="164"/>
      <c r="S65" s="164"/>
      <c r="T65" s="165">
        <v>0.433</v>
      </c>
      <c r="U65" s="164">
        <f t="shared" si="27"/>
        <v>0.43</v>
      </c>
      <c r="V65" s="154"/>
      <c r="W65" s="154"/>
      <c r="X65" s="154"/>
      <c r="Y65" s="154"/>
      <c r="Z65" s="154"/>
      <c r="AA65" s="154"/>
      <c r="AB65" s="154"/>
      <c r="AC65" s="154"/>
      <c r="AD65" s="154"/>
      <c r="AE65" s="154" t="s">
        <v>151</v>
      </c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1" x14ac:dyDescent="0.2">
      <c r="A66" s="155">
        <v>51</v>
      </c>
      <c r="B66" s="161" t="s">
        <v>888</v>
      </c>
      <c r="C66" s="196" t="s">
        <v>889</v>
      </c>
      <c r="D66" s="163" t="s">
        <v>173</v>
      </c>
      <c r="E66" s="170">
        <v>8</v>
      </c>
      <c r="F66" s="173"/>
      <c r="G66" s="174">
        <f t="shared" si="21"/>
        <v>0</v>
      </c>
      <c r="H66" s="173"/>
      <c r="I66" s="174">
        <f t="shared" si="22"/>
        <v>0</v>
      </c>
      <c r="J66" s="173"/>
      <c r="K66" s="174">
        <f t="shared" si="23"/>
        <v>0</v>
      </c>
      <c r="L66" s="174">
        <v>21</v>
      </c>
      <c r="M66" s="174">
        <f t="shared" si="24"/>
        <v>0</v>
      </c>
      <c r="N66" s="164">
        <v>1E-4</v>
      </c>
      <c r="O66" s="164">
        <f t="shared" si="25"/>
        <v>8.0000000000000004E-4</v>
      </c>
      <c r="P66" s="164">
        <v>0</v>
      </c>
      <c r="Q66" s="164">
        <f t="shared" si="26"/>
        <v>0</v>
      </c>
      <c r="R66" s="164"/>
      <c r="S66" s="164"/>
      <c r="T66" s="165">
        <v>6.2E-2</v>
      </c>
      <c r="U66" s="164">
        <f t="shared" si="27"/>
        <v>0.5</v>
      </c>
      <c r="V66" s="154"/>
      <c r="W66" s="154"/>
      <c r="X66" s="154"/>
      <c r="Y66" s="154"/>
      <c r="Z66" s="154"/>
      <c r="AA66" s="154"/>
      <c r="AB66" s="154"/>
      <c r="AC66" s="154"/>
      <c r="AD66" s="154"/>
      <c r="AE66" s="154" t="s">
        <v>151</v>
      </c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outlineLevel="1" x14ac:dyDescent="0.2">
      <c r="A67" s="155">
        <v>52</v>
      </c>
      <c r="B67" s="161" t="s">
        <v>890</v>
      </c>
      <c r="C67" s="196" t="s">
        <v>891</v>
      </c>
      <c r="D67" s="163" t="s">
        <v>173</v>
      </c>
      <c r="E67" s="170">
        <v>2</v>
      </c>
      <c r="F67" s="173"/>
      <c r="G67" s="174">
        <f t="shared" si="21"/>
        <v>0</v>
      </c>
      <c r="H67" s="173"/>
      <c r="I67" s="174">
        <f t="shared" si="22"/>
        <v>0</v>
      </c>
      <c r="J67" s="173"/>
      <c r="K67" s="174">
        <f t="shared" si="23"/>
        <v>0</v>
      </c>
      <c r="L67" s="174">
        <v>21</v>
      </c>
      <c r="M67" s="174">
        <f t="shared" si="24"/>
        <v>0</v>
      </c>
      <c r="N67" s="164">
        <v>6.8000000000000005E-4</v>
      </c>
      <c r="O67" s="164">
        <f t="shared" si="25"/>
        <v>1.3600000000000001E-3</v>
      </c>
      <c r="P67" s="164">
        <v>0</v>
      </c>
      <c r="Q67" s="164">
        <f t="shared" si="26"/>
        <v>0</v>
      </c>
      <c r="R67" s="164"/>
      <c r="S67" s="164"/>
      <c r="T67" s="165">
        <v>0.26900000000000002</v>
      </c>
      <c r="U67" s="164">
        <f t="shared" si="27"/>
        <v>0.54</v>
      </c>
      <c r="V67" s="154"/>
      <c r="W67" s="154"/>
      <c r="X67" s="154"/>
      <c r="Y67" s="154"/>
      <c r="Z67" s="154"/>
      <c r="AA67" s="154"/>
      <c r="AB67" s="154"/>
      <c r="AC67" s="154"/>
      <c r="AD67" s="154"/>
      <c r="AE67" s="154" t="s">
        <v>151</v>
      </c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">
      <c r="A68" s="155">
        <v>53</v>
      </c>
      <c r="B68" s="161" t="s">
        <v>892</v>
      </c>
      <c r="C68" s="196" t="s">
        <v>893</v>
      </c>
      <c r="D68" s="163" t="s">
        <v>173</v>
      </c>
      <c r="E68" s="170">
        <v>4</v>
      </c>
      <c r="F68" s="173"/>
      <c r="G68" s="174">
        <f t="shared" si="21"/>
        <v>0</v>
      </c>
      <c r="H68" s="173"/>
      <c r="I68" s="174">
        <f t="shared" si="22"/>
        <v>0</v>
      </c>
      <c r="J68" s="173"/>
      <c r="K68" s="174">
        <f t="shared" si="23"/>
        <v>0</v>
      </c>
      <c r="L68" s="174">
        <v>21</v>
      </c>
      <c r="M68" s="174">
        <f t="shared" si="24"/>
        <v>0</v>
      </c>
      <c r="N68" s="164">
        <v>1.0399999999999999E-3</v>
      </c>
      <c r="O68" s="164">
        <f t="shared" si="25"/>
        <v>4.1599999999999996E-3</v>
      </c>
      <c r="P68" s="164">
        <v>0</v>
      </c>
      <c r="Q68" s="164">
        <f t="shared" si="26"/>
        <v>0</v>
      </c>
      <c r="R68" s="164"/>
      <c r="S68" s="164"/>
      <c r="T68" s="165">
        <v>0.35099999999999998</v>
      </c>
      <c r="U68" s="164">
        <f t="shared" si="27"/>
        <v>1.4</v>
      </c>
      <c r="V68" s="154"/>
      <c r="W68" s="154"/>
      <c r="X68" s="154"/>
      <c r="Y68" s="154"/>
      <c r="Z68" s="154"/>
      <c r="AA68" s="154"/>
      <c r="AB68" s="154"/>
      <c r="AC68" s="154"/>
      <c r="AD68" s="154"/>
      <c r="AE68" s="154" t="s">
        <v>151</v>
      </c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outlineLevel="1" x14ac:dyDescent="0.2">
      <c r="A69" s="155">
        <v>54</v>
      </c>
      <c r="B69" s="161" t="s">
        <v>894</v>
      </c>
      <c r="C69" s="196" t="s">
        <v>895</v>
      </c>
      <c r="D69" s="163" t="s">
        <v>173</v>
      </c>
      <c r="E69" s="170">
        <v>2</v>
      </c>
      <c r="F69" s="173"/>
      <c r="G69" s="174">
        <f t="shared" si="21"/>
        <v>0</v>
      </c>
      <c r="H69" s="173"/>
      <c r="I69" s="174">
        <f t="shared" si="22"/>
        <v>0</v>
      </c>
      <c r="J69" s="173"/>
      <c r="K69" s="174">
        <f t="shared" si="23"/>
        <v>0</v>
      </c>
      <c r="L69" s="174">
        <v>21</v>
      </c>
      <c r="M69" s="174">
        <f t="shared" si="24"/>
        <v>0</v>
      </c>
      <c r="N69" s="164">
        <v>1.6299999999999999E-3</v>
      </c>
      <c r="O69" s="164">
        <f t="shared" si="25"/>
        <v>3.2599999999999999E-3</v>
      </c>
      <c r="P69" s="164">
        <v>0</v>
      </c>
      <c r="Q69" s="164">
        <f t="shared" si="26"/>
        <v>0</v>
      </c>
      <c r="R69" s="164"/>
      <c r="S69" s="164"/>
      <c r="T69" s="165">
        <v>0.42399999999999999</v>
      </c>
      <c r="U69" s="164">
        <f t="shared" si="27"/>
        <v>0.85</v>
      </c>
      <c r="V69" s="154"/>
      <c r="W69" s="154"/>
      <c r="X69" s="154"/>
      <c r="Y69" s="154"/>
      <c r="Z69" s="154"/>
      <c r="AA69" s="154"/>
      <c r="AB69" s="154"/>
      <c r="AC69" s="154"/>
      <c r="AD69" s="154"/>
      <c r="AE69" s="154" t="s">
        <v>151</v>
      </c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outlineLevel="1" x14ac:dyDescent="0.2">
      <c r="A70" s="155">
        <v>55</v>
      </c>
      <c r="B70" s="161" t="s">
        <v>896</v>
      </c>
      <c r="C70" s="196" t="s">
        <v>897</v>
      </c>
      <c r="D70" s="163" t="s">
        <v>173</v>
      </c>
      <c r="E70" s="170">
        <v>2</v>
      </c>
      <c r="F70" s="173"/>
      <c r="G70" s="174">
        <f t="shared" si="21"/>
        <v>0</v>
      </c>
      <c r="H70" s="173"/>
      <c r="I70" s="174">
        <f t="shared" si="22"/>
        <v>0</v>
      </c>
      <c r="J70" s="173"/>
      <c r="K70" s="174">
        <f t="shared" si="23"/>
        <v>0</v>
      </c>
      <c r="L70" s="174">
        <v>21</v>
      </c>
      <c r="M70" s="174">
        <f t="shared" si="24"/>
        <v>0</v>
      </c>
      <c r="N70" s="164">
        <v>4.1399999999999996E-3</v>
      </c>
      <c r="O70" s="164">
        <f t="shared" si="25"/>
        <v>8.2799999999999992E-3</v>
      </c>
      <c r="P70" s="164">
        <v>0</v>
      </c>
      <c r="Q70" s="164">
        <f t="shared" si="26"/>
        <v>0</v>
      </c>
      <c r="R70" s="164"/>
      <c r="S70" s="164"/>
      <c r="T70" s="165">
        <v>0.151</v>
      </c>
      <c r="U70" s="164">
        <f t="shared" si="27"/>
        <v>0.3</v>
      </c>
      <c r="V70" s="154"/>
      <c r="W70" s="154"/>
      <c r="X70" s="154"/>
      <c r="Y70" s="154"/>
      <c r="Z70" s="154"/>
      <c r="AA70" s="154"/>
      <c r="AB70" s="154"/>
      <c r="AC70" s="154"/>
      <c r="AD70" s="154"/>
      <c r="AE70" s="154" t="s">
        <v>151</v>
      </c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1" x14ac:dyDescent="0.2">
      <c r="A71" s="155">
        <v>56</v>
      </c>
      <c r="B71" s="161" t="s">
        <v>898</v>
      </c>
      <c r="C71" s="196" t="s">
        <v>899</v>
      </c>
      <c r="D71" s="163" t="s">
        <v>173</v>
      </c>
      <c r="E71" s="170">
        <v>1</v>
      </c>
      <c r="F71" s="173"/>
      <c r="G71" s="174">
        <f t="shared" si="21"/>
        <v>0</v>
      </c>
      <c r="H71" s="173"/>
      <c r="I71" s="174">
        <f t="shared" si="22"/>
        <v>0</v>
      </c>
      <c r="J71" s="173"/>
      <c r="K71" s="174">
        <f t="shared" si="23"/>
        <v>0</v>
      </c>
      <c r="L71" s="174">
        <v>21</v>
      </c>
      <c r="M71" s="174">
        <f t="shared" si="24"/>
        <v>0</v>
      </c>
      <c r="N71" s="164">
        <v>3.5E-4</v>
      </c>
      <c r="O71" s="164">
        <f t="shared" si="25"/>
        <v>3.5E-4</v>
      </c>
      <c r="P71" s="164">
        <v>0</v>
      </c>
      <c r="Q71" s="164">
        <f t="shared" si="26"/>
        <v>0</v>
      </c>
      <c r="R71" s="164"/>
      <c r="S71" s="164"/>
      <c r="T71" s="165">
        <v>0.26900000000000002</v>
      </c>
      <c r="U71" s="164">
        <f t="shared" si="27"/>
        <v>0.27</v>
      </c>
      <c r="V71" s="154"/>
      <c r="W71" s="154"/>
      <c r="X71" s="154"/>
      <c r="Y71" s="154"/>
      <c r="Z71" s="154"/>
      <c r="AA71" s="154"/>
      <c r="AB71" s="154"/>
      <c r="AC71" s="154"/>
      <c r="AD71" s="154"/>
      <c r="AE71" s="154" t="s">
        <v>151</v>
      </c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outlineLevel="1" x14ac:dyDescent="0.2">
      <c r="A72" s="155">
        <v>57</v>
      </c>
      <c r="B72" s="161" t="s">
        <v>900</v>
      </c>
      <c r="C72" s="196" t="s">
        <v>901</v>
      </c>
      <c r="D72" s="163" t="s">
        <v>173</v>
      </c>
      <c r="E72" s="170">
        <v>1</v>
      </c>
      <c r="F72" s="173"/>
      <c r="G72" s="174">
        <f t="shared" si="21"/>
        <v>0</v>
      </c>
      <c r="H72" s="173"/>
      <c r="I72" s="174">
        <f t="shared" si="22"/>
        <v>0</v>
      </c>
      <c r="J72" s="173"/>
      <c r="K72" s="174">
        <f t="shared" si="23"/>
        <v>0</v>
      </c>
      <c r="L72" s="174">
        <v>21</v>
      </c>
      <c r="M72" s="174">
        <f t="shared" si="24"/>
        <v>0</v>
      </c>
      <c r="N72" s="164">
        <v>5.8E-4</v>
      </c>
      <c r="O72" s="164">
        <f t="shared" si="25"/>
        <v>5.8E-4</v>
      </c>
      <c r="P72" s="164">
        <v>0</v>
      </c>
      <c r="Q72" s="164">
        <f t="shared" si="26"/>
        <v>0</v>
      </c>
      <c r="R72" s="164"/>
      <c r="S72" s="164"/>
      <c r="T72" s="165">
        <v>0.35099999999999998</v>
      </c>
      <c r="U72" s="164">
        <f t="shared" si="27"/>
        <v>0.35</v>
      </c>
      <c r="V72" s="154"/>
      <c r="W72" s="154"/>
      <c r="X72" s="154"/>
      <c r="Y72" s="154"/>
      <c r="Z72" s="154"/>
      <c r="AA72" s="154"/>
      <c r="AB72" s="154"/>
      <c r="AC72" s="154"/>
      <c r="AD72" s="154"/>
      <c r="AE72" s="154" t="s">
        <v>151</v>
      </c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1" x14ac:dyDescent="0.2">
      <c r="A73" s="155">
        <v>58</v>
      </c>
      <c r="B73" s="161" t="s">
        <v>902</v>
      </c>
      <c r="C73" s="196" t="s">
        <v>903</v>
      </c>
      <c r="D73" s="163" t="s">
        <v>173</v>
      </c>
      <c r="E73" s="170">
        <v>1</v>
      </c>
      <c r="F73" s="173"/>
      <c r="G73" s="174">
        <f t="shared" si="21"/>
        <v>0</v>
      </c>
      <c r="H73" s="173"/>
      <c r="I73" s="174">
        <f t="shared" si="22"/>
        <v>0</v>
      </c>
      <c r="J73" s="173"/>
      <c r="K73" s="174">
        <f t="shared" si="23"/>
        <v>0</v>
      </c>
      <c r="L73" s="174">
        <v>21</v>
      </c>
      <c r="M73" s="174">
        <f t="shared" si="24"/>
        <v>0</v>
      </c>
      <c r="N73" s="164">
        <v>5.5999999999999995E-4</v>
      </c>
      <c r="O73" s="164">
        <f t="shared" si="25"/>
        <v>5.5999999999999995E-4</v>
      </c>
      <c r="P73" s="164">
        <v>0</v>
      </c>
      <c r="Q73" s="164">
        <f t="shared" si="26"/>
        <v>0</v>
      </c>
      <c r="R73" s="164"/>
      <c r="S73" s="164"/>
      <c r="T73" s="165">
        <v>0.26900000000000002</v>
      </c>
      <c r="U73" s="164">
        <f t="shared" si="27"/>
        <v>0.27</v>
      </c>
      <c r="V73" s="154"/>
      <c r="W73" s="154"/>
      <c r="X73" s="154"/>
      <c r="Y73" s="154"/>
      <c r="Z73" s="154"/>
      <c r="AA73" s="154"/>
      <c r="AB73" s="154"/>
      <c r="AC73" s="154"/>
      <c r="AD73" s="154"/>
      <c r="AE73" s="154" t="s">
        <v>151</v>
      </c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1" x14ac:dyDescent="0.2">
      <c r="A74" s="155">
        <v>59</v>
      </c>
      <c r="B74" s="161" t="s">
        <v>904</v>
      </c>
      <c r="C74" s="196" t="s">
        <v>905</v>
      </c>
      <c r="D74" s="163" t="s">
        <v>173</v>
      </c>
      <c r="E74" s="170">
        <v>1</v>
      </c>
      <c r="F74" s="173"/>
      <c r="G74" s="174">
        <f t="shared" si="21"/>
        <v>0</v>
      </c>
      <c r="H74" s="173"/>
      <c r="I74" s="174">
        <f t="shared" si="22"/>
        <v>0</v>
      </c>
      <c r="J74" s="173"/>
      <c r="K74" s="174">
        <f t="shared" si="23"/>
        <v>0</v>
      </c>
      <c r="L74" s="174">
        <v>21</v>
      </c>
      <c r="M74" s="174">
        <f t="shared" si="24"/>
        <v>0</v>
      </c>
      <c r="N74" s="164">
        <v>8.4000000000000003E-4</v>
      </c>
      <c r="O74" s="164">
        <f t="shared" si="25"/>
        <v>8.4000000000000003E-4</v>
      </c>
      <c r="P74" s="164">
        <v>0</v>
      </c>
      <c r="Q74" s="164">
        <f t="shared" si="26"/>
        <v>0</v>
      </c>
      <c r="R74" s="164"/>
      <c r="S74" s="164"/>
      <c r="T74" s="165">
        <v>0.35099999999999998</v>
      </c>
      <c r="U74" s="164">
        <f t="shared" si="27"/>
        <v>0.35</v>
      </c>
      <c r="V74" s="154"/>
      <c r="W74" s="154"/>
      <c r="X74" s="154"/>
      <c r="Y74" s="154"/>
      <c r="Z74" s="154"/>
      <c r="AA74" s="154"/>
      <c r="AB74" s="154"/>
      <c r="AC74" s="154"/>
      <c r="AD74" s="154"/>
      <c r="AE74" s="154" t="s">
        <v>151</v>
      </c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outlineLevel="1" x14ac:dyDescent="0.2">
      <c r="A75" s="155">
        <v>60</v>
      </c>
      <c r="B75" s="161" t="s">
        <v>906</v>
      </c>
      <c r="C75" s="196" t="s">
        <v>907</v>
      </c>
      <c r="D75" s="163" t="s">
        <v>173</v>
      </c>
      <c r="E75" s="170">
        <v>8</v>
      </c>
      <c r="F75" s="173"/>
      <c r="G75" s="174">
        <f t="shared" si="21"/>
        <v>0</v>
      </c>
      <c r="H75" s="173"/>
      <c r="I75" s="174">
        <f t="shared" si="22"/>
        <v>0</v>
      </c>
      <c r="J75" s="173"/>
      <c r="K75" s="174">
        <f t="shared" si="23"/>
        <v>0</v>
      </c>
      <c r="L75" s="174">
        <v>21</v>
      </c>
      <c r="M75" s="174">
        <f t="shared" si="24"/>
        <v>0</v>
      </c>
      <c r="N75" s="164">
        <v>1.9000000000000001E-4</v>
      </c>
      <c r="O75" s="164">
        <f t="shared" si="25"/>
        <v>1.5200000000000001E-3</v>
      </c>
      <c r="P75" s="164">
        <v>0</v>
      </c>
      <c r="Q75" s="164">
        <f t="shared" si="26"/>
        <v>0</v>
      </c>
      <c r="R75" s="164"/>
      <c r="S75" s="164"/>
      <c r="T75" s="165">
        <v>8.3000000000000004E-2</v>
      </c>
      <c r="U75" s="164">
        <f t="shared" si="27"/>
        <v>0.66</v>
      </c>
      <c r="V75" s="154"/>
      <c r="W75" s="154"/>
      <c r="X75" s="154"/>
      <c r="Y75" s="154"/>
      <c r="Z75" s="154"/>
      <c r="AA75" s="154"/>
      <c r="AB75" s="154"/>
      <c r="AC75" s="154"/>
      <c r="AD75" s="154"/>
      <c r="AE75" s="154" t="s">
        <v>151</v>
      </c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1" x14ac:dyDescent="0.2">
      <c r="A76" s="155">
        <v>61</v>
      </c>
      <c r="B76" s="161" t="s">
        <v>908</v>
      </c>
      <c r="C76" s="196" t="s">
        <v>909</v>
      </c>
      <c r="D76" s="163" t="s">
        <v>173</v>
      </c>
      <c r="E76" s="170">
        <v>6</v>
      </c>
      <c r="F76" s="173"/>
      <c r="G76" s="174">
        <f t="shared" si="21"/>
        <v>0</v>
      </c>
      <c r="H76" s="173"/>
      <c r="I76" s="174">
        <f t="shared" si="22"/>
        <v>0</v>
      </c>
      <c r="J76" s="173"/>
      <c r="K76" s="174">
        <f t="shared" si="23"/>
        <v>0</v>
      </c>
      <c r="L76" s="174">
        <v>21</v>
      </c>
      <c r="M76" s="174">
        <f t="shared" si="24"/>
        <v>0</v>
      </c>
      <c r="N76" s="164">
        <v>6.3000000000000003E-4</v>
      </c>
      <c r="O76" s="164">
        <f t="shared" si="25"/>
        <v>3.7799999999999999E-3</v>
      </c>
      <c r="P76" s="164">
        <v>0</v>
      </c>
      <c r="Q76" s="164">
        <f t="shared" si="26"/>
        <v>0</v>
      </c>
      <c r="R76" s="164"/>
      <c r="S76" s="164"/>
      <c r="T76" s="165">
        <v>0.38100000000000001</v>
      </c>
      <c r="U76" s="164">
        <f t="shared" si="27"/>
        <v>2.29</v>
      </c>
      <c r="V76" s="154"/>
      <c r="W76" s="154"/>
      <c r="X76" s="154"/>
      <c r="Y76" s="154"/>
      <c r="Z76" s="154"/>
      <c r="AA76" s="154"/>
      <c r="AB76" s="154"/>
      <c r="AC76" s="154"/>
      <c r="AD76" s="154"/>
      <c r="AE76" s="154" t="s">
        <v>151</v>
      </c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155">
        <v>62</v>
      </c>
      <c r="B77" s="161" t="s">
        <v>910</v>
      </c>
      <c r="C77" s="196" t="s">
        <v>911</v>
      </c>
      <c r="D77" s="163" t="s">
        <v>173</v>
      </c>
      <c r="E77" s="170">
        <v>14</v>
      </c>
      <c r="F77" s="173"/>
      <c r="G77" s="174">
        <f t="shared" si="21"/>
        <v>0</v>
      </c>
      <c r="H77" s="173"/>
      <c r="I77" s="174">
        <f t="shared" si="22"/>
        <v>0</v>
      </c>
      <c r="J77" s="173"/>
      <c r="K77" s="174">
        <f t="shared" si="23"/>
        <v>0</v>
      </c>
      <c r="L77" s="174">
        <v>21</v>
      </c>
      <c r="M77" s="174">
        <f t="shared" si="24"/>
        <v>0</v>
      </c>
      <c r="N77" s="164">
        <v>2.4000000000000001E-4</v>
      </c>
      <c r="O77" s="164">
        <f t="shared" si="25"/>
        <v>3.3600000000000001E-3</v>
      </c>
      <c r="P77" s="164">
        <v>0</v>
      </c>
      <c r="Q77" s="164">
        <f t="shared" si="26"/>
        <v>0</v>
      </c>
      <c r="R77" s="164"/>
      <c r="S77" s="164"/>
      <c r="T77" s="165">
        <v>0.27800000000000002</v>
      </c>
      <c r="U77" s="164">
        <f t="shared" si="27"/>
        <v>3.89</v>
      </c>
      <c r="V77" s="154"/>
      <c r="W77" s="154"/>
      <c r="X77" s="154"/>
      <c r="Y77" s="154"/>
      <c r="Z77" s="154"/>
      <c r="AA77" s="154"/>
      <c r="AB77" s="154"/>
      <c r="AC77" s="154"/>
      <c r="AD77" s="154"/>
      <c r="AE77" s="154" t="s">
        <v>151</v>
      </c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ht="22.5" outlineLevel="1" x14ac:dyDescent="0.2">
      <c r="A78" s="155">
        <v>63</v>
      </c>
      <c r="B78" s="161" t="s">
        <v>912</v>
      </c>
      <c r="C78" s="196" t="s">
        <v>913</v>
      </c>
      <c r="D78" s="163" t="s">
        <v>173</v>
      </c>
      <c r="E78" s="170">
        <v>1</v>
      </c>
      <c r="F78" s="173"/>
      <c r="G78" s="174">
        <f t="shared" si="21"/>
        <v>0</v>
      </c>
      <c r="H78" s="173"/>
      <c r="I78" s="174">
        <f t="shared" si="22"/>
        <v>0</v>
      </c>
      <c r="J78" s="173"/>
      <c r="K78" s="174">
        <f t="shared" si="23"/>
        <v>0</v>
      </c>
      <c r="L78" s="174">
        <v>21</v>
      </c>
      <c r="M78" s="174">
        <f t="shared" si="24"/>
        <v>0</v>
      </c>
      <c r="N78" s="164">
        <v>4.6000000000000001E-4</v>
      </c>
      <c r="O78" s="164">
        <f t="shared" si="25"/>
        <v>4.6000000000000001E-4</v>
      </c>
      <c r="P78" s="164">
        <v>0</v>
      </c>
      <c r="Q78" s="164">
        <f t="shared" si="26"/>
        <v>0</v>
      </c>
      <c r="R78" s="164"/>
      <c r="S78" s="164"/>
      <c r="T78" s="165">
        <v>0.247</v>
      </c>
      <c r="U78" s="164">
        <f t="shared" si="27"/>
        <v>0.25</v>
      </c>
      <c r="V78" s="154"/>
      <c r="W78" s="154"/>
      <c r="X78" s="154"/>
      <c r="Y78" s="154"/>
      <c r="Z78" s="154"/>
      <c r="AA78" s="154"/>
      <c r="AB78" s="154"/>
      <c r="AC78" s="154"/>
      <c r="AD78" s="154"/>
      <c r="AE78" s="154" t="s">
        <v>151</v>
      </c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ht="22.5" outlineLevel="1" x14ac:dyDescent="0.2">
      <c r="A79" s="155">
        <v>64</v>
      </c>
      <c r="B79" s="161" t="s">
        <v>914</v>
      </c>
      <c r="C79" s="196" t="s">
        <v>915</v>
      </c>
      <c r="D79" s="163" t="s">
        <v>173</v>
      </c>
      <c r="E79" s="170">
        <v>19</v>
      </c>
      <c r="F79" s="173"/>
      <c r="G79" s="174">
        <f t="shared" si="21"/>
        <v>0</v>
      </c>
      <c r="H79" s="173"/>
      <c r="I79" s="174">
        <f t="shared" si="22"/>
        <v>0</v>
      </c>
      <c r="J79" s="173"/>
      <c r="K79" s="174">
        <f t="shared" si="23"/>
        <v>0</v>
      </c>
      <c r="L79" s="174">
        <v>21</v>
      </c>
      <c r="M79" s="174">
        <f t="shared" si="24"/>
        <v>0</v>
      </c>
      <c r="N79" s="164">
        <v>2.9999999999999997E-4</v>
      </c>
      <c r="O79" s="164">
        <f t="shared" si="25"/>
        <v>5.7000000000000002E-3</v>
      </c>
      <c r="P79" s="164">
        <v>0</v>
      </c>
      <c r="Q79" s="164">
        <f t="shared" si="26"/>
        <v>0</v>
      </c>
      <c r="R79" s="164"/>
      <c r="S79" s="164"/>
      <c r="T79" s="165">
        <v>0.247</v>
      </c>
      <c r="U79" s="164">
        <f t="shared" si="27"/>
        <v>4.6900000000000004</v>
      </c>
      <c r="V79" s="154"/>
      <c r="W79" s="154"/>
      <c r="X79" s="154"/>
      <c r="Y79" s="154"/>
      <c r="Z79" s="154"/>
      <c r="AA79" s="154"/>
      <c r="AB79" s="154"/>
      <c r="AC79" s="154"/>
      <c r="AD79" s="154"/>
      <c r="AE79" s="154" t="s">
        <v>151</v>
      </c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ht="22.5" outlineLevel="1" x14ac:dyDescent="0.2">
      <c r="A80" s="155">
        <v>65</v>
      </c>
      <c r="B80" s="161" t="s">
        <v>916</v>
      </c>
      <c r="C80" s="196" t="s">
        <v>917</v>
      </c>
      <c r="D80" s="163" t="s">
        <v>173</v>
      </c>
      <c r="E80" s="170">
        <v>1</v>
      </c>
      <c r="F80" s="173"/>
      <c r="G80" s="174">
        <f t="shared" si="21"/>
        <v>0</v>
      </c>
      <c r="H80" s="173"/>
      <c r="I80" s="174">
        <f t="shared" si="22"/>
        <v>0</v>
      </c>
      <c r="J80" s="173"/>
      <c r="K80" s="174">
        <f t="shared" si="23"/>
        <v>0</v>
      </c>
      <c r="L80" s="174">
        <v>21</v>
      </c>
      <c r="M80" s="174">
        <f t="shared" si="24"/>
        <v>0</v>
      </c>
      <c r="N80" s="164">
        <v>1.4999999999999999E-4</v>
      </c>
      <c r="O80" s="164">
        <f t="shared" si="25"/>
        <v>1.4999999999999999E-4</v>
      </c>
      <c r="P80" s="164">
        <v>0</v>
      </c>
      <c r="Q80" s="164">
        <f t="shared" si="26"/>
        <v>0</v>
      </c>
      <c r="R80" s="164"/>
      <c r="S80" s="164"/>
      <c r="T80" s="165">
        <v>8.2000000000000003E-2</v>
      </c>
      <c r="U80" s="164">
        <f t="shared" si="27"/>
        <v>0.08</v>
      </c>
      <c r="V80" s="154"/>
      <c r="W80" s="154"/>
      <c r="X80" s="154"/>
      <c r="Y80" s="154"/>
      <c r="Z80" s="154"/>
      <c r="AA80" s="154"/>
      <c r="AB80" s="154"/>
      <c r="AC80" s="154"/>
      <c r="AD80" s="154"/>
      <c r="AE80" s="154" t="s">
        <v>151</v>
      </c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ht="22.5" outlineLevel="1" x14ac:dyDescent="0.2">
      <c r="A81" s="155">
        <v>66</v>
      </c>
      <c r="B81" s="161" t="s">
        <v>918</v>
      </c>
      <c r="C81" s="196" t="s">
        <v>919</v>
      </c>
      <c r="D81" s="163" t="s">
        <v>173</v>
      </c>
      <c r="E81" s="170">
        <v>19</v>
      </c>
      <c r="F81" s="173"/>
      <c r="G81" s="174">
        <f t="shared" si="21"/>
        <v>0</v>
      </c>
      <c r="H81" s="173"/>
      <c r="I81" s="174">
        <f t="shared" si="22"/>
        <v>0</v>
      </c>
      <c r="J81" s="173"/>
      <c r="K81" s="174">
        <f t="shared" si="23"/>
        <v>0</v>
      </c>
      <c r="L81" s="174">
        <v>21</v>
      </c>
      <c r="M81" s="174">
        <f t="shared" si="24"/>
        <v>0</v>
      </c>
      <c r="N81" s="164">
        <v>1.4999999999999999E-4</v>
      </c>
      <c r="O81" s="164">
        <f t="shared" si="25"/>
        <v>2.8500000000000001E-3</v>
      </c>
      <c r="P81" s="164">
        <v>0</v>
      </c>
      <c r="Q81" s="164">
        <f t="shared" si="26"/>
        <v>0</v>
      </c>
      <c r="R81" s="164"/>
      <c r="S81" s="164"/>
      <c r="T81" s="165">
        <v>8.2000000000000003E-2</v>
      </c>
      <c r="U81" s="164">
        <f t="shared" si="27"/>
        <v>1.56</v>
      </c>
      <c r="V81" s="154"/>
      <c r="W81" s="154"/>
      <c r="X81" s="154"/>
      <c r="Y81" s="154"/>
      <c r="Z81" s="154"/>
      <c r="AA81" s="154"/>
      <c r="AB81" s="154"/>
      <c r="AC81" s="154"/>
      <c r="AD81" s="154"/>
      <c r="AE81" s="154" t="s">
        <v>151</v>
      </c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x14ac:dyDescent="0.2">
      <c r="A82" s="156" t="s">
        <v>146</v>
      </c>
      <c r="B82" s="162" t="s">
        <v>805</v>
      </c>
      <c r="C82" s="198" t="s">
        <v>806</v>
      </c>
      <c r="D82" s="167"/>
      <c r="E82" s="172"/>
      <c r="F82" s="175"/>
      <c r="G82" s="175">
        <f>SUMIF(AE83:AE92,"&lt;&gt;NOR",G83:G92)</f>
        <v>0</v>
      </c>
      <c r="H82" s="175"/>
      <c r="I82" s="175">
        <f>SUM(I83:I92)</f>
        <v>0</v>
      </c>
      <c r="J82" s="175"/>
      <c r="K82" s="175">
        <f>SUM(K83:K92)</f>
        <v>0</v>
      </c>
      <c r="L82" s="175"/>
      <c r="M82" s="175">
        <f>SUM(M83:M92)</f>
        <v>0</v>
      </c>
      <c r="N82" s="168"/>
      <c r="O82" s="168">
        <f>SUM(O83:O92)</f>
        <v>0.7585599999999999</v>
      </c>
      <c r="P82" s="168"/>
      <c r="Q82" s="168">
        <f>SUM(Q83:Q92)</f>
        <v>3.7490000000000002E-2</v>
      </c>
      <c r="R82" s="168"/>
      <c r="S82" s="168"/>
      <c r="T82" s="169"/>
      <c r="U82" s="168">
        <f>SUM(U83:U92)</f>
        <v>39.28</v>
      </c>
      <c r="AE82" t="s">
        <v>147</v>
      </c>
    </row>
    <row r="83" spans="1:60" ht="22.5" outlineLevel="1" x14ac:dyDescent="0.2">
      <c r="A83" s="155">
        <v>67</v>
      </c>
      <c r="B83" s="161" t="s">
        <v>920</v>
      </c>
      <c r="C83" s="196" t="s">
        <v>921</v>
      </c>
      <c r="D83" s="163" t="s">
        <v>173</v>
      </c>
      <c r="E83" s="170">
        <v>1</v>
      </c>
      <c r="F83" s="173"/>
      <c r="G83" s="174">
        <f t="shared" ref="G83:G92" si="28">ROUND(E83*F83,2)</f>
        <v>0</v>
      </c>
      <c r="H83" s="173"/>
      <c r="I83" s="174">
        <f t="shared" ref="I83:I92" si="29">ROUND(E83*H83,2)</f>
        <v>0</v>
      </c>
      <c r="J83" s="173"/>
      <c r="K83" s="174">
        <f t="shared" ref="K83:K92" si="30">ROUND(E83*J83,2)</f>
        <v>0</v>
      </c>
      <c r="L83" s="174">
        <v>21</v>
      </c>
      <c r="M83" s="174">
        <f t="shared" ref="M83:M92" si="31">G83*(1+L83/100)</f>
        <v>0</v>
      </c>
      <c r="N83" s="164">
        <v>1E-4</v>
      </c>
      <c r="O83" s="164">
        <f t="shared" ref="O83:O92" si="32">ROUND(E83*N83,5)</f>
        <v>1E-4</v>
      </c>
      <c r="P83" s="164">
        <v>3.7490000000000002E-2</v>
      </c>
      <c r="Q83" s="164">
        <f t="shared" ref="Q83:Q92" si="33">ROUND(E83*P83,5)</f>
        <v>3.7490000000000002E-2</v>
      </c>
      <c r="R83" s="164"/>
      <c r="S83" s="164"/>
      <c r="T83" s="165">
        <v>0.35</v>
      </c>
      <c r="U83" s="164">
        <f t="shared" ref="U83:U92" si="34">ROUND(E83*T83,2)</f>
        <v>0.35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 t="s">
        <v>151</v>
      </c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ht="22.5" outlineLevel="1" x14ac:dyDescent="0.2">
      <c r="A84" s="155">
        <v>68</v>
      </c>
      <c r="B84" s="161" t="s">
        <v>922</v>
      </c>
      <c r="C84" s="196" t="s">
        <v>923</v>
      </c>
      <c r="D84" s="163" t="s">
        <v>173</v>
      </c>
      <c r="E84" s="170">
        <v>1</v>
      </c>
      <c r="F84" s="173"/>
      <c r="G84" s="174">
        <f t="shared" si="28"/>
        <v>0</v>
      </c>
      <c r="H84" s="173"/>
      <c r="I84" s="174">
        <f t="shared" si="29"/>
        <v>0</v>
      </c>
      <c r="J84" s="173"/>
      <c r="K84" s="174">
        <f t="shared" si="30"/>
        <v>0</v>
      </c>
      <c r="L84" s="174">
        <v>21</v>
      </c>
      <c r="M84" s="174">
        <f t="shared" si="31"/>
        <v>0</v>
      </c>
      <c r="N84" s="164">
        <v>0</v>
      </c>
      <c r="O84" s="164">
        <f t="shared" si="32"/>
        <v>0</v>
      </c>
      <c r="P84" s="164">
        <v>0</v>
      </c>
      <c r="Q84" s="164">
        <f t="shared" si="33"/>
        <v>0</v>
      </c>
      <c r="R84" s="164"/>
      <c r="S84" s="164"/>
      <c r="T84" s="165">
        <v>1.1879999999999999</v>
      </c>
      <c r="U84" s="164">
        <f t="shared" si="34"/>
        <v>1.19</v>
      </c>
      <c r="V84" s="154"/>
      <c r="W84" s="154"/>
      <c r="X84" s="154"/>
      <c r="Y84" s="154"/>
      <c r="Z84" s="154"/>
      <c r="AA84" s="154"/>
      <c r="AB84" s="154"/>
      <c r="AC84" s="154"/>
      <c r="AD84" s="154"/>
      <c r="AE84" s="154" t="s">
        <v>151</v>
      </c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ht="22.5" outlineLevel="1" x14ac:dyDescent="0.2">
      <c r="A85" s="155">
        <v>69</v>
      </c>
      <c r="B85" s="161" t="s">
        <v>924</v>
      </c>
      <c r="C85" s="196" t="s">
        <v>925</v>
      </c>
      <c r="D85" s="163" t="s">
        <v>926</v>
      </c>
      <c r="E85" s="170">
        <v>2</v>
      </c>
      <c r="F85" s="173"/>
      <c r="G85" s="174">
        <f t="shared" si="28"/>
        <v>0</v>
      </c>
      <c r="H85" s="173"/>
      <c r="I85" s="174">
        <f t="shared" si="29"/>
        <v>0</v>
      </c>
      <c r="J85" s="173"/>
      <c r="K85" s="174">
        <f t="shared" si="30"/>
        <v>0</v>
      </c>
      <c r="L85" s="174">
        <v>21</v>
      </c>
      <c r="M85" s="174">
        <f t="shared" si="31"/>
        <v>0</v>
      </c>
      <c r="N85" s="164">
        <v>0</v>
      </c>
      <c r="O85" s="164">
        <f t="shared" si="32"/>
        <v>0</v>
      </c>
      <c r="P85" s="164">
        <v>0</v>
      </c>
      <c r="Q85" s="164">
        <f t="shared" si="33"/>
        <v>0</v>
      </c>
      <c r="R85" s="164"/>
      <c r="S85" s="164"/>
      <c r="T85" s="165">
        <v>0</v>
      </c>
      <c r="U85" s="164">
        <f t="shared" si="34"/>
        <v>0</v>
      </c>
      <c r="V85" s="154"/>
      <c r="W85" s="154"/>
      <c r="X85" s="154"/>
      <c r="Y85" s="154"/>
      <c r="Z85" s="154"/>
      <c r="AA85" s="154"/>
      <c r="AB85" s="154"/>
      <c r="AC85" s="154"/>
      <c r="AD85" s="154"/>
      <c r="AE85" s="154" t="s">
        <v>684</v>
      </c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1" x14ac:dyDescent="0.2">
      <c r="A86" s="155">
        <v>70</v>
      </c>
      <c r="B86" s="161" t="s">
        <v>927</v>
      </c>
      <c r="C86" s="196" t="s">
        <v>1492</v>
      </c>
      <c r="D86" s="163" t="s">
        <v>173</v>
      </c>
      <c r="E86" s="170">
        <v>2</v>
      </c>
      <c r="F86" s="173"/>
      <c r="G86" s="174">
        <f t="shared" si="28"/>
        <v>0</v>
      </c>
      <c r="H86" s="173"/>
      <c r="I86" s="174">
        <f t="shared" si="29"/>
        <v>0</v>
      </c>
      <c r="J86" s="173"/>
      <c r="K86" s="174">
        <f t="shared" si="30"/>
        <v>0</v>
      </c>
      <c r="L86" s="174">
        <v>21</v>
      </c>
      <c r="M86" s="174">
        <f t="shared" si="31"/>
        <v>0</v>
      </c>
      <c r="N86" s="164">
        <v>2.4400000000000002E-2</v>
      </c>
      <c r="O86" s="164">
        <f t="shared" si="32"/>
        <v>4.8800000000000003E-2</v>
      </c>
      <c r="P86" s="164">
        <v>0</v>
      </c>
      <c r="Q86" s="164">
        <f t="shared" si="33"/>
        <v>0</v>
      </c>
      <c r="R86" s="164"/>
      <c r="S86" s="164"/>
      <c r="T86" s="165">
        <v>0.94499999999999995</v>
      </c>
      <c r="U86" s="164">
        <f t="shared" si="34"/>
        <v>1.89</v>
      </c>
      <c r="V86" s="154"/>
      <c r="W86" s="154"/>
      <c r="X86" s="154"/>
      <c r="Y86" s="154"/>
      <c r="Z86" s="154"/>
      <c r="AA86" s="154"/>
      <c r="AB86" s="154"/>
      <c r="AC86" s="154"/>
      <c r="AD86" s="154"/>
      <c r="AE86" s="154" t="s">
        <v>151</v>
      </c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outlineLevel="1" x14ac:dyDescent="0.2">
      <c r="A87" s="155">
        <v>71</v>
      </c>
      <c r="B87" s="161" t="s">
        <v>928</v>
      </c>
      <c r="C87" s="196" t="s">
        <v>1493</v>
      </c>
      <c r="D87" s="163" t="s">
        <v>173</v>
      </c>
      <c r="E87" s="170">
        <v>1</v>
      </c>
      <c r="F87" s="173"/>
      <c r="G87" s="174">
        <f t="shared" si="28"/>
        <v>0</v>
      </c>
      <c r="H87" s="173"/>
      <c r="I87" s="174">
        <f t="shared" si="29"/>
        <v>0</v>
      </c>
      <c r="J87" s="173"/>
      <c r="K87" s="174">
        <f t="shared" si="30"/>
        <v>0</v>
      </c>
      <c r="L87" s="174">
        <v>21</v>
      </c>
      <c r="M87" s="174">
        <f t="shared" si="31"/>
        <v>0</v>
      </c>
      <c r="N87" s="164">
        <v>3.6600000000000001E-2</v>
      </c>
      <c r="O87" s="164">
        <f t="shared" si="32"/>
        <v>3.6600000000000001E-2</v>
      </c>
      <c r="P87" s="164">
        <v>0</v>
      </c>
      <c r="Q87" s="164">
        <f t="shared" si="33"/>
        <v>0</v>
      </c>
      <c r="R87" s="164"/>
      <c r="S87" s="164"/>
      <c r="T87" s="165">
        <v>1</v>
      </c>
      <c r="U87" s="164">
        <f t="shared" si="34"/>
        <v>1</v>
      </c>
      <c r="V87" s="154"/>
      <c r="W87" s="154"/>
      <c r="X87" s="154"/>
      <c r="Y87" s="154"/>
      <c r="Z87" s="154"/>
      <c r="AA87" s="154"/>
      <c r="AB87" s="154"/>
      <c r="AC87" s="154"/>
      <c r="AD87" s="154"/>
      <c r="AE87" s="154" t="s">
        <v>151</v>
      </c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outlineLevel="1" x14ac:dyDescent="0.2">
      <c r="A88" s="155">
        <v>72</v>
      </c>
      <c r="B88" s="161" t="s">
        <v>929</v>
      </c>
      <c r="C88" s="196" t="s">
        <v>1494</v>
      </c>
      <c r="D88" s="163" t="s">
        <v>173</v>
      </c>
      <c r="E88" s="170">
        <v>3</v>
      </c>
      <c r="F88" s="173"/>
      <c r="G88" s="174">
        <f t="shared" si="28"/>
        <v>0</v>
      </c>
      <c r="H88" s="173"/>
      <c r="I88" s="174">
        <f t="shared" si="29"/>
        <v>0</v>
      </c>
      <c r="J88" s="173"/>
      <c r="K88" s="174">
        <f t="shared" si="30"/>
        <v>0</v>
      </c>
      <c r="L88" s="174">
        <v>21</v>
      </c>
      <c r="M88" s="174">
        <f t="shared" si="31"/>
        <v>0</v>
      </c>
      <c r="N88" s="164">
        <v>4.2700000000000002E-2</v>
      </c>
      <c r="O88" s="164">
        <f t="shared" si="32"/>
        <v>0.12809999999999999</v>
      </c>
      <c r="P88" s="164">
        <v>0</v>
      </c>
      <c r="Q88" s="164">
        <f t="shared" si="33"/>
        <v>0</v>
      </c>
      <c r="R88" s="164"/>
      <c r="S88" s="164"/>
      <c r="T88" s="165">
        <v>1.008</v>
      </c>
      <c r="U88" s="164">
        <f t="shared" si="34"/>
        <v>3.02</v>
      </c>
      <c r="V88" s="154"/>
      <c r="W88" s="154"/>
      <c r="X88" s="154"/>
      <c r="Y88" s="154"/>
      <c r="Z88" s="154"/>
      <c r="AA88" s="154"/>
      <c r="AB88" s="154"/>
      <c r="AC88" s="154"/>
      <c r="AD88" s="154"/>
      <c r="AE88" s="154" t="s">
        <v>151</v>
      </c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1" x14ac:dyDescent="0.2">
      <c r="A89" s="155">
        <v>73</v>
      </c>
      <c r="B89" s="161" t="s">
        <v>930</v>
      </c>
      <c r="C89" s="196" t="s">
        <v>1495</v>
      </c>
      <c r="D89" s="163" t="s">
        <v>173</v>
      </c>
      <c r="E89" s="170">
        <v>2</v>
      </c>
      <c r="F89" s="173"/>
      <c r="G89" s="174">
        <f t="shared" si="28"/>
        <v>0</v>
      </c>
      <c r="H89" s="173"/>
      <c r="I89" s="174">
        <f t="shared" si="29"/>
        <v>0</v>
      </c>
      <c r="J89" s="173"/>
      <c r="K89" s="174">
        <f t="shared" si="30"/>
        <v>0</v>
      </c>
      <c r="L89" s="174">
        <v>21</v>
      </c>
      <c r="M89" s="174">
        <f t="shared" si="31"/>
        <v>0</v>
      </c>
      <c r="N89" s="164">
        <v>3.2899999999999999E-2</v>
      </c>
      <c r="O89" s="164">
        <f t="shared" si="32"/>
        <v>6.5799999999999997E-2</v>
      </c>
      <c r="P89" s="164">
        <v>0</v>
      </c>
      <c r="Q89" s="164">
        <f t="shared" si="33"/>
        <v>0</v>
      </c>
      <c r="R89" s="164"/>
      <c r="S89" s="164"/>
      <c r="T89" s="165">
        <v>0.95099999999999996</v>
      </c>
      <c r="U89" s="164">
        <f t="shared" si="34"/>
        <v>1.9</v>
      </c>
      <c r="V89" s="154"/>
      <c r="W89" s="154"/>
      <c r="X89" s="154"/>
      <c r="Y89" s="154"/>
      <c r="Z89" s="154"/>
      <c r="AA89" s="154"/>
      <c r="AB89" s="154"/>
      <c r="AC89" s="154"/>
      <c r="AD89" s="154"/>
      <c r="AE89" s="154" t="s">
        <v>151</v>
      </c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outlineLevel="1" x14ac:dyDescent="0.2">
      <c r="A90" s="155">
        <v>74</v>
      </c>
      <c r="B90" s="161" t="s">
        <v>931</v>
      </c>
      <c r="C90" s="196" t="s">
        <v>1496</v>
      </c>
      <c r="D90" s="163" t="s">
        <v>173</v>
      </c>
      <c r="E90" s="170">
        <v>11</v>
      </c>
      <c r="F90" s="173"/>
      <c r="G90" s="174">
        <f t="shared" si="28"/>
        <v>0</v>
      </c>
      <c r="H90" s="173"/>
      <c r="I90" s="174">
        <f t="shared" si="29"/>
        <v>0</v>
      </c>
      <c r="J90" s="173"/>
      <c r="K90" s="174">
        <f t="shared" si="30"/>
        <v>0</v>
      </c>
      <c r="L90" s="174">
        <v>21</v>
      </c>
      <c r="M90" s="174">
        <f t="shared" si="31"/>
        <v>0</v>
      </c>
      <c r="N90" s="164">
        <v>4.3560000000000001E-2</v>
      </c>
      <c r="O90" s="164">
        <f t="shared" si="32"/>
        <v>0.47915999999999997</v>
      </c>
      <c r="P90" s="164">
        <v>0</v>
      </c>
      <c r="Q90" s="164">
        <f t="shared" si="33"/>
        <v>0</v>
      </c>
      <c r="R90" s="164"/>
      <c r="S90" s="164"/>
      <c r="T90" s="165">
        <v>1</v>
      </c>
      <c r="U90" s="164">
        <f t="shared" si="34"/>
        <v>11</v>
      </c>
      <c r="V90" s="154"/>
      <c r="W90" s="154"/>
      <c r="X90" s="154"/>
      <c r="Y90" s="154"/>
      <c r="Z90" s="154"/>
      <c r="AA90" s="154"/>
      <c r="AB90" s="154"/>
      <c r="AC90" s="154"/>
      <c r="AD90" s="154"/>
      <c r="AE90" s="154" t="s">
        <v>151</v>
      </c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55">
        <v>75</v>
      </c>
      <c r="B91" s="161" t="s">
        <v>932</v>
      </c>
      <c r="C91" s="196" t="s">
        <v>1497</v>
      </c>
      <c r="D91" s="163" t="s">
        <v>173</v>
      </c>
      <c r="E91" s="170">
        <v>19</v>
      </c>
      <c r="F91" s="173"/>
      <c r="G91" s="174">
        <f t="shared" si="28"/>
        <v>0</v>
      </c>
      <c r="H91" s="173"/>
      <c r="I91" s="174">
        <f t="shared" si="29"/>
        <v>0</v>
      </c>
      <c r="J91" s="173"/>
      <c r="K91" s="174">
        <f t="shared" si="30"/>
        <v>0</v>
      </c>
      <c r="L91" s="174">
        <v>21</v>
      </c>
      <c r="M91" s="174">
        <f t="shared" si="31"/>
        <v>0</v>
      </c>
      <c r="N91" s="164">
        <v>0</v>
      </c>
      <c r="O91" s="164">
        <f t="shared" si="32"/>
        <v>0</v>
      </c>
      <c r="P91" s="164">
        <v>0</v>
      </c>
      <c r="Q91" s="164">
        <f t="shared" si="33"/>
        <v>0</v>
      </c>
      <c r="R91" s="164"/>
      <c r="S91" s="164"/>
      <c r="T91" s="165">
        <v>0.86799999999999999</v>
      </c>
      <c r="U91" s="164">
        <f t="shared" si="34"/>
        <v>16.489999999999998</v>
      </c>
      <c r="V91" s="154"/>
      <c r="W91" s="154"/>
      <c r="X91" s="154"/>
      <c r="Y91" s="154"/>
      <c r="Z91" s="154"/>
      <c r="AA91" s="154"/>
      <c r="AB91" s="154"/>
      <c r="AC91" s="154"/>
      <c r="AD91" s="154"/>
      <c r="AE91" s="154" t="s">
        <v>151</v>
      </c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 x14ac:dyDescent="0.2">
      <c r="A92" s="155">
        <v>76</v>
      </c>
      <c r="B92" s="161" t="s">
        <v>933</v>
      </c>
      <c r="C92" s="196" t="s">
        <v>934</v>
      </c>
      <c r="D92" s="163" t="s">
        <v>203</v>
      </c>
      <c r="E92" s="170">
        <v>0.9</v>
      </c>
      <c r="F92" s="173"/>
      <c r="G92" s="174">
        <f t="shared" si="28"/>
        <v>0</v>
      </c>
      <c r="H92" s="173"/>
      <c r="I92" s="174">
        <f t="shared" si="29"/>
        <v>0</v>
      </c>
      <c r="J92" s="173"/>
      <c r="K92" s="174">
        <f t="shared" si="30"/>
        <v>0</v>
      </c>
      <c r="L92" s="174">
        <v>21</v>
      </c>
      <c r="M92" s="174">
        <f t="shared" si="31"/>
        <v>0</v>
      </c>
      <c r="N92" s="164">
        <v>0</v>
      </c>
      <c r="O92" s="164">
        <f t="shared" si="32"/>
        <v>0</v>
      </c>
      <c r="P92" s="164">
        <v>0</v>
      </c>
      <c r="Q92" s="164">
        <f t="shared" si="33"/>
        <v>0</v>
      </c>
      <c r="R92" s="164"/>
      <c r="S92" s="164"/>
      <c r="T92" s="165">
        <v>2.71</v>
      </c>
      <c r="U92" s="164">
        <f t="shared" si="34"/>
        <v>2.44</v>
      </c>
      <c r="V92" s="154"/>
      <c r="W92" s="154"/>
      <c r="X92" s="154"/>
      <c r="Y92" s="154"/>
      <c r="Z92" s="154"/>
      <c r="AA92" s="154"/>
      <c r="AB92" s="154"/>
      <c r="AC92" s="154"/>
      <c r="AD92" s="154"/>
      <c r="AE92" s="154" t="s">
        <v>151</v>
      </c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x14ac:dyDescent="0.2">
      <c r="A93" s="156" t="s">
        <v>146</v>
      </c>
      <c r="B93" s="162" t="s">
        <v>99</v>
      </c>
      <c r="C93" s="198" t="s">
        <v>100</v>
      </c>
      <c r="D93" s="167"/>
      <c r="E93" s="172"/>
      <c r="F93" s="175"/>
      <c r="G93" s="175">
        <f>SUMIF(AE94:AE94,"&lt;&gt;NOR",G94:G94)</f>
        <v>0</v>
      </c>
      <c r="H93" s="175"/>
      <c r="I93" s="175">
        <f>SUM(I94:I94)</f>
        <v>0</v>
      </c>
      <c r="J93" s="175"/>
      <c r="K93" s="175">
        <f>SUM(K94:K94)</f>
        <v>0</v>
      </c>
      <c r="L93" s="175"/>
      <c r="M93" s="175">
        <f>SUM(M94:M94)</f>
        <v>0</v>
      </c>
      <c r="N93" s="168"/>
      <c r="O93" s="168">
        <f>SUM(O94:O94)</f>
        <v>1.8E-3</v>
      </c>
      <c r="P93" s="168"/>
      <c r="Q93" s="168">
        <f>SUM(Q94:Q94)</f>
        <v>0</v>
      </c>
      <c r="R93" s="168"/>
      <c r="S93" s="168"/>
      <c r="T93" s="169"/>
      <c r="U93" s="168">
        <f>SUM(U94:U94)</f>
        <v>12.78</v>
      </c>
      <c r="AE93" t="s">
        <v>147</v>
      </c>
    </row>
    <row r="94" spans="1:60" outlineLevel="1" x14ac:dyDescent="0.2">
      <c r="A94" s="155">
        <v>77</v>
      </c>
      <c r="B94" s="161" t="s">
        <v>783</v>
      </c>
      <c r="C94" s="196" t="s">
        <v>784</v>
      </c>
      <c r="D94" s="163" t="s">
        <v>785</v>
      </c>
      <c r="E94" s="170">
        <v>30</v>
      </c>
      <c r="F94" s="173"/>
      <c r="G94" s="174">
        <f>ROUND(E94*F94,2)</f>
        <v>0</v>
      </c>
      <c r="H94" s="173"/>
      <c r="I94" s="174">
        <f>ROUND(E94*H94,2)</f>
        <v>0</v>
      </c>
      <c r="J94" s="173"/>
      <c r="K94" s="174">
        <f>ROUND(E94*J94,2)</f>
        <v>0</v>
      </c>
      <c r="L94" s="174">
        <v>21</v>
      </c>
      <c r="M94" s="174">
        <f>G94*(1+L94/100)</f>
        <v>0</v>
      </c>
      <c r="N94" s="164">
        <v>6.0000000000000002E-5</v>
      </c>
      <c r="O94" s="164">
        <f>ROUND(E94*N94,5)</f>
        <v>1.8E-3</v>
      </c>
      <c r="P94" s="164">
        <v>0</v>
      </c>
      <c r="Q94" s="164">
        <f>ROUND(E94*P94,5)</f>
        <v>0</v>
      </c>
      <c r="R94" s="164"/>
      <c r="S94" s="164"/>
      <c r="T94" s="165">
        <v>0.42599999999999999</v>
      </c>
      <c r="U94" s="164">
        <f>ROUND(E94*T94,2)</f>
        <v>12.78</v>
      </c>
      <c r="V94" s="154"/>
      <c r="W94" s="154"/>
      <c r="X94" s="154"/>
      <c r="Y94" s="154"/>
      <c r="Z94" s="154"/>
      <c r="AA94" s="154"/>
      <c r="AB94" s="154"/>
      <c r="AC94" s="154"/>
      <c r="AD94" s="154"/>
      <c r="AE94" s="154" t="s">
        <v>151</v>
      </c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x14ac:dyDescent="0.2">
      <c r="A95" s="156" t="s">
        <v>146</v>
      </c>
      <c r="B95" s="162" t="s">
        <v>109</v>
      </c>
      <c r="C95" s="198" t="s">
        <v>110</v>
      </c>
      <c r="D95" s="167"/>
      <c r="E95" s="172"/>
      <c r="F95" s="175"/>
      <c r="G95" s="175">
        <f>SUMIF(AE96:AE98,"&lt;&gt;NOR",G96:G98)</f>
        <v>0</v>
      </c>
      <c r="H95" s="175"/>
      <c r="I95" s="175">
        <f>SUM(I96:I98)</f>
        <v>0</v>
      </c>
      <c r="J95" s="175"/>
      <c r="K95" s="175">
        <f>SUM(K96:K98)</f>
        <v>0</v>
      </c>
      <c r="L95" s="175"/>
      <c r="M95" s="175">
        <f>SUM(M96:M98)</f>
        <v>0</v>
      </c>
      <c r="N95" s="168"/>
      <c r="O95" s="168">
        <f>SUM(O96:O98)</f>
        <v>3.3479999999999996E-2</v>
      </c>
      <c r="P95" s="168"/>
      <c r="Q95" s="168">
        <f>SUM(Q96:Q98)</f>
        <v>0</v>
      </c>
      <c r="R95" s="168"/>
      <c r="S95" s="168"/>
      <c r="T95" s="169"/>
      <c r="U95" s="168">
        <f>SUM(U96:U98)</f>
        <v>41.43</v>
      </c>
      <c r="AE95" t="s">
        <v>147</v>
      </c>
    </row>
    <row r="96" spans="1:60" outlineLevel="1" x14ac:dyDescent="0.2">
      <c r="A96" s="155">
        <v>78</v>
      </c>
      <c r="B96" s="161" t="s">
        <v>935</v>
      </c>
      <c r="C96" s="196" t="s">
        <v>936</v>
      </c>
      <c r="D96" s="163" t="s">
        <v>150</v>
      </c>
      <c r="E96" s="170">
        <v>4</v>
      </c>
      <c r="F96" s="173"/>
      <c r="G96" s="174">
        <f>ROUND(E96*F96,2)</f>
        <v>0</v>
      </c>
      <c r="H96" s="173"/>
      <c r="I96" s="174">
        <f>ROUND(E96*H96,2)</f>
        <v>0</v>
      </c>
      <c r="J96" s="173"/>
      <c r="K96" s="174">
        <f>ROUND(E96*J96,2)</f>
        <v>0</v>
      </c>
      <c r="L96" s="174">
        <v>21</v>
      </c>
      <c r="M96" s="174">
        <f>G96*(1+L96/100)</f>
        <v>0</v>
      </c>
      <c r="N96" s="164">
        <v>2.4000000000000001E-4</v>
      </c>
      <c r="O96" s="164">
        <f>ROUND(E96*N96,5)</f>
        <v>9.6000000000000002E-4</v>
      </c>
      <c r="P96" s="164">
        <v>0</v>
      </c>
      <c r="Q96" s="164">
        <f>ROUND(E96*P96,5)</f>
        <v>0</v>
      </c>
      <c r="R96" s="164"/>
      <c r="S96" s="164"/>
      <c r="T96" s="165">
        <v>0.28699999999999998</v>
      </c>
      <c r="U96" s="164">
        <f>ROUND(E96*T96,2)</f>
        <v>1.1499999999999999</v>
      </c>
      <c r="V96" s="154"/>
      <c r="W96" s="154"/>
      <c r="X96" s="154"/>
      <c r="Y96" s="154"/>
      <c r="Z96" s="154"/>
      <c r="AA96" s="154"/>
      <c r="AB96" s="154"/>
      <c r="AC96" s="154"/>
      <c r="AD96" s="154"/>
      <c r="AE96" s="154" t="s">
        <v>151</v>
      </c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1" x14ac:dyDescent="0.2">
      <c r="A97" s="155">
        <v>79</v>
      </c>
      <c r="B97" s="161" t="s">
        <v>937</v>
      </c>
      <c r="C97" s="196" t="s">
        <v>938</v>
      </c>
      <c r="D97" s="163" t="s">
        <v>154</v>
      </c>
      <c r="E97" s="170">
        <v>444</v>
      </c>
      <c r="F97" s="173"/>
      <c r="G97" s="174">
        <f>ROUND(E97*F97,2)</f>
        <v>0</v>
      </c>
      <c r="H97" s="173"/>
      <c r="I97" s="174">
        <f>ROUND(E97*H97,2)</f>
        <v>0</v>
      </c>
      <c r="J97" s="173"/>
      <c r="K97" s="174">
        <f>ROUND(E97*J97,2)</f>
        <v>0</v>
      </c>
      <c r="L97" s="174">
        <v>21</v>
      </c>
      <c r="M97" s="174">
        <f>G97*(1+L97/100)</f>
        <v>0</v>
      </c>
      <c r="N97" s="164">
        <v>6.9999999999999994E-5</v>
      </c>
      <c r="O97" s="164">
        <f>ROUND(E97*N97,5)</f>
        <v>3.108E-2</v>
      </c>
      <c r="P97" s="164">
        <v>0</v>
      </c>
      <c r="Q97" s="164">
        <f>ROUND(E97*P97,5)</f>
        <v>0</v>
      </c>
      <c r="R97" s="164"/>
      <c r="S97" s="164"/>
      <c r="T97" s="165">
        <v>8.6999999999999994E-2</v>
      </c>
      <c r="U97" s="164">
        <f>ROUND(E97*T97,2)</f>
        <v>38.630000000000003</v>
      </c>
      <c r="V97" s="154"/>
      <c r="W97" s="154"/>
      <c r="X97" s="154"/>
      <c r="Y97" s="154"/>
      <c r="Z97" s="154"/>
      <c r="AA97" s="154"/>
      <c r="AB97" s="154"/>
      <c r="AC97" s="154"/>
      <c r="AD97" s="154"/>
      <c r="AE97" s="154" t="s">
        <v>151</v>
      </c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outlineLevel="1" x14ac:dyDescent="0.2">
      <c r="A98" s="155">
        <v>80</v>
      </c>
      <c r="B98" s="161" t="s">
        <v>939</v>
      </c>
      <c r="C98" s="196" t="s">
        <v>940</v>
      </c>
      <c r="D98" s="163" t="s">
        <v>154</v>
      </c>
      <c r="E98" s="170">
        <v>16</v>
      </c>
      <c r="F98" s="173"/>
      <c r="G98" s="174">
        <f>ROUND(E98*F98,2)</f>
        <v>0</v>
      </c>
      <c r="H98" s="173"/>
      <c r="I98" s="174">
        <f>ROUND(E98*H98,2)</f>
        <v>0</v>
      </c>
      <c r="J98" s="173"/>
      <c r="K98" s="174">
        <f>ROUND(E98*J98,2)</f>
        <v>0</v>
      </c>
      <c r="L98" s="174">
        <v>21</v>
      </c>
      <c r="M98" s="174">
        <f>G98*(1+L98/100)</f>
        <v>0</v>
      </c>
      <c r="N98" s="164">
        <v>9.0000000000000006E-5</v>
      </c>
      <c r="O98" s="164">
        <f>ROUND(E98*N98,5)</f>
        <v>1.4400000000000001E-3</v>
      </c>
      <c r="P98" s="164">
        <v>0</v>
      </c>
      <c r="Q98" s="164">
        <f>ROUND(E98*P98,5)</f>
        <v>0</v>
      </c>
      <c r="R98" s="164"/>
      <c r="S98" s="164"/>
      <c r="T98" s="165">
        <v>0.10299999999999999</v>
      </c>
      <c r="U98" s="164">
        <f>ROUND(E98*T98,2)</f>
        <v>1.65</v>
      </c>
      <c r="V98" s="154"/>
      <c r="W98" s="154"/>
      <c r="X98" s="154"/>
      <c r="Y98" s="154"/>
      <c r="Z98" s="154"/>
      <c r="AA98" s="154"/>
      <c r="AB98" s="154"/>
      <c r="AC98" s="154"/>
      <c r="AD98" s="154"/>
      <c r="AE98" s="154" t="s">
        <v>151</v>
      </c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x14ac:dyDescent="0.2">
      <c r="A99" s="156" t="s">
        <v>146</v>
      </c>
      <c r="B99" s="162" t="s">
        <v>113</v>
      </c>
      <c r="C99" s="198" t="s">
        <v>114</v>
      </c>
      <c r="D99" s="167"/>
      <c r="E99" s="172"/>
      <c r="F99" s="175"/>
      <c r="G99" s="175">
        <f>SUMIF(AE100:AE102,"&lt;&gt;NOR",G100:G102)</f>
        <v>0</v>
      </c>
      <c r="H99" s="175"/>
      <c r="I99" s="175">
        <f>SUM(I100:I102)</f>
        <v>0</v>
      </c>
      <c r="J99" s="175"/>
      <c r="K99" s="175">
        <f>SUM(K100:K102)</f>
        <v>0</v>
      </c>
      <c r="L99" s="175"/>
      <c r="M99" s="175">
        <f>SUM(M100:M102)</f>
        <v>0</v>
      </c>
      <c r="N99" s="168"/>
      <c r="O99" s="168">
        <f>SUM(O100:O102)</f>
        <v>0</v>
      </c>
      <c r="P99" s="168"/>
      <c r="Q99" s="168">
        <f>SUM(Q100:Q102)</f>
        <v>0</v>
      </c>
      <c r="R99" s="168"/>
      <c r="S99" s="168"/>
      <c r="T99" s="169"/>
      <c r="U99" s="168">
        <f>SUM(U100:U102)</f>
        <v>0</v>
      </c>
      <c r="AE99" t="s">
        <v>147</v>
      </c>
    </row>
    <row r="100" spans="1:60" ht="22.5" outlineLevel="1" x14ac:dyDescent="0.2">
      <c r="A100" s="155">
        <v>81</v>
      </c>
      <c r="B100" s="161" t="s">
        <v>610</v>
      </c>
      <c r="C100" s="196" t="s">
        <v>941</v>
      </c>
      <c r="D100" s="163" t="s">
        <v>713</v>
      </c>
      <c r="E100" s="170">
        <v>30</v>
      </c>
      <c r="F100" s="173"/>
      <c r="G100" s="174">
        <f>ROUND(E100*F100,2)</f>
        <v>0</v>
      </c>
      <c r="H100" s="173"/>
      <c r="I100" s="174">
        <f>ROUND(E100*H100,2)</f>
        <v>0</v>
      </c>
      <c r="J100" s="173"/>
      <c r="K100" s="174">
        <f>ROUND(E100*J100,2)</f>
        <v>0</v>
      </c>
      <c r="L100" s="174">
        <v>21</v>
      </c>
      <c r="M100" s="174">
        <f>G100*(1+L100/100)</f>
        <v>0</v>
      </c>
      <c r="N100" s="164">
        <v>0</v>
      </c>
      <c r="O100" s="164">
        <f>ROUND(E100*N100,5)</f>
        <v>0</v>
      </c>
      <c r="P100" s="164">
        <v>0</v>
      </c>
      <c r="Q100" s="164">
        <f>ROUND(E100*P100,5)</f>
        <v>0</v>
      </c>
      <c r="R100" s="164"/>
      <c r="S100" s="164"/>
      <c r="T100" s="165">
        <v>0</v>
      </c>
      <c r="U100" s="164">
        <f>ROUND(E100*T100,2)</f>
        <v>0</v>
      </c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 t="s">
        <v>151</v>
      </c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outlineLevel="1" x14ac:dyDescent="0.2">
      <c r="A101" s="155">
        <v>82</v>
      </c>
      <c r="B101" s="161" t="s">
        <v>610</v>
      </c>
      <c r="C101" s="196" t="s">
        <v>942</v>
      </c>
      <c r="D101" s="163" t="s">
        <v>715</v>
      </c>
      <c r="E101" s="170">
        <v>1</v>
      </c>
      <c r="F101" s="173"/>
      <c r="G101" s="174">
        <f>ROUND(E101*F101,2)</f>
        <v>0</v>
      </c>
      <c r="H101" s="173"/>
      <c r="I101" s="174">
        <f>ROUND(E101*H101,2)</f>
        <v>0</v>
      </c>
      <c r="J101" s="173"/>
      <c r="K101" s="174">
        <f>ROUND(E101*J101,2)</f>
        <v>0</v>
      </c>
      <c r="L101" s="174">
        <v>21</v>
      </c>
      <c r="M101" s="174">
        <f>G101*(1+L101/100)</f>
        <v>0</v>
      </c>
      <c r="N101" s="164">
        <v>0</v>
      </c>
      <c r="O101" s="164">
        <f>ROUND(E101*N101,5)</f>
        <v>0</v>
      </c>
      <c r="P101" s="164">
        <v>0</v>
      </c>
      <c r="Q101" s="164">
        <f>ROUND(E101*P101,5)</f>
        <v>0</v>
      </c>
      <c r="R101" s="164"/>
      <c r="S101" s="164"/>
      <c r="T101" s="165">
        <v>0</v>
      </c>
      <c r="U101" s="164">
        <f>ROUND(E101*T101,2)</f>
        <v>0</v>
      </c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 t="s">
        <v>684</v>
      </c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outlineLevel="1" x14ac:dyDescent="0.2">
      <c r="A102" s="155">
        <v>83</v>
      </c>
      <c r="B102" s="161" t="s">
        <v>610</v>
      </c>
      <c r="C102" s="196" t="s">
        <v>943</v>
      </c>
      <c r="D102" s="163" t="s">
        <v>713</v>
      </c>
      <c r="E102" s="170">
        <v>10</v>
      </c>
      <c r="F102" s="173"/>
      <c r="G102" s="174">
        <f>ROUND(E102*F102,2)</f>
        <v>0</v>
      </c>
      <c r="H102" s="173"/>
      <c r="I102" s="174">
        <f>ROUND(E102*H102,2)</f>
        <v>0</v>
      </c>
      <c r="J102" s="173"/>
      <c r="K102" s="174">
        <f>ROUND(E102*J102,2)</f>
        <v>0</v>
      </c>
      <c r="L102" s="174">
        <v>21</v>
      </c>
      <c r="M102" s="174">
        <f>G102*(1+L102/100)</f>
        <v>0</v>
      </c>
      <c r="N102" s="164">
        <v>0</v>
      </c>
      <c r="O102" s="164">
        <f>ROUND(E102*N102,5)</f>
        <v>0</v>
      </c>
      <c r="P102" s="164">
        <v>0</v>
      </c>
      <c r="Q102" s="164">
        <f>ROUND(E102*P102,5)</f>
        <v>0</v>
      </c>
      <c r="R102" s="164"/>
      <c r="S102" s="164"/>
      <c r="T102" s="165">
        <v>0</v>
      </c>
      <c r="U102" s="164">
        <f>ROUND(E102*T102,2)</f>
        <v>0</v>
      </c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 t="s">
        <v>684</v>
      </c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x14ac:dyDescent="0.2">
      <c r="A103" s="156" t="s">
        <v>146</v>
      </c>
      <c r="B103" s="162" t="s">
        <v>120</v>
      </c>
      <c r="C103" s="198" t="s">
        <v>27</v>
      </c>
      <c r="D103" s="167"/>
      <c r="E103" s="172"/>
      <c r="F103" s="175"/>
      <c r="G103" s="175">
        <f>SUMIF(AE104:AE111,"&lt;&gt;NOR",G104:G111)</f>
        <v>0</v>
      </c>
      <c r="H103" s="175"/>
      <c r="I103" s="175">
        <f>SUM(I104:I111)</f>
        <v>0</v>
      </c>
      <c r="J103" s="175"/>
      <c r="K103" s="175">
        <f>SUM(K104:K111)</f>
        <v>0</v>
      </c>
      <c r="L103" s="175"/>
      <c r="M103" s="175">
        <f>SUM(M104:M111)</f>
        <v>0</v>
      </c>
      <c r="N103" s="168"/>
      <c r="O103" s="168">
        <f>SUM(O104:O111)</f>
        <v>0</v>
      </c>
      <c r="P103" s="168"/>
      <c r="Q103" s="168">
        <f>SUM(Q104:Q111)</f>
        <v>0</v>
      </c>
      <c r="R103" s="168"/>
      <c r="S103" s="168"/>
      <c r="T103" s="169"/>
      <c r="U103" s="168">
        <f>SUM(U104:U111)</f>
        <v>0</v>
      </c>
      <c r="AE103" t="s">
        <v>147</v>
      </c>
    </row>
    <row r="104" spans="1:60" outlineLevel="1" x14ac:dyDescent="0.2">
      <c r="A104" s="155">
        <v>84</v>
      </c>
      <c r="B104" s="161" t="s">
        <v>610</v>
      </c>
      <c r="C104" s="196" t="s">
        <v>944</v>
      </c>
      <c r="D104" s="163" t="s">
        <v>715</v>
      </c>
      <c r="E104" s="170">
        <v>1</v>
      </c>
      <c r="F104" s="173"/>
      <c r="G104" s="174">
        <f t="shared" ref="G104:G111" si="35">ROUND(E104*F104,2)</f>
        <v>0</v>
      </c>
      <c r="H104" s="173"/>
      <c r="I104" s="174">
        <f t="shared" ref="I104:I111" si="36">ROUND(E104*H104,2)</f>
        <v>0</v>
      </c>
      <c r="J104" s="173"/>
      <c r="K104" s="174">
        <f t="shared" ref="K104:K111" si="37">ROUND(E104*J104,2)</f>
        <v>0</v>
      </c>
      <c r="L104" s="174">
        <v>21</v>
      </c>
      <c r="M104" s="174">
        <f t="shared" ref="M104:M111" si="38">G104*(1+L104/100)</f>
        <v>0</v>
      </c>
      <c r="N104" s="164">
        <v>0</v>
      </c>
      <c r="O104" s="164">
        <f t="shared" ref="O104:O111" si="39">ROUND(E104*N104,5)</f>
        <v>0</v>
      </c>
      <c r="P104" s="164">
        <v>0</v>
      </c>
      <c r="Q104" s="164">
        <f t="shared" ref="Q104:Q111" si="40">ROUND(E104*P104,5)</f>
        <v>0</v>
      </c>
      <c r="R104" s="164"/>
      <c r="S104" s="164"/>
      <c r="T104" s="165">
        <v>0</v>
      </c>
      <c r="U104" s="164">
        <f t="shared" ref="U104:U111" si="41">ROUND(E104*T104,2)</f>
        <v>0</v>
      </c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 t="s">
        <v>151</v>
      </c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0" outlineLevel="1" x14ac:dyDescent="0.2">
      <c r="A105" s="155">
        <v>85</v>
      </c>
      <c r="B105" s="161" t="s">
        <v>610</v>
      </c>
      <c r="C105" s="196" t="s">
        <v>945</v>
      </c>
      <c r="D105" s="163" t="s">
        <v>715</v>
      </c>
      <c r="E105" s="170">
        <v>1</v>
      </c>
      <c r="F105" s="173"/>
      <c r="G105" s="174">
        <f t="shared" si="35"/>
        <v>0</v>
      </c>
      <c r="H105" s="173"/>
      <c r="I105" s="174">
        <f t="shared" si="36"/>
        <v>0</v>
      </c>
      <c r="J105" s="173"/>
      <c r="K105" s="174">
        <f t="shared" si="37"/>
        <v>0</v>
      </c>
      <c r="L105" s="174">
        <v>21</v>
      </c>
      <c r="M105" s="174">
        <f t="shared" si="38"/>
        <v>0</v>
      </c>
      <c r="N105" s="164">
        <v>0</v>
      </c>
      <c r="O105" s="164">
        <f t="shared" si="39"/>
        <v>0</v>
      </c>
      <c r="P105" s="164">
        <v>0</v>
      </c>
      <c r="Q105" s="164">
        <f t="shared" si="40"/>
        <v>0</v>
      </c>
      <c r="R105" s="164"/>
      <c r="S105" s="164"/>
      <c r="T105" s="165">
        <v>0</v>
      </c>
      <c r="U105" s="164">
        <f t="shared" si="41"/>
        <v>0</v>
      </c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 t="s">
        <v>151</v>
      </c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outlineLevel="1" x14ac:dyDescent="0.2">
      <c r="A106" s="155">
        <v>86</v>
      </c>
      <c r="B106" s="161" t="s">
        <v>610</v>
      </c>
      <c r="C106" s="196" t="s">
        <v>946</v>
      </c>
      <c r="D106" s="163" t="s">
        <v>713</v>
      </c>
      <c r="E106" s="170">
        <v>8</v>
      </c>
      <c r="F106" s="173"/>
      <c r="G106" s="174">
        <f t="shared" si="35"/>
        <v>0</v>
      </c>
      <c r="H106" s="173"/>
      <c r="I106" s="174">
        <f t="shared" si="36"/>
        <v>0</v>
      </c>
      <c r="J106" s="173"/>
      <c r="K106" s="174">
        <f t="shared" si="37"/>
        <v>0</v>
      </c>
      <c r="L106" s="174">
        <v>21</v>
      </c>
      <c r="M106" s="174">
        <f t="shared" si="38"/>
        <v>0</v>
      </c>
      <c r="N106" s="164">
        <v>0</v>
      </c>
      <c r="O106" s="164">
        <f t="shared" si="39"/>
        <v>0</v>
      </c>
      <c r="P106" s="164">
        <v>0</v>
      </c>
      <c r="Q106" s="164">
        <f t="shared" si="40"/>
        <v>0</v>
      </c>
      <c r="R106" s="164"/>
      <c r="S106" s="164"/>
      <c r="T106" s="165">
        <v>0</v>
      </c>
      <c r="U106" s="164">
        <f t="shared" si="41"/>
        <v>0</v>
      </c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 t="s">
        <v>151</v>
      </c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1" x14ac:dyDescent="0.2">
      <c r="A107" s="155">
        <v>87</v>
      </c>
      <c r="B107" s="161" t="s">
        <v>610</v>
      </c>
      <c r="C107" s="196" t="s">
        <v>947</v>
      </c>
      <c r="D107" s="163" t="s">
        <v>713</v>
      </c>
      <c r="E107" s="170">
        <v>16</v>
      </c>
      <c r="F107" s="173"/>
      <c r="G107" s="174">
        <f t="shared" si="35"/>
        <v>0</v>
      </c>
      <c r="H107" s="173"/>
      <c r="I107" s="174">
        <f t="shared" si="36"/>
        <v>0</v>
      </c>
      <c r="J107" s="173"/>
      <c r="K107" s="174">
        <f t="shared" si="37"/>
        <v>0</v>
      </c>
      <c r="L107" s="174">
        <v>21</v>
      </c>
      <c r="M107" s="174">
        <f t="shared" si="38"/>
        <v>0</v>
      </c>
      <c r="N107" s="164">
        <v>0</v>
      </c>
      <c r="O107" s="164">
        <f t="shared" si="39"/>
        <v>0</v>
      </c>
      <c r="P107" s="164">
        <v>0</v>
      </c>
      <c r="Q107" s="164">
        <f t="shared" si="40"/>
        <v>0</v>
      </c>
      <c r="R107" s="164"/>
      <c r="S107" s="164"/>
      <c r="T107" s="165">
        <v>0</v>
      </c>
      <c r="U107" s="164">
        <f t="shared" si="41"/>
        <v>0</v>
      </c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 t="s">
        <v>151</v>
      </c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outlineLevel="1" x14ac:dyDescent="0.2">
      <c r="A108" s="155">
        <v>88</v>
      </c>
      <c r="B108" s="161" t="s">
        <v>610</v>
      </c>
      <c r="C108" s="196" t="s">
        <v>948</v>
      </c>
      <c r="D108" s="163" t="s">
        <v>713</v>
      </c>
      <c r="E108" s="170">
        <v>12</v>
      </c>
      <c r="F108" s="173"/>
      <c r="G108" s="174">
        <f t="shared" si="35"/>
        <v>0</v>
      </c>
      <c r="H108" s="173"/>
      <c r="I108" s="174">
        <f t="shared" si="36"/>
        <v>0</v>
      </c>
      <c r="J108" s="173"/>
      <c r="K108" s="174">
        <f t="shared" si="37"/>
        <v>0</v>
      </c>
      <c r="L108" s="174">
        <v>21</v>
      </c>
      <c r="M108" s="174">
        <f t="shared" si="38"/>
        <v>0</v>
      </c>
      <c r="N108" s="164">
        <v>0</v>
      </c>
      <c r="O108" s="164">
        <f t="shared" si="39"/>
        <v>0</v>
      </c>
      <c r="P108" s="164">
        <v>0</v>
      </c>
      <c r="Q108" s="164">
        <f t="shared" si="40"/>
        <v>0</v>
      </c>
      <c r="R108" s="164"/>
      <c r="S108" s="164"/>
      <c r="T108" s="165">
        <v>0</v>
      </c>
      <c r="U108" s="164">
        <f t="shared" si="41"/>
        <v>0</v>
      </c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 t="s">
        <v>151</v>
      </c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ht="22.5" outlineLevel="1" x14ac:dyDescent="0.2">
      <c r="A109" s="155">
        <v>89</v>
      </c>
      <c r="B109" s="161" t="s">
        <v>610</v>
      </c>
      <c r="C109" s="196" t="s">
        <v>949</v>
      </c>
      <c r="D109" s="163" t="s">
        <v>713</v>
      </c>
      <c r="E109" s="170">
        <v>72</v>
      </c>
      <c r="F109" s="173"/>
      <c r="G109" s="174">
        <f t="shared" si="35"/>
        <v>0</v>
      </c>
      <c r="H109" s="173"/>
      <c r="I109" s="174">
        <f t="shared" si="36"/>
        <v>0</v>
      </c>
      <c r="J109" s="173"/>
      <c r="K109" s="174">
        <f t="shared" si="37"/>
        <v>0</v>
      </c>
      <c r="L109" s="174">
        <v>21</v>
      </c>
      <c r="M109" s="174">
        <f t="shared" si="38"/>
        <v>0</v>
      </c>
      <c r="N109" s="164">
        <v>0</v>
      </c>
      <c r="O109" s="164">
        <f t="shared" si="39"/>
        <v>0</v>
      </c>
      <c r="P109" s="164">
        <v>0</v>
      </c>
      <c r="Q109" s="164">
        <f t="shared" si="40"/>
        <v>0</v>
      </c>
      <c r="R109" s="164"/>
      <c r="S109" s="164"/>
      <c r="T109" s="165">
        <v>0</v>
      </c>
      <c r="U109" s="164">
        <f t="shared" si="41"/>
        <v>0</v>
      </c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 t="s">
        <v>151</v>
      </c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outlineLevel="1" x14ac:dyDescent="0.2">
      <c r="A110" s="155">
        <v>90</v>
      </c>
      <c r="B110" s="161" t="s">
        <v>610</v>
      </c>
      <c r="C110" s="196" t="s">
        <v>950</v>
      </c>
      <c r="D110" s="163" t="s">
        <v>713</v>
      </c>
      <c r="E110" s="170">
        <v>16</v>
      </c>
      <c r="F110" s="173"/>
      <c r="G110" s="174">
        <f t="shared" si="35"/>
        <v>0</v>
      </c>
      <c r="H110" s="173"/>
      <c r="I110" s="174">
        <f t="shared" si="36"/>
        <v>0</v>
      </c>
      <c r="J110" s="173"/>
      <c r="K110" s="174">
        <f t="shared" si="37"/>
        <v>0</v>
      </c>
      <c r="L110" s="174">
        <v>21</v>
      </c>
      <c r="M110" s="174">
        <f t="shared" si="38"/>
        <v>0</v>
      </c>
      <c r="N110" s="164">
        <v>0</v>
      </c>
      <c r="O110" s="164">
        <f t="shared" si="39"/>
        <v>0</v>
      </c>
      <c r="P110" s="164">
        <v>0</v>
      </c>
      <c r="Q110" s="164">
        <f t="shared" si="40"/>
        <v>0</v>
      </c>
      <c r="R110" s="164"/>
      <c r="S110" s="164"/>
      <c r="T110" s="165">
        <v>0</v>
      </c>
      <c r="U110" s="164">
        <f t="shared" si="41"/>
        <v>0</v>
      </c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 t="s">
        <v>151</v>
      </c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outlineLevel="1" x14ac:dyDescent="0.2">
      <c r="A111" s="155">
        <v>91</v>
      </c>
      <c r="B111" s="161" t="s">
        <v>610</v>
      </c>
      <c r="C111" s="196" t="s">
        <v>951</v>
      </c>
      <c r="D111" s="163" t="s">
        <v>715</v>
      </c>
      <c r="E111" s="170">
        <v>1</v>
      </c>
      <c r="F111" s="173"/>
      <c r="G111" s="174">
        <f t="shared" si="35"/>
        <v>0</v>
      </c>
      <c r="H111" s="173"/>
      <c r="I111" s="174">
        <f t="shared" si="36"/>
        <v>0</v>
      </c>
      <c r="J111" s="173"/>
      <c r="K111" s="174">
        <f t="shared" si="37"/>
        <v>0</v>
      </c>
      <c r="L111" s="174">
        <v>21</v>
      </c>
      <c r="M111" s="174">
        <f t="shared" si="38"/>
        <v>0</v>
      </c>
      <c r="N111" s="164">
        <v>0</v>
      </c>
      <c r="O111" s="164">
        <f t="shared" si="39"/>
        <v>0</v>
      </c>
      <c r="P111" s="164">
        <v>0</v>
      </c>
      <c r="Q111" s="164">
        <f t="shared" si="40"/>
        <v>0</v>
      </c>
      <c r="R111" s="164"/>
      <c r="S111" s="164"/>
      <c r="T111" s="165">
        <v>0</v>
      </c>
      <c r="U111" s="164">
        <f t="shared" si="41"/>
        <v>0</v>
      </c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 t="s">
        <v>151</v>
      </c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x14ac:dyDescent="0.2">
      <c r="A112" s="156" t="s">
        <v>146</v>
      </c>
      <c r="B112" s="162" t="s">
        <v>119</v>
      </c>
      <c r="C112" s="198" t="s">
        <v>26</v>
      </c>
      <c r="D112" s="167"/>
      <c r="E112" s="172"/>
      <c r="F112" s="175"/>
      <c r="G112" s="175">
        <f>SUMIF(AE113:AE115,"&lt;&gt;NOR",G113:G115)</f>
        <v>0</v>
      </c>
      <c r="H112" s="175"/>
      <c r="I112" s="175">
        <f>SUM(I113:I115)</f>
        <v>0</v>
      </c>
      <c r="J112" s="175"/>
      <c r="K112" s="175">
        <f>SUM(K113:K115)</f>
        <v>0</v>
      </c>
      <c r="L112" s="175"/>
      <c r="M112" s="175">
        <f>SUM(M113:M115)</f>
        <v>0</v>
      </c>
      <c r="N112" s="168"/>
      <c r="O112" s="168">
        <f>SUM(O113:O115)</f>
        <v>0</v>
      </c>
      <c r="P112" s="168"/>
      <c r="Q112" s="168">
        <f>SUM(Q113:Q115)</f>
        <v>0</v>
      </c>
      <c r="R112" s="168"/>
      <c r="S112" s="168"/>
      <c r="T112" s="169"/>
      <c r="U112" s="168">
        <f>SUM(U113:U115)</f>
        <v>0</v>
      </c>
      <c r="AE112" t="s">
        <v>147</v>
      </c>
    </row>
    <row r="113" spans="1:60" outlineLevel="1" x14ac:dyDescent="0.2">
      <c r="A113" s="155">
        <v>92</v>
      </c>
      <c r="B113" s="161" t="s">
        <v>952</v>
      </c>
      <c r="C113" s="196" t="s">
        <v>720</v>
      </c>
      <c r="D113" s="163" t="s">
        <v>715</v>
      </c>
      <c r="E113" s="170">
        <v>1</v>
      </c>
      <c r="F113" s="173"/>
      <c r="G113" s="174">
        <f>ROUND(E113*F113,2)</f>
        <v>0</v>
      </c>
      <c r="H113" s="173"/>
      <c r="I113" s="174">
        <f>ROUND(E113*H113,2)</f>
        <v>0</v>
      </c>
      <c r="J113" s="173"/>
      <c r="K113" s="174">
        <f>ROUND(E113*J113,2)</f>
        <v>0</v>
      </c>
      <c r="L113" s="174">
        <v>21</v>
      </c>
      <c r="M113" s="174">
        <f>G113*(1+L113/100)</f>
        <v>0</v>
      </c>
      <c r="N113" s="164">
        <v>0</v>
      </c>
      <c r="O113" s="164">
        <f>ROUND(E113*N113,5)</f>
        <v>0</v>
      </c>
      <c r="P113" s="164">
        <v>0</v>
      </c>
      <c r="Q113" s="164">
        <f>ROUND(E113*P113,5)</f>
        <v>0</v>
      </c>
      <c r="R113" s="164"/>
      <c r="S113" s="164"/>
      <c r="T113" s="165">
        <v>0</v>
      </c>
      <c r="U113" s="164">
        <f>ROUND(E113*T113,2)</f>
        <v>0</v>
      </c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 t="s">
        <v>151</v>
      </c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ht="22.5" outlineLevel="1" x14ac:dyDescent="0.2">
      <c r="A114" s="155">
        <v>93</v>
      </c>
      <c r="B114" s="161" t="s">
        <v>610</v>
      </c>
      <c r="C114" s="196" t="s">
        <v>953</v>
      </c>
      <c r="D114" s="163" t="s">
        <v>713</v>
      </c>
      <c r="E114" s="170">
        <v>120</v>
      </c>
      <c r="F114" s="173"/>
      <c r="G114" s="174">
        <f>ROUND(E114*F114,2)</f>
        <v>0</v>
      </c>
      <c r="H114" s="173"/>
      <c r="I114" s="174">
        <f>ROUND(E114*H114,2)</f>
        <v>0</v>
      </c>
      <c r="J114" s="173"/>
      <c r="K114" s="174">
        <f>ROUND(E114*J114,2)</f>
        <v>0</v>
      </c>
      <c r="L114" s="174">
        <v>21</v>
      </c>
      <c r="M114" s="174">
        <f>G114*(1+L114/100)</f>
        <v>0</v>
      </c>
      <c r="N114" s="164">
        <v>0</v>
      </c>
      <c r="O114" s="164">
        <f>ROUND(E114*N114,5)</f>
        <v>0</v>
      </c>
      <c r="P114" s="164">
        <v>0</v>
      </c>
      <c r="Q114" s="164">
        <f>ROUND(E114*P114,5)</f>
        <v>0</v>
      </c>
      <c r="R114" s="164"/>
      <c r="S114" s="164"/>
      <c r="T114" s="165">
        <v>0</v>
      </c>
      <c r="U114" s="164">
        <f>ROUND(E114*T114,2)</f>
        <v>0</v>
      </c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 t="s">
        <v>151</v>
      </c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ht="22.5" outlineLevel="1" x14ac:dyDescent="0.2">
      <c r="A115" s="184">
        <v>94</v>
      </c>
      <c r="B115" s="185" t="s">
        <v>610</v>
      </c>
      <c r="C115" s="199" t="s">
        <v>954</v>
      </c>
      <c r="D115" s="186" t="s">
        <v>715</v>
      </c>
      <c r="E115" s="187">
        <v>1</v>
      </c>
      <c r="F115" s="188"/>
      <c r="G115" s="189">
        <f>ROUND(E115*F115,2)</f>
        <v>0</v>
      </c>
      <c r="H115" s="188"/>
      <c r="I115" s="189">
        <f>ROUND(E115*H115,2)</f>
        <v>0</v>
      </c>
      <c r="J115" s="188"/>
      <c r="K115" s="189">
        <f>ROUND(E115*J115,2)</f>
        <v>0</v>
      </c>
      <c r="L115" s="189">
        <v>21</v>
      </c>
      <c r="M115" s="189">
        <f>G115*(1+L115/100)</f>
        <v>0</v>
      </c>
      <c r="N115" s="190">
        <v>0</v>
      </c>
      <c r="O115" s="190">
        <f>ROUND(E115*N115,5)</f>
        <v>0</v>
      </c>
      <c r="P115" s="190">
        <v>0</v>
      </c>
      <c r="Q115" s="190">
        <f>ROUND(E115*P115,5)</f>
        <v>0</v>
      </c>
      <c r="R115" s="190"/>
      <c r="S115" s="190"/>
      <c r="T115" s="191">
        <v>0</v>
      </c>
      <c r="U115" s="190">
        <f>ROUND(E115*T115,2)</f>
        <v>0</v>
      </c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 t="s">
        <v>684</v>
      </c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x14ac:dyDescent="0.2">
      <c r="A116" s="205"/>
      <c r="B116" s="8" t="s">
        <v>550</v>
      </c>
      <c r="C116" s="200" t="s">
        <v>550</v>
      </c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AC116">
        <v>15</v>
      </c>
      <c r="AD116">
        <v>21</v>
      </c>
    </row>
    <row r="117" spans="1:60" x14ac:dyDescent="0.2">
      <c r="A117" s="216"/>
      <c r="B117" s="217">
        <v>26</v>
      </c>
      <c r="C117" s="218" t="s">
        <v>550</v>
      </c>
      <c r="D117" s="219"/>
      <c r="E117" s="219"/>
      <c r="F117" s="219"/>
      <c r="G117" s="220">
        <f>G8+G10+G12+G14+G23+G25+G37+G56+G82+G93+G95+G99+G103+G112</f>
        <v>0</v>
      </c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AC117">
        <f>SUMIF(L7:L115,AC116,G7:G115)</f>
        <v>0</v>
      </c>
      <c r="AD117">
        <f>SUMIF(L7:L115,AD116,G7:G115)</f>
        <v>0</v>
      </c>
      <c r="AE117" t="s">
        <v>551</v>
      </c>
    </row>
    <row r="118" spans="1:60" x14ac:dyDescent="0.2">
      <c r="A118" s="205"/>
      <c r="B118" s="8" t="s">
        <v>550</v>
      </c>
      <c r="C118" s="200" t="s">
        <v>550</v>
      </c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</row>
    <row r="119" spans="1:60" x14ac:dyDescent="0.2">
      <c r="A119" s="205"/>
      <c r="B119" s="8" t="s">
        <v>550</v>
      </c>
      <c r="C119" s="200" t="s">
        <v>550</v>
      </c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</row>
    <row r="120" spans="1:60" x14ac:dyDescent="0.2">
      <c r="A120" s="402"/>
      <c r="B120" s="402"/>
      <c r="C120" s="378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</row>
    <row r="121" spans="1:60" x14ac:dyDescent="0.2">
      <c r="A121" s="383"/>
      <c r="B121" s="384"/>
      <c r="C121" s="385"/>
      <c r="D121" s="384"/>
      <c r="E121" s="384"/>
      <c r="F121" s="384"/>
      <c r="G121" s="386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AE121" t="s">
        <v>552</v>
      </c>
    </row>
    <row r="122" spans="1:60" x14ac:dyDescent="0.2">
      <c r="A122" s="387"/>
      <c r="B122" s="388"/>
      <c r="C122" s="389"/>
      <c r="D122" s="388"/>
      <c r="E122" s="388"/>
      <c r="F122" s="388"/>
      <c r="G122" s="390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</row>
    <row r="123" spans="1:60" x14ac:dyDescent="0.2">
      <c r="A123" s="387"/>
      <c r="B123" s="388"/>
      <c r="C123" s="389"/>
      <c r="D123" s="388"/>
      <c r="E123" s="388"/>
      <c r="F123" s="388"/>
      <c r="G123" s="390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</row>
    <row r="124" spans="1:60" x14ac:dyDescent="0.2">
      <c r="A124" s="387"/>
      <c r="B124" s="388"/>
      <c r="C124" s="389"/>
      <c r="D124" s="388"/>
      <c r="E124" s="388"/>
      <c r="F124" s="388"/>
      <c r="G124" s="390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</row>
    <row r="125" spans="1:60" x14ac:dyDescent="0.2">
      <c r="A125" s="391"/>
      <c r="B125" s="392"/>
      <c r="C125" s="393"/>
      <c r="D125" s="392"/>
      <c r="E125" s="392"/>
      <c r="F125" s="392"/>
      <c r="G125" s="394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</row>
    <row r="126" spans="1:60" x14ac:dyDescent="0.2">
      <c r="A126" s="205"/>
      <c r="B126" s="8" t="s">
        <v>550</v>
      </c>
      <c r="C126" s="200" t="s">
        <v>550</v>
      </c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</row>
    <row r="127" spans="1:60" x14ac:dyDescent="0.2">
      <c r="C127" s="202"/>
      <c r="AE127" t="s">
        <v>553</v>
      </c>
    </row>
  </sheetData>
  <mergeCells count="6">
    <mergeCell ref="A121:G125"/>
    <mergeCell ref="A1:G1"/>
    <mergeCell ref="C2:G2"/>
    <mergeCell ref="C3:G3"/>
    <mergeCell ref="C4:G4"/>
    <mergeCell ref="A120:C120"/>
  </mergeCells>
  <pageMargins left="0.59055118110236204" right="0.39370078740157499" top="0.78740157499999996" bottom="0.78740157499999996" header="0.3" footer="0.3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66"/>
  </sheetPr>
  <dimension ref="A1:AZ57"/>
  <sheetViews>
    <sheetView showGridLines="0" topLeftCell="B24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2" customWidth="1"/>
    <col min="8" max="8" width="12.7109375" customWidth="1"/>
    <col min="9" max="9" width="12.7109375" style="2" customWidth="1"/>
    <col min="10" max="10" width="6.7109375" style="2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4" t="s">
        <v>36</v>
      </c>
      <c r="B1" s="328" t="s">
        <v>1433</v>
      </c>
      <c r="C1" s="329"/>
      <c r="D1" s="329"/>
      <c r="E1" s="329"/>
      <c r="F1" s="329"/>
      <c r="G1" s="329"/>
      <c r="H1" s="329"/>
      <c r="I1" s="329"/>
      <c r="J1" s="330"/>
    </row>
    <row r="2" spans="1:15" ht="23.25" customHeight="1" x14ac:dyDescent="0.2">
      <c r="A2" s="5"/>
      <c r="B2" s="82" t="s">
        <v>40</v>
      </c>
      <c r="C2" s="221"/>
      <c r="D2" s="83"/>
      <c r="E2" s="83" t="s">
        <v>955</v>
      </c>
      <c r="F2" s="222"/>
      <c r="G2" s="223"/>
      <c r="H2" s="222"/>
      <c r="I2" s="223"/>
      <c r="J2" s="224"/>
      <c r="O2" s="3"/>
    </row>
    <row r="3" spans="1:15" ht="23.25" hidden="1" customHeight="1" x14ac:dyDescent="0.2">
      <c r="A3" s="5"/>
      <c r="B3" s="84" t="s">
        <v>721</v>
      </c>
      <c r="C3" s="221"/>
      <c r="D3" s="85"/>
      <c r="E3" s="85"/>
      <c r="F3" s="225"/>
      <c r="G3" s="225"/>
      <c r="H3" s="221"/>
      <c r="I3" s="226"/>
      <c r="J3" s="227"/>
    </row>
    <row r="4" spans="1:15" ht="23.25" hidden="1" customHeight="1" x14ac:dyDescent="0.2">
      <c r="A4" s="5"/>
      <c r="B4" s="86" t="s">
        <v>43</v>
      </c>
      <c r="C4" s="87"/>
      <c r="D4" s="88"/>
      <c r="E4" s="88"/>
      <c r="F4" s="89"/>
      <c r="G4" s="90"/>
      <c r="H4" s="89"/>
      <c r="I4" s="90"/>
      <c r="J4" s="91"/>
    </row>
    <row r="5" spans="1:15" ht="24" customHeight="1" x14ac:dyDescent="0.2">
      <c r="A5" s="5"/>
      <c r="B5" s="48" t="s">
        <v>21</v>
      </c>
      <c r="C5" s="6"/>
      <c r="D5" s="92" t="s">
        <v>46</v>
      </c>
      <c r="E5" s="27"/>
      <c r="F5" s="27"/>
      <c r="G5" s="27"/>
      <c r="H5" s="29" t="s">
        <v>33</v>
      </c>
      <c r="I5" s="92" t="s">
        <v>49</v>
      </c>
      <c r="J5" s="12"/>
    </row>
    <row r="6" spans="1:15" ht="15.75" customHeight="1" x14ac:dyDescent="0.2">
      <c r="A6" s="5"/>
      <c r="B6" s="42"/>
      <c r="C6" s="27"/>
      <c r="D6" s="92" t="s">
        <v>47</v>
      </c>
      <c r="E6" s="27"/>
      <c r="F6" s="27"/>
      <c r="G6" s="27"/>
      <c r="H6" s="29" t="s">
        <v>34</v>
      </c>
      <c r="I6" s="92" t="s">
        <v>50</v>
      </c>
      <c r="J6" s="12"/>
    </row>
    <row r="7" spans="1:15" ht="15.75" customHeight="1" x14ac:dyDescent="0.2">
      <c r="A7" s="5"/>
      <c r="B7" s="43"/>
      <c r="C7" s="93" t="s">
        <v>722</v>
      </c>
      <c r="D7" s="81" t="s">
        <v>723</v>
      </c>
      <c r="E7" s="35"/>
      <c r="F7" s="35"/>
      <c r="G7" s="35"/>
      <c r="H7" s="37"/>
      <c r="I7" s="35"/>
      <c r="J7" s="52"/>
    </row>
    <row r="8" spans="1:15" ht="24" hidden="1" customHeight="1" x14ac:dyDescent="0.2">
      <c r="A8" s="5"/>
      <c r="B8" s="48" t="s">
        <v>19</v>
      </c>
      <c r="C8" s="6"/>
      <c r="D8" s="36"/>
      <c r="E8" s="6"/>
      <c r="F8" s="6"/>
      <c r="G8" s="46"/>
      <c r="H8" s="29" t="s">
        <v>33</v>
      </c>
      <c r="I8" s="34"/>
      <c r="J8" s="12"/>
    </row>
    <row r="9" spans="1:15" ht="15.75" hidden="1" customHeight="1" x14ac:dyDescent="0.2">
      <c r="A9" s="5"/>
      <c r="B9" s="5"/>
      <c r="C9" s="6"/>
      <c r="D9" s="36"/>
      <c r="E9" s="6"/>
      <c r="F9" s="6"/>
      <c r="G9" s="46"/>
      <c r="H9" s="29" t="s">
        <v>34</v>
      </c>
      <c r="I9" s="34"/>
      <c r="J9" s="12"/>
    </row>
    <row r="10" spans="1:15" ht="15.75" hidden="1" customHeight="1" x14ac:dyDescent="0.2">
      <c r="A10" s="5"/>
      <c r="B10" s="53"/>
      <c r="C10" s="28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5"/>
      <c r="B11" s="48" t="s">
        <v>18</v>
      </c>
      <c r="C11" s="6"/>
      <c r="D11" s="354"/>
      <c r="E11" s="354"/>
      <c r="F11" s="354"/>
      <c r="G11" s="354"/>
      <c r="H11" s="29" t="s">
        <v>33</v>
      </c>
      <c r="I11" s="209"/>
      <c r="J11" s="12"/>
    </row>
    <row r="12" spans="1:15" ht="15.75" customHeight="1" x14ac:dyDescent="0.2">
      <c r="A12" s="5"/>
      <c r="B12" s="42"/>
      <c r="C12" s="27"/>
      <c r="D12" s="345"/>
      <c r="E12" s="345"/>
      <c r="F12" s="345"/>
      <c r="G12" s="345"/>
      <c r="H12" s="29" t="s">
        <v>34</v>
      </c>
      <c r="I12" s="209"/>
      <c r="J12" s="12"/>
    </row>
    <row r="13" spans="1:15" ht="15.75" customHeight="1" x14ac:dyDescent="0.2">
      <c r="A13" s="5"/>
      <c r="B13" s="43"/>
      <c r="C13" s="94"/>
      <c r="D13" s="346"/>
      <c r="E13" s="346"/>
      <c r="F13" s="346"/>
      <c r="G13" s="346"/>
      <c r="H13" s="30"/>
      <c r="I13" s="35"/>
      <c r="J13" s="52"/>
    </row>
    <row r="14" spans="1:15" ht="24" hidden="1" customHeight="1" x14ac:dyDescent="0.2">
      <c r="A14" s="5"/>
      <c r="B14" s="67" t="s">
        <v>20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5"/>
      <c r="B15" s="53" t="s">
        <v>31</v>
      </c>
      <c r="C15" s="73"/>
      <c r="D15" s="54"/>
      <c r="E15" s="353"/>
      <c r="F15" s="353"/>
      <c r="G15" s="342"/>
      <c r="H15" s="342"/>
      <c r="I15" s="342" t="s">
        <v>28</v>
      </c>
      <c r="J15" s="343"/>
    </row>
    <row r="16" spans="1:15" ht="23.25" customHeight="1" x14ac:dyDescent="0.2">
      <c r="A16" s="142" t="s">
        <v>23</v>
      </c>
      <c r="B16" s="143" t="s">
        <v>23</v>
      </c>
      <c r="C16" s="228"/>
      <c r="D16" s="229"/>
      <c r="E16" s="403"/>
      <c r="F16" s="404"/>
      <c r="G16" s="403"/>
      <c r="H16" s="404"/>
      <c r="I16" s="403">
        <f>SUMIF(F50:F53,A16,I50:I53)+SUMIF(F50:F53,"PSU",I50:I53)</f>
        <v>0</v>
      </c>
      <c r="J16" s="338"/>
    </row>
    <row r="17" spans="1:10" ht="23.25" customHeight="1" x14ac:dyDescent="0.2">
      <c r="A17" s="142" t="s">
        <v>24</v>
      </c>
      <c r="B17" s="143" t="s">
        <v>24</v>
      </c>
      <c r="C17" s="228"/>
      <c r="D17" s="229"/>
      <c r="E17" s="403"/>
      <c r="F17" s="404"/>
      <c r="G17" s="403"/>
      <c r="H17" s="404"/>
      <c r="I17" s="403">
        <f>SUMIF(F50:F53,A17,I50:I53)</f>
        <v>0</v>
      </c>
      <c r="J17" s="338"/>
    </row>
    <row r="18" spans="1:10" ht="23.25" customHeight="1" x14ac:dyDescent="0.2">
      <c r="A18" s="142" t="s">
        <v>25</v>
      </c>
      <c r="B18" s="143" t="s">
        <v>25</v>
      </c>
      <c r="C18" s="228"/>
      <c r="D18" s="229"/>
      <c r="E18" s="403"/>
      <c r="F18" s="404"/>
      <c r="G18" s="403"/>
      <c r="H18" s="404"/>
      <c r="I18" s="403">
        <f>SUMIF(F50:F53,A18,I50:I53)</f>
        <v>0</v>
      </c>
      <c r="J18" s="338"/>
    </row>
    <row r="19" spans="1:10" ht="23.25" customHeight="1" x14ac:dyDescent="0.2">
      <c r="A19" s="142" t="s">
        <v>119</v>
      </c>
      <c r="B19" s="143" t="s">
        <v>26</v>
      </c>
      <c r="C19" s="228"/>
      <c r="D19" s="229"/>
      <c r="E19" s="403"/>
      <c r="F19" s="404"/>
      <c r="G19" s="403"/>
      <c r="H19" s="404"/>
      <c r="I19" s="403">
        <f>SUMIF(F50:F53,A19,I50:I53)</f>
        <v>0</v>
      </c>
      <c r="J19" s="338"/>
    </row>
    <row r="20" spans="1:10" ht="23.25" customHeight="1" x14ac:dyDescent="0.2">
      <c r="A20" s="142" t="s">
        <v>120</v>
      </c>
      <c r="B20" s="143" t="s">
        <v>27</v>
      </c>
      <c r="C20" s="228"/>
      <c r="D20" s="229"/>
      <c r="E20" s="403"/>
      <c r="F20" s="404"/>
      <c r="G20" s="403"/>
      <c r="H20" s="404"/>
      <c r="I20" s="403">
        <f>SUMIF(F50:F53,A20,I50:I53)</f>
        <v>0</v>
      </c>
      <c r="J20" s="338"/>
    </row>
    <row r="21" spans="1:10" ht="23.25" customHeight="1" x14ac:dyDescent="0.2">
      <c r="A21" s="5"/>
      <c r="B21" s="75" t="s">
        <v>28</v>
      </c>
      <c r="C21" s="230"/>
      <c r="D21" s="231"/>
      <c r="E21" s="405"/>
      <c r="F21" s="406"/>
      <c r="G21" s="405"/>
      <c r="H21" s="406"/>
      <c r="I21" s="405">
        <f>SUM(I16:J20)</f>
        <v>0</v>
      </c>
      <c r="J21" s="372"/>
    </row>
    <row r="22" spans="1:10" ht="33" customHeight="1" x14ac:dyDescent="0.2">
      <c r="A22" s="5"/>
      <c r="B22" s="66" t="s">
        <v>32</v>
      </c>
      <c r="C22" s="228"/>
      <c r="D22" s="229"/>
      <c r="E22" s="232"/>
      <c r="F22" s="233"/>
      <c r="G22" s="234"/>
      <c r="H22" s="234"/>
      <c r="I22" s="234"/>
      <c r="J22" s="63"/>
    </row>
    <row r="23" spans="1:10" ht="23.25" customHeight="1" x14ac:dyDescent="0.2">
      <c r="A23" s="5"/>
      <c r="B23" s="58" t="s">
        <v>11</v>
      </c>
      <c r="C23" s="228"/>
      <c r="D23" s="229"/>
      <c r="E23" s="235">
        <v>15</v>
      </c>
      <c r="F23" s="233" t="s">
        <v>0</v>
      </c>
      <c r="G23" s="408">
        <f>ZakladDPHSniVypocet</f>
        <v>0</v>
      </c>
      <c r="H23" s="409"/>
      <c r="I23" s="409"/>
      <c r="J23" s="63" t="str">
        <f t="shared" ref="J23:J28" si="0">Mena</f>
        <v>CZK</v>
      </c>
    </row>
    <row r="24" spans="1:10" ht="23.25" customHeight="1" x14ac:dyDescent="0.2">
      <c r="A24" s="5"/>
      <c r="B24" s="58" t="s">
        <v>12</v>
      </c>
      <c r="C24" s="228"/>
      <c r="D24" s="229"/>
      <c r="E24" s="235">
        <f>SazbaDPH1</f>
        <v>15</v>
      </c>
      <c r="F24" s="233" t="s">
        <v>0</v>
      </c>
      <c r="G24" s="410">
        <f>ZakladDPHSni*SazbaDPH1/100</f>
        <v>0</v>
      </c>
      <c r="H24" s="411"/>
      <c r="I24" s="411"/>
      <c r="J24" s="63" t="str">
        <f t="shared" si="0"/>
        <v>CZK</v>
      </c>
    </row>
    <row r="25" spans="1:10" ht="23.25" customHeight="1" x14ac:dyDescent="0.2">
      <c r="A25" s="5"/>
      <c r="B25" s="58" t="s">
        <v>13</v>
      </c>
      <c r="C25" s="228"/>
      <c r="D25" s="229"/>
      <c r="E25" s="235">
        <v>21</v>
      </c>
      <c r="F25" s="233" t="s">
        <v>0</v>
      </c>
      <c r="G25" s="408">
        <f>I21</f>
        <v>0</v>
      </c>
      <c r="H25" s="409"/>
      <c r="I25" s="409"/>
      <c r="J25" s="63" t="str">
        <f t="shared" si="0"/>
        <v>CZK</v>
      </c>
    </row>
    <row r="26" spans="1:10" ht="23.25" customHeight="1" x14ac:dyDescent="0.2">
      <c r="A26" s="5"/>
      <c r="B26" s="50" t="s">
        <v>14</v>
      </c>
      <c r="C26" s="23"/>
      <c r="D26" s="19"/>
      <c r="E26" s="44">
        <f>SazbaDPH2</f>
        <v>21</v>
      </c>
      <c r="F26" s="45" t="s">
        <v>0</v>
      </c>
      <c r="G26" s="331">
        <f>ZakladDPHZakl*SazbaDPH2/100</f>
        <v>0</v>
      </c>
      <c r="H26" s="332"/>
      <c r="I26" s="332"/>
      <c r="J26" s="57" t="str">
        <f t="shared" si="0"/>
        <v>CZK</v>
      </c>
    </row>
    <row r="27" spans="1:10" ht="23.25" customHeight="1" thickBot="1" x14ac:dyDescent="0.25">
      <c r="A27" s="5"/>
      <c r="B27" s="49" t="s">
        <v>4</v>
      </c>
      <c r="C27" s="21"/>
      <c r="D27" s="24"/>
      <c r="E27" s="21"/>
      <c r="F27" s="22"/>
      <c r="G27" s="333">
        <f>0</f>
        <v>0</v>
      </c>
      <c r="H27" s="333"/>
      <c r="I27" s="333"/>
      <c r="J27" s="64" t="str">
        <f t="shared" si="0"/>
        <v>CZK</v>
      </c>
    </row>
    <row r="28" spans="1:10" ht="27.75" hidden="1" customHeight="1" thickBot="1" x14ac:dyDescent="0.25">
      <c r="A28" s="5"/>
      <c r="B28" s="114" t="s">
        <v>22</v>
      </c>
      <c r="C28" s="115"/>
      <c r="D28" s="115"/>
      <c r="E28" s="116"/>
      <c r="F28" s="117"/>
      <c r="G28" s="341">
        <f>ZakladDPHSniVypocet+ZakladDPHZaklVypocet</f>
        <v>0</v>
      </c>
      <c r="H28" s="341"/>
      <c r="I28" s="341"/>
      <c r="J28" s="118" t="str">
        <f t="shared" si="0"/>
        <v>CZK</v>
      </c>
    </row>
    <row r="29" spans="1:10" ht="27.75" customHeight="1" thickBot="1" x14ac:dyDescent="0.25">
      <c r="A29" s="5"/>
      <c r="B29" s="114" t="s">
        <v>35</v>
      </c>
      <c r="C29" s="119"/>
      <c r="D29" s="119"/>
      <c r="E29" s="119"/>
      <c r="F29" s="119"/>
      <c r="G29" s="334">
        <f>ZakladDPHSni+DPHSni+ZakladDPHZakl+DPHZakl+Zaokrouhleni</f>
        <v>0</v>
      </c>
      <c r="H29" s="334"/>
      <c r="I29" s="334"/>
      <c r="J29" s="120" t="s">
        <v>52</v>
      </c>
    </row>
    <row r="30" spans="1:10" ht="12.75" customHeight="1" x14ac:dyDescent="0.2">
      <c r="A30" s="5"/>
      <c r="B30" s="5"/>
      <c r="C30" s="6"/>
      <c r="D30" s="6"/>
      <c r="E30" s="6"/>
      <c r="F30" s="6"/>
      <c r="G30" s="46"/>
      <c r="H30" s="6"/>
      <c r="I30" s="46"/>
      <c r="J30" s="13"/>
    </row>
    <row r="31" spans="1:10" ht="30" customHeight="1" x14ac:dyDescent="0.2">
      <c r="A31" s="5"/>
      <c r="B31" s="5"/>
      <c r="C31" s="6"/>
      <c r="D31" s="6"/>
      <c r="E31" s="6"/>
      <c r="F31" s="6"/>
      <c r="G31" s="46"/>
      <c r="H31" s="6"/>
      <c r="I31" s="46"/>
      <c r="J31" s="13"/>
    </row>
    <row r="32" spans="1:10" ht="18.75" customHeight="1" x14ac:dyDescent="0.2">
      <c r="A32" s="5"/>
      <c r="B32" s="25"/>
      <c r="C32" s="20" t="s">
        <v>10</v>
      </c>
      <c r="D32" s="40"/>
      <c r="E32" s="40"/>
      <c r="F32" s="20" t="s">
        <v>9</v>
      </c>
      <c r="G32" s="40"/>
      <c r="H32" s="41"/>
      <c r="I32" s="40"/>
      <c r="J32" s="13"/>
    </row>
    <row r="33" spans="1:52" ht="47.25" customHeight="1" x14ac:dyDescent="0.2">
      <c r="A33" s="5"/>
      <c r="B33" s="5"/>
      <c r="C33" s="6"/>
      <c r="D33" s="6"/>
      <c r="E33" s="6"/>
      <c r="F33" s="6"/>
      <c r="G33" s="46"/>
      <c r="H33" s="6"/>
      <c r="I33" s="46"/>
      <c r="J33" s="13"/>
    </row>
    <row r="34" spans="1:52" s="38" customFormat="1" ht="18.75" customHeight="1" x14ac:dyDescent="0.2">
      <c r="A34" s="31"/>
      <c r="B34" s="31"/>
      <c r="C34" s="32"/>
      <c r="D34" s="26"/>
      <c r="E34" s="26"/>
      <c r="F34" s="32"/>
      <c r="G34" s="33"/>
      <c r="H34" s="26"/>
      <c r="I34" s="33"/>
      <c r="J34" s="39"/>
    </row>
    <row r="35" spans="1:52" ht="12.75" customHeight="1" x14ac:dyDescent="0.2">
      <c r="A35" s="5"/>
      <c r="B35" s="5"/>
      <c r="C35" s="6"/>
      <c r="D35" s="367" t="s">
        <v>2</v>
      </c>
      <c r="E35" s="367"/>
      <c r="F35" s="6"/>
      <c r="G35" s="46"/>
      <c r="H35" s="14" t="s">
        <v>3</v>
      </c>
      <c r="I35" s="46"/>
      <c r="J35" s="13"/>
    </row>
    <row r="36" spans="1:52" ht="13.5" customHeight="1" thickBot="1" x14ac:dyDescent="0.25">
      <c r="A36" s="15"/>
      <c r="B36" s="15"/>
      <c r="C36" s="16"/>
      <c r="D36" s="16"/>
      <c r="E36" s="16"/>
      <c r="F36" s="16"/>
      <c r="G36" s="17"/>
      <c r="H36" s="16"/>
      <c r="I36" s="17"/>
      <c r="J36" s="18"/>
    </row>
    <row r="37" spans="1:52" ht="27" hidden="1" customHeight="1" x14ac:dyDescent="0.25">
      <c r="B37" s="78" t="s">
        <v>15</v>
      </c>
      <c r="C37" s="4"/>
      <c r="D37" s="4"/>
      <c r="E37" s="4"/>
      <c r="F37" s="106"/>
      <c r="G37" s="106"/>
      <c r="H37" s="106"/>
      <c r="I37" s="106"/>
      <c r="J37" s="4"/>
    </row>
    <row r="38" spans="1:52" ht="25.5" hidden="1" customHeight="1" x14ac:dyDescent="0.2">
      <c r="A38" s="98" t="s">
        <v>37</v>
      </c>
      <c r="B38" s="236" t="s">
        <v>16</v>
      </c>
      <c r="C38" s="101" t="s">
        <v>5</v>
      </c>
      <c r="D38" s="102"/>
      <c r="E38" s="102"/>
      <c r="F38" s="237" t="str">
        <f>B23</f>
        <v>Základ pro sníženou DPH</v>
      </c>
      <c r="G38" s="237" t="str">
        <f>B25</f>
        <v>Základ pro základní DPH</v>
      </c>
      <c r="H38" s="238" t="s">
        <v>17</v>
      </c>
      <c r="I38" s="238" t="s">
        <v>1</v>
      </c>
      <c r="J38" s="239" t="s">
        <v>0</v>
      </c>
    </row>
    <row r="39" spans="1:52" ht="25.5" hidden="1" customHeight="1" x14ac:dyDescent="0.2">
      <c r="A39" s="98">
        <v>1</v>
      </c>
      <c r="B39" s="240"/>
      <c r="C39" s="412"/>
      <c r="D39" s="413"/>
      <c r="E39" s="413"/>
      <c r="F39" s="241">
        <f>'[5] Pol'!AC61</f>
        <v>0</v>
      </c>
      <c r="G39" s="242">
        <f>'[5] Pol'!AD61</f>
        <v>0</v>
      </c>
      <c r="H39" s="243">
        <f>(F39*SazbaDPH1/100)+(G39*SazbaDPH2/100)</f>
        <v>0</v>
      </c>
      <c r="I39" s="243">
        <f>F39+G39+H39</f>
        <v>0</v>
      </c>
      <c r="J39" s="244" t="str">
        <f>IF(CenaCelkemVypocet=0,"",I39/CenaCelkemVypocet*100)</f>
        <v/>
      </c>
    </row>
    <row r="40" spans="1:52" ht="25.5" hidden="1" customHeight="1" x14ac:dyDescent="0.2">
      <c r="A40" s="98"/>
      <c r="B40" s="414" t="s">
        <v>51</v>
      </c>
      <c r="C40" s="415"/>
      <c r="D40" s="415"/>
      <c r="E40" s="416"/>
      <c r="F40" s="245">
        <f>SUMIF(A39:A39,"=1",F39:F39)</f>
        <v>0</v>
      </c>
      <c r="G40" s="246">
        <f>SUMIF(A39:A39,"=1",G39:G39)</f>
        <v>0</v>
      </c>
      <c r="H40" s="246">
        <f>SUMIF(A39:A39,"=1",H39:H39)</f>
        <v>0</v>
      </c>
      <c r="I40" s="246">
        <f>SUMIF(A39:A39,"=1",I39:I39)</f>
        <v>0</v>
      </c>
      <c r="J40" s="247">
        <f>SUMIF(A39:A39,"=1",J39:J39)</f>
        <v>0</v>
      </c>
    </row>
    <row r="42" spans="1:52" x14ac:dyDescent="0.2">
      <c r="B42" t="s">
        <v>724</v>
      </c>
    </row>
    <row r="43" spans="1:52" ht="38.25" x14ac:dyDescent="0.2">
      <c r="B43" s="407" t="s">
        <v>725</v>
      </c>
      <c r="C43" s="407"/>
      <c r="D43" s="407"/>
      <c r="E43" s="407"/>
      <c r="F43" s="407"/>
      <c r="G43" s="407"/>
      <c r="H43" s="407"/>
      <c r="I43" s="407"/>
      <c r="J43" s="407"/>
      <c r="AZ43" s="248" t="str">
        <f>B43</f>
        <v>V dokumentaci pro stavební povolení Nástavba základní školy v obci Bory, stavební část (ing. Necidová Mária) nejsou jednoznačně určené stavební konstrukce (Ytong nebo sádrokarton), skladby a tloušťky vodorovných konstrukcí (podlahy a stropy) a umístění a rozměry ocelových nosných rámů a konstrukcí.</v>
      </c>
    </row>
    <row r="44" spans="1:52" x14ac:dyDescent="0.2">
      <c r="B44" s="407" t="s">
        <v>726</v>
      </c>
      <c r="C44" s="407"/>
      <c r="D44" s="407"/>
      <c r="E44" s="407"/>
      <c r="F44" s="407"/>
      <c r="G44" s="407"/>
      <c r="H44" s="407"/>
      <c r="I44" s="407"/>
      <c r="J44" s="407"/>
      <c r="AZ44" s="248" t="str">
        <f>B44</f>
        <v>Po upřesnění výše uvedených parametrů bude vypracovaná realizační dokumentace stavby (RDS).</v>
      </c>
    </row>
    <row r="47" spans="1:52" ht="15.75" x14ac:dyDescent="0.25">
      <c r="B47" s="121" t="s">
        <v>53</v>
      </c>
    </row>
    <row r="49" spans="1:10" ht="25.5" customHeight="1" x14ac:dyDescent="0.2">
      <c r="A49" s="122"/>
      <c r="B49" s="126" t="s">
        <v>16</v>
      </c>
      <c r="C49" s="126" t="s">
        <v>5</v>
      </c>
      <c r="D49" s="127"/>
      <c r="E49" s="127"/>
      <c r="F49" s="249" t="s">
        <v>54</v>
      </c>
      <c r="G49" s="249"/>
      <c r="H49" s="249"/>
      <c r="I49" s="417" t="s">
        <v>28</v>
      </c>
      <c r="J49" s="417"/>
    </row>
    <row r="50" spans="1:10" ht="25.5" customHeight="1" x14ac:dyDescent="0.2">
      <c r="A50" s="123"/>
      <c r="B50" s="131" t="s">
        <v>956</v>
      </c>
      <c r="C50" s="365" t="s">
        <v>957</v>
      </c>
      <c r="D50" s="366"/>
      <c r="E50" s="366"/>
      <c r="F50" s="250" t="s">
        <v>24</v>
      </c>
      <c r="G50" s="251"/>
      <c r="H50" s="251"/>
      <c r="I50" s="418">
        <f>'vzt2'!G8</f>
        <v>0</v>
      </c>
      <c r="J50" s="418"/>
    </row>
    <row r="51" spans="1:10" ht="25.5" customHeight="1" x14ac:dyDescent="0.2">
      <c r="A51" s="123"/>
      <c r="B51" s="125" t="s">
        <v>113</v>
      </c>
      <c r="C51" s="356" t="s">
        <v>114</v>
      </c>
      <c r="D51" s="357"/>
      <c r="E51" s="357"/>
      <c r="F51" s="135" t="s">
        <v>25</v>
      </c>
      <c r="G51" s="208"/>
      <c r="H51" s="208"/>
      <c r="I51" s="355">
        <f>'vzt2'!G50</f>
        <v>0</v>
      </c>
      <c r="J51" s="355"/>
    </row>
    <row r="52" spans="1:10" ht="25.5" customHeight="1" x14ac:dyDescent="0.2">
      <c r="A52" s="123"/>
      <c r="B52" s="125" t="s">
        <v>120</v>
      </c>
      <c r="C52" s="356" t="s">
        <v>27</v>
      </c>
      <c r="D52" s="357"/>
      <c r="E52" s="357"/>
      <c r="F52" s="135" t="s">
        <v>120</v>
      </c>
      <c r="G52" s="208"/>
      <c r="H52" s="208"/>
      <c r="I52" s="355">
        <f>'vzt2'!G53</f>
        <v>0</v>
      </c>
      <c r="J52" s="355"/>
    </row>
    <row r="53" spans="1:10" ht="25.5" customHeight="1" x14ac:dyDescent="0.2">
      <c r="A53" s="123"/>
      <c r="B53" s="132" t="s">
        <v>119</v>
      </c>
      <c r="C53" s="375" t="s">
        <v>26</v>
      </c>
      <c r="D53" s="376"/>
      <c r="E53" s="376"/>
      <c r="F53" s="137" t="s">
        <v>119</v>
      </c>
      <c r="G53" s="206"/>
      <c r="H53" s="206"/>
      <c r="I53" s="374">
        <f>'vzt2'!G56</f>
        <v>0</v>
      </c>
      <c r="J53" s="374"/>
    </row>
    <row r="54" spans="1:10" ht="25.5" customHeight="1" x14ac:dyDescent="0.2">
      <c r="A54" s="124"/>
      <c r="B54" s="128" t="s">
        <v>1</v>
      </c>
      <c r="C54" s="128"/>
      <c r="D54" s="129"/>
      <c r="E54" s="129"/>
      <c r="F54" s="139"/>
      <c r="G54" s="207"/>
      <c r="H54" s="207"/>
      <c r="I54" s="377">
        <f>SUM(I50:I53)</f>
        <v>0</v>
      </c>
      <c r="J54" s="377"/>
    </row>
    <row r="55" spans="1:10" x14ac:dyDescent="0.2">
      <c r="F55" s="141"/>
      <c r="G55" s="97"/>
      <c r="H55" s="141"/>
      <c r="I55" s="97"/>
      <c r="J55" s="97"/>
    </row>
    <row r="56" spans="1:10" x14ac:dyDescent="0.2">
      <c r="F56" s="141"/>
      <c r="G56" s="97"/>
      <c r="H56" s="141"/>
      <c r="I56" s="97"/>
      <c r="J56" s="97"/>
    </row>
    <row r="57" spans="1:10" x14ac:dyDescent="0.2">
      <c r="F57" s="141"/>
      <c r="G57" s="97"/>
      <c r="H57" s="141"/>
      <c r="I57" s="97"/>
      <c r="J57" s="97"/>
    </row>
  </sheetData>
  <mergeCells count="47">
    <mergeCell ref="C53:E53"/>
    <mergeCell ref="I53:J53"/>
    <mergeCell ref="I54:J54"/>
    <mergeCell ref="I49:J49"/>
    <mergeCell ref="C50:E50"/>
    <mergeCell ref="I50:J50"/>
    <mergeCell ref="C51:E51"/>
    <mergeCell ref="I51:J51"/>
    <mergeCell ref="C52:E52"/>
    <mergeCell ref="I52:J52"/>
    <mergeCell ref="B44:J44"/>
    <mergeCell ref="G23:I23"/>
    <mergeCell ref="G24:I24"/>
    <mergeCell ref="G25:I25"/>
    <mergeCell ref="G26:I26"/>
    <mergeCell ref="G27:I27"/>
    <mergeCell ref="G28:I28"/>
    <mergeCell ref="G29:I29"/>
    <mergeCell ref="D35:E35"/>
    <mergeCell ref="C39:E39"/>
    <mergeCell ref="B40:E40"/>
    <mergeCell ref="B43:J43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E16:F16"/>
    <mergeCell ref="G16:H16"/>
    <mergeCell ref="I16:J16"/>
    <mergeCell ref="E17:F17"/>
    <mergeCell ref="G17:H17"/>
    <mergeCell ref="I17:J17"/>
    <mergeCell ref="B1:J1"/>
    <mergeCell ref="D11:G11"/>
    <mergeCell ref="D12:G12"/>
    <mergeCell ref="D13:G13"/>
    <mergeCell ref="E15:F15"/>
    <mergeCell ref="G15:H15"/>
    <mergeCell ref="I15:J15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71"/>
  <sheetViews>
    <sheetView topLeftCell="A45" zoomScaleNormal="100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6" customWidth="1"/>
    <col min="3" max="3" width="38.28515625" style="96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395" t="s">
        <v>1434</v>
      </c>
      <c r="B1" s="395"/>
      <c r="C1" s="395"/>
      <c r="D1" s="395"/>
      <c r="E1" s="395"/>
      <c r="F1" s="395"/>
      <c r="G1" s="395"/>
      <c r="AE1" t="s">
        <v>122</v>
      </c>
    </row>
    <row r="2" spans="1:60" ht="24.95" customHeight="1" x14ac:dyDescent="0.2">
      <c r="A2" s="210" t="s">
        <v>121</v>
      </c>
      <c r="B2" s="211"/>
      <c r="C2" s="419" t="s">
        <v>955</v>
      </c>
      <c r="D2" s="420"/>
      <c r="E2" s="420"/>
      <c r="F2" s="420"/>
      <c r="G2" s="421"/>
      <c r="AE2" t="s">
        <v>123</v>
      </c>
    </row>
    <row r="3" spans="1:60" ht="24.95" hidden="1" customHeight="1" x14ac:dyDescent="0.2">
      <c r="A3" s="210" t="s">
        <v>7</v>
      </c>
      <c r="B3" s="211"/>
      <c r="C3" s="420"/>
      <c r="D3" s="420"/>
      <c r="E3" s="420"/>
      <c r="F3" s="420"/>
      <c r="G3" s="421"/>
      <c r="AE3" t="s">
        <v>124</v>
      </c>
    </row>
    <row r="4" spans="1:60" ht="24.95" hidden="1" customHeight="1" x14ac:dyDescent="0.2">
      <c r="A4" s="210" t="s">
        <v>8</v>
      </c>
      <c r="B4" s="211"/>
      <c r="C4" s="419"/>
      <c r="D4" s="420"/>
      <c r="E4" s="420"/>
      <c r="F4" s="420"/>
      <c r="G4" s="421"/>
      <c r="AE4" t="s">
        <v>125</v>
      </c>
    </row>
    <row r="5" spans="1:60" hidden="1" x14ac:dyDescent="0.2">
      <c r="A5" s="212" t="s">
        <v>126</v>
      </c>
      <c r="B5" s="149"/>
      <c r="C5" s="150"/>
      <c r="D5" s="151"/>
      <c r="E5" s="151"/>
      <c r="F5" s="151"/>
      <c r="G5" s="213"/>
      <c r="AE5" t="s">
        <v>127</v>
      </c>
    </row>
    <row r="7" spans="1:60" ht="38.25" x14ac:dyDescent="0.2">
      <c r="A7" s="214" t="s">
        <v>128</v>
      </c>
      <c r="B7" s="215" t="s">
        <v>129</v>
      </c>
      <c r="C7" s="215" t="s">
        <v>130</v>
      </c>
      <c r="D7" s="214" t="s">
        <v>131</v>
      </c>
      <c r="E7" s="214" t="s">
        <v>132</v>
      </c>
      <c r="F7" s="153" t="s">
        <v>133</v>
      </c>
      <c r="G7" s="214" t="s">
        <v>28</v>
      </c>
      <c r="H7" s="177" t="s">
        <v>29</v>
      </c>
      <c r="I7" s="177" t="s">
        <v>134</v>
      </c>
      <c r="J7" s="177" t="s">
        <v>30</v>
      </c>
      <c r="K7" s="177" t="s">
        <v>135</v>
      </c>
      <c r="L7" s="177" t="s">
        <v>136</v>
      </c>
      <c r="M7" s="177" t="s">
        <v>137</v>
      </c>
      <c r="N7" s="177" t="s">
        <v>138</v>
      </c>
      <c r="O7" s="177" t="s">
        <v>139</v>
      </c>
      <c r="P7" s="177" t="s">
        <v>140</v>
      </c>
      <c r="Q7" s="177" t="s">
        <v>141</v>
      </c>
      <c r="R7" s="177" t="s">
        <v>142</v>
      </c>
      <c r="S7" s="177" t="s">
        <v>143</v>
      </c>
      <c r="T7" s="177" t="s">
        <v>144</v>
      </c>
      <c r="U7" s="177" t="s">
        <v>145</v>
      </c>
    </row>
    <row r="8" spans="1:60" x14ac:dyDescent="0.2">
      <c r="A8" s="178" t="s">
        <v>146</v>
      </c>
      <c r="B8" s="179" t="s">
        <v>956</v>
      </c>
      <c r="C8" s="180" t="s">
        <v>957</v>
      </c>
      <c r="D8" s="181"/>
      <c r="E8" s="182"/>
      <c r="F8" s="183"/>
      <c r="G8" s="183">
        <f>SUMIF(AE9:AE49,"&lt;&gt;NOR",G9:G49)</f>
        <v>0</v>
      </c>
      <c r="H8" s="183"/>
      <c r="I8" s="183">
        <f>SUM(I9:I49)</f>
        <v>0</v>
      </c>
      <c r="J8" s="183"/>
      <c r="K8" s="183">
        <f>SUM(K9:K49)</f>
        <v>0</v>
      </c>
      <c r="L8" s="183"/>
      <c r="M8" s="183">
        <f>SUM(M9:M49)</f>
        <v>0</v>
      </c>
      <c r="N8" s="159"/>
      <c r="O8" s="159">
        <f>SUM(O9:O49)</f>
        <v>5.5979999999999995E-2</v>
      </c>
      <c r="P8" s="159"/>
      <c r="Q8" s="159">
        <f>SUM(Q9:Q49)</f>
        <v>0</v>
      </c>
      <c r="R8" s="159"/>
      <c r="S8" s="159"/>
      <c r="T8" s="178"/>
      <c r="U8" s="159">
        <f>SUM(U9:U49)</f>
        <v>42.109999999999992</v>
      </c>
      <c r="AE8" t="s">
        <v>147</v>
      </c>
    </row>
    <row r="9" spans="1:60" outlineLevel="1" x14ac:dyDescent="0.2">
      <c r="A9" s="155">
        <v>1</v>
      </c>
      <c r="B9" s="161" t="s">
        <v>958</v>
      </c>
      <c r="C9" s="196" t="s">
        <v>959</v>
      </c>
      <c r="D9" s="163" t="s">
        <v>154</v>
      </c>
      <c r="E9" s="170">
        <v>30</v>
      </c>
      <c r="F9" s="173"/>
      <c r="G9" s="174">
        <f t="shared" ref="G9:G49" si="0">ROUND(E9*F9,2)</f>
        <v>0</v>
      </c>
      <c r="H9" s="173"/>
      <c r="I9" s="174">
        <f t="shared" ref="I9:I49" si="1">ROUND(E9*H9,2)</f>
        <v>0</v>
      </c>
      <c r="J9" s="173"/>
      <c r="K9" s="174">
        <f t="shared" ref="K9:K49" si="2">ROUND(E9*J9,2)</f>
        <v>0</v>
      </c>
      <c r="L9" s="174">
        <v>21</v>
      </c>
      <c r="M9" s="174">
        <f t="shared" ref="M9:M49" si="3">G9*(1+L9/100)</f>
        <v>0</v>
      </c>
      <c r="N9" s="164">
        <v>0</v>
      </c>
      <c r="O9" s="164">
        <f t="shared" ref="O9:O49" si="4">ROUND(E9*N9,5)</f>
        <v>0</v>
      </c>
      <c r="P9" s="164">
        <v>0</v>
      </c>
      <c r="Q9" s="164">
        <f t="shared" ref="Q9:Q49" si="5">ROUND(E9*P9,5)</f>
        <v>0</v>
      </c>
      <c r="R9" s="164"/>
      <c r="S9" s="164"/>
      <c r="T9" s="165">
        <v>0.37</v>
      </c>
      <c r="U9" s="164">
        <f t="shared" ref="U9:U49" si="6">ROUND(E9*T9,2)</f>
        <v>11.1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151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">
      <c r="A10" s="155">
        <v>2</v>
      </c>
      <c r="B10" s="161" t="s">
        <v>960</v>
      </c>
      <c r="C10" s="196" t="s">
        <v>961</v>
      </c>
      <c r="D10" s="163" t="s">
        <v>154</v>
      </c>
      <c r="E10" s="170">
        <v>6</v>
      </c>
      <c r="F10" s="173"/>
      <c r="G10" s="174">
        <f t="shared" si="0"/>
        <v>0</v>
      </c>
      <c r="H10" s="173"/>
      <c r="I10" s="174">
        <f t="shared" si="1"/>
        <v>0</v>
      </c>
      <c r="J10" s="173"/>
      <c r="K10" s="174">
        <f t="shared" si="2"/>
        <v>0</v>
      </c>
      <c r="L10" s="174">
        <v>21</v>
      </c>
      <c r="M10" s="174">
        <f t="shared" si="3"/>
        <v>0</v>
      </c>
      <c r="N10" s="164">
        <v>0</v>
      </c>
      <c r="O10" s="164">
        <f t="shared" si="4"/>
        <v>0</v>
      </c>
      <c r="P10" s="164">
        <v>0</v>
      </c>
      <c r="Q10" s="164">
        <f t="shared" si="5"/>
        <v>0</v>
      </c>
      <c r="R10" s="164"/>
      <c r="S10" s="164"/>
      <c r="T10" s="165">
        <v>0.28999999999999998</v>
      </c>
      <c r="U10" s="164">
        <f t="shared" si="6"/>
        <v>1.74</v>
      </c>
      <c r="V10" s="154"/>
      <c r="W10" s="154"/>
      <c r="X10" s="154"/>
      <c r="Y10" s="154"/>
      <c r="Z10" s="154"/>
      <c r="AA10" s="154"/>
      <c r="AB10" s="154"/>
      <c r="AC10" s="154"/>
      <c r="AD10" s="154"/>
      <c r="AE10" s="154" t="s">
        <v>151</v>
      </c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1" x14ac:dyDescent="0.2">
      <c r="A11" s="155">
        <v>3</v>
      </c>
      <c r="B11" s="161" t="s">
        <v>962</v>
      </c>
      <c r="C11" s="196" t="s">
        <v>963</v>
      </c>
      <c r="D11" s="163" t="s">
        <v>173</v>
      </c>
      <c r="E11" s="170">
        <v>19</v>
      </c>
      <c r="F11" s="173"/>
      <c r="G11" s="174">
        <f t="shared" si="0"/>
        <v>0</v>
      </c>
      <c r="H11" s="173"/>
      <c r="I11" s="174">
        <f t="shared" si="1"/>
        <v>0</v>
      </c>
      <c r="J11" s="173"/>
      <c r="K11" s="174">
        <f t="shared" si="2"/>
        <v>0</v>
      </c>
      <c r="L11" s="174">
        <v>21</v>
      </c>
      <c r="M11" s="174">
        <f t="shared" si="3"/>
        <v>0</v>
      </c>
      <c r="N11" s="164">
        <v>0</v>
      </c>
      <c r="O11" s="164">
        <f t="shared" si="4"/>
        <v>0</v>
      </c>
      <c r="P11" s="164">
        <v>0</v>
      </c>
      <c r="Q11" s="164">
        <f t="shared" si="5"/>
        <v>0</v>
      </c>
      <c r="R11" s="164"/>
      <c r="S11" s="164"/>
      <c r="T11" s="165">
        <v>0.33</v>
      </c>
      <c r="U11" s="164">
        <f t="shared" si="6"/>
        <v>6.27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151</v>
      </c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155">
        <v>4</v>
      </c>
      <c r="B12" s="161" t="s">
        <v>964</v>
      </c>
      <c r="C12" s="196" t="s">
        <v>965</v>
      </c>
      <c r="D12" s="163" t="s">
        <v>173</v>
      </c>
      <c r="E12" s="170">
        <v>10</v>
      </c>
      <c r="F12" s="173"/>
      <c r="G12" s="174">
        <f t="shared" si="0"/>
        <v>0</v>
      </c>
      <c r="H12" s="173"/>
      <c r="I12" s="174">
        <f t="shared" si="1"/>
        <v>0</v>
      </c>
      <c r="J12" s="173"/>
      <c r="K12" s="174">
        <f t="shared" si="2"/>
        <v>0</v>
      </c>
      <c r="L12" s="174">
        <v>21</v>
      </c>
      <c r="M12" s="174">
        <f t="shared" si="3"/>
        <v>0</v>
      </c>
      <c r="N12" s="164">
        <v>0</v>
      </c>
      <c r="O12" s="164">
        <f t="shared" si="4"/>
        <v>0</v>
      </c>
      <c r="P12" s="164">
        <v>0</v>
      </c>
      <c r="Q12" s="164">
        <f t="shared" si="5"/>
        <v>0</v>
      </c>
      <c r="R12" s="164"/>
      <c r="S12" s="164"/>
      <c r="T12" s="165">
        <v>0.35</v>
      </c>
      <c r="U12" s="164">
        <f t="shared" si="6"/>
        <v>3.5</v>
      </c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151</v>
      </c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55">
        <v>5</v>
      </c>
      <c r="B13" s="161" t="s">
        <v>966</v>
      </c>
      <c r="C13" s="196" t="s">
        <v>967</v>
      </c>
      <c r="D13" s="163" t="s">
        <v>173</v>
      </c>
      <c r="E13" s="170">
        <v>2</v>
      </c>
      <c r="F13" s="173"/>
      <c r="G13" s="174">
        <f t="shared" si="0"/>
        <v>0</v>
      </c>
      <c r="H13" s="173"/>
      <c r="I13" s="174">
        <f t="shared" si="1"/>
        <v>0</v>
      </c>
      <c r="J13" s="173"/>
      <c r="K13" s="174">
        <f t="shared" si="2"/>
        <v>0</v>
      </c>
      <c r="L13" s="174">
        <v>21</v>
      </c>
      <c r="M13" s="174">
        <f t="shared" si="3"/>
        <v>0</v>
      </c>
      <c r="N13" s="164">
        <v>0</v>
      </c>
      <c r="O13" s="164">
        <f t="shared" si="4"/>
        <v>0</v>
      </c>
      <c r="P13" s="164">
        <v>0</v>
      </c>
      <c r="Q13" s="164">
        <f t="shared" si="5"/>
        <v>0</v>
      </c>
      <c r="R13" s="164"/>
      <c r="S13" s="164"/>
      <c r="T13" s="165">
        <v>0.37</v>
      </c>
      <c r="U13" s="164">
        <f t="shared" si="6"/>
        <v>0.74</v>
      </c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151</v>
      </c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1" x14ac:dyDescent="0.2">
      <c r="A14" s="155">
        <v>6</v>
      </c>
      <c r="B14" s="161" t="s">
        <v>968</v>
      </c>
      <c r="C14" s="196" t="s">
        <v>969</v>
      </c>
      <c r="D14" s="163" t="s">
        <v>173</v>
      </c>
      <c r="E14" s="170">
        <v>28</v>
      </c>
      <c r="F14" s="173"/>
      <c r="G14" s="174">
        <f t="shared" si="0"/>
        <v>0</v>
      </c>
      <c r="H14" s="173"/>
      <c r="I14" s="174">
        <f t="shared" si="1"/>
        <v>0</v>
      </c>
      <c r="J14" s="173"/>
      <c r="K14" s="174">
        <f t="shared" si="2"/>
        <v>0</v>
      </c>
      <c r="L14" s="174">
        <v>21</v>
      </c>
      <c r="M14" s="174">
        <f t="shared" si="3"/>
        <v>0</v>
      </c>
      <c r="N14" s="164">
        <v>0</v>
      </c>
      <c r="O14" s="164">
        <f t="shared" si="4"/>
        <v>0</v>
      </c>
      <c r="P14" s="164">
        <v>0</v>
      </c>
      <c r="Q14" s="164">
        <f t="shared" si="5"/>
        <v>0</v>
      </c>
      <c r="R14" s="164"/>
      <c r="S14" s="164"/>
      <c r="T14" s="165">
        <v>0.23</v>
      </c>
      <c r="U14" s="164">
        <f t="shared" si="6"/>
        <v>6.44</v>
      </c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151</v>
      </c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 x14ac:dyDescent="0.2">
      <c r="A15" s="155">
        <v>7</v>
      </c>
      <c r="B15" s="161" t="s">
        <v>970</v>
      </c>
      <c r="C15" s="196" t="s">
        <v>971</v>
      </c>
      <c r="D15" s="163" t="s">
        <v>173</v>
      </c>
      <c r="E15" s="170">
        <v>2</v>
      </c>
      <c r="F15" s="173"/>
      <c r="G15" s="174">
        <f t="shared" si="0"/>
        <v>0</v>
      </c>
      <c r="H15" s="173"/>
      <c r="I15" s="174">
        <f t="shared" si="1"/>
        <v>0</v>
      </c>
      <c r="J15" s="173"/>
      <c r="K15" s="174">
        <f t="shared" si="2"/>
        <v>0</v>
      </c>
      <c r="L15" s="174">
        <v>21</v>
      </c>
      <c r="M15" s="174">
        <f t="shared" si="3"/>
        <v>0</v>
      </c>
      <c r="N15" s="164">
        <v>0</v>
      </c>
      <c r="O15" s="164">
        <f t="shared" si="4"/>
        <v>0</v>
      </c>
      <c r="P15" s="164">
        <v>0</v>
      </c>
      <c r="Q15" s="164">
        <f t="shared" si="5"/>
        <v>0</v>
      </c>
      <c r="R15" s="164"/>
      <c r="S15" s="164"/>
      <c r="T15" s="165">
        <v>0.59</v>
      </c>
      <c r="U15" s="164">
        <f t="shared" si="6"/>
        <v>1.18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151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155">
        <v>8</v>
      </c>
      <c r="B16" s="161" t="s">
        <v>972</v>
      </c>
      <c r="C16" s="196" t="s">
        <v>973</v>
      </c>
      <c r="D16" s="163" t="s">
        <v>173</v>
      </c>
      <c r="E16" s="170">
        <v>2</v>
      </c>
      <c r="F16" s="173"/>
      <c r="G16" s="174">
        <f t="shared" si="0"/>
        <v>0</v>
      </c>
      <c r="H16" s="173"/>
      <c r="I16" s="174">
        <f t="shared" si="1"/>
        <v>0</v>
      </c>
      <c r="J16" s="173"/>
      <c r="K16" s="174">
        <f t="shared" si="2"/>
        <v>0</v>
      </c>
      <c r="L16" s="174">
        <v>21</v>
      </c>
      <c r="M16" s="174">
        <f t="shared" si="3"/>
        <v>0</v>
      </c>
      <c r="N16" s="164">
        <v>0</v>
      </c>
      <c r="O16" s="164">
        <f t="shared" si="4"/>
        <v>0</v>
      </c>
      <c r="P16" s="164">
        <v>0</v>
      </c>
      <c r="Q16" s="164">
        <f t="shared" si="5"/>
        <v>0</v>
      </c>
      <c r="R16" s="164"/>
      <c r="S16" s="164"/>
      <c r="T16" s="165">
        <v>0.83</v>
      </c>
      <c r="U16" s="164">
        <f t="shared" si="6"/>
        <v>1.66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151</v>
      </c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 x14ac:dyDescent="0.2">
      <c r="A17" s="155">
        <v>9</v>
      </c>
      <c r="B17" s="161" t="s">
        <v>974</v>
      </c>
      <c r="C17" s="196" t="s">
        <v>975</v>
      </c>
      <c r="D17" s="163" t="s">
        <v>173</v>
      </c>
      <c r="E17" s="170">
        <v>12</v>
      </c>
      <c r="F17" s="173"/>
      <c r="G17" s="174">
        <f t="shared" si="0"/>
        <v>0</v>
      </c>
      <c r="H17" s="173"/>
      <c r="I17" s="174">
        <f t="shared" si="1"/>
        <v>0</v>
      </c>
      <c r="J17" s="173"/>
      <c r="K17" s="174">
        <f t="shared" si="2"/>
        <v>0</v>
      </c>
      <c r="L17" s="174">
        <v>21</v>
      </c>
      <c r="M17" s="174">
        <f t="shared" si="3"/>
        <v>0</v>
      </c>
      <c r="N17" s="164">
        <v>0</v>
      </c>
      <c r="O17" s="164">
        <f t="shared" si="4"/>
        <v>0</v>
      </c>
      <c r="P17" s="164">
        <v>0</v>
      </c>
      <c r="Q17" s="164">
        <f t="shared" si="5"/>
        <v>0</v>
      </c>
      <c r="R17" s="164"/>
      <c r="S17" s="164"/>
      <c r="T17" s="165">
        <v>0.28999999999999998</v>
      </c>
      <c r="U17" s="164">
        <f t="shared" si="6"/>
        <v>3.48</v>
      </c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151</v>
      </c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">
      <c r="A18" s="155">
        <v>10</v>
      </c>
      <c r="B18" s="161" t="s">
        <v>976</v>
      </c>
      <c r="C18" s="196" t="s">
        <v>977</v>
      </c>
      <c r="D18" s="163" t="s">
        <v>173</v>
      </c>
      <c r="E18" s="170">
        <v>2</v>
      </c>
      <c r="F18" s="173"/>
      <c r="G18" s="174">
        <f t="shared" si="0"/>
        <v>0</v>
      </c>
      <c r="H18" s="173"/>
      <c r="I18" s="174">
        <f t="shared" si="1"/>
        <v>0</v>
      </c>
      <c r="J18" s="173"/>
      <c r="K18" s="174">
        <f t="shared" si="2"/>
        <v>0</v>
      </c>
      <c r="L18" s="174">
        <v>21</v>
      </c>
      <c r="M18" s="174">
        <f t="shared" si="3"/>
        <v>0</v>
      </c>
      <c r="N18" s="164">
        <v>0</v>
      </c>
      <c r="O18" s="164">
        <f t="shared" si="4"/>
        <v>0</v>
      </c>
      <c r="P18" s="164">
        <v>0</v>
      </c>
      <c r="Q18" s="164">
        <f t="shared" si="5"/>
        <v>0</v>
      </c>
      <c r="R18" s="164"/>
      <c r="S18" s="164"/>
      <c r="T18" s="165">
        <v>1.7</v>
      </c>
      <c r="U18" s="164">
        <f t="shared" si="6"/>
        <v>3.4</v>
      </c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151</v>
      </c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ht="22.5" outlineLevel="1" x14ac:dyDescent="0.2">
      <c r="A19" s="155">
        <v>11</v>
      </c>
      <c r="B19" s="161" t="s">
        <v>610</v>
      </c>
      <c r="C19" s="196" t="s">
        <v>978</v>
      </c>
      <c r="D19" s="163" t="s">
        <v>173</v>
      </c>
      <c r="E19" s="170">
        <v>2</v>
      </c>
      <c r="F19" s="173"/>
      <c r="G19" s="174">
        <f t="shared" si="0"/>
        <v>0</v>
      </c>
      <c r="H19" s="173"/>
      <c r="I19" s="174">
        <f t="shared" si="1"/>
        <v>0</v>
      </c>
      <c r="J19" s="173"/>
      <c r="K19" s="174">
        <f t="shared" si="2"/>
        <v>0</v>
      </c>
      <c r="L19" s="174">
        <v>21</v>
      </c>
      <c r="M19" s="174">
        <f t="shared" si="3"/>
        <v>0</v>
      </c>
      <c r="N19" s="164">
        <v>0</v>
      </c>
      <c r="O19" s="164">
        <f t="shared" si="4"/>
        <v>0</v>
      </c>
      <c r="P19" s="164">
        <v>0</v>
      </c>
      <c r="Q19" s="164">
        <f t="shared" si="5"/>
        <v>0</v>
      </c>
      <c r="R19" s="164"/>
      <c r="S19" s="164"/>
      <c r="T19" s="165">
        <v>0</v>
      </c>
      <c r="U19" s="164">
        <f t="shared" si="6"/>
        <v>0</v>
      </c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151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155">
        <v>12</v>
      </c>
      <c r="B20" s="161" t="s">
        <v>610</v>
      </c>
      <c r="C20" s="196" t="s">
        <v>979</v>
      </c>
      <c r="D20" s="163" t="s">
        <v>173</v>
      </c>
      <c r="E20" s="170">
        <v>2</v>
      </c>
      <c r="F20" s="173"/>
      <c r="G20" s="174">
        <f t="shared" si="0"/>
        <v>0</v>
      </c>
      <c r="H20" s="173"/>
      <c r="I20" s="174">
        <f t="shared" si="1"/>
        <v>0</v>
      </c>
      <c r="J20" s="173"/>
      <c r="K20" s="174">
        <f t="shared" si="2"/>
        <v>0</v>
      </c>
      <c r="L20" s="174">
        <v>21</v>
      </c>
      <c r="M20" s="174">
        <f t="shared" si="3"/>
        <v>0</v>
      </c>
      <c r="N20" s="164">
        <v>0</v>
      </c>
      <c r="O20" s="164">
        <f t="shared" si="4"/>
        <v>0</v>
      </c>
      <c r="P20" s="164">
        <v>0</v>
      </c>
      <c r="Q20" s="164">
        <f t="shared" si="5"/>
        <v>0</v>
      </c>
      <c r="R20" s="164"/>
      <c r="S20" s="164"/>
      <c r="T20" s="165">
        <v>0</v>
      </c>
      <c r="U20" s="164">
        <f t="shared" si="6"/>
        <v>0</v>
      </c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684</v>
      </c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155">
        <v>13</v>
      </c>
      <c r="B21" s="161" t="s">
        <v>610</v>
      </c>
      <c r="C21" s="196" t="s">
        <v>980</v>
      </c>
      <c r="D21" s="163" t="s">
        <v>173</v>
      </c>
      <c r="E21" s="170">
        <v>2</v>
      </c>
      <c r="F21" s="173"/>
      <c r="G21" s="174">
        <f t="shared" si="0"/>
        <v>0</v>
      </c>
      <c r="H21" s="173"/>
      <c r="I21" s="174">
        <f t="shared" si="1"/>
        <v>0</v>
      </c>
      <c r="J21" s="173"/>
      <c r="K21" s="174">
        <f t="shared" si="2"/>
        <v>0</v>
      </c>
      <c r="L21" s="174">
        <v>21</v>
      </c>
      <c r="M21" s="174">
        <f t="shared" si="3"/>
        <v>0</v>
      </c>
      <c r="N21" s="164">
        <v>0</v>
      </c>
      <c r="O21" s="164">
        <f t="shared" si="4"/>
        <v>0</v>
      </c>
      <c r="P21" s="164">
        <v>0</v>
      </c>
      <c r="Q21" s="164">
        <f t="shared" si="5"/>
        <v>0</v>
      </c>
      <c r="R21" s="164"/>
      <c r="S21" s="164"/>
      <c r="T21" s="165">
        <v>0</v>
      </c>
      <c r="U21" s="164">
        <f t="shared" si="6"/>
        <v>0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684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155">
        <v>14</v>
      </c>
      <c r="B22" s="161" t="s">
        <v>981</v>
      </c>
      <c r="C22" s="196" t="s">
        <v>982</v>
      </c>
      <c r="D22" s="163" t="s">
        <v>173</v>
      </c>
      <c r="E22" s="170">
        <v>6</v>
      </c>
      <c r="F22" s="173"/>
      <c r="G22" s="174">
        <f t="shared" si="0"/>
        <v>0</v>
      </c>
      <c r="H22" s="173"/>
      <c r="I22" s="174">
        <f t="shared" si="1"/>
        <v>0</v>
      </c>
      <c r="J22" s="173"/>
      <c r="K22" s="174">
        <f t="shared" si="2"/>
        <v>0</v>
      </c>
      <c r="L22" s="174">
        <v>21</v>
      </c>
      <c r="M22" s="174">
        <f t="shared" si="3"/>
        <v>0</v>
      </c>
      <c r="N22" s="164">
        <v>3.81E-3</v>
      </c>
      <c r="O22" s="164">
        <f t="shared" si="4"/>
        <v>2.2859999999999998E-2</v>
      </c>
      <c r="P22" s="164">
        <v>0</v>
      </c>
      <c r="Q22" s="164">
        <f t="shared" si="5"/>
        <v>0</v>
      </c>
      <c r="R22" s="164"/>
      <c r="S22" s="164"/>
      <c r="T22" s="165">
        <v>0</v>
      </c>
      <c r="U22" s="164">
        <f t="shared" si="6"/>
        <v>0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684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1" x14ac:dyDescent="0.2">
      <c r="A23" s="155">
        <v>15</v>
      </c>
      <c r="B23" s="161" t="s">
        <v>983</v>
      </c>
      <c r="C23" s="196" t="s">
        <v>984</v>
      </c>
      <c r="D23" s="163" t="s">
        <v>173</v>
      </c>
      <c r="E23" s="170">
        <v>2</v>
      </c>
      <c r="F23" s="173"/>
      <c r="G23" s="174">
        <f t="shared" si="0"/>
        <v>0</v>
      </c>
      <c r="H23" s="173"/>
      <c r="I23" s="174">
        <f t="shared" si="1"/>
        <v>0</v>
      </c>
      <c r="J23" s="173"/>
      <c r="K23" s="174">
        <f t="shared" si="2"/>
        <v>0</v>
      </c>
      <c r="L23" s="174">
        <v>21</v>
      </c>
      <c r="M23" s="174">
        <f t="shared" si="3"/>
        <v>0</v>
      </c>
      <c r="N23" s="164">
        <v>4.7099999999999998E-3</v>
      </c>
      <c r="O23" s="164">
        <f t="shared" si="4"/>
        <v>9.4199999999999996E-3</v>
      </c>
      <c r="P23" s="164">
        <v>0</v>
      </c>
      <c r="Q23" s="164">
        <f t="shared" si="5"/>
        <v>0</v>
      </c>
      <c r="R23" s="164"/>
      <c r="S23" s="164"/>
      <c r="T23" s="165">
        <v>0</v>
      </c>
      <c r="U23" s="164">
        <f t="shared" si="6"/>
        <v>0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684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55">
        <v>16</v>
      </c>
      <c r="B24" s="161" t="s">
        <v>985</v>
      </c>
      <c r="C24" s="196" t="s">
        <v>986</v>
      </c>
      <c r="D24" s="163" t="s">
        <v>173</v>
      </c>
      <c r="E24" s="170">
        <v>4</v>
      </c>
      <c r="F24" s="173"/>
      <c r="G24" s="174">
        <f t="shared" si="0"/>
        <v>0</v>
      </c>
      <c r="H24" s="173"/>
      <c r="I24" s="174">
        <f t="shared" si="1"/>
        <v>0</v>
      </c>
      <c r="J24" s="173"/>
      <c r="K24" s="174">
        <f t="shared" si="2"/>
        <v>0</v>
      </c>
      <c r="L24" s="174">
        <v>21</v>
      </c>
      <c r="M24" s="174">
        <f t="shared" si="3"/>
        <v>0</v>
      </c>
      <c r="N24" s="164">
        <v>5.6699999999999997E-3</v>
      </c>
      <c r="O24" s="164">
        <f t="shared" si="4"/>
        <v>2.2679999999999999E-2</v>
      </c>
      <c r="P24" s="164">
        <v>0</v>
      </c>
      <c r="Q24" s="164">
        <f t="shared" si="5"/>
        <v>0</v>
      </c>
      <c r="R24" s="164"/>
      <c r="S24" s="164"/>
      <c r="T24" s="165">
        <v>0</v>
      </c>
      <c r="U24" s="164">
        <f t="shared" si="6"/>
        <v>0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684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155">
        <v>17</v>
      </c>
      <c r="B25" s="161" t="s">
        <v>987</v>
      </c>
      <c r="C25" s="196" t="s">
        <v>988</v>
      </c>
      <c r="D25" s="163" t="s">
        <v>173</v>
      </c>
      <c r="E25" s="170">
        <v>6</v>
      </c>
      <c r="F25" s="173"/>
      <c r="G25" s="174">
        <f t="shared" si="0"/>
        <v>0</v>
      </c>
      <c r="H25" s="173"/>
      <c r="I25" s="174">
        <f t="shared" si="1"/>
        <v>0</v>
      </c>
      <c r="J25" s="173"/>
      <c r="K25" s="174">
        <f t="shared" si="2"/>
        <v>0</v>
      </c>
      <c r="L25" s="174">
        <v>21</v>
      </c>
      <c r="M25" s="174">
        <f t="shared" si="3"/>
        <v>0</v>
      </c>
      <c r="N25" s="164">
        <v>1.7000000000000001E-4</v>
      </c>
      <c r="O25" s="164">
        <f t="shared" si="4"/>
        <v>1.0200000000000001E-3</v>
      </c>
      <c r="P25" s="164">
        <v>0</v>
      </c>
      <c r="Q25" s="164">
        <f t="shared" si="5"/>
        <v>0</v>
      </c>
      <c r="R25" s="164"/>
      <c r="S25" s="164"/>
      <c r="T25" s="165">
        <v>0</v>
      </c>
      <c r="U25" s="164">
        <f t="shared" si="6"/>
        <v>0</v>
      </c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684</v>
      </c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55">
        <v>18</v>
      </c>
      <c r="B26" s="161" t="s">
        <v>610</v>
      </c>
      <c r="C26" s="196" t="s">
        <v>989</v>
      </c>
      <c r="D26" s="163" t="s">
        <v>154</v>
      </c>
      <c r="E26" s="170">
        <v>1</v>
      </c>
      <c r="F26" s="173"/>
      <c r="G26" s="174">
        <f t="shared" si="0"/>
        <v>0</v>
      </c>
      <c r="H26" s="173"/>
      <c r="I26" s="174">
        <f t="shared" si="1"/>
        <v>0</v>
      </c>
      <c r="J26" s="173"/>
      <c r="K26" s="174">
        <f t="shared" si="2"/>
        <v>0</v>
      </c>
      <c r="L26" s="174">
        <v>21</v>
      </c>
      <c r="M26" s="174">
        <f t="shared" si="3"/>
        <v>0</v>
      </c>
      <c r="N26" s="164">
        <v>0</v>
      </c>
      <c r="O26" s="164">
        <f t="shared" si="4"/>
        <v>0</v>
      </c>
      <c r="P26" s="164">
        <v>0</v>
      </c>
      <c r="Q26" s="164">
        <f t="shared" si="5"/>
        <v>0</v>
      </c>
      <c r="R26" s="164"/>
      <c r="S26" s="164"/>
      <c r="T26" s="165">
        <v>0</v>
      </c>
      <c r="U26" s="164">
        <f t="shared" si="6"/>
        <v>0</v>
      </c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684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55">
        <v>19</v>
      </c>
      <c r="B27" s="161" t="s">
        <v>610</v>
      </c>
      <c r="C27" s="196" t="s">
        <v>990</v>
      </c>
      <c r="D27" s="163" t="s">
        <v>173</v>
      </c>
      <c r="E27" s="170">
        <v>2</v>
      </c>
      <c r="F27" s="173"/>
      <c r="G27" s="174">
        <f t="shared" si="0"/>
        <v>0</v>
      </c>
      <c r="H27" s="173"/>
      <c r="I27" s="174">
        <f t="shared" si="1"/>
        <v>0</v>
      </c>
      <c r="J27" s="173"/>
      <c r="K27" s="174">
        <f t="shared" si="2"/>
        <v>0</v>
      </c>
      <c r="L27" s="174">
        <v>21</v>
      </c>
      <c r="M27" s="174">
        <f t="shared" si="3"/>
        <v>0</v>
      </c>
      <c r="N27" s="164">
        <v>0</v>
      </c>
      <c r="O27" s="164">
        <f t="shared" si="4"/>
        <v>0</v>
      </c>
      <c r="P27" s="164">
        <v>0</v>
      </c>
      <c r="Q27" s="164">
        <f t="shared" si="5"/>
        <v>0</v>
      </c>
      <c r="R27" s="164"/>
      <c r="S27" s="164"/>
      <c r="T27" s="165">
        <v>0</v>
      </c>
      <c r="U27" s="164">
        <f t="shared" si="6"/>
        <v>0</v>
      </c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684</v>
      </c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55">
        <v>20</v>
      </c>
      <c r="B28" s="161" t="s">
        <v>610</v>
      </c>
      <c r="C28" s="196" t="s">
        <v>991</v>
      </c>
      <c r="D28" s="163" t="s">
        <v>173</v>
      </c>
      <c r="E28" s="170">
        <v>2</v>
      </c>
      <c r="F28" s="173"/>
      <c r="G28" s="174">
        <f t="shared" si="0"/>
        <v>0</v>
      </c>
      <c r="H28" s="173"/>
      <c r="I28" s="174">
        <f t="shared" si="1"/>
        <v>0</v>
      </c>
      <c r="J28" s="173"/>
      <c r="K28" s="174">
        <f t="shared" si="2"/>
        <v>0</v>
      </c>
      <c r="L28" s="174">
        <v>21</v>
      </c>
      <c r="M28" s="174">
        <f t="shared" si="3"/>
        <v>0</v>
      </c>
      <c r="N28" s="164">
        <v>0</v>
      </c>
      <c r="O28" s="164">
        <f t="shared" si="4"/>
        <v>0</v>
      </c>
      <c r="P28" s="164">
        <v>0</v>
      </c>
      <c r="Q28" s="164">
        <f t="shared" si="5"/>
        <v>0</v>
      </c>
      <c r="R28" s="164"/>
      <c r="S28" s="164"/>
      <c r="T28" s="165">
        <v>0</v>
      </c>
      <c r="U28" s="164">
        <f t="shared" si="6"/>
        <v>0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684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ht="22.5" outlineLevel="1" x14ac:dyDescent="0.2">
      <c r="A29" s="155">
        <v>21</v>
      </c>
      <c r="B29" s="161" t="s">
        <v>610</v>
      </c>
      <c r="C29" s="196" t="s">
        <v>992</v>
      </c>
      <c r="D29" s="163" t="s">
        <v>173</v>
      </c>
      <c r="E29" s="170">
        <v>2</v>
      </c>
      <c r="F29" s="173"/>
      <c r="G29" s="174">
        <f t="shared" si="0"/>
        <v>0</v>
      </c>
      <c r="H29" s="173"/>
      <c r="I29" s="174">
        <f t="shared" si="1"/>
        <v>0</v>
      </c>
      <c r="J29" s="173"/>
      <c r="K29" s="174">
        <f t="shared" si="2"/>
        <v>0</v>
      </c>
      <c r="L29" s="174">
        <v>21</v>
      </c>
      <c r="M29" s="174">
        <f t="shared" si="3"/>
        <v>0</v>
      </c>
      <c r="N29" s="164">
        <v>0</v>
      </c>
      <c r="O29" s="164">
        <f t="shared" si="4"/>
        <v>0</v>
      </c>
      <c r="P29" s="164">
        <v>0</v>
      </c>
      <c r="Q29" s="164">
        <f t="shared" si="5"/>
        <v>0</v>
      </c>
      <c r="R29" s="164"/>
      <c r="S29" s="164"/>
      <c r="T29" s="165">
        <v>0</v>
      </c>
      <c r="U29" s="164">
        <f t="shared" si="6"/>
        <v>0</v>
      </c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684</v>
      </c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outlineLevel="1" x14ac:dyDescent="0.2">
      <c r="A30" s="155">
        <v>22</v>
      </c>
      <c r="B30" s="161" t="s">
        <v>610</v>
      </c>
      <c r="C30" s="196" t="s">
        <v>993</v>
      </c>
      <c r="D30" s="163" t="s">
        <v>173</v>
      </c>
      <c r="E30" s="170">
        <v>2</v>
      </c>
      <c r="F30" s="173"/>
      <c r="G30" s="174">
        <f t="shared" si="0"/>
        <v>0</v>
      </c>
      <c r="H30" s="173"/>
      <c r="I30" s="174">
        <f t="shared" si="1"/>
        <v>0</v>
      </c>
      <c r="J30" s="173"/>
      <c r="K30" s="174">
        <f t="shared" si="2"/>
        <v>0</v>
      </c>
      <c r="L30" s="174">
        <v>21</v>
      </c>
      <c r="M30" s="174">
        <f t="shared" si="3"/>
        <v>0</v>
      </c>
      <c r="N30" s="164">
        <v>0</v>
      </c>
      <c r="O30" s="164">
        <f t="shared" si="4"/>
        <v>0</v>
      </c>
      <c r="P30" s="164">
        <v>0</v>
      </c>
      <c r="Q30" s="164">
        <f t="shared" si="5"/>
        <v>0</v>
      </c>
      <c r="R30" s="164"/>
      <c r="S30" s="164"/>
      <c r="T30" s="165">
        <v>0</v>
      </c>
      <c r="U30" s="164">
        <f t="shared" si="6"/>
        <v>0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684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1" x14ac:dyDescent="0.2">
      <c r="A31" s="155">
        <v>23</v>
      </c>
      <c r="B31" s="161" t="s">
        <v>610</v>
      </c>
      <c r="C31" s="196" t="s">
        <v>994</v>
      </c>
      <c r="D31" s="163" t="s">
        <v>173</v>
      </c>
      <c r="E31" s="170">
        <v>6</v>
      </c>
      <c r="F31" s="173"/>
      <c r="G31" s="174">
        <f t="shared" si="0"/>
        <v>0</v>
      </c>
      <c r="H31" s="173"/>
      <c r="I31" s="174">
        <f t="shared" si="1"/>
        <v>0</v>
      </c>
      <c r="J31" s="173"/>
      <c r="K31" s="174">
        <f t="shared" si="2"/>
        <v>0</v>
      </c>
      <c r="L31" s="174">
        <v>21</v>
      </c>
      <c r="M31" s="174">
        <f t="shared" si="3"/>
        <v>0</v>
      </c>
      <c r="N31" s="164">
        <v>0</v>
      </c>
      <c r="O31" s="164">
        <f t="shared" si="4"/>
        <v>0</v>
      </c>
      <c r="P31" s="164">
        <v>0</v>
      </c>
      <c r="Q31" s="164">
        <f t="shared" si="5"/>
        <v>0</v>
      </c>
      <c r="R31" s="164"/>
      <c r="S31" s="164"/>
      <c r="T31" s="165">
        <v>0</v>
      </c>
      <c r="U31" s="164">
        <f t="shared" si="6"/>
        <v>0</v>
      </c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684</v>
      </c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1" x14ac:dyDescent="0.2">
      <c r="A32" s="155">
        <v>24</v>
      </c>
      <c r="B32" s="161" t="s">
        <v>610</v>
      </c>
      <c r="C32" s="196" t="s">
        <v>995</v>
      </c>
      <c r="D32" s="163" t="s">
        <v>173</v>
      </c>
      <c r="E32" s="170">
        <v>4</v>
      </c>
      <c r="F32" s="173"/>
      <c r="G32" s="174">
        <f t="shared" si="0"/>
        <v>0</v>
      </c>
      <c r="H32" s="173"/>
      <c r="I32" s="174">
        <f t="shared" si="1"/>
        <v>0</v>
      </c>
      <c r="J32" s="173"/>
      <c r="K32" s="174">
        <f t="shared" si="2"/>
        <v>0</v>
      </c>
      <c r="L32" s="174">
        <v>21</v>
      </c>
      <c r="M32" s="174">
        <f t="shared" si="3"/>
        <v>0</v>
      </c>
      <c r="N32" s="164">
        <v>0</v>
      </c>
      <c r="O32" s="164">
        <f t="shared" si="4"/>
        <v>0</v>
      </c>
      <c r="P32" s="164">
        <v>0</v>
      </c>
      <c r="Q32" s="164">
        <f t="shared" si="5"/>
        <v>0</v>
      </c>
      <c r="R32" s="164"/>
      <c r="S32" s="164"/>
      <c r="T32" s="165">
        <v>0</v>
      </c>
      <c r="U32" s="164">
        <f t="shared" si="6"/>
        <v>0</v>
      </c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684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">
      <c r="A33" s="155">
        <v>25</v>
      </c>
      <c r="B33" s="161" t="s">
        <v>610</v>
      </c>
      <c r="C33" s="196" t="s">
        <v>996</v>
      </c>
      <c r="D33" s="163" t="s">
        <v>173</v>
      </c>
      <c r="E33" s="170">
        <v>2</v>
      </c>
      <c r="F33" s="173"/>
      <c r="G33" s="174">
        <f t="shared" si="0"/>
        <v>0</v>
      </c>
      <c r="H33" s="173"/>
      <c r="I33" s="174">
        <f t="shared" si="1"/>
        <v>0</v>
      </c>
      <c r="J33" s="173"/>
      <c r="K33" s="174">
        <f t="shared" si="2"/>
        <v>0</v>
      </c>
      <c r="L33" s="174">
        <v>21</v>
      </c>
      <c r="M33" s="174">
        <f t="shared" si="3"/>
        <v>0</v>
      </c>
      <c r="N33" s="164">
        <v>0</v>
      </c>
      <c r="O33" s="164">
        <f t="shared" si="4"/>
        <v>0</v>
      </c>
      <c r="P33" s="164">
        <v>0</v>
      </c>
      <c r="Q33" s="164">
        <f t="shared" si="5"/>
        <v>0</v>
      </c>
      <c r="R33" s="164"/>
      <c r="S33" s="164"/>
      <c r="T33" s="165">
        <v>0</v>
      </c>
      <c r="U33" s="164">
        <f t="shared" si="6"/>
        <v>0</v>
      </c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684</v>
      </c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1" x14ac:dyDescent="0.2">
      <c r="A34" s="155">
        <v>26</v>
      </c>
      <c r="B34" s="161" t="s">
        <v>610</v>
      </c>
      <c r="C34" s="196" t="s">
        <v>997</v>
      </c>
      <c r="D34" s="163" t="s">
        <v>173</v>
      </c>
      <c r="E34" s="170">
        <v>6</v>
      </c>
      <c r="F34" s="173"/>
      <c r="G34" s="174">
        <f t="shared" si="0"/>
        <v>0</v>
      </c>
      <c r="H34" s="173"/>
      <c r="I34" s="174">
        <f t="shared" si="1"/>
        <v>0</v>
      </c>
      <c r="J34" s="173"/>
      <c r="K34" s="174">
        <f t="shared" si="2"/>
        <v>0</v>
      </c>
      <c r="L34" s="174">
        <v>21</v>
      </c>
      <c r="M34" s="174">
        <f t="shared" si="3"/>
        <v>0</v>
      </c>
      <c r="N34" s="164">
        <v>0</v>
      </c>
      <c r="O34" s="164">
        <f t="shared" si="4"/>
        <v>0</v>
      </c>
      <c r="P34" s="164">
        <v>0</v>
      </c>
      <c r="Q34" s="164">
        <f t="shared" si="5"/>
        <v>0</v>
      </c>
      <c r="R34" s="164"/>
      <c r="S34" s="164"/>
      <c r="T34" s="165">
        <v>0</v>
      </c>
      <c r="U34" s="164">
        <f t="shared" si="6"/>
        <v>0</v>
      </c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684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1" x14ac:dyDescent="0.2">
      <c r="A35" s="155">
        <v>27</v>
      </c>
      <c r="B35" s="161" t="s">
        <v>610</v>
      </c>
      <c r="C35" s="196" t="s">
        <v>998</v>
      </c>
      <c r="D35" s="163" t="s">
        <v>173</v>
      </c>
      <c r="E35" s="170">
        <v>2</v>
      </c>
      <c r="F35" s="173"/>
      <c r="G35" s="174">
        <f t="shared" si="0"/>
        <v>0</v>
      </c>
      <c r="H35" s="173"/>
      <c r="I35" s="174">
        <f t="shared" si="1"/>
        <v>0</v>
      </c>
      <c r="J35" s="173"/>
      <c r="K35" s="174">
        <f t="shared" si="2"/>
        <v>0</v>
      </c>
      <c r="L35" s="174">
        <v>21</v>
      </c>
      <c r="M35" s="174">
        <f t="shared" si="3"/>
        <v>0</v>
      </c>
      <c r="N35" s="164">
        <v>0</v>
      </c>
      <c r="O35" s="164">
        <f t="shared" si="4"/>
        <v>0</v>
      </c>
      <c r="P35" s="164">
        <v>0</v>
      </c>
      <c r="Q35" s="164">
        <f t="shared" si="5"/>
        <v>0</v>
      </c>
      <c r="R35" s="164"/>
      <c r="S35" s="164"/>
      <c r="T35" s="165">
        <v>0</v>
      </c>
      <c r="U35" s="164">
        <f t="shared" si="6"/>
        <v>0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684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155">
        <v>28</v>
      </c>
      <c r="B36" s="161" t="s">
        <v>610</v>
      </c>
      <c r="C36" s="196" t="s">
        <v>999</v>
      </c>
      <c r="D36" s="163" t="s">
        <v>173</v>
      </c>
      <c r="E36" s="170">
        <v>2</v>
      </c>
      <c r="F36" s="173"/>
      <c r="G36" s="174">
        <f t="shared" si="0"/>
        <v>0</v>
      </c>
      <c r="H36" s="173"/>
      <c r="I36" s="174">
        <f t="shared" si="1"/>
        <v>0</v>
      </c>
      <c r="J36" s="173"/>
      <c r="K36" s="174">
        <f t="shared" si="2"/>
        <v>0</v>
      </c>
      <c r="L36" s="174">
        <v>21</v>
      </c>
      <c r="M36" s="174">
        <f t="shared" si="3"/>
        <v>0</v>
      </c>
      <c r="N36" s="164">
        <v>0</v>
      </c>
      <c r="O36" s="164">
        <f t="shared" si="4"/>
        <v>0</v>
      </c>
      <c r="P36" s="164">
        <v>0</v>
      </c>
      <c r="Q36" s="164">
        <f t="shared" si="5"/>
        <v>0</v>
      </c>
      <c r="R36" s="164"/>
      <c r="S36" s="164"/>
      <c r="T36" s="165">
        <v>0</v>
      </c>
      <c r="U36" s="164">
        <f t="shared" si="6"/>
        <v>0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684</v>
      </c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1" x14ac:dyDescent="0.2">
      <c r="A37" s="155">
        <v>29</v>
      </c>
      <c r="B37" s="161" t="s">
        <v>610</v>
      </c>
      <c r="C37" s="196" t="s">
        <v>1000</v>
      </c>
      <c r="D37" s="163" t="s">
        <v>173</v>
      </c>
      <c r="E37" s="170">
        <v>2</v>
      </c>
      <c r="F37" s="173"/>
      <c r="G37" s="174">
        <f t="shared" si="0"/>
        <v>0</v>
      </c>
      <c r="H37" s="173"/>
      <c r="I37" s="174">
        <f t="shared" si="1"/>
        <v>0</v>
      </c>
      <c r="J37" s="173"/>
      <c r="K37" s="174">
        <f t="shared" si="2"/>
        <v>0</v>
      </c>
      <c r="L37" s="174">
        <v>21</v>
      </c>
      <c r="M37" s="174">
        <f t="shared" si="3"/>
        <v>0</v>
      </c>
      <c r="N37" s="164">
        <v>0</v>
      </c>
      <c r="O37" s="164">
        <f t="shared" si="4"/>
        <v>0</v>
      </c>
      <c r="P37" s="164">
        <v>0</v>
      </c>
      <c r="Q37" s="164">
        <f t="shared" si="5"/>
        <v>0</v>
      </c>
      <c r="R37" s="164"/>
      <c r="S37" s="164"/>
      <c r="T37" s="165">
        <v>0</v>
      </c>
      <c r="U37" s="164">
        <f t="shared" si="6"/>
        <v>0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684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ht="22.5" outlineLevel="1" x14ac:dyDescent="0.2">
      <c r="A38" s="155">
        <v>30</v>
      </c>
      <c r="B38" s="161" t="s">
        <v>610</v>
      </c>
      <c r="C38" s="196" t="s">
        <v>1001</v>
      </c>
      <c r="D38" s="163" t="s">
        <v>173</v>
      </c>
      <c r="E38" s="170">
        <v>4</v>
      </c>
      <c r="F38" s="173"/>
      <c r="G38" s="174">
        <f t="shared" si="0"/>
        <v>0</v>
      </c>
      <c r="H38" s="173"/>
      <c r="I38" s="174">
        <f t="shared" si="1"/>
        <v>0</v>
      </c>
      <c r="J38" s="173"/>
      <c r="K38" s="174">
        <f t="shared" si="2"/>
        <v>0</v>
      </c>
      <c r="L38" s="174">
        <v>21</v>
      </c>
      <c r="M38" s="174">
        <f t="shared" si="3"/>
        <v>0</v>
      </c>
      <c r="N38" s="164">
        <v>0</v>
      </c>
      <c r="O38" s="164">
        <f t="shared" si="4"/>
        <v>0</v>
      </c>
      <c r="P38" s="164">
        <v>0</v>
      </c>
      <c r="Q38" s="164">
        <f t="shared" si="5"/>
        <v>0</v>
      </c>
      <c r="R38" s="164"/>
      <c r="S38" s="164"/>
      <c r="T38" s="165">
        <v>0</v>
      </c>
      <c r="U38" s="164">
        <f t="shared" si="6"/>
        <v>0</v>
      </c>
      <c r="V38" s="154"/>
      <c r="W38" s="154"/>
      <c r="X38" s="154"/>
      <c r="Y38" s="154"/>
      <c r="Z38" s="154"/>
      <c r="AA38" s="154"/>
      <c r="AB38" s="154"/>
      <c r="AC38" s="154"/>
      <c r="AD38" s="154"/>
      <c r="AE38" s="154" t="s">
        <v>684</v>
      </c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1" x14ac:dyDescent="0.2">
      <c r="A39" s="155">
        <v>31</v>
      </c>
      <c r="B39" s="161" t="s">
        <v>610</v>
      </c>
      <c r="C39" s="196" t="s">
        <v>1002</v>
      </c>
      <c r="D39" s="163" t="s">
        <v>173</v>
      </c>
      <c r="E39" s="170">
        <v>4</v>
      </c>
      <c r="F39" s="173"/>
      <c r="G39" s="174">
        <f t="shared" si="0"/>
        <v>0</v>
      </c>
      <c r="H39" s="173"/>
      <c r="I39" s="174">
        <f t="shared" si="1"/>
        <v>0</v>
      </c>
      <c r="J39" s="173"/>
      <c r="K39" s="174">
        <f t="shared" si="2"/>
        <v>0</v>
      </c>
      <c r="L39" s="174">
        <v>21</v>
      </c>
      <c r="M39" s="174">
        <f t="shared" si="3"/>
        <v>0</v>
      </c>
      <c r="N39" s="164">
        <v>0</v>
      </c>
      <c r="O39" s="164">
        <f t="shared" si="4"/>
        <v>0</v>
      </c>
      <c r="P39" s="164">
        <v>0</v>
      </c>
      <c r="Q39" s="164">
        <f t="shared" si="5"/>
        <v>0</v>
      </c>
      <c r="R39" s="164"/>
      <c r="S39" s="164"/>
      <c r="T39" s="165">
        <v>0</v>
      </c>
      <c r="U39" s="164">
        <f t="shared" si="6"/>
        <v>0</v>
      </c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684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1" x14ac:dyDescent="0.2">
      <c r="A40" s="155">
        <v>32</v>
      </c>
      <c r="B40" s="161" t="s">
        <v>610</v>
      </c>
      <c r="C40" s="196" t="s">
        <v>1003</v>
      </c>
      <c r="D40" s="163" t="s">
        <v>173</v>
      </c>
      <c r="E40" s="170">
        <v>12</v>
      </c>
      <c r="F40" s="173"/>
      <c r="G40" s="174">
        <f t="shared" si="0"/>
        <v>0</v>
      </c>
      <c r="H40" s="173"/>
      <c r="I40" s="174">
        <f t="shared" si="1"/>
        <v>0</v>
      </c>
      <c r="J40" s="173"/>
      <c r="K40" s="174">
        <f t="shared" si="2"/>
        <v>0</v>
      </c>
      <c r="L40" s="174">
        <v>21</v>
      </c>
      <c r="M40" s="174">
        <f t="shared" si="3"/>
        <v>0</v>
      </c>
      <c r="N40" s="164">
        <v>0</v>
      </c>
      <c r="O40" s="164">
        <f t="shared" si="4"/>
        <v>0</v>
      </c>
      <c r="P40" s="164">
        <v>0</v>
      </c>
      <c r="Q40" s="164">
        <f t="shared" si="5"/>
        <v>0</v>
      </c>
      <c r="R40" s="164"/>
      <c r="S40" s="164"/>
      <c r="T40" s="165">
        <v>0</v>
      </c>
      <c r="U40" s="164">
        <f t="shared" si="6"/>
        <v>0</v>
      </c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684</v>
      </c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1" x14ac:dyDescent="0.2">
      <c r="A41" s="155">
        <v>33</v>
      </c>
      <c r="B41" s="161" t="s">
        <v>610</v>
      </c>
      <c r="C41" s="196" t="s">
        <v>1004</v>
      </c>
      <c r="D41" s="163" t="s">
        <v>173</v>
      </c>
      <c r="E41" s="170">
        <v>12</v>
      </c>
      <c r="F41" s="173"/>
      <c r="G41" s="174">
        <f t="shared" si="0"/>
        <v>0</v>
      </c>
      <c r="H41" s="173"/>
      <c r="I41" s="174">
        <f t="shared" si="1"/>
        <v>0</v>
      </c>
      <c r="J41" s="173"/>
      <c r="K41" s="174">
        <f t="shared" si="2"/>
        <v>0</v>
      </c>
      <c r="L41" s="174">
        <v>21</v>
      </c>
      <c r="M41" s="174">
        <f t="shared" si="3"/>
        <v>0</v>
      </c>
      <c r="N41" s="164">
        <v>0</v>
      </c>
      <c r="O41" s="164">
        <f t="shared" si="4"/>
        <v>0</v>
      </c>
      <c r="P41" s="164">
        <v>0</v>
      </c>
      <c r="Q41" s="164">
        <f t="shared" si="5"/>
        <v>0</v>
      </c>
      <c r="R41" s="164"/>
      <c r="S41" s="164"/>
      <c r="T41" s="165">
        <v>0</v>
      </c>
      <c r="U41" s="164">
        <f t="shared" si="6"/>
        <v>0</v>
      </c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684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outlineLevel="1" x14ac:dyDescent="0.2">
      <c r="A42" s="155">
        <v>34</v>
      </c>
      <c r="B42" s="161" t="s">
        <v>610</v>
      </c>
      <c r="C42" s="196" t="s">
        <v>1005</v>
      </c>
      <c r="D42" s="163" t="s">
        <v>173</v>
      </c>
      <c r="E42" s="170">
        <v>12</v>
      </c>
      <c r="F42" s="173"/>
      <c r="G42" s="174">
        <f t="shared" si="0"/>
        <v>0</v>
      </c>
      <c r="H42" s="173"/>
      <c r="I42" s="174">
        <f t="shared" si="1"/>
        <v>0</v>
      </c>
      <c r="J42" s="173"/>
      <c r="K42" s="174">
        <f t="shared" si="2"/>
        <v>0</v>
      </c>
      <c r="L42" s="174">
        <v>21</v>
      </c>
      <c r="M42" s="174">
        <f t="shared" si="3"/>
        <v>0</v>
      </c>
      <c r="N42" s="164">
        <v>0</v>
      </c>
      <c r="O42" s="164">
        <f t="shared" si="4"/>
        <v>0</v>
      </c>
      <c r="P42" s="164">
        <v>0</v>
      </c>
      <c r="Q42" s="164">
        <f t="shared" si="5"/>
        <v>0</v>
      </c>
      <c r="R42" s="164"/>
      <c r="S42" s="164"/>
      <c r="T42" s="165">
        <v>0</v>
      </c>
      <c r="U42" s="164">
        <f t="shared" si="6"/>
        <v>0</v>
      </c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684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55">
        <v>35</v>
      </c>
      <c r="B43" s="161" t="s">
        <v>610</v>
      </c>
      <c r="C43" s="196" t="s">
        <v>1006</v>
      </c>
      <c r="D43" s="163" t="s">
        <v>173</v>
      </c>
      <c r="E43" s="170">
        <v>10</v>
      </c>
      <c r="F43" s="173"/>
      <c r="G43" s="174">
        <f t="shared" si="0"/>
        <v>0</v>
      </c>
      <c r="H43" s="173"/>
      <c r="I43" s="174">
        <f t="shared" si="1"/>
        <v>0</v>
      </c>
      <c r="J43" s="173"/>
      <c r="K43" s="174">
        <f t="shared" si="2"/>
        <v>0</v>
      </c>
      <c r="L43" s="174">
        <v>21</v>
      </c>
      <c r="M43" s="174">
        <f t="shared" si="3"/>
        <v>0</v>
      </c>
      <c r="N43" s="164">
        <v>0</v>
      </c>
      <c r="O43" s="164">
        <f t="shared" si="4"/>
        <v>0</v>
      </c>
      <c r="P43" s="164">
        <v>0</v>
      </c>
      <c r="Q43" s="164">
        <f t="shared" si="5"/>
        <v>0</v>
      </c>
      <c r="R43" s="164"/>
      <c r="S43" s="164"/>
      <c r="T43" s="165">
        <v>0</v>
      </c>
      <c r="U43" s="164">
        <f t="shared" si="6"/>
        <v>0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684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1" x14ac:dyDescent="0.2">
      <c r="A44" s="155">
        <v>36</v>
      </c>
      <c r="B44" s="161" t="s">
        <v>610</v>
      </c>
      <c r="C44" s="196" t="s">
        <v>1007</v>
      </c>
      <c r="D44" s="163" t="s">
        <v>173</v>
      </c>
      <c r="E44" s="170">
        <v>4</v>
      </c>
      <c r="F44" s="173"/>
      <c r="G44" s="174">
        <f t="shared" si="0"/>
        <v>0</v>
      </c>
      <c r="H44" s="173"/>
      <c r="I44" s="174">
        <f t="shared" si="1"/>
        <v>0</v>
      </c>
      <c r="J44" s="173"/>
      <c r="K44" s="174">
        <f t="shared" si="2"/>
        <v>0</v>
      </c>
      <c r="L44" s="174">
        <v>21</v>
      </c>
      <c r="M44" s="174">
        <f t="shared" si="3"/>
        <v>0</v>
      </c>
      <c r="N44" s="164">
        <v>0</v>
      </c>
      <c r="O44" s="164">
        <f t="shared" si="4"/>
        <v>0</v>
      </c>
      <c r="P44" s="164">
        <v>0</v>
      </c>
      <c r="Q44" s="164">
        <f t="shared" si="5"/>
        <v>0</v>
      </c>
      <c r="R44" s="164"/>
      <c r="S44" s="164"/>
      <c r="T44" s="165">
        <v>0</v>
      </c>
      <c r="U44" s="164">
        <f t="shared" si="6"/>
        <v>0</v>
      </c>
      <c r="V44" s="154"/>
      <c r="W44" s="154"/>
      <c r="X44" s="154"/>
      <c r="Y44" s="154"/>
      <c r="Z44" s="154"/>
      <c r="AA44" s="154"/>
      <c r="AB44" s="154"/>
      <c r="AC44" s="154"/>
      <c r="AD44" s="154"/>
      <c r="AE44" s="154" t="s">
        <v>684</v>
      </c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ht="22.5" outlineLevel="1" x14ac:dyDescent="0.2">
      <c r="A45" s="155">
        <v>37</v>
      </c>
      <c r="B45" s="161" t="s">
        <v>610</v>
      </c>
      <c r="C45" s="196" t="s">
        <v>1008</v>
      </c>
      <c r="D45" s="163" t="s">
        <v>715</v>
      </c>
      <c r="E45" s="170">
        <v>15</v>
      </c>
      <c r="F45" s="173"/>
      <c r="G45" s="174">
        <f t="shared" si="0"/>
        <v>0</v>
      </c>
      <c r="H45" s="173"/>
      <c r="I45" s="174">
        <f t="shared" si="1"/>
        <v>0</v>
      </c>
      <c r="J45" s="173"/>
      <c r="K45" s="174">
        <f t="shared" si="2"/>
        <v>0</v>
      </c>
      <c r="L45" s="174">
        <v>21</v>
      </c>
      <c r="M45" s="174">
        <f t="shared" si="3"/>
        <v>0</v>
      </c>
      <c r="N45" s="164">
        <v>0</v>
      </c>
      <c r="O45" s="164">
        <f t="shared" si="4"/>
        <v>0</v>
      </c>
      <c r="P45" s="164">
        <v>0</v>
      </c>
      <c r="Q45" s="164">
        <f t="shared" si="5"/>
        <v>0</v>
      </c>
      <c r="R45" s="164"/>
      <c r="S45" s="164"/>
      <c r="T45" s="165">
        <v>0</v>
      </c>
      <c r="U45" s="164">
        <f t="shared" si="6"/>
        <v>0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684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ht="22.5" outlineLevel="1" x14ac:dyDescent="0.2">
      <c r="A46" s="155">
        <v>38</v>
      </c>
      <c r="B46" s="161" t="s">
        <v>610</v>
      </c>
      <c r="C46" s="196" t="s">
        <v>1009</v>
      </c>
      <c r="D46" s="163" t="s">
        <v>715</v>
      </c>
      <c r="E46" s="170">
        <v>6</v>
      </c>
      <c r="F46" s="173"/>
      <c r="G46" s="174">
        <f t="shared" si="0"/>
        <v>0</v>
      </c>
      <c r="H46" s="173"/>
      <c r="I46" s="174">
        <f t="shared" si="1"/>
        <v>0</v>
      </c>
      <c r="J46" s="173"/>
      <c r="K46" s="174">
        <f t="shared" si="2"/>
        <v>0</v>
      </c>
      <c r="L46" s="174">
        <v>21</v>
      </c>
      <c r="M46" s="174">
        <f t="shared" si="3"/>
        <v>0</v>
      </c>
      <c r="N46" s="164">
        <v>0</v>
      </c>
      <c r="O46" s="164">
        <f t="shared" si="4"/>
        <v>0</v>
      </c>
      <c r="P46" s="164">
        <v>0</v>
      </c>
      <c r="Q46" s="164">
        <f t="shared" si="5"/>
        <v>0</v>
      </c>
      <c r="R46" s="164"/>
      <c r="S46" s="164"/>
      <c r="T46" s="165">
        <v>0</v>
      </c>
      <c r="U46" s="164">
        <f t="shared" si="6"/>
        <v>0</v>
      </c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684</v>
      </c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ht="22.5" outlineLevel="1" x14ac:dyDescent="0.2">
      <c r="A47" s="155">
        <v>39</v>
      </c>
      <c r="B47" s="161" t="s">
        <v>610</v>
      </c>
      <c r="C47" s="196" t="s">
        <v>1010</v>
      </c>
      <c r="D47" s="163" t="s">
        <v>715</v>
      </c>
      <c r="E47" s="170">
        <v>8</v>
      </c>
      <c r="F47" s="173"/>
      <c r="G47" s="174">
        <f t="shared" si="0"/>
        <v>0</v>
      </c>
      <c r="H47" s="173"/>
      <c r="I47" s="174">
        <f t="shared" si="1"/>
        <v>0</v>
      </c>
      <c r="J47" s="173"/>
      <c r="K47" s="174">
        <f t="shared" si="2"/>
        <v>0</v>
      </c>
      <c r="L47" s="174">
        <v>21</v>
      </c>
      <c r="M47" s="174">
        <f t="shared" si="3"/>
        <v>0</v>
      </c>
      <c r="N47" s="164">
        <v>0</v>
      </c>
      <c r="O47" s="164">
        <f t="shared" si="4"/>
        <v>0</v>
      </c>
      <c r="P47" s="164">
        <v>0</v>
      </c>
      <c r="Q47" s="164">
        <f t="shared" si="5"/>
        <v>0</v>
      </c>
      <c r="R47" s="164"/>
      <c r="S47" s="164"/>
      <c r="T47" s="165">
        <v>0</v>
      </c>
      <c r="U47" s="164">
        <f t="shared" si="6"/>
        <v>0</v>
      </c>
      <c r="V47" s="154"/>
      <c r="W47" s="154"/>
      <c r="X47" s="154"/>
      <c r="Y47" s="154"/>
      <c r="Z47" s="154"/>
      <c r="AA47" s="154"/>
      <c r="AB47" s="154"/>
      <c r="AC47" s="154"/>
      <c r="AD47" s="154"/>
      <c r="AE47" s="154" t="s">
        <v>684</v>
      </c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outlineLevel="1" x14ac:dyDescent="0.2">
      <c r="A48" s="155">
        <v>40</v>
      </c>
      <c r="B48" s="161" t="s">
        <v>610</v>
      </c>
      <c r="C48" s="196" t="s">
        <v>1011</v>
      </c>
      <c r="D48" s="163" t="s">
        <v>715</v>
      </c>
      <c r="E48" s="170">
        <v>2</v>
      </c>
      <c r="F48" s="173"/>
      <c r="G48" s="174">
        <f t="shared" si="0"/>
        <v>0</v>
      </c>
      <c r="H48" s="173"/>
      <c r="I48" s="174">
        <f t="shared" si="1"/>
        <v>0</v>
      </c>
      <c r="J48" s="173"/>
      <c r="K48" s="174">
        <f t="shared" si="2"/>
        <v>0</v>
      </c>
      <c r="L48" s="174">
        <v>21</v>
      </c>
      <c r="M48" s="174">
        <f t="shared" si="3"/>
        <v>0</v>
      </c>
      <c r="N48" s="164">
        <v>0</v>
      </c>
      <c r="O48" s="164">
        <f t="shared" si="4"/>
        <v>0</v>
      </c>
      <c r="P48" s="164">
        <v>0</v>
      </c>
      <c r="Q48" s="164">
        <f t="shared" si="5"/>
        <v>0</v>
      </c>
      <c r="R48" s="164"/>
      <c r="S48" s="164"/>
      <c r="T48" s="165">
        <v>0</v>
      </c>
      <c r="U48" s="164">
        <f t="shared" si="6"/>
        <v>0</v>
      </c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151</v>
      </c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outlineLevel="1" x14ac:dyDescent="0.2">
      <c r="A49" s="155">
        <v>41</v>
      </c>
      <c r="B49" s="161" t="s">
        <v>1012</v>
      </c>
      <c r="C49" s="196" t="s">
        <v>1013</v>
      </c>
      <c r="D49" s="163" t="s">
        <v>203</v>
      </c>
      <c r="E49" s="170">
        <v>0.5</v>
      </c>
      <c r="F49" s="173"/>
      <c r="G49" s="174">
        <f t="shared" si="0"/>
        <v>0</v>
      </c>
      <c r="H49" s="173"/>
      <c r="I49" s="174">
        <f t="shared" si="1"/>
        <v>0</v>
      </c>
      <c r="J49" s="173"/>
      <c r="K49" s="174">
        <f t="shared" si="2"/>
        <v>0</v>
      </c>
      <c r="L49" s="174">
        <v>21</v>
      </c>
      <c r="M49" s="174">
        <f t="shared" si="3"/>
        <v>0</v>
      </c>
      <c r="N49" s="164">
        <v>0</v>
      </c>
      <c r="O49" s="164">
        <f t="shared" si="4"/>
        <v>0</v>
      </c>
      <c r="P49" s="164">
        <v>0</v>
      </c>
      <c r="Q49" s="164">
        <f t="shared" si="5"/>
        <v>0</v>
      </c>
      <c r="R49" s="164"/>
      <c r="S49" s="164"/>
      <c r="T49" s="165">
        <v>5.2060000000000004</v>
      </c>
      <c r="U49" s="164">
        <f t="shared" si="6"/>
        <v>2.6</v>
      </c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151</v>
      </c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x14ac:dyDescent="0.2">
      <c r="A50" s="156" t="s">
        <v>146</v>
      </c>
      <c r="B50" s="162" t="s">
        <v>113</v>
      </c>
      <c r="C50" s="198" t="s">
        <v>114</v>
      </c>
      <c r="D50" s="167"/>
      <c r="E50" s="172"/>
      <c r="F50" s="175"/>
      <c r="G50" s="175">
        <f>SUMIF(AE51:AE52,"&lt;&gt;NOR",G51:G52)</f>
        <v>0</v>
      </c>
      <c r="H50" s="175"/>
      <c r="I50" s="175">
        <f>SUM(I51:I52)</f>
        <v>0</v>
      </c>
      <c r="J50" s="175"/>
      <c r="K50" s="175">
        <f>SUM(K51:K52)</f>
        <v>0</v>
      </c>
      <c r="L50" s="175"/>
      <c r="M50" s="175">
        <f>SUM(M51:M52)</f>
        <v>0</v>
      </c>
      <c r="N50" s="168"/>
      <c r="O50" s="168">
        <f>SUM(O51:O52)</f>
        <v>0</v>
      </c>
      <c r="P50" s="168"/>
      <c r="Q50" s="168">
        <f>SUM(Q51:Q52)</f>
        <v>0</v>
      </c>
      <c r="R50" s="168"/>
      <c r="S50" s="168"/>
      <c r="T50" s="169"/>
      <c r="U50" s="168">
        <f>SUM(U51:U52)</f>
        <v>0</v>
      </c>
      <c r="AE50" t="s">
        <v>147</v>
      </c>
    </row>
    <row r="51" spans="1:60" outlineLevel="1" x14ac:dyDescent="0.2">
      <c r="A51" s="155">
        <v>42</v>
      </c>
      <c r="B51" s="161" t="s">
        <v>610</v>
      </c>
      <c r="C51" s="196" t="s">
        <v>1014</v>
      </c>
      <c r="D51" s="163" t="s">
        <v>713</v>
      </c>
      <c r="E51" s="170">
        <v>12</v>
      </c>
      <c r="F51" s="173"/>
      <c r="G51" s="174">
        <f>ROUND(E51*F51,2)</f>
        <v>0</v>
      </c>
      <c r="H51" s="173"/>
      <c r="I51" s="174">
        <f>ROUND(E51*H51,2)</f>
        <v>0</v>
      </c>
      <c r="J51" s="173"/>
      <c r="K51" s="174">
        <f>ROUND(E51*J51,2)</f>
        <v>0</v>
      </c>
      <c r="L51" s="174">
        <v>21</v>
      </c>
      <c r="M51" s="174">
        <f>G51*(1+L51/100)</f>
        <v>0</v>
      </c>
      <c r="N51" s="164">
        <v>0</v>
      </c>
      <c r="O51" s="164">
        <f>ROUND(E51*N51,5)</f>
        <v>0</v>
      </c>
      <c r="P51" s="164">
        <v>0</v>
      </c>
      <c r="Q51" s="164">
        <f>ROUND(E51*P51,5)</f>
        <v>0</v>
      </c>
      <c r="R51" s="164"/>
      <c r="S51" s="164"/>
      <c r="T51" s="165">
        <v>0</v>
      </c>
      <c r="U51" s="164">
        <f>ROUND(E51*T51,2)</f>
        <v>0</v>
      </c>
      <c r="V51" s="154"/>
      <c r="W51" s="154"/>
      <c r="X51" s="154"/>
      <c r="Y51" s="154"/>
      <c r="Z51" s="154"/>
      <c r="AA51" s="154"/>
      <c r="AB51" s="154"/>
      <c r="AC51" s="154"/>
      <c r="AD51" s="154"/>
      <c r="AE51" s="154" t="s">
        <v>151</v>
      </c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outlineLevel="1" x14ac:dyDescent="0.2">
      <c r="A52" s="155">
        <v>43</v>
      </c>
      <c r="B52" s="161" t="s">
        <v>610</v>
      </c>
      <c r="C52" s="196" t="s">
        <v>1015</v>
      </c>
      <c r="D52" s="163" t="s">
        <v>715</v>
      </c>
      <c r="E52" s="170">
        <v>2</v>
      </c>
      <c r="F52" s="173"/>
      <c r="G52" s="174">
        <f>ROUND(E52*F52,2)</f>
        <v>0</v>
      </c>
      <c r="H52" s="173"/>
      <c r="I52" s="174">
        <f>ROUND(E52*H52,2)</f>
        <v>0</v>
      </c>
      <c r="J52" s="173"/>
      <c r="K52" s="174">
        <f>ROUND(E52*J52,2)</f>
        <v>0</v>
      </c>
      <c r="L52" s="174">
        <v>21</v>
      </c>
      <c r="M52" s="174">
        <f>G52*(1+L52/100)</f>
        <v>0</v>
      </c>
      <c r="N52" s="164">
        <v>0</v>
      </c>
      <c r="O52" s="164">
        <f>ROUND(E52*N52,5)</f>
        <v>0</v>
      </c>
      <c r="P52" s="164">
        <v>0</v>
      </c>
      <c r="Q52" s="164">
        <f>ROUND(E52*P52,5)</f>
        <v>0</v>
      </c>
      <c r="R52" s="164"/>
      <c r="S52" s="164"/>
      <c r="T52" s="165">
        <v>0</v>
      </c>
      <c r="U52" s="164">
        <f>ROUND(E52*T52,2)</f>
        <v>0</v>
      </c>
      <c r="V52" s="154"/>
      <c r="W52" s="154"/>
      <c r="X52" s="154"/>
      <c r="Y52" s="154"/>
      <c r="Z52" s="154"/>
      <c r="AA52" s="154"/>
      <c r="AB52" s="154"/>
      <c r="AC52" s="154"/>
      <c r="AD52" s="154"/>
      <c r="AE52" s="154" t="s">
        <v>684</v>
      </c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x14ac:dyDescent="0.2">
      <c r="A53" s="156" t="s">
        <v>146</v>
      </c>
      <c r="B53" s="162" t="s">
        <v>120</v>
      </c>
      <c r="C53" s="198" t="s">
        <v>27</v>
      </c>
      <c r="D53" s="167"/>
      <c r="E53" s="172"/>
      <c r="F53" s="175"/>
      <c r="G53" s="175">
        <f>SUMIF(AE54:AE55,"&lt;&gt;NOR",G54:G55)</f>
        <v>0</v>
      </c>
      <c r="H53" s="175"/>
      <c r="I53" s="175">
        <f>SUM(I54:I55)</f>
        <v>0</v>
      </c>
      <c r="J53" s="175"/>
      <c r="K53" s="175">
        <f>SUM(K54:K55)</f>
        <v>0</v>
      </c>
      <c r="L53" s="175"/>
      <c r="M53" s="175">
        <f>SUM(M54:M55)</f>
        <v>0</v>
      </c>
      <c r="N53" s="168"/>
      <c r="O53" s="168">
        <f>SUM(O54:O55)</f>
        <v>0</v>
      </c>
      <c r="P53" s="168"/>
      <c r="Q53" s="168">
        <f>SUM(Q54:Q55)</f>
        <v>0</v>
      </c>
      <c r="R53" s="168"/>
      <c r="S53" s="168"/>
      <c r="T53" s="169"/>
      <c r="U53" s="168">
        <f>SUM(U54:U55)</f>
        <v>0</v>
      </c>
      <c r="AE53" t="s">
        <v>147</v>
      </c>
    </row>
    <row r="54" spans="1:60" outlineLevel="1" x14ac:dyDescent="0.2">
      <c r="A54" s="155">
        <v>44</v>
      </c>
      <c r="B54" s="161" t="s">
        <v>610</v>
      </c>
      <c r="C54" s="196" t="s">
        <v>1016</v>
      </c>
      <c r="D54" s="163" t="s">
        <v>715</v>
      </c>
      <c r="E54" s="170">
        <v>1</v>
      </c>
      <c r="F54" s="173"/>
      <c r="G54" s="174">
        <f>ROUND(E54*F54,2)</f>
        <v>0</v>
      </c>
      <c r="H54" s="173"/>
      <c r="I54" s="174">
        <f>ROUND(E54*H54,2)</f>
        <v>0</v>
      </c>
      <c r="J54" s="173"/>
      <c r="K54" s="174">
        <f>ROUND(E54*J54,2)</f>
        <v>0</v>
      </c>
      <c r="L54" s="174">
        <v>21</v>
      </c>
      <c r="M54" s="174">
        <f>G54*(1+L54/100)</f>
        <v>0</v>
      </c>
      <c r="N54" s="164">
        <v>0</v>
      </c>
      <c r="O54" s="164">
        <f>ROUND(E54*N54,5)</f>
        <v>0</v>
      </c>
      <c r="P54" s="164">
        <v>0</v>
      </c>
      <c r="Q54" s="164">
        <f>ROUND(E54*P54,5)</f>
        <v>0</v>
      </c>
      <c r="R54" s="164"/>
      <c r="S54" s="164"/>
      <c r="T54" s="165">
        <v>0</v>
      </c>
      <c r="U54" s="164">
        <f>ROUND(E54*T54,2)</f>
        <v>0</v>
      </c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151</v>
      </c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155">
        <v>45</v>
      </c>
      <c r="B55" s="161" t="s">
        <v>610</v>
      </c>
      <c r="C55" s="196" t="s">
        <v>1017</v>
      </c>
      <c r="D55" s="163" t="s">
        <v>715</v>
      </c>
      <c r="E55" s="170">
        <v>1</v>
      </c>
      <c r="F55" s="173"/>
      <c r="G55" s="174">
        <f>ROUND(E55*F55,2)</f>
        <v>0</v>
      </c>
      <c r="H55" s="173"/>
      <c r="I55" s="174">
        <f>ROUND(E55*H55,2)</f>
        <v>0</v>
      </c>
      <c r="J55" s="173"/>
      <c r="K55" s="174">
        <f>ROUND(E55*J55,2)</f>
        <v>0</v>
      </c>
      <c r="L55" s="174">
        <v>21</v>
      </c>
      <c r="M55" s="174">
        <f>G55*(1+L55/100)</f>
        <v>0</v>
      </c>
      <c r="N55" s="164">
        <v>0</v>
      </c>
      <c r="O55" s="164">
        <f>ROUND(E55*N55,5)</f>
        <v>0</v>
      </c>
      <c r="P55" s="164">
        <v>0</v>
      </c>
      <c r="Q55" s="164">
        <f>ROUND(E55*P55,5)</f>
        <v>0</v>
      </c>
      <c r="R55" s="164"/>
      <c r="S55" s="164"/>
      <c r="T55" s="165">
        <v>0</v>
      </c>
      <c r="U55" s="164">
        <f>ROUND(E55*T55,2)</f>
        <v>0</v>
      </c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151</v>
      </c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x14ac:dyDescent="0.2">
      <c r="A56" s="156" t="s">
        <v>146</v>
      </c>
      <c r="B56" s="162" t="s">
        <v>119</v>
      </c>
      <c r="C56" s="198" t="s">
        <v>26</v>
      </c>
      <c r="D56" s="167"/>
      <c r="E56" s="172"/>
      <c r="F56" s="175"/>
      <c r="G56" s="175">
        <f>SUMIF(AE57:AE59,"&lt;&gt;NOR",G57:G59)</f>
        <v>0</v>
      </c>
      <c r="H56" s="175"/>
      <c r="I56" s="175">
        <f>SUM(I57:I59)</f>
        <v>0</v>
      </c>
      <c r="J56" s="175"/>
      <c r="K56" s="175">
        <f>SUM(K57:K59)</f>
        <v>0</v>
      </c>
      <c r="L56" s="175"/>
      <c r="M56" s="175">
        <f>SUM(M57:M59)</f>
        <v>0</v>
      </c>
      <c r="N56" s="168"/>
      <c r="O56" s="168">
        <f>SUM(O57:O59)</f>
        <v>0</v>
      </c>
      <c r="P56" s="168"/>
      <c r="Q56" s="168">
        <f>SUM(Q57:Q59)</f>
        <v>0</v>
      </c>
      <c r="R56" s="168"/>
      <c r="S56" s="168"/>
      <c r="T56" s="169"/>
      <c r="U56" s="168">
        <f>SUM(U57:U59)</f>
        <v>0</v>
      </c>
      <c r="AE56" t="s">
        <v>147</v>
      </c>
    </row>
    <row r="57" spans="1:60" outlineLevel="1" x14ac:dyDescent="0.2">
      <c r="A57" s="155">
        <v>46</v>
      </c>
      <c r="B57" s="161" t="s">
        <v>610</v>
      </c>
      <c r="C57" s="196" t="s">
        <v>720</v>
      </c>
      <c r="D57" s="163" t="s">
        <v>715</v>
      </c>
      <c r="E57" s="170">
        <v>1</v>
      </c>
      <c r="F57" s="173"/>
      <c r="G57" s="174">
        <f>ROUND(E57*F57,2)</f>
        <v>0</v>
      </c>
      <c r="H57" s="173"/>
      <c r="I57" s="174">
        <f>ROUND(E57*H57,2)</f>
        <v>0</v>
      </c>
      <c r="J57" s="173"/>
      <c r="K57" s="174">
        <f>ROUND(E57*J57,2)</f>
        <v>0</v>
      </c>
      <c r="L57" s="174">
        <v>21</v>
      </c>
      <c r="M57" s="174">
        <f>G57*(1+L57/100)</f>
        <v>0</v>
      </c>
      <c r="N57" s="164">
        <v>0</v>
      </c>
      <c r="O57" s="164">
        <f>ROUND(E57*N57,5)</f>
        <v>0</v>
      </c>
      <c r="P57" s="164">
        <v>0</v>
      </c>
      <c r="Q57" s="164">
        <f>ROUND(E57*P57,5)</f>
        <v>0</v>
      </c>
      <c r="R57" s="164"/>
      <c r="S57" s="164"/>
      <c r="T57" s="165">
        <v>0</v>
      </c>
      <c r="U57" s="164">
        <f>ROUND(E57*T57,2)</f>
        <v>0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151</v>
      </c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1" x14ac:dyDescent="0.2">
      <c r="A58" s="155">
        <v>47</v>
      </c>
      <c r="B58" s="161" t="s">
        <v>610</v>
      </c>
      <c r="C58" s="196" t="s">
        <v>1018</v>
      </c>
      <c r="D58" s="163" t="s">
        <v>715</v>
      </c>
      <c r="E58" s="170">
        <v>1</v>
      </c>
      <c r="F58" s="173"/>
      <c r="G58" s="174">
        <f>ROUND(E58*F58,2)</f>
        <v>0</v>
      </c>
      <c r="H58" s="173"/>
      <c r="I58" s="174">
        <f>ROUND(E58*H58,2)</f>
        <v>0</v>
      </c>
      <c r="J58" s="173"/>
      <c r="K58" s="174">
        <f>ROUND(E58*J58,2)</f>
        <v>0</v>
      </c>
      <c r="L58" s="174">
        <v>21</v>
      </c>
      <c r="M58" s="174">
        <f>G58*(1+L58/100)</f>
        <v>0</v>
      </c>
      <c r="N58" s="164">
        <v>0</v>
      </c>
      <c r="O58" s="164">
        <f>ROUND(E58*N58,5)</f>
        <v>0</v>
      </c>
      <c r="P58" s="164">
        <v>0</v>
      </c>
      <c r="Q58" s="164">
        <f>ROUND(E58*P58,5)</f>
        <v>0</v>
      </c>
      <c r="R58" s="164"/>
      <c r="S58" s="164"/>
      <c r="T58" s="165">
        <v>0</v>
      </c>
      <c r="U58" s="164">
        <f>ROUND(E58*T58,2)</f>
        <v>0</v>
      </c>
      <c r="V58" s="154"/>
      <c r="W58" s="154"/>
      <c r="X58" s="154"/>
      <c r="Y58" s="154"/>
      <c r="Z58" s="154"/>
      <c r="AA58" s="154"/>
      <c r="AB58" s="154"/>
      <c r="AC58" s="154"/>
      <c r="AD58" s="154"/>
      <c r="AE58" s="154" t="s">
        <v>151</v>
      </c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outlineLevel="1" x14ac:dyDescent="0.2">
      <c r="A59" s="184">
        <v>48</v>
      </c>
      <c r="B59" s="185" t="s">
        <v>610</v>
      </c>
      <c r="C59" s="199" t="s">
        <v>1019</v>
      </c>
      <c r="D59" s="186" t="s">
        <v>715</v>
      </c>
      <c r="E59" s="187">
        <v>2</v>
      </c>
      <c r="F59" s="188"/>
      <c r="G59" s="189">
        <f>ROUND(E59*F59,2)</f>
        <v>0</v>
      </c>
      <c r="H59" s="188"/>
      <c r="I59" s="189">
        <f>ROUND(E59*H59,2)</f>
        <v>0</v>
      </c>
      <c r="J59" s="188"/>
      <c r="K59" s="189">
        <f>ROUND(E59*J59,2)</f>
        <v>0</v>
      </c>
      <c r="L59" s="189">
        <v>21</v>
      </c>
      <c r="M59" s="189">
        <f>G59*(1+L59/100)</f>
        <v>0</v>
      </c>
      <c r="N59" s="190">
        <v>0</v>
      </c>
      <c r="O59" s="190">
        <f>ROUND(E59*N59,5)</f>
        <v>0</v>
      </c>
      <c r="P59" s="190">
        <v>0</v>
      </c>
      <c r="Q59" s="190">
        <f>ROUND(E59*P59,5)</f>
        <v>0</v>
      </c>
      <c r="R59" s="190"/>
      <c r="S59" s="190"/>
      <c r="T59" s="191">
        <v>0</v>
      </c>
      <c r="U59" s="190">
        <f>ROUND(E59*T59,2)</f>
        <v>0</v>
      </c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151</v>
      </c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x14ac:dyDescent="0.2">
      <c r="A60" s="205"/>
      <c r="B60" s="8" t="s">
        <v>550</v>
      </c>
      <c r="C60" s="200" t="s">
        <v>550</v>
      </c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AC60">
        <v>15</v>
      </c>
      <c r="AD60">
        <v>21</v>
      </c>
    </row>
    <row r="61" spans="1:60" x14ac:dyDescent="0.2">
      <c r="A61" s="216"/>
      <c r="B61" s="217">
        <v>26</v>
      </c>
      <c r="C61" s="218" t="s">
        <v>550</v>
      </c>
      <c r="D61" s="219"/>
      <c r="E61" s="219"/>
      <c r="F61" s="219"/>
      <c r="G61" s="220">
        <f>G8+G50+G53+G56</f>
        <v>0</v>
      </c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AC61">
        <f>SUMIF(L7:L59,AC60,G7:G59)</f>
        <v>0</v>
      </c>
      <c r="AD61">
        <f>SUMIF(L7:L59,AD60,G7:G59)</f>
        <v>0</v>
      </c>
      <c r="AE61" t="s">
        <v>551</v>
      </c>
    </row>
    <row r="62" spans="1:60" x14ac:dyDescent="0.2">
      <c r="A62" s="205"/>
      <c r="B62" s="8" t="s">
        <v>550</v>
      </c>
      <c r="C62" s="200" t="s">
        <v>550</v>
      </c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</row>
    <row r="63" spans="1:60" x14ac:dyDescent="0.2">
      <c r="A63" s="205"/>
      <c r="B63" s="8" t="s">
        <v>550</v>
      </c>
      <c r="C63" s="200" t="s">
        <v>550</v>
      </c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</row>
    <row r="64" spans="1:60" x14ac:dyDescent="0.2">
      <c r="A64" s="402">
        <v>33</v>
      </c>
      <c r="B64" s="402"/>
      <c r="C64" s="378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</row>
    <row r="65" spans="1:31" x14ac:dyDescent="0.2">
      <c r="A65" s="383"/>
      <c r="B65" s="384"/>
      <c r="C65" s="385"/>
      <c r="D65" s="384"/>
      <c r="E65" s="384"/>
      <c r="F65" s="384"/>
      <c r="G65" s="386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AE65" t="s">
        <v>552</v>
      </c>
    </row>
    <row r="66" spans="1:31" x14ac:dyDescent="0.2">
      <c r="A66" s="387"/>
      <c r="B66" s="388"/>
      <c r="C66" s="389"/>
      <c r="D66" s="388"/>
      <c r="E66" s="388"/>
      <c r="F66" s="388"/>
      <c r="G66" s="390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</row>
    <row r="67" spans="1:31" x14ac:dyDescent="0.2">
      <c r="A67" s="387"/>
      <c r="B67" s="388"/>
      <c r="C67" s="389"/>
      <c r="D67" s="388"/>
      <c r="E67" s="388"/>
      <c r="F67" s="388"/>
      <c r="G67" s="390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</row>
    <row r="68" spans="1:31" x14ac:dyDescent="0.2">
      <c r="A68" s="387"/>
      <c r="B68" s="388"/>
      <c r="C68" s="389"/>
      <c r="D68" s="388"/>
      <c r="E68" s="388"/>
      <c r="F68" s="388"/>
      <c r="G68" s="390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</row>
    <row r="69" spans="1:31" x14ac:dyDescent="0.2">
      <c r="A69" s="391"/>
      <c r="B69" s="392"/>
      <c r="C69" s="393"/>
      <c r="D69" s="392"/>
      <c r="E69" s="392"/>
      <c r="F69" s="392"/>
      <c r="G69" s="394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</row>
    <row r="70" spans="1:31" x14ac:dyDescent="0.2">
      <c r="A70" s="205"/>
      <c r="B70" s="8" t="s">
        <v>550</v>
      </c>
      <c r="C70" s="200" t="s">
        <v>550</v>
      </c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</row>
    <row r="71" spans="1:31" x14ac:dyDescent="0.2">
      <c r="C71" s="202"/>
      <c r="AE71" t="s">
        <v>553</v>
      </c>
    </row>
  </sheetData>
  <mergeCells count="6">
    <mergeCell ref="A65:G69"/>
    <mergeCell ref="A1:G1"/>
    <mergeCell ref="C2:G2"/>
    <mergeCell ref="C3:G3"/>
    <mergeCell ref="C4:G4"/>
    <mergeCell ref="A64:C64"/>
  </mergeCells>
  <pageMargins left="0.59055118110236204" right="0.39370078740157499" top="0.78740157499999996" bottom="0.78740157499999996" header="0.3" footer="0.3"/>
  <pageSetup paperSize="9" scale="82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D05E"/>
  </sheetPr>
  <dimension ref="B1:H36"/>
  <sheetViews>
    <sheetView zoomScaleNormal="100" workbookViewId="0">
      <selection activeCell="B2" sqref="B2"/>
    </sheetView>
  </sheetViews>
  <sheetFormatPr defaultColWidth="9.140625" defaultRowHeight="11.25" x14ac:dyDescent="0.2"/>
  <cols>
    <col min="1" max="1" width="2.85546875" style="255" customWidth="1"/>
    <col min="2" max="2" width="75.7109375" style="255" customWidth="1"/>
    <col min="3" max="3" width="4.28515625" style="255" customWidth="1"/>
    <col min="4" max="4" width="7.140625" style="267" customWidth="1"/>
    <col min="5" max="5" width="15.140625" style="254" bestFit="1" customWidth="1"/>
    <col min="6" max="6" width="15.28515625" style="254" customWidth="1"/>
    <col min="7" max="7" width="9.140625" style="255"/>
    <col min="8" max="8" width="13.7109375" style="256" bestFit="1" customWidth="1"/>
    <col min="9" max="256" width="9.140625" style="255"/>
    <col min="257" max="257" width="2.85546875" style="255" customWidth="1"/>
    <col min="258" max="258" width="75.7109375" style="255" customWidth="1"/>
    <col min="259" max="259" width="4.28515625" style="255" customWidth="1"/>
    <col min="260" max="260" width="7.140625" style="255" customWidth="1"/>
    <col min="261" max="261" width="15.140625" style="255" bestFit="1" customWidth="1"/>
    <col min="262" max="262" width="15.28515625" style="255" customWidth="1"/>
    <col min="263" max="263" width="9.140625" style="255"/>
    <col min="264" max="264" width="13.7109375" style="255" bestFit="1" customWidth="1"/>
    <col min="265" max="512" width="9.140625" style="255"/>
    <col min="513" max="513" width="2.85546875" style="255" customWidth="1"/>
    <col min="514" max="514" width="75.7109375" style="255" customWidth="1"/>
    <col min="515" max="515" width="4.28515625" style="255" customWidth="1"/>
    <col min="516" max="516" width="7.140625" style="255" customWidth="1"/>
    <col min="517" max="517" width="15.140625" style="255" bestFit="1" customWidth="1"/>
    <col min="518" max="518" width="15.28515625" style="255" customWidth="1"/>
    <col min="519" max="519" width="9.140625" style="255"/>
    <col min="520" max="520" width="13.7109375" style="255" bestFit="1" customWidth="1"/>
    <col min="521" max="768" width="9.140625" style="255"/>
    <col min="769" max="769" width="2.85546875" style="255" customWidth="1"/>
    <col min="770" max="770" width="75.7109375" style="255" customWidth="1"/>
    <col min="771" max="771" width="4.28515625" style="255" customWidth="1"/>
    <col min="772" max="772" width="7.140625" style="255" customWidth="1"/>
    <col min="773" max="773" width="15.140625" style="255" bestFit="1" customWidth="1"/>
    <col min="774" max="774" width="15.28515625" style="255" customWidth="1"/>
    <col min="775" max="775" width="9.140625" style="255"/>
    <col min="776" max="776" width="13.7109375" style="255" bestFit="1" customWidth="1"/>
    <col min="777" max="1024" width="9.140625" style="255"/>
    <col min="1025" max="1025" width="2.85546875" style="255" customWidth="1"/>
    <col min="1026" max="1026" width="75.7109375" style="255" customWidth="1"/>
    <col min="1027" max="1027" width="4.28515625" style="255" customWidth="1"/>
    <col min="1028" max="1028" width="7.140625" style="255" customWidth="1"/>
    <col min="1029" max="1029" width="15.140625" style="255" bestFit="1" customWidth="1"/>
    <col min="1030" max="1030" width="15.28515625" style="255" customWidth="1"/>
    <col min="1031" max="1031" width="9.140625" style="255"/>
    <col min="1032" max="1032" width="13.7109375" style="255" bestFit="1" customWidth="1"/>
    <col min="1033" max="1280" width="9.140625" style="255"/>
    <col min="1281" max="1281" width="2.85546875" style="255" customWidth="1"/>
    <col min="1282" max="1282" width="75.7109375" style="255" customWidth="1"/>
    <col min="1283" max="1283" width="4.28515625" style="255" customWidth="1"/>
    <col min="1284" max="1284" width="7.140625" style="255" customWidth="1"/>
    <col min="1285" max="1285" width="15.140625" style="255" bestFit="1" customWidth="1"/>
    <col min="1286" max="1286" width="15.28515625" style="255" customWidth="1"/>
    <col min="1287" max="1287" width="9.140625" style="255"/>
    <col min="1288" max="1288" width="13.7109375" style="255" bestFit="1" customWidth="1"/>
    <col min="1289" max="1536" width="9.140625" style="255"/>
    <col min="1537" max="1537" width="2.85546875" style="255" customWidth="1"/>
    <col min="1538" max="1538" width="75.7109375" style="255" customWidth="1"/>
    <col min="1539" max="1539" width="4.28515625" style="255" customWidth="1"/>
    <col min="1540" max="1540" width="7.140625" style="255" customWidth="1"/>
    <col min="1541" max="1541" width="15.140625" style="255" bestFit="1" customWidth="1"/>
    <col min="1542" max="1542" width="15.28515625" style="255" customWidth="1"/>
    <col min="1543" max="1543" width="9.140625" style="255"/>
    <col min="1544" max="1544" width="13.7109375" style="255" bestFit="1" customWidth="1"/>
    <col min="1545" max="1792" width="9.140625" style="255"/>
    <col min="1793" max="1793" width="2.85546875" style="255" customWidth="1"/>
    <col min="1794" max="1794" width="75.7109375" style="255" customWidth="1"/>
    <col min="1795" max="1795" width="4.28515625" style="255" customWidth="1"/>
    <col min="1796" max="1796" width="7.140625" style="255" customWidth="1"/>
    <col min="1797" max="1797" width="15.140625" style="255" bestFit="1" customWidth="1"/>
    <col min="1798" max="1798" width="15.28515625" style="255" customWidth="1"/>
    <col min="1799" max="1799" width="9.140625" style="255"/>
    <col min="1800" max="1800" width="13.7109375" style="255" bestFit="1" customWidth="1"/>
    <col min="1801" max="2048" width="9.140625" style="255"/>
    <col min="2049" max="2049" width="2.85546875" style="255" customWidth="1"/>
    <col min="2050" max="2050" width="75.7109375" style="255" customWidth="1"/>
    <col min="2051" max="2051" width="4.28515625" style="255" customWidth="1"/>
    <col min="2052" max="2052" width="7.140625" style="255" customWidth="1"/>
    <col min="2053" max="2053" width="15.140625" style="255" bestFit="1" customWidth="1"/>
    <col min="2054" max="2054" width="15.28515625" style="255" customWidth="1"/>
    <col min="2055" max="2055" width="9.140625" style="255"/>
    <col min="2056" max="2056" width="13.7109375" style="255" bestFit="1" customWidth="1"/>
    <col min="2057" max="2304" width="9.140625" style="255"/>
    <col min="2305" max="2305" width="2.85546875" style="255" customWidth="1"/>
    <col min="2306" max="2306" width="75.7109375" style="255" customWidth="1"/>
    <col min="2307" max="2307" width="4.28515625" style="255" customWidth="1"/>
    <col min="2308" max="2308" width="7.140625" style="255" customWidth="1"/>
    <col min="2309" max="2309" width="15.140625" style="255" bestFit="1" customWidth="1"/>
    <col min="2310" max="2310" width="15.28515625" style="255" customWidth="1"/>
    <col min="2311" max="2311" width="9.140625" style="255"/>
    <col min="2312" max="2312" width="13.7109375" style="255" bestFit="1" customWidth="1"/>
    <col min="2313" max="2560" width="9.140625" style="255"/>
    <col min="2561" max="2561" width="2.85546875" style="255" customWidth="1"/>
    <col min="2562" max="2562" width="75.7109375" style="255" customWidth="1"/>
    <col min="2563" max="2563" width="4.28515625" style="255" customWidth="1"/>
    <col min="2564" max="2564" width="7.140625" style="255" customWidth="1"/>
    <col min="2565" max="2565" width="15.140625" style="255" bestFit="1" customWidth="1"/>
    <col min="2566" max="2566" width="15.28515625" style="255" customWidth="1"/>
    <col min="2567" max="2567" width="9.140625" style="255"/>
    <col min="2568" max="2568" width="13.7109375" style="255" bestFit="1" customWidth="1"/>
    <col min="2569" max="2816" width="9.140625" style="255"/>
    <col min="2817" max="2817" width="2.85546875" style="255" customWidth="1"/>
    <col min="2818" max="2818" width="75.7109375" style="255" customWidth="1"/>
    <col min="2819" max="2819" width="4.28515625" style="255" customWidth="1"/>
    <col min="2820" max="2820" width="7.140625" style="255" customWidth="1"/>
    <col min="2821" max="2821" width="15.140625" style="255" bestFit="1" customWidth="1"/>
    <col min="2822" max="2822" width="15.28515625" style="255" customWidth="1"/>
    <col min="2823" max="2823" width="9.140625" style="255"/>
    <col min="2824" max="2824" width="13.7109375" style="255" bestFit="1" customWidth="1"/>
    <col min="2825" max="3072" width="9.140625" style="255"/>
    <col min="3073" max="3073" width="2.85546875" style="255" customWidth="1"/>
    <col min="3074" max="3074" width="75.7109375" style="255" customWidth="1"/>
    <col min="3075" max="3075" width="4.28515625" style="255" customWidth="1"/>
    <col min="3076" max="3076" width="7.140625" style="255" customWidth="1"/>
    <col min="3077" max="3077" width="15.140625" style="255" bestFit="1" customWidth="1"/>
    <col min="3078" max="3078" width="15.28515625" style="255" customWidth="1"/>
    <col min="3079" max="3079" width="9.140625" style="255"/>
    <col min="3080" max="3080" width="13.7109375" style="255" bestFit="1" customWidth="1"/>
    <col min="3081" max="3328" width="9.140625" style="255"/>
    <col min="3329" max="3329" width="2.85546875" style="255" customWidth="1"/>
    <col min="3330" max="3330" width="75.7109375" style="255" customWidth="1"/>
    <col min="3331" max="3331" width="4.28515625" style="255" customWidth="1"/>
    <col min="3332" max="3332" width="7.140625" style="255" customWidth="1"/>
    <col min="3333" max="3333" width="15.140625" style="255" bestFit="1" customWidth="1"/>
    <col min="3334" max="3334" width="15.28515625" style="255" customWidth="1"/>
    <col min="3335" max="3335" width="9.140625" style="255"/>
    <col min="3336" max="3336" width="13.7109375" style="255" bestFit="1" customWidth="1"/>
    <col min="3337" max="3584" width="9.140625" style="255"/>
    <col min="3585" max="3585" width="2.85546875" style="255" customWidth="1"/>
    <col min="3586" max="3586" width="75.7109375" style="255" customWidth="1"/>
    <col min="3587" max="3587" width="4.28515625" style="255" customWidth="1"/>
    <col min="3588" max="3588" width="7.140625" style="255" customWidth="1"/>
    <col min="3589" max="3589" width="15.140625" style="255" bestFit="1" customWidth="1"/>
    <col min="3590" max="3590" width="15.28515625" style="255" customWidth="1"/>
    <col min="3591" max="3591" width="9.140625" style="255"/>
    <col min="3592" max="3592" width="13.7109375" style="255" bestFit="1" customWidth="1"/>
    <col min="3593" max="3840" width="9.140625" style="255"/>
    <col min="3841" max="3841" width="2.85546875" style="255" customWidth="1"/>
    <col min="3842" max="3842" width="75.7109375" style="255" customWidth="1"/>
    <col min="3843" max="3843" width="4.28515625" style="255" customWidth="1"/>
    <col min="3844" max="3844" width="7.140625" style="255" customWidth="1"/>
    <col min="3845" max="3845" width="15.140625" style="255" bestFit="1" customWidth="1"/>
    <col min="3846" max="3846" width="15.28515625" style="255" customWidth="1"/>
    <col min="3847" max="3847" width="9.140625" style="255"/>
    <col min="3848" max="3848" width="13.7109375" style="255" bestFit="1" customWidth="1"/>
    <col min="3849" max="4096" width="9.140625" style="255"/>
    <col min="4097" max="4097" width="2.85546875" style="255" customWidth="1"/>
    <col min="4098" max="4098" width="75.7109375" style="255" customWidth="1"/>
    <col min="4099" max="4099" width="4.28515625" style="255" customWidth="1"/>
    <col min="4100" max="4100" width="7.140625" style="255" customWidth="1"/>
    <col min="4101" max="4101" width="15.140625" style="255" bestFit="1" customWidth="1"/>
    <col min="4102" max="4102" width="15.28515625" style="255" customWidth="1"/>
    <col min="4103" max="4103" width="9.140625" style="255"/>
    <col min="4104" max="4104" width="13.7109375" style="255" bestFit="1" customWidth="1"/>
    <col min="4105" max="4352" width="9.140625" style="255"/>
    <col min="4353" max="4353" width="2.85546875" style="255" customWidth="1"/>
    <col min="4354" max="4354" width="75.7109375" style="255" customWidth="1"/>
    <col min="4355" max="4355" width="4.28515625" style="255" customWidth="1"/>
    <col min="4356" max="4356" width="7.140625" style="255" customWidth="1"/>
    <col min="4357" max="4357" width="15.140625" style="255" bestFit="1" customWidth="1"/>
    <col min="4358" max="4358" width="15.28515625" style="255" customWidth="1"/>
    <col min="4359" max="4359" width="9.140625" style="255"/>
    <col min="4360" max="4360" width="13.7109375" style="255" bestFit="1" customWidth="1"/>
    <col min="4361" max="4608" width="9.140625" style="255"/>
    <col min="4609" max="4609" width="2.85546875" style="255" customWidth="1"/>
    <col min="4610" max="4610" width="75.7109375" style="255" customWidth="1"/>
    <col min="4611" max="4611" width="4.28515625" style="255" customWidth="1"/>
    <col min="4612" max="4612" width="7.140625" style="255" customWidth="1"/>
    <col min="4613" max="4613" width="15.140625" style="255" bestFit="1" customWidth="1"/>
    <col min="4614" max="4614" width="15.28515625" style="255" customWidth="1"/>
    <col min="4615" max="4615" width="9.140625" style="255"/>
    <col min="4616" max="4616" width="13.7109375" style="255" bestFit="1" customWidth="1"/>
    <col min="4617" max="4864" width="9.140625" style="255"/>
    <col min="4865" max="4865" width="2.85546875" style="255" customWidth="1"/>
    <col min="4866" max="4866" width="75.7109375" style="255" customWidth="1"/>
    <col min="4867" max="4867" width="4.28515625" style="255" customWidth="1"/>
    <col min="4868" max="4868" width="7.140625" style="255" customWidth="1"/>
    <col min="4869" max="4869" width="15.140625" style="255" bestFit="1" customWidth="1"/>
    <col min="4870" max="4870" width="15.28515625" style="255" customWidth="1"/>
    <col min="4871" max="4871" width="9.140625" style="255"/>
    <col min="4872" max="4872" width="13.7109375" style="255" bestFit="1" customWidth="1"/>
    <col min="4873" max="5120" width="9.140625" style="255"/>
    <col min="5121" max="5121" width="2.85546875" style="255" customWidth="1"/>
    <col min="5122" max="5122" width="75.7109375" style="255" customWidth="1"/>
    <col min="5123" max="5123" width="4.28515625" style="255" customWidth="1"/>
    <col min="5124" max="5124" width="7.140625" style="255" customWidth="1"/>
    <col min="5125" max="5125" width="15.140625" style="255" bestFit="1" customWidth="1"/>
    <col min="5126" max="5126" width="15.28515625" style="255" customWidth="1"/>
    <col min="5127" max="5127" width="9.140625" style="255"/>
    <col min="5128" max="5128" width="13.7109375" style="255" bestFit="1" customWidth="1"/>
    <col min="5129" max="5376" width="9.140625" style="255"/>
    <col min="5377" max="5377" width="2.85546875" style="255" customWidth="1"/>
    <col min="5378" max="5378" width="75.7109375" style="255" customWidth="1"/>
    <col min="5379" max="5379" width="4.28515625" style="255" customWidth="1"/>
    <col min="5380" max="5380" width="7.140625" style="255" customWidth="1"/>
    <col min="5381" max="5381" width="15.140625" style="255" bestFit="1" customWidth="1"/>
    <col min="5382" max="5382" width="15.28515625" style="255" customWidth="1"/>
    <col min="5383" max="5383" width="9.140625" style="255"/>
    <col min="5384" max="5384" width="13.7109375" style="255" bestFit="1" customWidth="1"/>
    <col min="5385" max="5632" width="9.140625" style="255"/>
    <col min="5633" max="5633" width="2.85546875" style="255" customWidth="1"/>
    <col min="5634" max="5634" width="75.7109375" style="255" customWidth="1"/>
    <col min="5635" max="5635" width="4.28515625" style="255" customWidth="1"/>
    <col min="5636" max="5636" width="7.140625" style="255" customWidth="1"/>
    <col min="5637" max="5637" width="15.140625" style="255" bestFit="1" customWidth="1"/>
    <col min="5638" max="5638" width="15.28515625" style="255" customWidth="1"/>
    <col min="5639" max="5639" width="9.140625" style="255"/>
    <col min="5640" max="5640" width="13.7109375" style="255" bestFit="1" customWidth="1"/>
    <col min="5641" max="5888" width="9.140625" style="255"/>
    <col min="5889" max="5889" width="2.85546875" style="255" customWidth="1"/>
    <col min="5890" max="5890" width="75.7109375" style="255" customWidth="1"/>
    <col min="5891" max="5891" width="4.28515625" style="255" customWidth="1"/>
    <col min="5892" max="5892" width="7.140625" style="255" customWidth="1"/>
    <col min="5893" max="5893" width="15.140625" style="255" bestFit="1" customWidth="1"/>
    <col min="5894" max="5894" width="15.28515625" style="255" customWidth="1"/>
    <col min="5895" max="5895" width="9.140625" style="255"/>
    <col min="5896" max="5896" width="13.7109375" style="255" bestFit="1" customWidth="1"/>
    <col min="5897" max="6144" width="9.140625" style="255"/>
    <col min="6145" max="6145" width="2.85546875" style="255" customWidth="1"/>
    <col min="6146" max="6146" width="75.7109375" style="255" customWidth="1"/>
    <col min="6147" max="6147" width="4.28515625" style="255" customWidth="1"/>
    <col min="6148" max="6148" width="7.140625" style="255" customWidth="1"/>
    <col min="6149" max="6149" width="15.140625" style="255" bestFit="1" customWidth="1"/>
    <col min="6150" max="6150" width="15.28515625" style="255" customWidth="1"/>
    <col min="6151" max="6151" width="9.140625" style="255"/>
    <col min="6152" max="6152" width="13.7109375" style="255" bestFit="1" customWidth="1"/>
    <col min="6153" max="6400" width="9.140625" style="255"/>
    <col min="6401" max="6401" width="2.85546875" style="255" customWidth="1"/>
    <col min="6402" max="6402" width="75.7109375" style="255" customWidth="1"/>
    <col min="6403" max="6403" width="4.28515625" style="255" customWidth="1"/>
    <col min="6404" max="6404" width="7.140625" style="255" customWidth="1"/>
    <col min="6405" max="6405" width="15.140625" style="255" bestFit="1" customWidth="1"/>
    <col min="6406" max="6406" width="15.28515625" style="255" customWidth="1"/>
    <col min="6407" max="6407" width="9.140625" style="255"/>
    <col min="6408" max="6408" width="13.7109375" style="255" bestFit="1" customWidth="1"/>
    <col min="6409" max="6656" width="9.140625" style="255"/>
    <col min="6657" max="6657" width="2.85546875" style="255" customWidth="1"/>
    <col min="6658" max="6658" width="75.7109375" style="255" customWidth="1"/>
    <col min="6659" max="6659" width="4.28515625" style="255" customWidth="1"/>
    <col min="6660" max="6660" width="7.140625" style="255" customWidth="1"/>
    <col min="6661" max="6661" width="15.140625" style="255" bestFit="1" customWidth="1"/>
    <col min="6662" max="6662" width="15.28515625" style="255" customWidth="1"/>
    <col min="6663" max="6663" width="9.140625" style="255"/>
    <col min="6664" max="6664" width="13.7109375" style="255" bestFit="1" customWidth="1"/>
    <col min="6665" max="6912" width="9.140625" style="255"/>
    <col min="6913" max="6913" width="2.85546875" style="255" customWidth="1"/>
    <col min="6914" max="6914" width="75.7109375" style="255" customWidth="1"/>
    <col min="6915" max="6915" width="4.28515625" style="255" customWidth="1"/>
    <col min="6916" max="6916" width="7.140625" style="255" customWidth="1"/>
    <col min="6917" max="6917" width="15.140625" style="255" bestFit="1" customWidth="1"/>
    <col min="6918" max="6918" width="15.28515625" style="255" customWidth="1"/>
    <col min="6919" max="6919" width="9.140625" style="255"/>
    <col min="6920" max="6920" width="13.7109375" style="255" bestFit="1" customWidth="1"/>
    <col min="6921" max="7168" width="9.140625" style="255"/>
    <col min="7169" max="7169" width="2.85546875" style="255" customWidth="1"/>
    <col min="7170" max="7170" width="75.7109375" style="255" customWidth="1"/>
    <col min="7171" max="7171" width="4.28515625" style="255" customWidth="1"/>
    <col min="7172" max="7172" width="7.140625" style="255" customWidth="1"/>
    <col min="7173" max="7173" width="15.140625" style="255" bestFit="1" customWidth="1"/>
    <col min="7174" max="7174" width="15.28515625" style="255" customWidth="1"/>
    <col min="7175" max="7175" width="9.140625" style="255"/>
    <col min="7176" max="7176" width="13.7109375" style="255" bestFit="1" customWidth="1"/>
    <col min="7177" max="7424" width="9.140625" style="255"/>
    <col min="7425" max="7425" width="2.85546875" style="255" customWidth="1"/>
    <col min="7426" max="7426" width="75.7109375" style="255" customWidth="1"/>
    <col min="7427" max="7427" width="4.28515625" style="255" customWidth="1"/>
    <col min="7428" max="7428" width="7.140625" style="255" customWidth="1"/>
    <col min="7429" max="7429" width="15.140625" style="255" bestFit="1" customWidth="1"/>
    <col min="7430" max="7430" width="15.28515625" style="255" customWidth="1"/>
    <col min="7431" max="7431" width="9.140625" style="255"/>
    <col min="7432" max="7432" width="13.7109375" style="255" bestFit="1" customWidth="1"/>
    <col min="7433" max="7680" width="9.140625" style="255"/>
    <col min="7681" max="7681" width="2.85546875" style="255" customWidth="1"/>
    <col min="7682" max="7682" width="75.7109375" style="255" customWidth="1"/>
    <col min="7683" max="7683" width="4.28515625" style="255" customWidth="1"/>
    <col min="7684" max="7684" width="7.140625" style="255" customWidth="1"/>
    <col min="7685" max="7685" width="15.140625" style="255" bestFit="1" customWidth="1"/>
    <col min="7686" max="7686" width="15.28515625" style="255" customWidth="1"/>
    <col min="7687" max="7687" width="9.140625" style="255"/>
    <col min="7688" max="7688" width="13.7109375" style="255" bestFit="1" customWidth="1"/>
    <col min="7689" max="7936" width="9.140625" style="255"/>
    <col min="7937" max="7937" width="2.85546875" style="255" customWidth="1"/>
    <col min="7938" max="7938" width="75.7109375" style="255" customWidth="1"/>
    <col min="7939" max="7939" width="4.28515625" style="255" customWidth="1"/>
    <col min="7940" max="7940" width="7.140625" style="255" customWidth="1"/>
    <col min="7941" max="7941" width="15.140625" style="255" bestFit="1" customWidth="1"/>
    <col min="7942" max="7942" width="15.28515625" style="255" customWidth="1"/>
    <col min="7943" max="7943" width="9.140625" style="255"/>
    <col min="7944" max="7944" width="13.7109375" style="255" bestFit="1" customWidth="1"/>
    <col min="7945" max="8192" width="9.140625" style="255"/>
    <col min="8193" max="8193" width="2.85546875" style="255" customWidth="1"/>
    <col min="8194" max="8194" width="75.7109375" style="255" customWidth="1"/>
    <col min="8195" max="8195" width="4.28515625" style="255" customWidth="1"/>
    <col min="8196" max="8196" width="7.140625" style="255" customWidth="1"/>
    <col min="8197" max="8197" width="15.140625" style="255" bestFit="1" customWidth="1"/>
    <col min="8198" max="8198" width="15.28515625" style="255" customWidth="1"/>
    <col min="8199" max="8199" width="9.140625" style="255"/>
    <col min="8200" max="8200" width="13.7109375" style="255" bestFit="1" customWidth="1"/>
    <col min="8201" max="8448" width="9.140625" style="255"/>
    <col min="8449" max="8449" width="2.85546875" style="255" customWidth="1"/>
    <col min="8450" max="8450" width="75.7109375" style="255" customWidth="1"/>
    <col min="8451" max="8451" width="4.28515625" style="255" customWidth="1"/>
    <col min="8452" max="8452" width="7.140625" style="255" customWidth="1"/>
    <col min="8453" max="8453" width="15.140625" style="255" bestFit="1" customWidth="1"/>
    <col min="8454" max="8454" width="15.28515625" style="255" customWidth="1"/>
    <col min="8455" max="8455" width="9.140625" style="255"/>
    <col min="8456" max="8456" width="13.7109375" style="255" bestFit="1" customWidth="1"/>
    <col min="8457" max="8704" width="9.140625" style="255"/>
    <col min="8705" max="8705" width="2.85546875" style="255" customWidth="1"/>
    <col min="8706" max="8706" width="75.7109375" style="255" customWidth="1"/>
    <col min="8707" max="8707" width="4.28515625" style="255" customWidth="1"/>
    <col min="8708" max="8708" width="7.140625" style="255" customWidth="1"/>
    <col min="8709" max="8709" width="15.140625" style="255" bestFit="1" customWidth="1"/>
    <col min="8710" max="8710" width="15.28515625" style="255" customWidth="1"/>
    <col min="8711" max="8711" width="9.140625" style="255"/>
    <col min="8712" max="8712" width="13.7109375" style="255" bestFit="1" customWidth="1"/>
    <col min="8713" max="8960" width="9.140625" style="255"/>
    <col min="8961" max="8961" width="2.85546875" style="255" customWidth="1"/>
    <col min="8962" max="8962" width="75.7109375" style="255" customWidth="1"/>
    <col min="8963" max="8963" width="4.28515625" style="255" customWidth="1"/>
    <col min="8964" max="8964" width="7.140625" style="255" customWidth="1"/>
    <col min="8965" max="8965" width="15.140625" style="255" bestFit="1" customWidth="1"/>
    <col min="8966" max="8966" width="15.28515625" style="255" customWidth="1"/>
    <col min="8967" max="8967" width="9.140625" style="255"/>
    <col min="8968" max="8968" width="13.7109375" style="255" bestFit="1" customWidth="1"/>
    <col min="8969" max="9216" width="9.140625" style="255"/>
    <col min="9217" max="9217" width="2.85546875" style="255" customWidth="1"/>
    <col min="9218" max="9218" width="75.7109375" style="255" customWidth="1"/>
    <col min="9219" max="9219" width="4.28515625" style="255" customWidth="1"/>
    <col min="9220" max="9220" width="7.140625" style="255" customWidth="1"/>
    <col min="9221" max="9221" width="15.140625" style="255" bestFit="1" customWidth="1"/>
    <col min="9222" max="9222" width="15.28515625" style="255" customWidth="1"/>
    <col min="9223" max="9223" width="9.140625" style="255"/>
    <col min="9224" max="9224" width="13.7109375" style="255" bestFit="1" customWidth="1"/>
    <col min="9225" max="9472" width="9.140625" style="255"/>
    <col min="9473" max="9473" width="2.85546875" style="255" customWidth="1"/>
    <col min="9474" max="9474" width="75.7109375" style="255" customWidth="1"/>
    <col min="9475" max="9475" width="4.28515625" style="255" customWidth="1"/>
    <col min="9476" max="9476" width="7.140625" style="255" customWidth="1"/>
    <col min="9477" max="9477" width="15.140625" style="255" bestFit="1" customWidth="1"/>
    <col min="9478" max="9478" width="15.28515625" style="255" customWidth="1"/>
    <col min="9479" max="9479" width="9.140625" style="255"/>
    <col min="9480" max="9480" width="13.7109375" style="255" bestFit="1" customWidth="1"/>
    <col min="9481" max="9728" width="9.140625" style="255"/>
    <col min="9729" max="9729" width="2.85546875" style="255" customWidth="1"/>
    <col min="9730" max="9730" width="75.7109375" style="255" customWidth="1"/>
    <col min="9731" max="9731" width="4.28515625" style="255" customWidth="1"/>
    <col min="9732" max="9732" width="7.140625" style="255" customWidth="1"/>
    <col min="9733" max="9733" width="15.140625" style="255" bestFit="1" customWidth="1"/>
    <col min="9734" max="9734" width="15.28515625" style="255" customWidth="1"/>
    <col min="9735" max="9735" width="9.140625" style="255"/>
    <col min="9736" max="9736" width="13.7109375" style="255" bestFit="1" customWidth="1"/>
    <col min="9737" max="9984" width="9.140625" style="255"/>
    <col min="9985" max="9985" width="2.85546875" style="255" customWidth="1"/>
    <col min="9986" max="9986" width="75.7109375" style="255" customWidth="1"/>
    <col min="9987" max="9987" width="4.28515625" style="255" customWidth="1"/>
    <col min="9988" max="9988" width="7.140625" style="255" customWidth="1"/>
    <col min="9989" max="9989" width="15.140625" style="255" bestFit="1" customWidth="1"/>
    <col min="9990" max="9990" width="15.28515625" style="255" customWidth="1"/>
    <col min="9991" max="9991" width="9.140625" style="255"/>
    <col min="9992" max="9992" width="13.7109375" style="255" bestFit="1" customWidth="1"/>
    <col min="9993" max="10240" width="9.140625" style="255"/>
    <col min="10241" max="10241" width="2.85546875" style="255" customWidth="1"/>
    <col min="10242" max="10242" width="75.7109375" style="255" customWidth="1"/>
    <col min="10243" max="10243" width="4.28515625" style="255" customWidth="1"/>
    <col min="10244" max="10244" width="7.140625" style="255" customWidth="1"/>
    <col min="10245" max="10245" width="15.140625" style="255" bestFit="1" customWidth="1"/>
    <col min="10246" max="10246" width="15.28515625" style="255" customWidth="1"/>
    <col min="10247" max="10247" width="9.140625" style="255"/>
    <col min="10248" max="10248" width="13.7109375" style="255" bestFit="1" customWidth="1"/>
    <col min="10249" max="10496" width="9.140625" style="255"/>
    <col min="10497" max="10497" width="2.85546875" style="255" customWidth="1"/>
    <col min="10498" max="10498" width="75.7109375" style="255" customWidth="1"/>
    <col min="10499" max="10499" width="4.28515625" style="255" customWidth="1"/>
    <col min="10500" max="10500" width="7.140625" style="255" customWidth="1"/>
    <col min="10501" max="10501" width="15.140625" style="255" bestFit="1" customWidth="1"/>
    <col min="10502" max="10502" width="15.28515625" style="255" customWidth="1"/>
    <col min="10503" max="10503" width="9.140625" style="255"/>
    <col min="10504" max="10504" width="13.7109375" style="255" bestFit="1" customWidth="1"/>
    <col min="10505" max="10752" width="9.140625" style="255"/>
    <col min="10753" max="10753" width="2.85546875" style="255" customWidth="1"/>
    <col min="10754" max="10754" width="75.7109375" style="255" customWidth="1"/>
    <col min="10755" max="10755" width="4.28515625" style="255" customWidth="1"/>
    <col min="10756" max="10756" width="7.140625" style="255" customWidth="1"/>
    <col min="10757" max="10757" width="15.140625" style="255" bestFit="1" customWidth="1"/>
    <col min="10758" max="10758" width="15.28515625" style="255" customWidth="1"/>
    <col min="10759" max="10759" width="9.140625" style="255"/>
    <col min="10760" max="10760" width="13.7109375" style="255" bestFit="1" customWidth="1"/>
    <col min="10761" max="11008" width="9.140625" style="255"/>
    <col min="11009" max="11009" width="2.85546875" style="255" customWidth="1"/>
    <col min="11010" max="11010" width="75.7109375" style="255" customWidth="1"/>
    <col min="11011" max="11011" width="4.28515625" style="255" customWidth="1"/>
    <col min="11012" max="11012" width="7.140625" style="255" customWidth="1"/>
    <col min="11013" max="11013" width="15.140625" style="255" bestFit="1" customWidth="1"/>
    <col min="11014" max="11014" width="15.28515625" style="255" customWidth="1"/>
    <col min="11015" max="11015" width="9.140625" style="255"/>
    <col min="11016" max="11016" width="13.7109375" style="255" bestFit="1" customWidth="1"/>
    <col min="11017" max="11264" width="9.140625" style="255"/>
    <col min="11265" max="11265" width="2.85546875" style="255" customWidth="1"/>
    <col min="11266" max="11266" width="75.7109375" style="255" customWidth="1"/>
    <col min="11267" max="11267" width="4.28515625" style="255" customWidth="1"/>
    <col min="11268" max="11268" width="7.140625" style="255" customWidth="1"/>
    <col min="11269" max="11269" width="15.140625" style="255" bestFit="1" customWidth="1"/>
    <col min="11270" max="11270" width="15.28515625" style="255" customWidth="1"/>
    <col min="11271" max="11271" width="9.140625" style="255"/>
    <col min="11272" max="11272" width="13.7109375" style="255" bestFit="1" customWidth="1"/>
    <col min="11273" max="11520" width="9.140625" style="255"/>
    <col min="11521" max="11521" width="2.85546875" style="255" customWidth="1"/>
    <col min="11522" max="11522" width="75.7109375" style="255" customWidth="1"/>
    <col min="11523" max="11523" width="4.28515625" style="255" customWidth="1"/>
    <col min="11524" max="11524" width="7.140625" style="255" customWidth="1"/>
    <col min="11525" max="11525" width="15.140625" style="255" bestFit="1" customWidth="1"/>
    <col min="11526" max="11526" width="15.28515625" style="255" customWidth="1"/>
    <col min="11527" max="11527" width="9.140625" style="255"/>
    <col min="11528" max="11528" width="13.7109375" style="255" bestFit="1" customWidth="1"/>
    <col min="11529" max="11776" width="9.140625" style="255"/>
    <col min="11777" max="11777" width="2.85546875" style="255" customWidth="1"/>
    <col min="11778" max="11778" width="75.7109375" style="255" customWidth="1"/>
    <col min="11779" max="11779" width="4.28515625" style="255" customWidth="1"/>
    <col min="11780" max="11780" width="7.140625" style="255" customWidth="1"/>
    <col min="11781" max="11781" width="15.140625" style="255" bestFit="1" customWidth="1"/>
    <col min="11782" max="11782" width="15.28515625" style="255" customWidth="1"/>
    <col min="11783" max="11783" width="9.140625" style="255"/>
    <col min="11784" max="11784" width="13.7109375" style="255" bestFit="1" customWidth="1"/>
    <col min="11785" max="12032" width="9.140625" style="255"/>
    <col min="12033" max="12033" width="2.85546875" style="255" customWidth="1"/>
    <col min="12034" max="12034" width="75.7109375" style="255" customWidth="1"/>
    <col min="12035" max="12035" width="4.28515625" style="255" customWidth="1"/>
    <col min="12036" max="12036" width="7.140625" style="255" customWidth="1"/>
    <col min="12037" max="12037" width="15.140625" style="255" bestFit="1" customWidth="1"/>
    <col min="12038" max="12038" width="15.28515625" style="255" customWidth="1"/>
    <col min="12039" max="12039" width="9.140625" style="255"/>
    <col min="12040" max="12040" width="13.7109375" style="255" bestFit="1" customWidth="1"/>
    <col min="12041" max="12288" width="9.140625" style="255"/>
    <col min="12289" max="12289" width="2.85546875" style="255" customWidth="1"/>
    <col min="12290" max="12290" width="75.7109375" style="255" customWidth="1"/>
    <col min="12291" max="12291" width="4.28515625" style="255" customWidth="1"/>
    <col min="12292" max="12292" width="7.140625" style="255" customWidth="1"/>
    <col min="12293" max="12293" width="15.140625" style="255" bestFit="1" customWidth="1"/>
    <col min="12294" max="12294" width="15.28515625" style="255" customWidth="1"/>
    <col min="12295" max="12295" width="9.140625" style="255"/>
    <col min="12296" max="12296" width="13.7109375" style="255" bestFit="1" customWidth="1"/>
    <col min="12297" max="12544" width="9.140625" style="255"/>
    <col min="12545" max="12545" width="2.85546875" style="255" customWidth="1"/>
    <col min="12546" max="12546" width="75.7109375" style="255" customWidth="1"/>
    <col min="12547" max="12547" width="4.28515625" style="255" customWidth="1"/>
    <col min="12548" max="12548" width="7.140625" style="255" customWidth="1"/>
    <col min="12549" max="12549" width="15.140625" style="255" bestFit="1" customWidth="1"/>
    <col min="12550" max="12550" width="15.28515625" style="255" customWidth="1"/>
    <col min="12551" max="12551" width="9.140625" style="255"/>
    <col min="12552" max="12552" width="13.7109375" style="255" bestFit="1" customWidth="1"/>
    <col min="12553" max="12800" width="9.140625" style="255"/>
    <col min="12801" max="12801" width="2.85546875" style="255" customWidth="1"/>
    <col min="12802" max="12802" width="75.7109375" style="255" customWidth="1"/>
    <col min="12803" max="12803" width="4.28515625" style="255" customWidth="1"/>
    <col min="12804" max="12804" width="7.140625" style="255" customWidth="1"/>
    <col min="12805" max="12805" width="15.140625" style="255" bestFit="1" customWidth="1"/>
    <col min="12806" max="12806" width="15.28515625" style="255" customWidth="1"/>
    <col min="12807" max="12807" width="9.140625" style="255"/>
    <col min="12808" max="12808" width="13.7109375" style="255" bestFit="1" customWidth="1"/>
    <col min="12809" max="13056" width="9.140625" style="255"/>
    <col min="13057" max="13057" width="2.85546875" style="255" customWidth="1"/>
    <col min="13058" max="13058" width="75.7109375" style="255" customWidth="1"/>
    <col min="13059" max="13059" width="4.28515625" style="255" customWidth="1"/>
    <col min="13060" max="13060" width="7.140625" style="255" customWidth="1"/>
    <col min="13061" max="13061" width="15.140625" style="255" bestFit="1" customWidth="1"/>
    <col min="13062" max="13062" width="15.28515625" style="255" customWidth="1"/>
    <col min="13063" max="13063" width="9.140625" style="255"/>
    <col min="13064" max="13064" width="13.7109375" style="255" bestFit="1" customWidth="1"/>
    <col min="13065" max="13312" width="9.140625" style="255"/>
    <col min="13313" max="13313" width="2.85546875" style="255" customWidth="1"/>
    <col min="13314" max="13314" width="75.7109375" style="255" customWidth="1"/>
    <col min="13315" max="13315" width="4.28515625" style="255" customWidth="1"/>
    <col min="13316" max="13316" width="7.140625" style="255" customWidth="1"/>
    <col min="13317" max="13317" width="15.140625" style="255" bestFit="1" customWidth="1"/>
    <col min="13318" max="13318" width="15.28515625" style="255" customWidth="1"/>
    <col min="13319" max="13319" width="9.140625" style="255"/>
    <col min="13320" max="13320" width="13.7109375" style="255" bestFit="1" customWidth="1"/>
    <col min="13321" max="13568" width="9.140625" style="255"/>
    <col min="13569" max="13569" width="2.85546875" style="255" customWidth="1"/>
    <col min="13570" max="13570" width="75.7109375" style="255" customWidth="1"/>
    <col min="13571" max="13571" width="4.28515625" style="255" customWidth="1"/>
    <col min="13572" max="13572" width="7.140625" style="255" customWidth="1"/>
    <col min="13573" max="13573" width="15.140625" style="255" bestFit="1" customWidth="1"/>
    <col min="13574" max="13574" width="15.28515625" style="255" customWidth="1"/>
    <col min="13575" max="13575" width="9.140625" style="255"/>
    <col min="13576" max="13576" width="13.7109375" style="255" bestFit="1" customWidth="1"/>
    <col min="13577" max="13824" width="9.140625" style="255"/>
    <col min="13825" max="13825" width="2.85546875" style="255" customWidth="1"/>
    <col min="13826" max="13826" width="75.7109375" style="255" customWidth="1"/>
    <col min="13827" max="13827" width="4.28515625" style="255" customWidth="1"/>
    <col min="13828" max="13828" width="7.140625" style="255" customWidth="1"/>
    <col min="13829" max="13829" width="15.140625" style="255" bestFit="1" customWidth="1"/>
    <col min="13830" max="13830" width="15.28515625" style="255" customWidth="1"/>
    <col min="13831" max="13831" width="9.140625" style="255"/>
    <col min="13832" max="13832" width="13.7109375" style="255" bestFit="1" customWidth="1"/>
    <col min="13833" max="14080" width="9.140625" style="255"/>
    <col min="14081" max="14081" width="2.85546875" style="255" customWidth="1"/>
    <col min="14082" max="14082" width="75.7109375" style="255" customWidth="1"/>
    <col min="14083" max="14083" width="4.28515625" style="255" customWidth="1"/>
    <col min="14084" max="14084" width="7.140625" style="255" customWidth="1"/>
    <col min="14085" max="14085" width="15.140625" style="255" bestFit="1" customWidth="1"/>
    <col min="14086" max="14086" width="15.28515625" style="255" customWidth="1"/>
    <col min="14087" max="14087" width="9.140625" style="255"/>
    <col min="14088" max="14088" width="13.7109375" style="255" bestFit="1" customWidth="1"/>
    <col min="14089" max="14336" width="9.140625" style="255"/>
    <col min="14337" max="14337" width="2.85546875" style="255" customWidth="1"/>
    <col min="14338" max="14338" width="75.7109375" style="255" customWidth="1"/>
    <col min="14339" max="14339" width="4.28515625" style="255" customWidth="1"/>
    <col min="14340" max="14340" width="7.140625" style="255" customWidth="1"/>
    <col min="14341" max="14341" width="15.140625" style="255" bestFit="1" customWidth="1"/>
    <col min="14342" max="14342" width="15.28515625" style="255" customWidth="1"/>
    <col min="14343" max="14343" width="9.140625" style="255"/>
    <col min="14344" max="14344" width="13.7109375" style="255" bestFit="1" customWidth="1"/>
    <col min="14345" max="14592" width="9.140625" style="255"/>
    <col min="14593" max="14593" width="2.85546875" style="255" customWidth="1"/>
    <col min="14594" max="14594" width="75.7109375" style="255" customWidth="1"/>
    <col min="14595" max="14595" width="4.28515625" style="255" customWidth="1"/>
    <col min="14596" max="14596" width="7.140625" style="255" customWidth="1"/>
    <col min="14597" max="14597" width="15.140625" style="255" bestFit="1" customWidth="1"/>
    <col min="14598" max="14598" width="15.28515625" style="255" customWidth="1"/>
    <col min="14599" max="14599" width="9.140625" style="255"/>
    <col min="14600" max="14600" width="13.7109375" style="255" bestFit="1" customWidth="1"/>
    <col min="14601" max="14848" width="9.140625" style="255"/>
    <col min="14849" max="14849" width="2.85546875" style="255" customWidth="1"/>
    <col min="14850" max="14850" width="75.7109375" style="255" customWidth="1"/>
    <col min="14851" max="14851" width="4.28515625" style="255" customWidth="1"/>
    <col min="14852" max="14852" width="7.140625" style="255" customWidth="1"/>
    <col min="14853" max="14853" width="15.140625" style="255" bestFit="1" customWidth="1"/>
    <col min="14854" max="14854" width="15.28515625" style="255" customWidth="1"/>
    <col min="14855" max="14855" width="9.140625" style="255"/>
    <col min="14856" max="14856" width="13.7109375" style="255" bestFit="1" customWidth="1"/>
    <col min="14857" max="15104" width="9.140625" style="255"/>
    <col min="15105" max="15105" width="2.85546875" style="255" customWidth="1"/>
    <col min="15106" max="15106" width="75.7109375" style="255" customWidth="1"/>
    <col min="15107" max="15107" width="4.28515625" style="255" customWidth="1"/>
    <col min="15108" max="15108" width="7.140625" style="255" customWidth="1"/>
    <col min="15109" max="15109" width="15.140625" style="255" bestFit="1" customWidth="1"/>
    <col min="15110" max="15110" width="15.28515625" style="255" customWidth="1"/>
    <col min="15111" max="15111" width="9.140625" style="255"/>
    <col min="15112" max="15112" width="13.7109375" style="255" bestFit="1" customWidth="1"/>
    <col min="15113" max="15360" width="9.140625" style="255"/>
    <col min="15361" max="15361" width="2.85546875" style="255" customWidth="1"/>
    <col min="15362" max="15362" width="75.7109375" style="255" customWidth="1"/>
    <col min="15363" max="15363" width="4.28515625" style="255" customWidth="1"/>
    <col min="15364" max="15364" width="7.140625" style="255" customWidth="1"/>
    <col min="15365" max="15365" width="15.140625" style="255" bestFit="1" customWidth="1"/>
    <col min="15366" max="15366" width="15.28515625" style="255" customWidth="1"/>
    <col min="15367" max="15367" width="9.140625" style="255"/>
    <col min="15368" max="15368" width="13.7109375" style="255" bestFit="1" customWidth="1"/>
    <col min="15369" max="15616" width="9.140625" style="255"/>
    <col min="15617" max="15617" width="2.85546875" style="255" customWidth="1"/>
    <col min="15618" max="15618" width="75.7109375" style="255" customWidth="1"/>
    <col min="15619" max="15619" width="4.28515625" style="255" customWidth="1"/>
    <col min="15620" max="15620" width="7.140625" style="255" customWidth="1"/>
    <col min="15621" max="15621" width="15.140625" style="255" bestFit="1" customWidth="1"/>
    <col min="15622" max="15622" width="15.28515625" style="255" customWidth="1"/>
    <col min="15623" max="15623" width="9.140625" style="255"/>
    <col min="15624" max="15624" width="13.7109375" style="255" bestFit="1" customWidth="1"/>
    <col min="15625" max="15872" width="9.140625" style="255"/>
    <col min="15873" max="15873" width="2.85546875" style="255" customWidth="1"/>
    <col min="15874" max="15874" width="75.7109375" style="255" customWidth="1"/>
    <col min="15875" max="15875" width="4.28515625" style="255" customWidth="1"/>
    <col min="15876" max="15876" width="7.140625" style="255" customWidth="1"/>
    <col min="15877" max="15877" width="15.140625" style="255" bestFit="1" customWidth="1"/>
    <col min="15878" max="15878" width="15.28515625" style="255" customWidth="1"/>
    <col min="15879" max="15879" width="9.140625" style="255"/>
    <col min="15880" max="15880" width="13.7109375" style="255" bestFit="1" customWidth="1"/>
    <col min="15881" max="16128" width="9.140625" style="255"/>
    <col min="16129" max="16129" width="2.85546875" style="255" customWidth="1"/>
    <col min="16130" max="16130" width="75.7109375" style="255" customWidth="1"/>
    <col min="16131" max="16131" width="4.28515625" style="255" customWidth="1"/>
    <col min="16132" max="16132" width="7.140625" style="255" customWidth="1"/>
    <col min="16133" max="16133" width="15.140625" style="255" bestFit="1" customWidth="1"/>
    <col min="16134" max="16134" width="15.28515625" style="255" customWidth="1"/>
    <col min="16135" max="16135" width="9.140625" style="255"/>
    <col min="16136" max="16136" width="13.7109375" style="255" bestFit="1" customWidth="1"/>
    <col min="16137" max="16384" width="9.140625" style="255"/>
  </cols>
  <sheetData>
    <row r="1" spans="2:8" x14ac:dyDescent="0.2">
      <c r="B1" s="252"/>
      <c r="C1" s="252"/>
      <c r="D1" s="253"/>
    </row>
    <row r="2" spans="2:8" ht="15.75" x14ac:dyDescent="0.25">
      <c r="B2" s="326" t="s">
        <v>1435</v>
      </c>
      <c r="C2" s="257"/>
      <c r="D2" s="258"/>
      <c r="E2" s="259"/>
      <c r="F2" s="260"/>
    </row>
    <row r="3" spans="2:8" x14ac:dyDescent="0.2">
      <c r="B3" s="261"/>
      <c r="C3" s="262"/>
      <c r="D3" s="263"/>
      <c r="E3" s="264"/>
      <c r="F3" s="265"/>
    </row>
    <row r="4" spans="2:8" x14ac:dyDescent="0.2">
      <c r="B4" s="266" t="s">
        <v>1020</v>
      </c>
    </row>
    <row r="5" spans="2:8" x14ac:dyDescent="0.2">
      <c r="B5" s="266" t="s">
        <v>1021</v>
      </c>
    </row>
    <row r="6" spans="2:8" x14ac:dyDescent="0.2">
      <c r="B6" s="266" t="s">
        <v>1022</v>
      </c>
    </row>
    <row r="7" spans="2:8" x14ac:dyDescent="0.2">
      <c r="B7" s="266" t="s">
        <v>1023</v>
      </c>
    </row>
    <row r="8" spans="2:8" x14ac:dyDescent="0.2">
      <c r="B8" s="266" t="s">
        <v>1024</v>
      </c>
    </row>
    <row r="9" spans="2:8" x14ac:dyDescent="0.2">
      <c r="B9" s="266"/>
    </row>
    <row r="10" spans="2:8" x14ac:dyDescent="0.2">
      <c r="B10" s="268" t="s">
        <v>1025</v>
      </c>
      <c r="C10" s="269" t="s">
        <v>1026</v>
      </c>
      <c r="D10" s="269" t="s">
        <v>132</v>
      </c>
      <c r="E10" s="270" t="s">
        <v>1027</v>
      </c>
      <c r="F10" s="270" t="s">
        <v>1028</v>
      </c>
      <c r="G10" s="270"/>
      <c r="H10" s="270"/>
    </row>
    <row r="11" spans="2:8" x14ac:dyDescent="0.2">
      <c r="B11" s="266"/>
    </row>
    <row r="12" spans="2:8" x14ac:dyDescent="0.2">
      <c r="B12" s="271" t="s">
        <v>1029</v>
      </c>
      <c r="C12" s="255" t="s">
        <v>715</v>
      </c>
      <c r="D12" s="267" t="s">
        <v>55</v>
      </c>
      <c r="E12" s="254">
        <f>'SE a LPS'!F176</f>
        <v>0</v>
      </c>
      <c r="F12" s="272">
        <f>D12*E12</f>
        <v>0</v>
      </c>
    </row>
    <row r="13" spans="2:8" x14ac:dyDescent="0.2">
      <c r="B13" s="271" t="s">
        <v>1030</v>
      </c>
      <c r="C13" s="255" t="s">
        <v>715</v>
      </c>
      <c r="D13" s="267" t="s">
        <v>55</v>
      </c>
      <c r="E13" s="254">
        <f>'SE a LPS'!F7</f>
        <v>0</v>
      </c>
      <c r="F13" s="272">
        <f>D13*E13</f>
        <v>0</v>
      </c>
    </row>
    <row r="14" spans="2:8" x14ac:dyDescent="0.2">
      <c r="B14" s="273" t="s">
        <v>1031</v>
      </c>
      <c r="C14" s="255" t="s">
        <v>715</v>
      </c>
      <c r="D14" s="267" t="s">
        <v>55</v>
      </c>
      <c r="E14" s="254">
        <f>EK!F91</f>
        <v>0</v>
      </c>
      <c r="F14" s="272">
        <f>D14*E14</f>
        <v>0</v>
      </c>
    </row>
    <row r="15" spans="2:8" x14ac:dyDescent="0.2">
      <c r="B15" s="273" t="s">
        <v>1032</v>
      </c>
      <c r="C15" s="255" t="s">
        <v>715</v>
      </c>
      <c r="D15" s="267" t="s">
        <v>55</v>
      </c>
      <c r="E15" s="254">
        <f>EK!F8</f>
        <v>0</v>
      </c>
      <c r="F15" s="272">
        <f>D15*E15</f>
        <v>0</v>
      </c>
    </row>
    <row r="16" spans="2:8" x14ac:dyDescent="0.2">
      <c r="B16" s="273" t="s">
        <v>1033</v>
      </c>
      <c r="C16" s="255" t="s">
        <v>715</v>
      </c>
      <c r="D16" s="267" t="s">
        <v>55</v>
      </c>
      <c r="E16" s="254">
        <f>'SE a LPS'!F149</f>
        <v>0</v>
      </c>
      <c r="F16" s="272">
        <f>D16*E16</f>
        <v>0</v>
      </c>
    </row>
    <row r="17" spans="2:8" x14ac:dyDescent="0.2">
      <c r="B17" s="274" t="s">
        <v>1034</v>
      </c>
    </row>
    <row r="18" spans="2:8" x14ac:dyDescent="0.2">
      <c r="B18" s="274"/>
    </row>
    <row r="19" spans="2:8" x14ac:dyDescent="0.2">
      <c r="B19" s="275" t="s">
        <v>1035</v>
      </c>
      <c r="C19" s="276"/>
    </row>
    <row r="20" spans="2:8" s="279" customFormat="1" x14ac:dyDescent="0.2">
      <c r="B20" s="277" t="s">
        <v>1036</v>
      </c>
      <c r="C20" s="276" t="s">
        <v>715</v>
      </c>
      <c r="D20" s="278" t="s">
        <v>55</v>
      </c>
      <c r="E20" s="272"/>
      <c r="F20" s="272">
        <f>D20*E20</f>
        <v>0</v>
      </c>
      <c r="H20" s="280"/>
    </row>
    <row r="21" spans="2:8" s="279" customFormat="1" x14ac:dyDescent="0.2">
      <c r="B21" s="277" t="s">
        <v>1037</v>
      </c>
      <c r="C21" s="276" t="s">
        <v>0</v>
      </c>
      <c r="D21" s="278" t="s">
        <v>55</v>
      </c>
      <c r="E21" s="272"/>
      <c r="F21" s="272">
        <f>D21*E21</f>
        <v>0</v>
      </c>
      <c r="H21" s="280"/>
    </row>
    <row r="22" spans="2:8" s="281" customFormat="1" x14ac:dyDescent="0.2">
      <c r="B22" s="274" t="s">
        <v>1038</v>
      </c>
      <c r="D22" s="282"/>
      <c r="E22" s="254"/>
      <c r="F22" s="283"/>
      <c r="H22" s="284"/>
    </row>
    <row r="23" spans="2:8" x14ac:dyDescent="0.2">
      <c r="B23" s="273"/>
    </row>
    <row r="24" spans="2:8" s="279" customFormat="1" x14ac:dyDescent="0.2">
      <c r="B24" s="274" t="s">
        <v>1039</v>
      </c>
      <c r="C24" s="276"/>
      <c r="D24" s="278"/>
      <c r="E24" s="272"/>
      <c r="F24" s="272"/>
      <c r="H24" s="280"/>
    </row>
    <row r="25" spans="2:8" s="279" customFormat="1" x14ac:dyDescent="0.2">
      <c r="B25" s="271" t="s">
        <v>1040</v>
      </c>
      <c r="C25" s="276" t="s">
        <v>713</v>
      </c>
      <c r="D25" s="285" t="s">
        <v>1041</v>
      </c>
      <c r="E25" s="286"/>
      <c r="F25" s="272">
        <f>D25*E25</f>
        <v>0</v>
      </c>
      <c r="H25" s="280"/>
    </row>
    <row r="26" spans="2:8" s="279" customFormat="1" x14ac:dyDescent="0.2">
      <c r="B26" s="271" t="s">
        <v>1042</v>
      </c>
      <c r="C26" s="276" t="s">
        <v>713</v>
      </c>
      <c r="D26" s="285" t="s">
        <v>1043</v>
      </c>
      <c r="E26" s="286"/>
      <c r="F26" s="272">
        <f>D26*E26</f>
        <v>0</v>
      </c>
      <c r="H26" s="280"/>
    </row>
    <row r="27" spans="2:8" s="279" customFormat="1" x14ac:dyDescent="0.2">
      <c r="B27" s="287" t="s">
        <v>1044</v>
      </c>
      <c r="C27" s="276" t="s">
        <v>713</v>
      </c>
      <c r="D27" s="285" t="s">
        <v>1045</v>
      </c>
      <c r="E27" s="286"/>
      <c r="F27" s="272">
        <f>D27*E27</f>
        <v>0</v>
      </c>
      <c r="H27" s="280"/>
    </row>
    <row r="28" spans="2:8" s="279" customFormat="1" x14ac:dyDescent="0.2">
      <c r="B28" s="288" t="s">
        <v>1046</v>
      </c>
      <c r="C28" s="276"/>
      <c r="D28" s="285"/>
      <c r="E28" s="286"/>
      <c r="F28" s="272"/>
      <c r="H28" s="280"/>
    </row>
    <row r="29" spans="2:8" s="279" customFormat="1" x14ac:dyDescent="0.2">
      <c r="B29" s="287"/>
      <c r="C29" s="276"/>
      <c r="D29" s="285"/>
      <c r="E29" s="286"/>
      <c r="F29" s="272"/>
      <c r="H29" s="280"/>
    </row>
    <row r="30" spans="2:8" s="279" customFormat="1" x14ac:dyDescent="0.2">
      <c r="B30" s="274" t="s">
        <v>1047</v>
      </c>
      <c r="C30" s="276"/>
      <c r="D30" s="278"/>
      <c r="E30" s="272"/>
      <c r="F30" s="272"/>
      <c r="H30" s="280"/>
    </row>
    <row r="31" spans="2:8" x14ac:dyDescent="0.2">
      <c r="B31" s="289" t="s">
        <v>1048</v>
      </c>
      <c r="C31" s="255" t="s">
        <v>0</v>
      </c>
      <c r="D31" s="267" t="s">
        <v>1049</v>
      </c>
      <c r="F31" s="272">
        <f>D31*E31</f>
        <v>0</v>
      </c>
    </row>
    <row r="32" spans="2:8" s="279" customFormat="1" x14ac:dyDescent="0.2">
      <c r="B32" s="271" t="s">
        <v>1050</v>
      </c>
      <c r="C32" s="276" t="s">
        <v>0</v>
      </c>
      <c r="D32" s="278" t="s">
        <v>1051</v>
      </c>
      <c r="E32" s="254"/>
      <c r="F32" s="272">
        <f>D32*E32</f>
        <v>0</v>
      </c>
      <c r="H32" s="280"/>
    </row>
    <row r="33" spans="2:8" s="279" customFormat="1" x14ac:dyDescent="0.2">
      <c r="B33" s="277" t="s">
        <v>1052</v>
      </c>
      <c r="C33" s="276" t="s">
        <v>0</v>
      </c>
      <c r="D33" s="278" t="s">
        <v>55</v>
      </c>
      <c r="E33" s="254"/>
      <c r="F33" s="272">
        <f>D33*E33</f>
        <v>0</v>
      </c>
      <c r="H33" s="280"/>
    </row>
    <row r="34" spans="2:8" x14ac:dyDescent="0.2">
      <c r="B34" s="288" t="s">
        <v>1053</v>
      </c>
      <c r="C34" s="276"/>
    </row>
    <row r="35" spans="2:8" s="279" customFormat="1" x14ac:dyDescent="0.2">
      <c r="B35" s="277"/>
      <c r="C35" s="276"/>
      <c r="D35" s="278"/>
      <c r="E35" s="286"/>
      <c r="F35" s="272"/>
      <c r="H35" s="280"/>
    </row>
    <row r="36" spans="2:8" s="281" customFormat="1" ht="10.5" x14ac:dyDescent="0.15">
      <c r="B36" s="281" t="s">
        <v>1054</v>
      </c>
      <c r="D36" s="282"/>
      <c r="E36" s="283"/>
      <c r="F36" s="283">
        <f>SUM(F12:F33)</f>
        <v>0</v>
      </c>
      <c r="H36" s="284"/>
    </row>
  </sheetData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0"/>
  <sheetViews>
    <sheetView topLeftCell="A2" zoomScaleNormal="100" workbookViewId="0">
      <selection activeCell="B2" sqref="B2"/>
    </sheetView>
  </sheetViews>
  <sheetFormatPr defaultColWidth="9.140625" defaultRowHeight="11.25" x14ac:dyDescent="0.2"/>
  <cols>
    <col min="1" max="1" width="9.7109375" style="255" customWidth="1"/>
    <col min="2" max="2" width="75.7109375" style="255" customWidth="1"/>
    <col min="3" max="3" width="4.7109375" style="255" customWidth="1"/>
    <col min="4" max="4" width="8.7109375" style="255" customWidth="1"/>
    <col min="5" max="6" width="12.7109375" style="256" customWidth="1"/>
    <col min="7" max="8" width="14.7109375" style="290" customWidth="1"/>
    <col min="9" max="256" width="9.140625" style="255"/>
    <col min="257" max="257" width="2.85546875" style="255" customWidth="1"/>
    <col min="258" max="258" width="75.7109375" style="255" customWidth="1"/>
    <col min="259" max="259" width="4.7109375" style="255" customWidth="1"/>
    <col min="260" max="260" width="8.7109375" style="255" customWidth="1"/>
    <col min="261" max="262" width="12.7109375" style="255" customWidth="1"/>
    <col min="263" max="264" width="14.7109375" style="255" customWidth="1"/>
    <col min="265" max="512" width="9.140625" style="255"/>
    <col min="513" max="513" width="2.85546875" style="255" customWidth="1"/>
    <col min="514" max="514" width="75.7109375" style="255" customWidth="1"/>
    <col min="515" max="515" width="4.7109375" style="255" customWidth="1"/>
    <col min="516" max="516" width="8.7109375" style="255" customWidth="1"/>
    <col min="517" max="518" width="12.7109375" style="255" customWidth="1"/>
    <col min="519" max="520" width="14.7109375" style="255" customWidth="1"/>
    <col min="521" max="768" width="9.140625" style="255"/>
    <col min="769" max="769" width="2.85546875" style="255" customWidth="1"/>
    <col min="770" max="770" width="75.7109375" style="255" customWidth="1"/>
    <col min="771" max="771" width="4.7109375" style="255" customWidth="1"/>
    <col min="772" max="772" width="8.7109375" style="255" customWidth="1"/>
    <col min="773" max="774" width="12.7109375" style="255" customWidth="1"/>
    <col min="775" max="776" width="14.7109375" style="255" customWidth="1"/>
    <col min="777" max="1024" width="9.140625" style="255"/>
    <col min="1025" max="1025" width="2.85546875" style="255" customWidth="1"/>
    <col min="1026" max="1026" width="75.7109375" style="255" customWidth="1"/>
    <col min="1027" max="1027" width="4.7109375" style="255" customWidth="1"/>
    <col min="1028" max="1028" width="8.7109375" style="255" customWidth="1"/>
    <col min="1029" max="1030" width="12.7109375" style="255" customWidth="1"/>
    <col min="1031" max="1032" width="14.7109375" style="255" customWidth="1"/>
    <col min="1033" max="1280" width="9.140625" style="255"/>
    <col min="1281" max="1281" width="2.85546875" style="255" customWidth="1"/>
    <col min="1282" max="1282" width="75.7109375" style="255" customWidth="1"/>
    <col min="1283" max="1283" width="4.7109375" style="255" customWidth="1"/>
    <col min="1284" max="1284" width="8.7109375" style="255" customWidth="1"/>
    <col min="1285" max="1286" width="12.7109375" style="255" customWidth="1"/>
    <col min="1287" max="1288" width="14.7109375" style="255" customWidth="1"/>
    <col min="1289" max="1536" width="9.140625" style="255"/>
    <col min="1537" max="1537" width="2.85546875" style="255" customWidth="1"/>
    <col min="1538" max="1538" width="75.7109375" style="255" customWidth="1"/>
    <col min="1539" max="1539" width="4.7109375" style="255" customWidth="1"/>
    <col min="1540" max="1540" width="8.7109375" style="255" customWidth="1"/>
    <col min="1541" max="1542" width="12.7109375" style="255" customWidth="1"/>
    <col min="1543" max="1544" width="14.7109375" style="255" customWidth="1"/>
    <col min="1545" max="1792" width="9.140625" style="255"/>
    <col min="1793" max="1793" width="2.85546875" style="255" customWidth="1"/>
    <col min="1794" max="1794" width="75.7109375" style="255" customWidth="1"/>
    <col min="1795" max="1795" width="4.7109375" style="255" customWidth="1"/>
    <col min="1796" max="1796" width="8.7109375" style="255" customWidth="1"/>
    <col min="1797" max="1798" width="12.7109375" style="255" customWidth="1"/>
    <col min="1799" max="1800" width="14.7109375" style="255" customWidth="1"/>
    <col min="1801" max="2048" width="9.140625" style="255"/>
    <col min="2049" max="2049" width="2.85546875" style="255" customWidth="1"/>
    <col min="2050" max="2050" width="75.7109375" style="255" customWidth="1"/>
    <col min="2051" max="2051" width="4.7109375" style="255" customWidth="1"/>
    <col min="2052" max="2052" width="8.7109375" style="255" customWidth="1"/>
    <col min="2053" max="2054" width="12.7109375" style="255" customWidth="1"/>
    <col min="2055" max="2056" width="14.7109375" style="255" customWidth="1"/>
    <col min="2057" max="2304" width="9.140625" style="255"/>
    <col min="2305" max="2305" width="2.85546875" style="255" customWidth="1"/>
    <col min="2306" max="2306" width="75.7109375" style="255" customWidth="1"/>
    <col min="2307" max="2307" width="4.7109375" style="255" customWidth="1"/>
    <col min="2308" max="2308" width="8.7109375" style="255" customWidth="1"/>
    <col min="2309" max="2310" width="12.7109375" style="255" customWidth="1"/>
    <col min="2311" max="2312" width="14.7109375" style="255" customWidth="1"/>
    <col min="2313" max="2560" width="9.140625" style="255"/>
    <col min="2561" max="2561" width="2.85546875" style="255" customWidth="1"/>
    <col min="2562" max="2562" width="75.7109375" style="255" customWidth="1"/>
    <col min="2563" max="2563" width="4.7109375" style="255" customWidth="1"/>
    <col min="2564" max="2564" width="8.7109375" style="255" customWidth="1"/>
    <col min="2565" max="2566" width="12.7109375" style="255" customWidth="1"/>
    <col min="2567" max="2568" width="14.7109375" style="255" customWidth="1"/>
    <col min="2569" max="2816" width="9.140625" style="255"/>
    <col min="2817" max="2817" width="2.85546875" style="255" customWidth="1"/>
    <col min="2818" max="2818" width="75.7109375" style="255" customWidth="1"/>
    <col min="2819" max="2819" width="4.7109375" style="255" customWidth="1"/>
    <col min="2820" max="2820" width="8.7109375" style="255" customWidth="1"/>
    <col min="2821" max="2822" width="12.7109375" style="255" customWidth="1"/>
    <col min="2823" max="2824" width="14.7109375" style="255" customWidth="1"/>
    <col min="2825" max="3072" width="9.140625" style="255"/>
    <col min="3073" max="3073" width="2.85546875" style="255" customWidth="1"/>
    <col min="3074" max="3074" width="75.7109375" style="255" customWidth="1"/>
    <col min="3075" max="3075" width="4.7109375" style="255" customWidth="1"/>
    <col min="3076" max="3076" width="8.7109375" style="255" customWidth="1"/>
    <col min="3077" max="3078" width="12.7109375" style="255" customWidth="1"/>
    <col min="3079" max="3080" width="14.7109375" style="255" customWidth="1"/>
    <col min="3081" max="3328" width="9.140625" style="255"/>
    <col min="3329" max="3329" width="2.85546875" style="255" customWidth="1"/>
    <col min="3330" max="3330" width="75.7109375" style="255" customWidth="1"/>
    <col min="3331" max="3331" width="4.7109375" style="255" customWidth="1"/>
    <col min="3332" max="3332" width="8.7109375" style="255" customWidth="1"/>
    <col min="3333" max="3334" width="12.7109375" style="255" customWidth="1"/>
    <col min="3335" max="3336" width="14.7109375" style="255" customWidth="1"/>
    <col min="3337" max="3584" width="9.140625" style="255"/>
    <col min="3585" max="3585" width="2.85546875" style="255" customWidth="1"/>
    <col min="3586" max="3586" width="75.7109375" style="255" customWidth="1"/>
    <col min="3587" max="3587" width="4.7109375" style="255" customWidth="1"/>
    <col min="3588" max="3588" width="8.7109375" style="255" customWidth="1"/>
    <col min="3589" max="3590" width="12.7109375" style="255" customWidth="1"/>
    <col min="3591" max="3592" width="14.7109375" style="255" customWidth="1"/>
    <col min="3593" max="3840" width="9.140625" style="255"/>
    <col min="3841" max="3841" width="2.85546875" style="255" customWidth="1"/>
    <col min="3842" max="3842" width="75.7109375" style="255" customWidth="1"/>
    <col min="3843" max="3843" width="4.7109375" style="255" customWidth="1"/>
    <col min="3844" max="3844" width="8.7109375" style="255" customWidth="1"/>
    <col min="3845" max="3846" width="12.7109375" style="255" customWidth="1"/>
    <col min="3847" max="3848" width="14.7109375" style="255" customWidth="1"/>
    <col min="3849" max="4096" width="9.140625" style="255"/>
    <col min="4097" max="4097" width="2.85546875" style="255" customWidth="1"/>
    <col min="4098" max="4098" width="75.7109375" style="255" customWidth="1"/>
    <col min="4099" max="4099" width="4.7109375" style="255" customWidth="1"/>
    <col min="4100" max="4100" width="8.7109375" style="255" customWidth="1"/>
    <col min="4101" max="4102" width="12.7109375" style="255" customWidth="1"/>
    <col min="4103" max="4104" width="14.7109375" style="255" customWidth="1"/>
    <col min="4105" max="4352" width="9.140625" style="255"/>
    <col min="4353" max="4353" width="2.85546875" style="255" customWidth="1"/>
    <col min="4354" max="4354" width="75.7109375" style="255" customWidth="1"/>
    <col min="4355" max="4355" width="4.7109375" style="255" customWidth="1"/>
    <col min="4356" max="4356" width="8.7109375" style="255" customWidth="1"/>
    <col min="4357" max="4358" width="12.7109375" style="255" customWidth="1"/>
    <col min="4359" max="4360" width="14.7109375" style="255" customWidth="1"/>
    <col min="4361" max="4608" width="9.140625" style="255"/>
    <col min="4609" max="4609" width="2.85546875" style="255" customWidth="1"/>
    <col min="4610" max="4610" width="75.7109375" style="255" customWidth="1"/>
    <col min="4611" max="4611" width="4.7109375" style="255" customWidth="1"/>
    <col min="4612" max="4612" width="8.7109375" style="255" customWidth="1"/>
    <col min="4613" max="4614" width="12.7109375" style="255" customWidth="1"/>
    <col min="4615" max="4616" width="14.7109375" style="255" customWidth="1"/>
    <col min="4617" max="4864" width="9.140625" style="255"/>
    <col min="4865" max="4865" width="2.85546875" style="255" customWidth="1"/>
    <col min="4866" max="4866" width="75.7109375" style="255" customWidth="1"/>
    <col min="4867" max="4867" width="4.7109375" style="255" customWidth="1"/>
    <col min="4868" max="4868" width="8.7109375" style="255" customWidth="1"/>
    <col min="4869" max="4870" width="12.7109375" style="255" customWidth="1"/>
    <col min="4871" max="4872" width="14.7109375" style="255" customWidth="1"/>
    <col min="4873" max="5120" width="9.140625" style="255"/>
    <col min="5121" max="5121" width="2.85546875" style="255" customWidth="1"/>
    <col min="5122" max="5122" width="75.7109375" style="255" customWidth="1"/>
    <col min="5123" max="5123" width="4.7109375" style="255" customWidth="1"/>
    <col min="5124" max="5124" width="8.7109375" style="255" customWidth="1"/>
    <col min="5125" max="5126" width="12.7109375" style="255" customWidth="1"/>
    <col min="5127" max="5128" width="14.7109375" style="255" customWidth="1"/>
    <col min="5129" max="5376" width="9.140625" style="255"/>
    <col min="5377" max="5377" width="2.85546875" style="255" customWidth="1"/>
    <col min="5378" max="5378" width="75.7109375" style="255" customWidth="1"/>
    <col min="5379" max="5379" width="4.7109375" style="255" customWidth="1"/>
    <col min="5380" max="5380" width="8.7109375" style="255" customWidth="1"/>
    <col min="5381" max="5382" width="12.7109375" style="255" customWidth="1"/>
    <col min="5383" max="5384" width="14.7109375" style="255" customWidth="1"/>
    <col min="5385" max="5632" width="9.140625" style="255"/>
    <col min="5633" max="5633" width="2.85546875" style="255" customWidth="1"/>
    <col min="5634" max="5634" width="75.7109375" style="255" customWidth="1"/>
    <col min="5635" max="5635" width="4.7109375" style="255" customWidth="1"/>
    <col min="5636" max="5636" width="8.7109375" style="255" customWidth="1"/>
    <col min="5637" max="5638" width="12.7109375" style="255" customWidth="1"/>
    <col min="5639" max="5640" width="14.7109375" style="255" customWidth="1"/>
    <col min="5641" max="5888" width="9.140625" style="255"/>
    <col min="5889" max="5889" width="2.85546875" style="255" customWidth="1"/>
    <col min="5890" max="5890" width="75.7109375" style="255" customWidth="1"/>
    <col min="5891" max="5891" width="4.7109375" style="255" customWidth="1"/>
    <col min="5892" max="5892" width="8.7109375" style="255" customWidth="1"/>
    <col min="5893" max="5894" width="12.7109375" style="255" customWidth="1"/>
    <col min="5895" max="5896" width="14.7109375" style="255" customWidth="1"/>
    <col min="5897" max="6144" width="9.140625" style="255"/>
    <col min="6145" max="6145" width="2.85546875" style="255" customWidth="1"/>
    <col min="6146" max="6146" width="75.7109375" style="255" customWidth="1"/>
    <col min="6147" max="6147" width="4.7109375" style="255" customWidth="1"/>
    <col min="6148" max="6148" width="8.7109375" style="255" customWidth="1"/>
    <col min="6149" max="6150" width="12.7109375" style="255" customWidth="1"/>
    <col min="6151" max="6152" width="14.7109375" style="255" customWidth="1"/>
    <col min="6153" max="6400" width="9.140625" style="255"/>
    <col min="6401" max="6401" width="2.85546875" style="255" customWidth="1"/>
    <col min="6402" max="6402" width="75.7109375" style="255" customWidth="1"/>
    <col min="6403" max="6403" width="4.7109375" style="255" customWidth="1"/>
    <col min="6404" max="6404" width="8.7109375" style="255" customWidth="1"/>
    <col min="6405" max="6406" width="12.7109375" style="255" customWidth="1"/>
    <col min="6407" max="6408" width="14.7109375" style="255" customWidth="1"/>
    <col min="6409" max="6656" width="9.140625" style="255"/>
    <col min="6657" max="6657" width="2.85546875" style="255" customWidth="1"/>
    <col min="6658" max="6658" width="75.7109375" style="255" customWidth="1"/>
    <col min="6659" max="6659" width="4.7109375" style="255" customWidth="1"/>
    <col min="6660" max="6660" width="8.7109375" style="255" customWidth="1"/>
    <col min="6661" max="6662" width="12.7109375" style="255" customWidth="1"/>
    <col min="6663" max="6664" width="14.7109375" style="255" customWidth="1"/>
    <col min="6665" max="6912" width="9.140625" style="255"/>
    <col min="6913" max="6913" width="2.85546875" style="255" customWidth="1"/>
    <col min="6914" max="6914" width="75.7109375" style="255" customWidth="1"/>
    <col min="6915" max="6915" width="4.7109375" style="255" customWidth="1"/>
    <col min="6916" max="6916" width="8.7109375" style="255" customWidth="1"/>
    <col min="6917" max="6918" width="12.7109375" style="255" customWidth="1"/>
    <col min="6919" max="6920" width="14.7109375" style="255" customWidth="1"/>
    <col min="6921" max="7168" width="9.140625" style="255"/>
    <col min="7169" max="7169" width="2.85546875" style="255" customWidth="1"/>
    <col min="7170" max="7170" width="75.7109375" style="255" customWidth="1"/>
    <col min="7171" max="7171" width="4.7109375" style="255" customWidth="1"/>
    <col min="7172" max="7172" width="8.7109375" style="255" customWidth="1"/>
    <col min="7173" max="7174" width="12.7109375" style="255" customWidth="1"/>
    <col min="7175" max="7176" width="14.7109375" style="255" customWidth="1"/>
    <col min="7177" max="7424" width="9.140625" style="255"/>
    <col min="7425" max="7425" width="2.85546875" style="255" customWidth="1"/>
    <col min="7426" max="7426" width="75.7109375" style="255" customWidth="1"/>
    <col min="7427" max="7427" width="4.7109375" style="255" customWidth="1"/>
    <col min="7428" max="7428" width="8.7109375" style="255" customWidth="1"/>
    <col min="7429" max="7430" width="12.7109375" style="255" customWidth="1"/>
    <col min="7431" max="7432" width="14.7109375" style="255" customWidth="1"/>
    <col min="7433" max="7680" width="9.140625" style="255"/>
    <col min="7681" max="7681" width="2.85546875" style="255" customWidth="1"/>
    <col min="7682" max="7682" width="75.7109375" style="255" customWidth="1"/>
    <col min="7683" max="7683" width="4.7109375" style="255" customWidth="1"/>
    <col min="7684" max="7684" width="8.7109375" style="255" customWidth="1"/>
    <col min="7685" max="7686" width="12.7109375" style="255" customWidth="1"/>
    <col min="7687" max="7688" width="14.7109375" style="255" customWidth="1"/>
    <col min="7689" max="7936" width="9.140625" style="255"/>
    <col min="7937" max="7937" width="2.85546875" style="255" customWidth="1"/>
    <col min="7938" max="7938" width="75.7109375" style="255" customWidth="1"/>
    <col min="7939" max="7939" width="4.7109375" style="255" customWidth="1"/>
    <col min="7940" max="7940" width="8.7109375" style="255" customWidth="1"/>
    <col min="7941" max="7942" width="12.7109375" style="255" customWidth="1"/>
    <col min="7943" max="7944" width="14.7109375" style="255" customWidth="1"/>
    <col min="7945" max="8192" width="9.140625" style="255"/>
    <col min="8193" max="8193" width="2.85546875" style="255" customWidth="1"/>
    <col min="8194" max="8194" width="75.7109375" style="255" customWidth="1"/>
    <col min="8195" max="8195" width="4.7109375" style="255" customWidth="1"/>
    <col min="8196" max="8196" width="8.7109375" style="255" customWidth="1"/>
    <col min="8197" max="8198" width="12.7109375" style="255" customWidth="1"/>
    <col min="8199" max="8200" width="14.7109375" style="255" customWidth="1"/>
    <col min="8201" max="8448" width="9.140625" style="255"/>
    <col min="8449" max="8449" width="2.85546875" style="255" customWidth="1"/>
    <col min="8450" max="8450" width="75.7109375" style="255" customWidth="1"/>
    <col min="8451" max="8451" width="4.7109375" style="255" customWidth="1"/>
    <col min="8452" max="8452" width="8.7109375" style="255" customWidth="1"/>
    <col min="8453" max="8454" width="12.7109375" style="255" customWidth="1"/>
    <col min="8455" max="8456" width="14.7109375" style="255" customWidth="1"/>
    <col min="8457" max="8704" width="9.140625" style="255"/>
    <col min="8705" max="8705" width="2.85546875" style="255" customWidth="1"/>
    <col min="8706" max="8706" width="75.7109375" style="255" customWidth="1"/>
    <col min="8707" max="8707" width="4.7109375" style="255" customWidth="1"/>
    <col min="8708" max="8708" width="8.7109375" style="255" customWidth="1"/>
    <col min="8709" max="8710" width="12.7109375" style="255" customWidth="1"/>
    <col min="8711" max="8712" width="14.7109375" style="255" customWidth="1"/>
    <col min="8713" max="8960" width="9.140625" style="255"/>
    <col min="8961" max="8961" width="2.85546875" style="255" customWidth="1"/>
    <col min="8962" max="8962" width="75.7109375" style="255" customWidth="1"/>
    <col min="8963" max="8963" width="4.7109375" style="255" customWidth="1"/>
    <col min="8964" max="8964" width="8.7109375" style="255" customWidth="1"/>
    <col min="8965" max="8966" width="12.7109375" style="255" customWidth="1"/>
    <col min="8967" max="8968" width="14.7109375" style="255" customWidth="1"/>
    <col min="8969" max="9216" width="9.140625" style="255"/>
    <col min="9217" max="9217" width="2.85546875" style="255" customWidth="1"/>
    <col min="9218" max="9218" width="75.7109375" style="255" customWidth="1"/>
    <col min="9219" max="9219" width="4.7109375" style="255" customWidth="1"/>
    <col min="9220" max="9220" width="8.7109375" style="255" customWidth="1"/>
    <col min="9221" max="9222" width="12.7109375" style="255" customWidth="1"/>
    <col min="9223" max="9224" width="14.7109375" style="255" customWidth="1"/>
    <col min="9225" max="9472" width="9.140625" style="255"/>
    <col min="9473" max="9473" width="2.85546875" style="255" customWidth="1"/>
    <col min="9474" max="9474" width="75.7109375" style="255" customWidth="1"/>
    <col min="9475" max="9475" width="4.7109375" style="255" customWidth="1"/>
    <col min="9476" max="9476" width="8.7109375" style="255" customWidth="1"/>
    <col min="9477" max="9478" width="12.7109375" style="255" customWidth="1"/>
    <col min="9479" max="9480" width="14.7109375" style="255" customWidth="1"/>
    <col min="9481" max="9728" width="9.140625" style="255"/>
    <col min="9729" max="9729" width="2.85546875" style="255" customWidth="1"/>
    <col min="9730" max="9730" width="75.7109375" style="255" customWidth="1"/>
    <col min="9731" max="9731" width="4.7109375" style="255" customWidth="1"/>
    <col min="9732" max="9732" width="8.7109375" style="255" customWidth="1"/>
    <col min="9733" max="9734" width="12.7109375" style="255" customWidth="1"/>
    <col min="9735" max="9736" width="14.7109375" style="255" customWidth="1"/>
    <col min="9737" max="9984" width="9.140625" style="255"/>
    <col min="9985" max="9985" width="2.85546875" style="255" customWidth="1"/>
    <col min="9986" max="9986" width="75.7109375" style="255" customWidth="1"/>
    <col min="9987" max="9987" width="4.7109375" style="255" customWidth="1"/>
    <col min="9988" max="9988" width="8.7109375" style="255" customWidth="1"/>
    <col min="9989" max="9990" width="12.7109375" style="255" customWidth="1"/>
    <col min="9991" max="9992" width="14.7109375" style="255" customWidth="1"/>
    <col min="9993" max="10240" width="9.140625" style="255"/>
    <col min="10241" max="10241" width="2.85546875" style="255" customWidth="1"/>
    <col min="10242" max="10242" width="75.7109375" style="255" customWidth="1"/>
    <col min="10243" max="10243" width="4.7109375" style="255" customWidth="1"/>
    <col min="10244" max="10244" width="8.7109375" style="255" customWidth="1"/>
    <col min="10245" max="10246" width="12.7109375" style="255" customWidth="1"/>
    <col min="10247" max="10248" width="14.7109375" style="255" customWidth="1"/>
    <col min="10249" max="10496" width="9.140625" style="255"/>
    <col min="10497" max="10497" width="2.85546875" style="255" customWidth="1"/>
    <col min="10498" max="10498" width="75.7109375" style="255" customWidth="1"/>
    <col min="10499" max="10499" width="4.7109375" style="255" customWidth="1"/>
    <col min="10500" max="10500" width="8.7109375" style="255" customWidth="1"/>
    <col min="10501" max="10502" width="12.7109375" style="255" customWidth="1"/>
    <col min="10503" max="10504" width="14.7109375" style="255" customWidth="1"/>
    <col min="10505" max="10752" width="9.140625" style="255"/>
    <col min="10753" max="10753" width="2.85546875" style="255" customWidth="1"/>
    <col min="10754" max="10754" width="75.7109375" style="255" customWidth="1"/>
    <col min="10755" max="10755" width="4.7109375" style="255" customWidth="1"/>
    <col min="10756" max="10756" width="8.7109375" style="255" customWidth="1"/>
    <col min="10757" max="10758" width="12.7109375" style="255" customWidth="1"/>
    <col min="10759" max="10760" width="14.7109375" style="255" customWidth="1"/>
    <col min="10761" max="11008" width="9.140625" style="255"/>
    <col min="11009" max="11009" width="2.85546875" style="255" customWidth="1"/>
    <col min="11010" max="11010" width="75.7109375" style="255" customWidth="1"/>
    <col min="11011" max="11011" width="4.7109375" style="255" customWidth="1"/>
    <col min="11012" max="11012" width="8.7109375" style="255" customWidth="1"/>
    <col min="11013" max="11014" width="12.7109375" style="255" customWidth="1"/>
    <col min="11015" max="11016" width="14.7109375" style="255" customWidth="1"/>
    <col min="11017" max="11264" width="9.140625" style="255"/>
    <col min="11265" max="11265" width="2.85546875" style="255" customWidth="1"/>
    <col min="11266" max="11266" width="75.7109375" style="255" customWidth="1"/>
    <col min="11267" max="11267" width="4.7109375" style="255" customWidth="1"/>
    <col min="11268" max="11268" width="8.7109375" style="255" customWidth="1"/>
    <col min="11269" max="11270" width="12.7109375" style="255" customWidth="1"/>
    <col min="11271" max="11272" width="14.7109375" style="255" customWidth="1"/>
    <col min="11273" max="11520" width="9.140625" style="255"/>
    <col min="11521" max="11521" width="2.85546875" style="255" customWidth="1"/>
    <col min="11522" max="11522" width="75.7109375" style="255" customWidth="1"/>
    <col min="11523" max="11523" width="4.7109375" style="255" customWidth="1"/>
    <col min="11524" max="11524" width="8.7109375" style="255" customWidth="1"/>
    <col min="11525" max="11526" width="12.7109375" style="255" customWidth="1"/>
    <col min="11527" max="11528" width="14.7109375" style="255" customWidth="1"/>
    <col min="11529" max="11776" width="9.140625" style="255"/>
    <col min="11777" max="11777" width="2.85546875" style="255" customWidth="1"/>
    <col min="11778" max="11778" width="75.7109375" style="255" customWidth="1"/>
    <col min="11779" max="11779" width="4.7109375" style="255" customWidth="1"/>
    <col min="11780" max="11780" width="8.7109375" style="255" customWidth="1"/>
    <col min="11781" max="11782" width="12.7109375" style="255" customWidth="1"/>
    <col min="11783" max="11784" width="14.7109375" style="255" customWidth="1"/>
    <col min="11785" max="12032" width="9.140625" style="255"/>
    <col min="12033" max="12033" width="2.85546875" style="255" customWidth="1"/>
    <col min="12034" max="12034" width="75.7109375" style="255" customWidth="1"/>
    <col min="12035" max="12035" width="4.7109375" style="255" customWidth="1"/>
    <col min="12036" max="12036" width="8.7109375" style="255" customWidth="1"/>
    <col min="12037" max="12038" width="12.7109375" style="255" customWidth="1"/>
    <col min="12039" max="12040" width="14.7109375" style="255" customWidth="1"/>
    <col min="12041" max="12288" width="9.140625" style="255"/>
    <col min="12289" max="12289" width="2.85546875" style="255" customWidth="1"/>
    <col min="12290" max="12290" width="75.7109375" style="255" customWidth="1"/>
    <col min="12291" max="12291" width="4.7109375" style="255" customWidth="1"/>
    <col min="12292" max="12292" width="8.7109375" style="255" customWidth="1"/>
    <col min="12293" max="12294" width="12.7109375" style="255" customWidth="1"/>
    <col min="12295" max="12296" width="14.7109375" style="255" customWidth="1"/>
    <col min="12297" max="12544" width="9.140625" style="255"/>
    <col min="12545" max="12545" width="2.85546875" style="255" customWidth="1"/>
    <col min="12546" max="12546" width="75.7109375" style="255" customWidth="1"/>
    <col min="12547" max="12547" width="4.7109375" style="255" customWidth="1"/>
    <col min="12548" max="12548" width="8.7109375" style="255" customWidth="1"/>
    <col min="12549" max="12550" width="12.7109375" style="255" customWidth="1"/>
    <col min="12551" max="12552" width="14.7109375" style="255" customWidth="1"/>
    <col min="12553" max="12800" width="9.140625" style="255"/>
    <col min="12801" max="12801" width="2.85546875" style="255" customWidth="1"/>
    <col min="12802" max="12802" width="75.7109375" style="255" customWidth="1"/>
    <col min="12803" max="12803" width="4.7109375" style="255" customWidth="1"/>
    <col min="12804" max="12804" width="8.7109375" style="255" customWidth="1"/>
    <col min="12805" max="12806" width="12.7109375" style="255" customWidth="1"/>
    <col min="12807" max="12808" width="14.7109375" style="255" customWidth="1"/>
    <col min="12809" max="13056" width="9.140625" style="255"/>
    <col min="13057" max="13057" width="2.85546875" style="255" customWidth="1"/>
    <col min="13058" max="13058" width="75.7109375" style="255" customWidth="1"/>
    <col min="13059" max="13059" width="4.7109375" style="255" customWidth="1"/>
    <col min="13060" max="13060" width="8.7109375" style="255" customWidth="1"/>
    <col min="13061" max="13062" width="12.7109375" style="255" customWidth="1"/>
    <col min="13063" max="13064" width="14.7109375" style="255" customWidth="1"/>
    <col min="13065" max="13312" width="9.140625" style="255"/>
    <col min="13313" max="13313" width="2.85546875" style="255" customWidth="1"/>
    <col min="13314" max="13314" width="75.7109375" style="255" customWidth="1"/>
    <col min="13315" max="13315" width="4.7109375" style="255" customWidth="1"/>
    <col min="13316" max="13316" width="8.7109375" style="255" customWidth="1"/>
    <col min="13317" max="13318" width="12.7109375" style="255" customWidth="1"/>
    <col min="13319" max="13320" width="14.7109375" style="255" customWidth="1"/>
    <col min="13321" max="13568" width="9.140625" style="255"/>
    <col min="13569" max="13569" width="2.85546875" style="255" customWidth="1"/>
    <col min="13570" max="13570" width="75.7109375" style="255" customWidth="1"/>
    <col min="13571" max="13571" width="4.7109375" style="255" customWidth="1"/>
    <col min="13572" max="13572" width="8.7109375" style="255" customWidth="1"/>
    <col min="13573" max="13574" width="12.7109375" style="255" customWidth="1"/>
    <col min="13575" max="13576" width="14.7109375" style="255" customWidth="1"/>
    <col min="13577" max="13824" width="9.140625" style="255"/>
    <col min="13825" max="13825" width="2.85546875" style="255" customWidth="1"/>
    <col min="13826" max="13826" width="75.7109375" style="255" customWidth="1"/>
    <col min="13827" max="13827" width="4.7109375" style="255" customWidth="1"/>
    <col min="13828" max="13828" width="8.7109375" style="255" customWidth="1"/>
    <col min="13829" max="13830" width="12.7109375" style="255" customWidth="1"/>
    <col min="13831" max="13832" width="14.7109375" style="255" customWidth="1"/>
    <col min="13833" max="14080" width="9.140625" style="255"/>
    <col min="14081" max="14081" width="2.85546875" style="255" customWidth="1"/>
    <col min="14082" max="14082" width="75.7109375" style="255" customWidth="1"/>
    <col min="14083" max="14083" width="4.7109375" style="255" customWidth="1"/>
    <col min="14084" max="14084" width="8.7109375" style="255" customWidth="1"/>
    <col min="14085" max="14086" width="12.7109375" style="255" customWidth="1"/>
    <col min="14087" max="14088" width="14.7109375" style="255" customWidth="1"/>
    <col min="14089" max="14336" width="9.140625" style="255"/>
    <col min="14337" max="14337" width="2.85546875" style="255" customWidth="1"/>
    <col min="14338" max="14338" width="75.7109375" style="255" customWidth="1"/>
    <col min="14339" max="14339" width="4.7109375" style="255" customWidth="1"/>
    <col min="14340" max="14340" width="8.7109375" style="255" customWidth="1"/>
    <col min="14341" max="14342" width="12.7109375" style="255" customWidth="1"/>
    <col min="14343" max="14344" width="14.7109375" style="255" customWidth="1"/>
    <col min="14345" max="14592" width="9.140625" style="255"/>
    <col min="14593" max="14593" width="2.85546875" style="255" customWidth="1"/>
    <col min="14594" max="14594" width="75.7109375" style="255" customWidth="1"/>
    <col min="14595" max="14595" width="4.7109375" style="255" customWidth="1"/>
    <col min="14596" max="14596" width="8.7109375" style="255" customWidth="1"/>
    <col min="14597" max="14598" width="12.7109375" style="255" customWidth="1"/>
    <col min="14599" max="14600" width="14.7109375" style="255" customWidth="1"/>
    <col min="14601" max="14848" width="9.140625" style="255"/>
    <col min="14849" max="14849" width="2.85546875" style="255" customWidth="1"/>
    <col min="14850" max="14850" width="75.7109375" style="255" customWidth="1"/>
    <col min="14851" max="14851" width="4.7109375" style="255" customWidth="1"/>
    <col min="14852" max="14852" width="8.7109375" style="255" customWidth="1"/>
    <col min="14853" max="14854" width="12.7109375" style="255" customWidth="1"/>
    <col min="14855" max="14856" width="14.7109375" style="255" customWidth="1"/>
    <col min="14857" max="15104" width="9.140625" style="255"/>
    <col min="15105" max="15105" width="2.85546875" style="255" customWidth="1"/>
    <col min="15106" max="15106" width="75.7109375" style="255" customWidth="1"/>
    <col min="15107" max="15107" width="4.7109375" style="255" customWidth="1"/>
    <col min="15108" max="15108" width="8.7109375" style="255" customWidth="1"/>
    <col min="15109" max="15110" width="12.7109375" style="255" customWidth="1"/>
    <col min="15111" max="15112" width="14.7109375" style="255" customWidth="1"/>
    <col min="15113" max="15360" width="9.140625" style="255"/>
    <col min="15361" max="15361" width="2.85546875" style="255" customWidth="1"/>
    <col min="15362" max="15362" width="75.7109375" style="255" customWidth="1"/>
    <col min="15363" max="15363" width="4.7109375" style="255" customWidth="1"/>
    <col min="15364" max="15364" width="8.7109375" style="255" customWidth="1"/>
    <col min="15365" max="15366" width="12.7109375" style="255" customWidth="1"/>
    <col min="15367" max="15368" width="14.7109375" style="255" customWidth="1"/>
    <col min="15369" max="15616" width="9.140625" style="255"/>
    <col min="15617" max="15617" width="2.85546875" style="255" customWidth="1"/>
    <col min="15618" max="15618" width="75.7109375" style="255" customWidth="1"/>
    <col min="15619" max="15619" width="4.7109375" style="255" customWidth="1"/>
    <col min="15620" max="15620" width="8.7109375" style="255" customWidth="1"/>
    <col min="15621" max="15622" width="12.7109375" style="255" customWidth="1"/>
    <col min="15623" max="15624" width="14.7109375" style="255" customWidth="1"/>
    <col min="15625" max="15872" width="9.140625" style="255"/>
    <col min="15873" max="15873" width="2.85546875" style="255" customWidth="1"/>
    <col min="15874" max="15874" width="75.7109375" style="255" customWidth="1"/>
    <col min="15875" max="15875" width="4.7109375" style="255" customWidth="1"/>
    <col min="15876" max="15876" width="8.7109375" style="255" customWidth="1"/>
    <col min="15877" max="15878" width="12.7109375" style="255" customWidth="1"/>
    <col min="15879" max="15880" width="14.7109375" style="255" customWidth="1"/>
    <col min="15881" max="16128" width="9.140625" style="255"/>
    <col min="16129" max="16129" width="2.85546875" style="255" customWidth="1"/>
    <col min="16130" max="16130" width="75.7109375" style="255" customWidth="1"/>
    <col min="16131" max="16131" width="4.7109375" style="255" customWidth="1"/>
    <col min="16132" max="16132" width="8.7109375" style="255" customWidth="1"/>
    <col min="16133" max="16134" width="12.7109375" style="255" customWidth="1"/>
    <col min="16135" max="16136" width="14.7109375" style="255" customWidth="1"/>
    <col min="16137" max="16384" width="9.140625" style="255"/>
  </cols>
  <sheetData>
    <row r="1" spans="2:8" x14ac:dyDescent="0.2">
      <c r="B1" s="252"/>
      <c r="C1" s="252"/>
      <c r="D1" s="252"/>
    </row>
    <row r="2" spans="2:8" ht="15.75" x14ac:dyDescent="0.25">
      <c r="B2" s="326" t="s">
        <v>1435</v>
      </c>
      <c r="C2" s="257"/>
      <c r="D2" s="291"/>
      <c r="E2" s="292"/>
      <c r="F2" s="293"/>
    </row>
    <row r="3" spans="2:8" x14ac:dyDescent="0.2">
      <c r="B3" s="261"/>
      <c r="C3" s="262"/>
      <c r="D3" s="294"/>
      <c r="E3" s="295"/>
      <c r="F3" s="296"/>
    </row>
    <row r="4" spans="2:8" x14ac:dyDescent="0.2">
      <c r="B4" s="266"/>
    </row>
    <row r="5" spans="2:8" x14ac:dyDescent="0.2">
      <c r="B5" s="268" t="s">
        <v>1025</v>
      </c>
      <c r="C5" s="269" t="s">
        <v>1026</v>
      </c>
      <c r="D5" s="269" t="s">
        <v>132</v>
      </c>
      <c r="E5" s="297" t="s">
        <v>1027</v>
      </c>
      <c r="F5" s="297" t="s">
        <v>1028</v>
      </c>
      <c r="G5" s="298"/>
      <c r="H5" s="298"/>
    </row>
    <row r="6" spans="2:8" x14ac:dyDescent="0.2">
      <c r="B6" s="268"/>
      <c r="C6" s="269"/>
      <c r="D6" s="269"/>
      <c r="E6" s="297"/>
      <c r="F6" s="297"/>
    </row>
    <row r="7" spans="2:8" x14ac:dyDescent="0.2">
      <c r="B7" s="274" t="s">
        <v>1055</v>
      </c>
      <c r="C7" s="276"/>
      <c r="D7" s="268"/>
      <c r="E7" s="299"/>
      <c r="F7" s="272">
        <f>SUM(F10:F147)</f>
        <v>0</v>
      </c>
    </row>
    <row r="8" spans="2:8" x14ac:dyDescent="0.2">
      <c r="B8" s="300" t="s">
        <v>1056</v>
      </c>
      <c r="C8" s="301"/>
      <c r="D8" s="302"/>
      <c r="E8" s="303"/>
      <c r="F8" s="272"/>
      <c r="G8" s="304"/>
      <c r="H8" s="304"/>
    </row>
    <row r="9" spans="2:8" x14ac:dyDescent="0.2">
      <c r="B9" s="279" t="s">
        <v>1057</v>
      </c>
      <c r="C9" s="301"/>
      <c r="D9" s="302"/>
      <c r="E9" s="303"/>
      <c r="F9" s="272"/>
    </row>
    <row r="10" spans="2:8" x14ac:dyDescent="0.2">
      <c r="B10" s="279" t="s">
        <v>1058</v>
      </c>
      <c r="C10" s="301" t="s">
        <v>1059</v>
      </c>
      <c r="D10" s="302" t="s">
        <v>1060</v>
      </c>
      <c r="E10" s="303"/>
      <c r="F10" s="272">
        <f>D10*E10</f>
        <v>0</v>
      </c>
    </row>
    <row r="11" spans="2:8" x14ac:dyDescent="0.2">
      <c r="B11" s="279" t="s">
        <v>1061</v>
      </c>
      <c r="C11" s="301" t="s">
        <v>1059</v>
      </c>
      <c r="D11" s="302" t="s">
        <v>1062</v>
      </c>
      <c r="E11" s="303"/>
      <c r="F11" s="272">
        <f>D11*E11</f>
        <v>0</v>
      </c>
    </row>
    <row r="12" spans="2:8" x14ac:dyDescent="0.2">
      <c r="B12" s="279" t="s">
        <v>1063</v>
      </c>
      <c r="C12" s="301"/>
      <c r="D12" s="302"/>
      <c r="E12" s="303"/>
      <c r="F12" s="272"/>
    </row>
    <row r="13" spans="2:8" x14ac:dyDescent="0.2">
      <c r="B13" s="279" t="s">
        <v>1058</v>
      </c>
      <c r="C13" s="301" t="s">
        <v>1059</v>
      </c>
      <c r="D13" s="302" t="s">
        <v>1045</v>
      </c>
      <c r="E13" s="303"/>
      <c r="F13" s="272">
        <f>D13*E13</f>
        <v>0</v>
      </c>
    </row>
    <row r="14" spans="2:8" x14ac:dyDescent="0.2">
      <c r="B14" s="279" t="s">
        <v>1061</v>
      </c>
      <c r="C14" s="301" t="s">
        <v>1059</v>
      </c>
      <c r="D14" s="302" t="s">
        <v>1064</v>
      </c>
      <c r="E14" s="303"/>
      <c r="F14" s="272">
        <f>D14*E14</f>
        <v>0</v>
      </c>
    </row>
    <row r="15" spans="2:8" x14ac:dyDescent="0.2">
      <c r="B15" s="279" t="s">
        <v>1065</v>
      </c>
      <c r="C15" s="301"/>
      <c r="D15" s="302"/>
      <c r="E15" s="303"/>
      <c r="F15" s="272"/>
    </row>
    <row r="16" spans="2:8" x14ac:dyDescent="0.2">
      <c r="B16" s="279" t="s">
        <v>1066</v>
      </c>
      <c r="C16" s="301" t="s">
        <v>1059</v>
      </c>
      <c r="D16" s="302" t="s">
        <v>1067</v>
      </c>
      <c r="E16" s="303"/>
      <c r="F16" s="272">
        <f>D16*E16</f>
        <v>0</v>
      </c>
    </row>
    <row r="17" spans="2:8" x14ac:dyDescent="0.2">
      <c r="B17" s="279" t="s">
        <v>1068</v>
      </c>
      <c r="C17" s="301" t="s">
        <v>1059</v>
      </c>
      <c r="D17" s="302" t="s">
        <v>1069</v>
      </c>
      <c r="E17" s="303"/>
      <c r="F17" s="272">
        <f>D17*E17</f>
        <v>0</v>
      </c>
    </row>
    <row r="18" spans="2:8" x14ac:dyDescent="0.2">
      <c r="B18" s="279" t="s">
        <v>1070</v>
      </c>
      <c r="C18" s="301"/>
      <c r="D18" s="302"/>
      <c r="E18" s="303"/>
      <c r="F18" s="272"/>
    </row>
    <row r="19" spans="2:8" x14ac:dyDescent="0.2">
      <c r="B19" s="279" t="s">
        <v>1071</v>
      </c>
      <c r="C19" s="301" t="s">
        <v>1059</v>
      </c>
      <c r="D19" s="302" t="s">
        <v>1069</v>
      </c>
      <c r="E19" s="303"/>
      <c r="F19" s="272">
        <f>D19*E19</f>
        <v>0</v>
      </c>
    </row>
    <row r="20" spans="2:8" x14ac:dyDescent="0.2">
      <c r="B20" s="279" t="s">
        <v>1072</v>
      </c>
      <c r="C20" s="301"/>
      <c r="D20" s="302"/>
      <c r="E20" s="303"/>
      <c r="F20" s="272"/>
    </row>
    <row r="21" spans="2:8" x14ac:dyDescent="0.2">
      <c r="B21" s="279" t="s">
        <v>1073</v>
      </c>
      <c r="C21" s="301" t="s">
        <v>1059</v>
      </c>
      <c r="D21" s="302" t="s">
        <v>1074</v>
      </c>
      <c r="E21" s="303"/>
      <c r="F21" s="272">
        <f>D21*E21</f>
        <v>0</v>
      </c>
    </row>
    <row r="22" spans="2:8" x14ac:dyDescent="0.2">
      <c r="B22" s="279" t="s">
        <v>1075</v>
      </c>
      <c r="C22" s="301"/>
      <c r="D22" s="302"/>
      <c r="E22" s="303"/>
      <c r="F22" s="272"/>
    </row>
    <row r="23" spans="2:8" x14ac:dyDescent="0.2">
      <c r="B23" s="277" t="s">
        <v>1076</v>
      </c>
      <c r="C23" s="301" t="s">
        <v>1077</v>
      </c>
      <c r="D23" s="302" t="s">
        <v>1078</v>
      </c>
      <c r="E23" s="303"/>
      <c r="F23" s="272">
        <f>D23*E23</f>
        <v>0</v>
      </c>
    </row>
    <row r="24" spans="2:8" x14ac:dyDescent="0.2">
      <c r="B24" s="279" t="s">
        <v>1079</v>
      </c>
      <c r="C24" s="301"/>
      <c r="D24" s="302"/>
      <c r="E24" s="303"/>
      <c r="F24" s="272"/>
    </row>
    <row r="25" spans="2:8" x14ac:dyDescent="0.2">
      <c r="B25" s="277" t="s">
        <v>1080</v>
      </c>
      <c r="C25" s="301" t="s">
        <v>1077</v>
      </c>
      <c r="D25" s="302" t="s">
        <v>63</v>
      </c>
      <c r="E25" s="303"/>
      <c r="F25" s="272">
        <f>D25*E25</f>
        <v>0</v>
      </c>
    </row>
    <row r="26" spans="2:8" x14ac:dyDescent="0.2">
      <c r="B26" s="279" t="s">
        <v>1081</v>
      </c>
      <c r="C26" s="301"/>
      <c r="D26" s="302"/>
      <c r="E26" s="303"/>
      <c r="F26" s="272"/>
    </row>
    <row r="27" spans="2:8" x14ac:dyDescent="0.2">
      <c r="B27" s="277" t="s">
        <v>1082</v>
      </c>
      <c r="C27" s="301" t="s">
        <v>1077</v>
      </c>
      <c r="D27" s="302" t="s">
        <v>1083</v>
      </c>
      <c r="E27" s="303"/>
      <c r="F27" s="272">
        <f>D27*E27</f>
        <v>0</v>
      </c>
    </row>
    <row r="28" spans="2:8" x14ac:dyDescent="0.2">
      <c r="B28" s="279" t="s">
        <v>1084</v>
      </c>
      <c r="C28" s="301"/>
      <c r="D28" s="302"/>
      <c r="E28" s="303"/>
      <c r="F28" s="272"/>
      <c r="G28" s="254"/>
      <c r="H28" s="254"/>
    </row>
    <row r="29" spans="2:8" x14ac:dyDescent="0.2">
      <c r="B29" s="277" t="s">
        <v>1085</v>
      </c>
      <c r="C29" s="301" t="s">
        <v>1077</v>
      </c>
      <c r="D29" s="302" t="s">
        <v>1086</v>
      </c>
      <c r="E29" s="303"/>
      <c r="F29" s="272">
        <f>D29*E29</f>
        <v>0</v>
      </c>
      <c r="G29" s="254"/>
      <c r="H29" s="254"/>
    </row>
    <row r="30" spans="2:8" x14ac:dyDescent="0.2">
      <c r="B30" s="279" t="s">
        <v>1087</v>
      </c>
      <c r="C30" s="301"/>
      <c r="D30" s="302"/>
      <c r="E30" s="303"/>
      <c r="F30" s="272"/>
    </row>
    <row r="31" spans="2:8" x14ac:dyDescent="0.2">
      <c r="B31" s="279" t="s">
        <v>1088</v>
      </c>
      <c r="C31" s="301" t="s">
        <v>1077</v>
      </c>
      <c r="D31" s="302" t="s">
        <v>1083</v>
      </c>
      <c r="E31" s="303"/>
      <c r="F31" s="272">
        <f>D31*E31</f>
        <v>0</v>
      </c>
    </row>
    <row r="32" spans="2:8" x14ac:dyDescent="0.2">
      <c r="B32" s="279" t="s">
        <v>1089</v>
      </c>
      <c r="C32" s="301" t="s">
        <v>1077</v>
      </c>
      <c r="D32" s="302" t="s">
        <v>63</v>
      </c>
      <c r="E32" s="303"/>
      <c r="F32" s="272">
        <f>D32*E32</f>
        <v>0</v>
      </c>
    </row>
    <row r="33" spans="2:6" x14ac:dyDescent="0.2">
      <c r="B33" s="279" t="s">
        <v>1090</v>
      </c>
      <c r="C33" s="301"/>
      <c r="D33" s="302"/>
      <c r="E33" s="303"/>
      <c r="F33" s="272"/>
    </row>
    <row r="34" spans="2:6" x14ac:dyDescent="0.2">
      <c r="B34" s="279" t="s">
        <v>1091</v>
      </c>
      <c r="C34" s="301" t="s">
        <v>1077</v>
      </c>
      <c r="D34" s="302" t="s">
        <v>1092</v>
      </c>
      <c r="E34" s="303"/>
      <c r="F34" s="272">
        <f>D34*E34</f>
        <v>0</v>
      </c>
    </row>
    <row r="35" spans="2:6" x14ac:dyDescent="0.2">
      <c r="B35" s="279" t="s">
        <v>1093</v>
      </c>
      <c r="C35" s="301" t="s">
        <v>1077</v>
      </c>
      <c r="D35" s="302" t="s">
        <v>1094</v>
      </c>
      <c r="E35" s="303"/>
      <c r="F35" s="272">
        <f>D35*E35</f>
        <v>0</v>
      </c>
    </row>
    <row r="36" spans="2:6" x14ac:dyDescent="0.2">
      <c r="B36" s="279" t="s">
        <v>1095</v>
      </c>
      <c r="C36" s="301"/>
      <c r="D36" s="302"/>
      <c r="E36" s="303"/>
      <c r="F36" s="272"/>
    </row>
    <row r="37" spans="2:6" x14ac:dyDescent="0.2">
      <c r="B37" s="279" t="s">
        <v>1096</v>
      </c>
      <c r="C37" s="301" t="s">
        <v>1077</v>
      </c>
      <c r="D37" s="302" t="s">
        <v>1097</v>
      </c>
      <c r="E37" s="303"/>
      <c r="F37" s="272">
        <f>D37*E37</f>
        <v>0</v>
      </c>
    </row>
    <row r="38" spans="2:6" x14ac:dyDescent="0.2">
      <c r="B38" s="279" t="s">
        <v>1098</v>
      </c>
      <c r="C38" s="301" t="s">
        <v>1099</v>
      </c>
      <c r="D38" s="302" t="s">
        <v>1100</v>
      </c>
      <c r="E38" s="303"/>
      <c r="F38" s="272">
        <f>D38*E38</f>
        <v>0</v>
      </c>
    </row>
    <row r="39" spans="2:6" x14ac:dyDescent="0.2">
      <c r="B39" s="279" t="s">
        <v>1101</v>
      </c>
      <c r="C39" s="301" t="s">
        <v>1099</v>
      </c>
      <c r="D39" s="302" t="s">
        <v>57</v>
      </c>
      <c r="E39" s="303"/>
      <c r="F39" s="272">
        <f>D39*E39</f>
        <v>0</v>
      </c>
    </row>
    <row r="40" spans="2:6" x14ac:dyDescent="0.2">
      <c r="B40" s="279"/>
      <c r="C40" s="301"/>
      <c r="D40" s="302"/>
      <c r="E40" s="303"/>
      <c r="F40" s="272"/>
    </row>
    <row r="41" spans="2:6" x14ac:dyDescent="0.2">
      <c r="B41" s="305" t="s">
        <v>1102</v>
      </c>
      <c r="C41" s="301"/>
      <c r="D41" s="302"/>
      <c r="E41" s="303"/>
      <c r="F41" s="272"/>
    </row>
    <row r="42" spans="2:6" x14ac:dyDescent="0.2">
      <c r="B42" s="279" t="s">
        <v>1103</v>
      </c>
      <c r="C42" s="301"/>
      <c r="D42" s="302"/>
      <c r="E42" s="303"/>
      <c r="F42" s="272"/>
    </row>
    <row r="43" spans="2:6" x14ac:dyDescent="0.2">
      <c r="B43" s="279" t="s">
        <v>1104</v>
      </c>
      <c r="C43" s="301" t="s">
        <v>1059</v>
      </c>
      <c r="D43" s="302" t="s">
        <v>1105</v>
      </c>
      <c r="E43" s="303"/>
      <c r="F43" s="272">
        <f>D43*E43</f>
        <v>0</v>
      </c>
    </row>
    <row r="44" spans="2:6" x14ac:dyDescent="0.2">
      <c r="B44" s="279" t="s">
        <v>1106</v>
      </c>
      <c r="C44" s="301" t="s">
        <v>1059</v>
      </c>
      <c r="D44" s="302" t="s">
        <v>1097</v>
      </c>
      <c r="E44" s="303"/>
      <c r="F44" s="272">
        <f>D44*E44</f>
        <v>0</v>
      </c>
    </row>
    <row r="45" spans="2:6" x14ac:dyDescent="0.2">
      <c r="B45" s="279" t="s">
        <v>1107</v>
      </c>
      <c r="C45" s="301"/>
      <c r="D45" s="302"/>
      <c r="E45" s="303"/>
      <c r="F45" s="272"/>
    </row>
    <row r="46" spans="2:6" x14ac:dyDescent="0.2">
      <c r="B46" s="279" t="s">
        <v>1106</v>
      </c>
      <c r="C46" s="301" t="s">
        <v>1059</v>
      </c>
      <c r="D46" s="302" t="s">
        <v>1108</v>
      </c>
      <c r="E46" s="303"/>
      <c r="F46" s="272">
        <f>D46*E46</f>
        <v>0</v>
      </c>
    </row>
    <row r="47" spans="2:6" x14ac:dyDescent="0.2">
      <c r="B47" s="279" t="s">
        <v>1109</v>
      </c>
      <c r="C47" s="301"/>
      <c r="D47" s="302"/>
      <c r="E47" s="303"/>
      <c r="F47" s="272"/>
    </row>
    <row r="48" spans="2:6" x14ac:dyDescent="0.2">
      <c r="B48" s="279" t="s">
        <v>1110</v>
      </c>
      <c r="C48" s="301" t="s">
        <v>1077</v>
      </c>
      <c r="D48" s="302" t="s">
        <v>55</v>
      </c>
      <c r="E48" s="303"/>
      <c r="F48" s="272">
        <f>D48*E48</f>
        <v>0</v>
      </c>
    </row>
    <row r="49" spans="2:6" x14ac:dyDescent="0.2">
      <c r="B49" s="279" t="s">
        <v>1111</v>
      </c>
      <c r="C49" s="301" t="s">
        <v>150</v>
      </c>
      <c r="D49" s="302" t="s">
        <v>1112</v>
      </c>
      <c r="E49" s="303"/>
      <c r="F49" s="272">
        <f>D49*E49</f>
        <v>0</v>
      </c>
    </row>
    <row r="50" spans="2:6" x14ac:dyDescent="0.2">
      <c r="B50" s="279" t="s">
        <v>1113</v>
      </c>
      <c r="C50" s="301" t="s">
        <v>150</v>
      </c>
      <c r="D50" s="302" t="s">
        <v>1112</v>
      </c>
      <c r="E50" s="303"/>
      <c r="F50" s="272">
        <f>D50*E50</f>
        <v>0</v>
      </c>
    </row>
    <row r="51" spans="2:6" x14ac:dyDescent="0.2">
      <c r="B51" s="279" t="s">
        <v>1114</v>
      </c>
      <c r="C51" s="301" t="s">
        <v>1077</v>
      </c>
      <c r="D51" s="302" t="s">
        <v>57</v>
      </c>
      <c r="E51" s="303"/>
      <c r="F51" s="272">
        <f>D51*E51</f>
        <v>0</v>
      </c>
    </row>
    <row r="52" spans="2:6" x14ac:dyDescent="0.2">
      <c r="B52" s="279"/>
      <c r="C52" s="301"/>
      <c r="D52" s="302"/>
      <c r="E52" s="303"/>
      <c r="F52" s="272"/>
    </row>
    <row r="53" spans="2:6" x14ac:dyDescent="0.2">
      <c r="B53" s="305" t="s">
        <v>1115</v>
      </c>
      <c r="C53" s="301"/>
      <c r="D53" s="302"/>
      <c r="E53" s="303"/>
      <c r="F53" s="272"/>
    </row>
    <row r="54" spans="2:6" x14ac:dyDescent="0.2">
      <c r="B54" s="279" t="s">
        <v>1116</v>
      </c>
      <c r="C54" s="301"/>
      <c r="D54" s="302"/>
      <c r="E54" s="303"/>
      <c r="F54" s="272"/>
    </row>
    <row r="55" spans="2:6" x14ac:dyDescent="0.2">
      <c r="B55" s="279" t="s">
        <v>1117</v>
      </c>
      <c r="C55" s="301" t="s">
        <v>1059</v>
      </c>
      <c r="D55" s="302" t="s">
        <v>1118</v>
      </c>
      <c r="E55" s="303"/>
      <c r="F55" s="272">
        <f>D55*E55</f>
        <v>0</v>
      </c>
    </row>
    <row r="56" spans="2:6" x14ac:dyDescent="0.2">
      <c r="B56" s="279" t="s">
        <v>1119</v>
      </c>
      <c r="C56" s="301" t="s">
        <v>1059</v>
      </c>
      <c r="D56" s="302" t="s">
        <v>1120</v>
      </c>
      <c r="E56" s="303"/>
      <c r="F56" s="272">
        <f>D56*E56</f>
        <v>0</v>
      </c>
    </row>
    <row r="57" spans="2:6" x14ac:dyDescent="0.2">
      <c r="B57" s="279" t="s">
        <v>1121</v>
      </c>
      <c r="C57" s="301"/>
      <c r="D57" s="302"/>
      <c r="E57" s="303"/>
      <c r="F57" s="272"/>
    </row>
    <row r="58" spans="2:6" x14ac:dyDescent="0.2">
      <c r="B58" s="279" t="s">
        <v>1117</v>
      </c>
      <c r="C58" s="301" t="s">
        <v>1059</v>
      </c>
      <c r="D58" s="302" t="s">
        <v>1122</v>
      </c>
      <c r="E58" s="303"/>
      <c r="F58" s="272">
        <f>D58*E58</f>
        <v>0</v>
      </c>
    </row>
    <row r="59" spans="2:6" x14ac:dyDescent="0.2">
      <c r="B59" s="279" t="s">
        <v>1123</v>
      </c>
      <c r="C59" s="301"/>
      <c r="D59" s="302"/>
      <c r="E59" s="303"/>
      <c r="F59" s="272"/>
    </row>
    <row r="60" spans="2:6" x14ac:dyDescent="0.2">
      <c r="B60" s="279" t="s">
        <v>1124</v>
      </c>
      <c r="C60" s="301" t="s">
        <v>1059</v>
      </c>
      <c r="D60" s="302" t="s">
        <v>1125</v>
      </c>
      <c r="E60" s="303"/>
      <c r="F60" s="272">
        <f>D60*E60</f>
        <v>0</v>
      </c>
    </row>
    <row r="61" spans="2:6" x14ac:dyDescent="0.2">
      <c r="B61" s="279" t="s">
        <v>1126</v>
      </c>
      <c r="C61" s="301" t="s">
        <v>1059</v>
      </c>
      <c r="D61" s="302" t="s">
        <v>1127</v>
      </c>
      <c r="E61" s="303"/>
      <c r="F61" s="272">
        <f>D61*E61</f>
        <v>0</v>
      </c>
    </row>
    <row r="62" spans="2:6" x14ac:dyDescent="0.2">
      <c r="B62" s="279" t="s">
        <v>1128</v>
      </c>
      <c r="C62" s="301" t="s">
        <v>1059</v>
      </c>
      <c r="D62" s="302" t="s">
        <v>1122</v>
      </c>
      <c r="E62" s="303"/>
      <c r="F62" s="272">
        <f>D62*E62</f>
        <v>0</v>
      </c>
    </row>
    <row r="63" spans="2:6" x14ac:dyDescent="0.2">
      <c r="B63" s="279" t="s">
        <v>1129</v>
      </c>
      <c r="C63" s="301" t="s">
        <v>1059</v>
      </c>
      <c r="D63" s="302" t="s">
        <v>1130</v>
      </c>
      <c r="E63" s="303"/>
      <c r="F63" s="272">
        <f>D63*E63</f>
        <v>0</v>
      </c>
    </row>
    <row r="64" spans="2:6" x14ac:dyDescent="0.2">
      <c r="B64" s="279" t="s">
        <v>1131</v>
      </c>
      <c r="C64" s="301"/>
      <c r="D64" s="302"/>
      <c r="E64" s="303"/>
      <c r="F64" s="272"/>
    </row>
    <row r="65" spans="2:6" x14ac:dyDescent="0.2">
      <c r="B65" s="279" t="s">
        <v>1124</v>
      </c>
      <c r="C65" s="301" t="s">
        <v>1059</v>
      </c>
      <c r="D65" s="302" t="s">
        <v>1132</v>
      </c>
      <c r="E65" s="303"/>
      <c r="F65" s="272">
        <f>D65*E65</f>
        <v>0</v>
      </c>
    </row>
    <row r="66" spans="2:6" x14ac:dyDescent="0.2">
      <c r="B66" s="279" t="s">
        <v>1126</v>
      </c>
      <c r="C66" s="301" t="s">
        <v>1059</v>
      </c>
      <c r="D66" s="302" t="s">
        <v>1133</v>
      </c>
      <c r="E66" s="303"/>
      <c r="F66" s="272">
        <f>D66*E66</f>
        <v>0</v>
      </c>
    </row>
    <row r="67" spans="2:6" x14ac:dyDescent="0.2">
      <c r="B67" s="279" t="s">
        <v>1134</v>
      </c>
      <c r="C67" s="301"/>
      <c r="D67" s="302"/>
      <c r="E67" s="303"/>
      <c r="F67" s="272"/>
    </row>
    <row r="68" spans="2:6" x14ac:dyDescent="0.2">
      <c r="B68" s="279" t="s">
        <v>1129</v>
      </c>
      <c r="C68" s="301" t="s">
        <v>1059</v>
      </c>
      <c r="D68" s="302" t="s">
        <v>1120</v>
      </c>
      <c r="E68" s="303"/>
      <c r="F68" s="272">
        <f>D68*E68</f>
        <v>0</v>
      </c>
    </row>
    <row r="69" spans="2:6" x14ac:dyDescent="0.2">
      <c r="B69" s="279"/>
      <c r="C69" s="301"/>
      <c r="D69" s="302"/>
      <c r="E69" s="303"/>
      <c r="F69" s="272"/>
    </row>
    <row r="70" spans="2:6" x14ac:dyDescent="0.2">
      <c r="B70" s="305" t="s">
        <v>1135</v>
      </c>
      <c r="C70" s="301"/>
      <c r="D70" s="302"/>
      <c r="E70" s="303"/>
      <c r="F70" s="272"/>
    </row>
    <row r="71" spans="2:6" x14ac:dyDescent="0.2">
      <c r="B71" s="279" t="s">
        <v>1136</v>
      </c>
      <c r="C71" s="301"/>
      <c r="D71" s="302"/>
      <c r="E71" s="303"/>
      <c r="F71" s="272"/>
    </row>
    <row r="72" spans="2:6" x14ac:dyDescent="0.2">
      <c r="B72" s="279" t="s">
        <v>1137</v>
      </c>
      <c r="C72" s="301" t="s">
        <v>1077</v>
      </c>
      <c r="D72" s="302" t="s">
        <v>1041</v>
      </c>
      <c r="E72" s="303"/>
      <c r="F72" s="272">
        <f>D72*E72</f>
        <v>0</v>
      </c>
    </row>
    <row r="73" spans="2:6" x14ac:dyDescent="0.2">
      <c r="B73" s="279" t="s">
        <v>1117</v>
      </c>
      <c r="C73" s="301" t="s">
        <v>1077</v>
      </c>
      <c r="D73" s="302" t="s">
        <v>63</v>
      </c>
      <c r="E73" s="303"/>
      <c r="F73" s="272">
        <f>D73*E73</f>
        <v>0</v>
      </c>
    </row>
    <row r="74" spans="2:6" x14ac:dyDescent="0.2">
      <c r="B74" s="279" t="s">
        <v>1119</v>
      </c>
      <c r="C74" s="301" t="s">
        <v>1077</v>
      </c>
      <c r="D74" s="302" t="s">
        <v>63</v>
      </c>
      <c r="E74" s="303"/>
      <c r="F74" s="272">
        <f>D74*E74</f>
        <v>0</v>
      </c>
    </row>
    <row r="75" spans="2:6" x14ac:dyDescent="0.2">
      <c r="B75" s="279" t="s">
        <v>1138</v>
      </c>
      <c r="C75" s="301"/>
      <c r="D75" s="302"/>
      <c r="E75" s="303"/>
      <c r="F75" s="272"/>
    </row>
    <row r="76" spans="2:6" x14ac:dyDescent="0.2">
      <c r="B76" s="279" t="s">
        <v>1137</v>
      </c>
      <c r="C76" s="301" t="s">
        <v>1077</v>
      </c>
      <c r="D76" s="302" t="s">
        <v>1139</v>
      </c>
      <c r="E76" s="303"/>
      <c r="F76" s="272">
        <f>D76*E76</f>
        <v>0</v>
      </c>
    </row>
    <row r="77" spans="2:6" x14ac:dyDescent="0.2">
      <c r="B77" s="279" t="s">
        <v>1117</v>
      </c>
      <c r="C77" s="301" t="s">
        <v>1077</v>
      </c>
      <c r="D77" s="302" t="s">
        <v>63</v>
      </c>
      <c r="E77" s="303"/>
      <c r="F77" s="272">
        <f>D77*E77</f>
        <v>0</v>
      </c>
    </row>
    <row r="78" spans="2:6" x14ac:dyDescent="0.2">
      <c r="B78" s="279" t="s">
        <v>1119</v>
      </c>
      <c r="C78" s="301" t="s">
        <v>1077</v>
      </c>
      <c r="D78" s="302" t="s">
        <v>63</v>
      </c>
      <c r="E78" s="303"/>
      <c r="F78" s="272">
        <f>D78*E78</f>
        <v>0</v>
      </c>
    </row>
    <row r="79" spans="2:6" x14ac:dyDescent="0.2">
      <c r="B79" s="279"/>
      <c r="C79" s="301"/>
      <c r="D79" s="302"/>
      <c r="E79" s="303"/>
      <c r="F79" s="272"/>
    </row>
    <row r="80" spans="2:6" x14ac:dyDescent="0.2">
      <c r="B80" s="305" t="s">
        <v>1140</v>
      </c>
      <c r="C80" s="301"/>
      <c r="D80" s="302"/>
      <c r="E80" s="303"/>
      <c r="F80" s="272"/>
    </row>
    <row r="81" spans="2:6" x14ac:dyDescent="0.2">
      <c r="B81" s="279" t="s">
        <v>1141</v>
      </c>
      <c r="C81" s="301"/>
      <c r="D81" s="302"/>
      <c r="E81" s="303"/>
      <c r="F81" s="272"/>
    </row>
    <row r="82" spans="2:6" x14ac:dyDescent="0.2">
      <c r="B82" s="279" t="s">
        <v>1142</v>
      </c>
      <c r="C82" s="301" t="s">
        <v>1077</v>
      </c>
      <c r="D82" s="302" t="s">
        <v>1143</v>
      </c>
      <c r="E82" s="303"/>
      <c r="F82" s="272">
        <f>D82*E82</f>
        <v>0</v>
      </c>
    </row>
    <row r="83" spans="2:6" x14ac:dyDescent="0.2">
      <c r="B83" s="279" t="s">
        <v>1144</v>
      </c>
      <c r="C83" s="301" t="s">
        <v>1077</v>
      </c>
      <c r="D83" s="302" t="s">
        <v>59</v>
      </c>
      <c r="E83" s="303"/>
      <c r="F83" s="272">
        <f>D83*E83</f>
        <v>0</v>
      </c>
    </row>
    <row r="84" spans="2:6" x14ac:dyDescent="0.2">
      <c r="B84" s="279" t="s">
        <v>1145</v>
      </c>
      <c r="C84" s="301" t="s">
        <v>1077</v>
      </c>
      <c r="D84" s="302" t="s">
        <v>1146</v>
      </c>
      <c r="E84" s="303"/>
      <c r="F84" s="272">
        <f>D84*E84</f>
        <v>0</v>
      </c>
    </row>
    <row r="85" spans="2:6" x14ac:dyDescent="0.2">
      <c r="B85" s="279" t="s">
        <v>1147</v>
      </c>
      <c r="C85" s="301" t="s">
        <v>1077</v>
      </c>
      <c r="D85" s="302" t="s">
        <v>63</v>
      </c>
      <c r="E85" s="303"/>
      <c r="F85" s="272">
        <f>D85*E85</f>
        <v>0</v>
      </c>
    </row>
    <row r="86" spans="2:6" x14ac:dyDescent="0.2">
      <c r="B86" s="279" t="s">
        <v>1148</v>
      </c>
      <c r="C86" s="301" t="s">
        <v>1077</v>
      </c>
      <c r="D86" s="302" t="s">
        <v>63</v>
      </c>
      <c r="E86" s="303"/>
      <c r="F86" s="272">
        <f>D86*E86</f>
        <v>0</v>
      </c>
    </row>
    <row r="87" spans="2:6" x14ac:dyDescent="0.2">
      <c r="B87" s="279" t="s">
        <v>1149</v>
      </c>
      <c r="C87" s="301"/>
      <c r="D87" s="302"/>
      <c r="E87" s="303"/>
      <c r="F87" s="272"/>
    </row>
    <row r="88" spans="2:6" x14ac:dyDescent="0.2">
      <c r="B88" s="279" t="s">
        <v>1142</v>
      </c>
      <c r="C88" s="301" t="s">
        <v>1077</v>
      </c>
      <c r="D88" s="302" t="s">
        <v>57</v>
      </c>
      <c r="E88" s="303"/>
      <c r="F88" s="272">
        <f>D88*E88</f>
        <v>0</v>
      </c>
    </row>
    <row r="89" spans="2:6" x14ac:dyDescent="0.2">
      <c r="B89" s="279" t="s">
        <v>1150</v>
      </c>
      <c r="C89" s="301"/>
      <c r="D89" s="302"/>
      <c r="E89" s="303"/>
      <c r="F89" s="272"/>
    </row>
    <row r="90" spans="2:6" x14ac:dyDescent="0.2">
      <c r="B90" s="279" t="s">
        <v>1151</v>
      </c>
      <c r="C90" s="301" t="s">
        <v>1077</v>
      </c>
      <c r="D90" s="302" t="s">
        <v>1152</v>
      </c>
      <c r="E90" s="303"/>
      <c r="F90" s="272">
        <f>D90*E90</f>
        <v>0</v>
      </c>
    </row>
    <row r="91" spans="2:6" x14ac:dyDescent="0.2">
      <c r="B91" s="279" t="s">
        <v>1153</v>
      </c>
      <c r="C91" s="301" t="s">
        <v>1077</v>
      </c>
      <c r="D91" s="302" t="s">
        <v>1069</v>
      </c>
      <c r="E91" s="303"/>
      <c r="F91" s="272">
        <f>D91*E91</f>
        <v>0</v>
      </c>
    </row>
    <row r="92" spans="2:6" x14ac:dyDescent="0.2">
      <c r="B92" s="279" t="s">
        <v>1154</v>
      </c>
      <c r="C92" s="301" t="s">
        <v>1077</v>
      </c>
      <c r="D92" s="302" t="s">
        <v>1143</v>
      </c>
      <c r="E92" s="303"/>
      <c r="F92" s="272">
        <f>D92*E92</f>
        <v>0</v>
      </c>
    </row>
    <row r="93" spans="2:6" x14ac:dyDescent="0.2">
      <c r="B93" s="279" t="s">
        <v>1155</v>
      </c>
      <c r="C93" s="301" t="s">
        <v>1077</v>
      </c>
      <c r="D93" s="302" t="s">
        <v>57</v>
      </c>
      <c r="E93" s="303"/>
      <c r="F93" s="272">
        <f>D93*E93</f>
        <v>0</v>
      </c>
    </row>
    <row r="94" spans="2:6" x14ac:dyDescent="0.2">
      <c r="B94" s="279" t="s">
        <v>1156</v>
      </c>
      <c r="C94" s="301"/>
      <c r="D94" s="302"/>
      <c r="E94" s="303"/>
      <c r="F94" s="272"/>
    </row>
    <row r="95" spans="2:6" x14ac:dyDescent="0.2">
      <c r="B95" s="279" t="s">
        <v>1151</v>
      </c>
      <c r="C95" s="301" t="s">
        <v>1077</v>
      </c>
      <c r="D95" s="302" t="s">
        <v>1069</v>
      </c>
      <c r="E95" s="303"/>
      <c r="F95" s="272">
        <f>D95*E95</f>
        <v>0</v>
      </c>
    </row>
    <row r="96" spans="2:6" x14ac:dyDescent="0.2">
      <c r="B96" s="279" t="s">
        <v>1157</v>
      </c>
      <c r="C96" s="301"/>
      <c r="D96" s="302"/>
      <c r="E96" s="303"/>
      <c r="F96" s="272"/>
    </row>
    <row r="97" spans="2:6" x14ac:dyDescent="0.2">
      <c r="B97" s="279" t="s">
        <v>1151</v>
      </c>
      <c r="C97" s="301" t="s">
        <v>1077</v>
      </c>
      <c r="D97" s="302" t="s">
        <v>57</v>
      </c>
      <c r="E97" s="303"/>
      <c r="F97" s="272">
        <f>D97*E97</f>
        <v>0</v>
      </c>
    </row>
    <row r="98" spans="2:6" x14ac:dyDescent="0.2">
      <c r="B98" s="279" t="s">
        <v>1158</v>
      </c>
      <c r="C98" s="301"/>
      <c r="D98" s="302"/>
      <c r="E98" s="303"/>
      <c r="F98" s="272"/>
    </row>
    <row r="99" spans="2:6" x14ac:dyDescent="0.2">
      <c r="B99" s="279" t="s">
        <v>1159</v>
      </c>
      <c r="C99" s="301" t="s">
        <v>1077</v>
      </c>
      <c r="D99" s="302" t="s">
        <v>57</v>
      </c>
      <c r="E99" s="303"/>
      <c r="F99" s="272">
        <f>D99*E99</f>
        <v>0</v>
      </c>
    </row>
    <row r="100" spans="2:6" x14ac:dyDescent="0.2">
      <c r="B100" s="279"/>
      <c r="C100" s="301"/>
      <c r="D100" s="302"/>
      <c r="E100" s="303"/>
      <c r="F100" s="272"/>
    </row>
    <row r="101" spans="2:6" x14ac:dyDescent="0.2">
      <c r="B101" s="305" t="s">
        <v>1160</v>
      </c>
      <c r="C101" s="301"/>
      <c r="D101" s="302"/>
      <c r="E101" s="303"/>
      <c r="F101" s="272"/>
    </row>
    <row r="102" spans="2:6" x14ac:dyDescent="0.2">
      <c r="B102" s="279" t="s">
        <v>1161</v>
      </c>
      <c r="C102" s="301"/>
      <c r="D102" s="302"/>
      <c r="E102" s="303"/>
      <c r="F102" s="272"/>
    </row>
    <row r="103" spans="2:6" x14ac:dyDescent="0.2">
      <c r="B103" s="279" t="s">
        <v>1162</v>
      </c>
      <c r="C103" s="301" t="s">
        <v>1077</v>
      </c>
      <c r="D103" s="302" t="s">
        <v>63</v>
      </c>
      <c r="E103" s="303"/>
      <c r="F103" s="272">
        <f>D103*E103</f>
        <v>0</v>
      </c>
    </row>
    <row r="104" spans="2:6" x14ac:dyDescent="0.2">
      <c r="B104" s="279" t="s">
        <v>1163</v>
      </c>
      <c r="C104" s="301"/>
      <c r="D104" s="302"/>
      <c r="E104" s="303"/>
      <c r="F104" s="272"/>
    </row>
    <row r="105" spans="2:6" x14ac:dyDescent="0.2">
      <c r="B105" s="255" t="s">
        <v>1164</v>
      </c>
      <c r="C105" s="255" t="s">
        <v>1077</v>
      </c>
      <c r="D105" s="255" t="s">
        <v>55</v>
      </c>
      <c r="E105" s="254"/>
      <c r="F105" s="272">
        <f>D105*E105</f>
        <v>0</v>
      </c>
    </row>
    <row r="106" spans="2:6" x14ac:dyDescent="0.2">
      <c r="B106" s="255" t="s">
        <v>1165</v>
      </c>
      <c r="C106" s="255" t="s">
        <v>1077</v>
      </c>
      <c r="D106" s="255" t="s">
        <v>55</v>
      </c>
      <c r="E106" s="254"/>
      <c r="F106" s="272">
        <f>D106*E106</f>
        <v>0</v>
      </c>
    </row>
    <row r="107" spans="2:6" x14ac:dyDescent="0.2">
      <c r="B107" s="305"/>
      <c r="C107" s="301"/>
      <c r="D107" s="302"/>
      <c r="E107" s="303"/>
      <c r="F107" s="272"/>
    </row>
    <row r="108" spans="2:6" x14ac:dyDescent="0.2">
      <c r="B108" s="300" t="s">
        <v>1166</v>
      </c>
      <c r="C108" s="301"/>
      <c r="D108" s="252"/>
      <c r="E108" s="272"/>
      <c r="F108" s="272"/>
    </row>
    <row r="109" spans="2:6" x14ac:dyDescent="0.2">
      <c r="B109" s="279" t="s">
        <v>1167</v>
      </c>
      <c r="C109" s="301"/>
      <c r="D109" s="252"/>
      <c r="E109" s="272"/>
      <c r="F109" s="272"/>
    </row>
    <row r="110" spans="2:6" x14ac:dyDescent="0.2">
      <c r="B110" s="279" t="s">
        <v>1168</v>
      </c>
      <c r="C110" s="301" t="s">
        <v>1077</v>
      </c>
      <c r="D110" s="252" t="s">
        <v>55</v>
      </c>
      <c r="E110" s="272"/>
      <c r="F110" s="272">
        <f>D110*E110</f>
        <v>0</v>
      </c>
    </row>
    <row r="111" spans="2:6" x14ac:dyDescent="0.2">
      <c r="B111" s="279" t="s">
        <v>1169</v>
      </c>
      <c r="C111" s="301" t="s">
        <v>1077</v>
      </c>
      <c r="D111" s="252" t="s">
        <v>55</v>
      </c>
      <c r="E111" s="272"/>
      <c r="F111" s="272">
        <f>D111*E111</f>
        <v>0</v>
      </c>
    </row>
    <row r="112" spans="2:6" x14ac:dyDescent="0.2">
      <c r="B112" s="279"/>
      <c r="C112" s="301"/>
      <c r="D112" s="252"/>
      <c r="E112" s="272"/>
      <c r="F112" s="272"/>
    </row>
    <row r="113" spans="2:6" x14ac:dyDescent="0.2">
      <c r="B113" s="306" t="s">
        <v>1170</v>
      </c>
      <c r="C113" s="301"/>
      <c r="D113" s="252"/>
      <c r="E113" s="272"/>
      <c r="F113" s="272"/>
    </row>
    <row r="114" spans="2:6" x14ac:dyDescent="0.2">
      <c r="B114" s="279" t="s">
        <v>1171</v>
      </c>
      <c r="C114" s="301"/>
      <c r="D114" s="252"/>
      <c r="E114" s="272"/>
      <c r="F114" s="272"/>
    </row>
    <row r="115" spans="2:6" x14ac:dyDescent="0.2">
      <c r="B115" s="279" t="s">
        <v>1172</v>
      </c>
      <c r="C115" s="301" t="s">
        <v>1077</v>
      </c>
      <c r="D115" s="252" t="s">
        <v>1173</v>
      </c>
      <c r="E115" s="272"/>
      <c r="F115" s="272">
        <f>D115*E115</f>
        <v>0</v>
      </c>
    </row>
    <row r="116" spans="2:6" x14ac:dyDescent="0.2">
      <c r="B116" s="279" t="s">
        <v>1174</v>
      </c>
      <c r="C116" s="301"/>
      <c r="D116" s="252"/>
      <c r="E116" s="272"/>
      <c r="F116" s="272"/>
    </row>
    <row r="117" spans="2:6" x14ac:dyDescent="0.2">
      <c r="B117" s="279" t="s">
        <v>1172</v>
      </c>
      <c r="C117" s="301" t="s">
        <v>1077</v>
      </c>
      <c r="D117" s="252" t="s">
        <v>1175</v>
      </c>
      <c r="E117" s="272"/>
      <c r="F117" s="272">
        <f>D117*E117</f>
        <v>0</v>
      </c>
    </row>
    <row r="118" spans="2:6" x14ac:dyDescent="0.2">
      <c r="B118" s="279" t="s">
        <v>1176</v>
      </c>
      <c r="C118" s="301"/>
      <c r="D118" s="252"/>
      <c r="E118" s="272"/>
      <c r="F118" s="272"/>
    </row>
    <row r="119" spans="2:6" x14ac:dyDescent="0.2">
      <c r="B119" s="279" t="s">
        <v>1177</v>
      </c>
      <c r="C119" s="301" t="s">
        <v>1077</v>
      </c>
      <c r="D119" s="252" t="s">
        <v>1178</v>
      </c>
      <c r="E119" s="272"/>
      <c r="F119" s="272">
        <f>D119*E119</f>
        <v>0</v>
      </c>
    </row>
    <row r="120" spans="2:6" x14ac:dyDescent="0.2">
      <c r="B120" s="279" t="s">
        <v>1179</v>
      </c>
      <c r="C120" s="301" t="s">
        <v>1077</v>
      </c>
      <c r="D120" s="252" t="s">
        <v>1069</v>
      </c>
      <c r="E120" s="272"/>
      <c r="F120" s="272">
        <f>D120*E120</f>
        <v>0</v>
      </c>
    </row>
    <row r="121" spans="2:6" x14ac:dyDescent="0.2">
      <c r="B121" s="279" t="s">
        <v>1180</v>
      </c>
      <c r="C121" s="301" t="s">
        <v>1077</v>
      </c>
      <c r="D121" s="252" t="s">
        <v>63</v>
      </c>
      <c r="E121" s="272"/>
      <c r="F121" s="272">
        <f>D121*E121</f>
        <v>0</v>
      </c>
    </row>
    <row r="122" spans="2:6" x14ac:dyDescent="0.2">
      <c r="B122" s="279" t="s">
        <v>1181</v>
      </c>
      <c r="C122" s="301" t="s">
        <v>1077</v>
      </c>
      <c r="D122" s="252" t="s">
        <v>1182</v>
      </c>
      <c r="E122" s="272"/>
      <c r="F122" s="272">
        <f>D122*E122</f>
        <v>0</v>
      </c>
    </row>
    <row r="123" spans="2:6" x14ac:dyDescent="0.2">
      <c r="B123" s="279" t="s">
        <v>1183</v>
      </c>
      <c r="C123" s="301" t="s">
        <v>1077</v>
      </c>
      <c r="D123" s="252" t="s">
        <v>1184</v>
      </c>
      <c r="E123" s="272"/>
      <c r="F123" s="272">
        <f>D123*E123</f>
        <v>0</v>
      </c>
    </row>
    <row r="124" spans="2:6" x14ac:dyDescent="0.2">
      <c r="B124" s="279" t="s">
        <v>1185</v>
      </c>
      <c r="C124" s="301"/>
      <c r="D124" s="252"/>
      <c r="E124" s="272"/>
      <c r="F124" s="272"/>
    </row>
    <row r="125" spans="2:6" x14ac:dyDescent="0.2">
      <c r="B125" s="279" t="s">
        <v>1186</v>
      </c>
      <c r="C125" s="301" t="s">
        <v>1077</v>
      </c>
      <c r="D125" s="252" t="s">
        <v>1178</v>
      </c>
      <c r="E125" s="272"/>
      <c r="F125" s="272">
        <f>D125*E125</f>
        <v>0</v>
      </c>
    </row>
    <row r="126" spans="2:6" x14ac:dyDescent="0.2">
      <c r="B126" s="279" t="s">
        <v>1187</v>
      </c>
      <c r="C126" s="301"/>
      <c r="D126" s="252"/>
      <c r="E126" s="272"/>
      <c r="F126" s="272"/>
    </row>
    <row r="127" spans="2:6" x14ac:dyDescent="0.2">
      <c r="B127" s="279" t="s">
        <v>1188</v>
      </c>
      <c r="C127" s="301" t="s">
        <v>1077</v>
      </c>
      <c r="D127" s="252" t="s">
        <v>1086</v>
      </c>
      <c r="E127" s="272"/>
      <c r="F127" s="272">
        <f>D127*E127</f>
        <v>0</v>
      </c>
    </row>
    <row r="128" spans="2:6" x14ac:dyDescent="0.2">
      <c r="B128" s="279" t="s">
        <v>1189</v>
      </c>
      <c r="C128" s="301" t="s">
        <v>1077</v>
      </c>
      <c r="D128" s="252" t="s">
        <v>1178</v>
      </c>
      <c r="E128" s="272"/>
      <c r="F128" s="272">
        <f>D128*E128</f>
        <v>0</v>
      </c>
    </row>
    <row r="129" spans="2:6" x14ac:dyDescent="0.2">
      <c r="B129" s="279" t="s">
        <v>1190</v>
      </c>
      <c r="C129" s="301"/>
      <c r="D129" s="252"/>
      <c r="E129" s="272"/>
      <c r="F129" s="272"/>
    </row>
    <row r="130" spans="2:6" x14ac:dyDescent="0.2">
      <c r="B130" s="279" t="s">
        <v>1191</v>
      </c>
      <c r="C130" s="301" t="s">
        <v>1077</v>
      </c>
      <c r="D130" s="252" t="s">
        <v>59</v>
      </c>
      <c r="E130" s="272"/>
      <c r="F130" s="272">
        <f>D130*E130</f>
        <v>0</v>
      </c>
    </row>
    <row r="131" spans="2:6" x14ac:dyDescent="0.2">
      <c r="B131" s="279" t="s">
        <v>1192</v>
      </c>
      <c r="C131" s="301" t="s">
        <v>1077</v>
      </c>
      <c r="D131" s="252" t="s">
        <v>55</v>
      </c>
      <c r="E131" s="272"/>
      <c r="F131" s="272">
        <f>D131*E131</f>
        <v>0</v>
      </c>
    </row>
    <row r="132" spans="2:6" x14ac:dyDescent="0.2">
      <c r="B132" s="305"/>
      <c r="C132" s="276"/>
      <c r="D132" s="252"/>
      <c r="E132" s="303"/>
      <c r="F132" s="272"/>
    </row>
    <row r="133" spans="2:6" x14ac:dyDescent="0.2">
      <c r="B133" s="300" t="s">
        <v>1193</v>
      </c>
      <c r="C133" s="276"/>
      <c r="D133" s="252"/>
      <c r="E133" s="303"/>
      <c r="F133" s="272"/>
    </row>
    <row r="134" spans="2:6" x14ac:dyDescent="0.2">
      <c r="B134" s="279" t="s">
        <v>1194</v>
      </c>
      <c r="C134" s="276"/>
      <c r="D134" s="252"/>
      <c r="E134" s="303"/>
      <c r="F134" s="272"/>
    </row>
    <row r="135" spans="2:6" x14ac:dyDescent="0.2">
      <c r="B135" s="279" t="s">
        <v>1195</v>
      </c>
      <c r="C135" s="276" t="s">
        <v>1059</v>
      </c>
      <c r="D135" s="252" t="s">
        <v>1196</v>
      </c>
      <c r="E135" s="303"/>
      <c r="F135" s="272">
        <f>D135*E135</f>
        <v>0</v>
      </c>
    </row>
    <row r="136" spans="2:6" x14ac:dyDescent="0.2">
      <c r="B136" s="279" t="s">
        <v>1197</v>
      </c>
      <c r="C136" s="276" t="s">
        <v>1059</v>
      </c>
      <c r="D136" s="252" t="s">
        <v>1198</v>
      </c>
      <c r="E136" s="303"/>
      <c r="F136" s="272">
        <f>D136*E136</f>
        <v>0</v>
      </c>
    </row>
    <row r="137" spans="2:6" x14ac:dyDescent="0.2">
      <c r="B137" s="279" t="s">
        <v>1199</v>
      </c>
      <c r="C137" s="276"/>
      <c r="D137" s="252"/>
      <c r="E137" s="303"/>
      <c r="F137" s="272"/>
    </row>
    <row r="138" spans="2:6" x14ac:dyDescent="0.2">
      <c r="B138" s="279" t="s">
        <v>1200</v>
      </c>
      <c r="C138" s="276" t="s">
        <v>1059</v>
      </c>
      <c r="D138" s="252" t="s">
        <v>1201</v>
      </c>
      <c r="E138" s="303"/>
      <c r="F138" s="272">
        <f t="shared" ref="F138:F147" si="0">D138*E138</f>
        <v>0</v>
      </c>
    </row>
    <row r="139" spans="2:6" x14ac:dyDescent="0.2">
      <c r="B139" s="279" t="s">
        <v>1202</v>
      </c>
      <c r="C139" s="276" t="s">
        <v>1077</v>
      </c>
      <c r="D139" s="252" t="s">
        <v>1178</v>
      </c>
      <c r="E139" s="303"/>
      <c r="F139" s="272">
        <f t="shared" si="0"/>
        <v>0</v>
      </c>
    </row>
    <row r="140" spans="2:6" x14ac:dyDescent="0.2">
      <c r="B140" s="279" t="s">
        <v>1203</v>
      </c>
      <c r="C140" s="276" t="s">
        <v>1077</v>
      </c>
      <c r="D140" s="252" t="s">
        <v>1204</v>
      </c>
      <c r="E140" s="303"/>
      <c r="F140" s="272">
        <f t="shared" si="0"/>
        <v>0</v>
      </c>
    </row>
    <row r="141" spans="2:6" x14ac:dyDescent="0.2">
      <c r="B141" s="279" t="s">
        <v>1205</v>
      </c>
      <c r="C141" s="276" t="s">
        <v>1077</v>
      </c>
      <c r="D141" s="252" t="s">
        <v>1178</v>
      </c>
      <c r="E141" s="303"/>
      <c r="F141" s="272">
        <f t="shared" si="0"/>
        <v>0</v>
      </c>
    </row>
    <row r="142" spans="2:6" x14ac:dyDescent="0.2">
      <c r="B142" s="279" t="s">
        <v>1206</v>
      </c>
      <c r="C142" s="276" t="s">
        <v>1077</v>
      </c>
      <c r="D142" s="252" t="s">
        <v>1069</v>
      </c>
      <c r="E142" s="303"/>
      <c r="F142" s="272">
        <f t="shared" si="0"/>
        <v>0</v>
      </c>
    </row>
    <row r="143" spans="2:6" x14ac:dyDescent="0.2">
      <c r="B143" s="279" t="s">
        <v>1207</v>
      </c>
      <c r="C143" s="276" t="s">
        <v>1077</v>
      </c>
      <c r="D143" s="252" t="s">
        <v>1143</v>
      </c>
      <c r="E143" s="303"/>
      <c r="F143" s="272">
        <f t="shared" si="0"/>
        <v>0</v>
      </c>
    </row>
    <row r="144" spans="2:6" x14ac:dyDescent="0.2">
      <c r="B144" s="279" t="s">
        <v>1208</v>
      </c>
      <c r="C144" s="276" t="s">
        <v>1077</v>
      </c>
      <c r="D144" s="252" t="s">
        <v>1178</v>
      </c>
      <c r="E144" s="303"/>
      <c r="F144" s="272">
        <f t="shared" si="0"/>
        <v>0</v>
      </c>
    </row>
    <row r="145" spans="2:8" x14ac:dyDescent="0.2">
      <c r="B145" s="279" t="s">
        <v>1209</v>
      </c>
      <c r="C145" s="276" t="s">
        <v>1077</v>
      </c>
      <c r="D145" s="252" t="s">
        <v>1143</v>
      </c>
      <c r="E145" s="303"/>
      <c r="F145" s="272">
        <f t="shared" si="0"/>
        <v>0</v>
      </c>
    </row>
    <row r="146" spans="2:8" x14ac:dyDescent="0.2">
      <c r="B146" s="279" t="s">
        <v>1210</v>
      </c>
      <c r="C146" s="276" t="s">
        <v>1059</v>
      </c>
      <c r="D146" s="252" t="s">
        <v>1133</v>
      </c>
      <c r="E146" s="303"/>
      <c r="F146" s="272">
        <f t="shared" si="0"/>
        <v>0</v>
      </c>
    </row>
    <row r="147" spans="2:8" x14ac:dyDescent="0.2">
      <c r="B147" s="279" t="s">
        <v>1211</v>
      </c>
      <c r="C147" s="276" t="s">
        <v>1059</v>
      </c>
      <c r="D147" s="252" t="s">
        <v>1212</v>
      </c>
      <c r="E147" s="303"/>
      <c r="F147" s="272">
        <f t="shared" si="0"/>
        <v>0</v>
      </c>
    </row>
    <row r="148" spans="2:8" x14ac:dyDescent="0.2">
      <c r="B148" s="279"/>
      <c r="C148" s="276"/>
      <c r="D148" s="252"/>
      <c r="E148" s="303"/>
      <c r="F148" s="272"/>
    </row>
    <row r="149" spans="2:8" x14ac:dyDescent="0.2">
      <c r="B149" s="300" t="s">
        <v>1213</v>
      </c>
      <c r="C149" s="276"/>
      <c r="D149" s="252"/>
      <c r="E149" s="303"/>
      <c r="F149" s="272">
        <f>SUM(F151:F174)</f>
        <v>0</v>
      </c>
      <c r="G149" s="304"/>
      <c r="H149" s="304"/>
    </row>
    <row r="150" spans="2:8" x14ac:dyDescent="0.2">
      <c r="B150" s="268" t="s">
        <v>1214</v>
      </c>
      <c r="C150" s="276"/>
      <c r="D150" s="252"/>
      <c r="E150" s="303"/>
      <c r="F150" s="272"/>
    </row>
    <row r="151" spans="2:8" x14ac:dyDescent="0.2">
      <c r="B151" s="268" t="s">
        <v>1215</v>
      </c>
      <c r="C151" s="276" t="s">
        <v>1077</v>
      </c>
      <c r="D151" s="252" t="s">
        <v>55</v>
      </c>
      <c r="E151" s="303"/>
      <c r="F151" s="272">
        <f>D151*E151</f>
        <v>0</v>
      </c>
    </row>
    <row r="152" spans="2:8" x14ac:dyDescent="0.2">
      <c r="B152" s="268" t="s">
        <v>1216</v>
      </c>
      <c r="C152" s="276"/>
      <c r="D152" s="252"/>
      <c r="E152" s="303"/>
      <c r="F152" s="272"/>
    </row>
    <row r="153" spans="2:8" x14ac:dyDescent="0.2">
      <c r="B153" s="268" t="s">
        <v>1217</v>
      </c>
      <c r="C153" s="276" t="s">
        <v>1077</v>
      </c>
      <c r="D153" s="252" t="s">
        <v>57</v>
      </c>
      <c r="E153" s="303"/>
      <c r="F153" s="272">
        <f>D153*E153</f>
        <v>0</v>
      </c>
    </row>
    <row r="154" spans="2:8" x14ac:dyDescent="0.2">
      <c r="B154" s="268" t="s">
        <v>1218</v>
      </c>
      <c r="C154" s="276"/>
      <c r="D154" s="252"/>
      <c r="E154" s="303"/>
      <c r="F154" s="272"/>
    </row>
    <row r="155" spans="2:8" x14ac:dyDescent="0.2">
      <c r="B155" s="268" t="s">
        <v>1219</v>
      </c>
      <c r="C155" s="276" t="s">
        <v>1077</v>
      </c>
      <c r="D155" s="252" t="s">
        <v>55</v>
      </c>
      <c r="E155" s="303"/>
      <c r="F155" s="272">
        <f>D155*E155</f>
        <v>0</v>
      </c>
    </row>
    <row r="156" spans="2:8" x14ac:dyDescent="0.2">
      <c r="B156" s="268" t="s">
        <v>1220</v>
      </c>
      <c r="C156" s="276"/>
      <c r="D156" s="252"/>
      <c r="E156" s="303"/>
      <c r="F156" s="272"/>
    </row>
    <row r="157" spans="2:8" x14ac:dyDescent="0.2">
      <c r="B157" s="268" t="s">
        <v>1221</v>
      </c>
      <c r="C157" s="276" t="s">
        <v>1077</v>
      </c>
      <c r="D157" s="252" t="s">
        <v>63</v>
      </c>
      <c r="E157" s="303"/>
      <c r="F157" s="272">
        <f>D157*E157</f>
        <v>0</v>
      </c>
    </row>
    <row r="158" spans="2:8" x14ac:dyDescent="0.2">
      <c r="B158" s="268" t="s">
        <v>1222</v>
      </c>
      <c r="C158" s="276" t="s">
        <v>1077</v>
      </c>
      <c r="D158" s="252" t="s">
        <v>1223</v>
      </c>
      <c r="E158" s="303"/>
      <c r="F158" s="272">
        <f>D158*E158</f>
        <v>0</v>
      </c>
    </row>
    <row r="159" spans="2:8" x14ac:dyDescent="0.2">
      <c r="B159" s="268" t="s">
        <v>1224</v>
      </c>
      <c r="C159" s="276"/>
      <c r="D159" s="252"/>
      <c r="E159" s="303"/>
      <c r="F159" s="272"/>
    </row>
    <row r="160" spans="2:8" x14ac:dyDescent="0.2">
      <c r="B160" s="268" t="s">
        <v>1225</v>
      </c>
      <c r="C160" s="276" t="s">
        <v>1077</v>
      </c>
      <c r="D160" s="252" t="s">
        <v>1143</v>
      </c>
      <c r="E160" s="303"/>
      <c r="F160" s="272">
        <f>D160*E160</f>
        <v>0</v>
      </c>
    </row>
    <row r="161" spans="2:8" s="308" customFormat="1" x14ac:dyDescent="0.2">
      <c r="B161" s="307" t="s">
        <v>1226</v>
      </c>
      <c r="E161" s="303"/>
      <c r="F161" s="309"/>
      <c r="G161" s="310"/>
      <c r="H161" s="310"/>
    </row>
    <row r="162" spans="2:8" s="308" customFormat="1" x14ac:dyDescent="0.2">
      <c r="B162" s="307" t="s">
        <v>1227</v>
      </c>
      <c r="C162" s="308" t="s">
        <v>1077</v>
      </c>
      <c r="D162" s="308" t="s">
        <v>55</v>
      </c>
      <c r="E162" s="303"/>
      <c r="F162" s="272">
        <f t="shared" ref="F162:F174" si="1">D162*E162</f>
        <v>0</v>
      </c>
      <c r="G162" s="290"/>
      <c r="H162" s="290"/>
    </row>
    <row r="163" spans="2:8" s="308" customFormat="1" x14ac:dyDescent="0.2">
      <c r="B163" s="307" t="s">
        <v>1228</v>
      </c>
      <c r="C163" s="308" t="s">
        <v>1077</v>
      </c>
      <c r="D163" s="308" t="s">
        <v>57</v>
      </c>
      <c r="E163" s="303"/>
      <c r="F163" s="272">
        <f t="shared" si="1"/>
        <v>0</v>
      </c>
      <c r="G163" s="290"/>
      <c r="H163" s="290"/>
    </row>
    <row r="164" spans="2:8" s="308" customFormat="1" x14ac:dyDescent="0.2">
      <c r="B164" s="307" t="s">
        <v>1229</v>
      </c>
      <c r="C164" s="308" t="s">
        <v>1077</v>
      </c>
      <c r="D164" s="308" t="s">
        <v>55</v>
      </c>
      <c r="E164" s="303"/>
      <c r="F164" s="272">
        <f t="shared" si="1"/>
        <v>0</v>
      </c>
      <c r="G164" s="290"/>
      <c r="H164" s="290"/>
    </row>
    <row r="165" spans="2:8" s="308" customFormat="1" x14ac:dyDescent="0.2">
      <c r="B165" s="307" t="s">
        <v>1230</v>
      </c>
      <c r="C165" s="308" t="s">
        <v>1077</v>
      </c>
      <c r="D165" s="308" t="s">
        <v>55</v>
      </c>
      <c r="E165" s="303"/>
      <c r="F165" s="272">
        <f t="shared" si="1"/>
        <v>0</v>
      </c>
      <c r="G165" s="290"/>
      <c r="H165" s="290"/>
    </row>
    <row r="166" spans="2:8" s="308" customFormat="1" x14ac:dyDescent="0.2">
      <c r="B166" s="307" t="s">
        <v>1231</v>
      </c>
      <c r="C166" s="308" t="s">
        <v>1077</v>
      </c>
      <c r="D166" s="308" t="s">
        <v>59</v>
      </c>
      <c r="E166" s="303"/>
      <c r="F166" s="272">
        <f t="shared" si="1"/>
        <v>0</v>
      </c>
      <c r="G166" s="290"/>
      <c r="H166" s="290"/>
    </row>
    <row r="167" spans="2:8" s="308" customFormat="1" x14ac:dyDescent="0.2">
      <c r="B167" s="307" t="s">
        <v>1232</v>
      </c>
      <c r="C167" s="308" t="s">
        <v>1077</v>
      </c>
      <c r="D167" s="308" t="s">
        <v>57</v>
      </c>
      <c r="E167" s="303"/>
      <c r="F167" s="272">
        <f t="shared" si="1"/>
        <v>0</v>
      </c>
      <c r="G167" s="290"/>
      <c r="H167" s="290"/>
    </row>
    <row r="168" spans="2:8" s="308" customFormat="1" x14ac:dyDescent="0.2">
      <c r="B168" s="307" t="s">
        <v>1233</v>
      </c>
      <c r="C168" s="308" t="s">
        <v>1077</v>
      </c>
      <c r="D168" s="308" t="s">
        <v>1178</v>
      </c>
      <c r="E168" s="303"/>
      <c r="F168" s="272">
        <f t="shared" si="1"/>
        <v>0</v>
      </c>
      <c r="G168" s="290"/>
      <c r="H168" s="290"/>
    </row>
    <row r="169" spans="2:8" s="308" customFormat="1" x14ac:dyDescent="0.2">
      <c r="B169" s="307" t="s">
        <v>1234</v>
      </c>
      <c r="C169" s="308" t="s">
        <v>1077</v>
      </c>
      <c r="D169" s="308" t="s">
        <v>1143</v>
      </c>
      <c r="E169" s="303"/>
      <c r="F169" s="272">
        <f t="shared" si="1"/>
        <v>0</v>
      </c>
      <c r="G169" s="290"/>
      <c r="H169" s="290"/>
    </row>
    <row r="170" spans="2:8" s="308" customFormat="1" x14ac:dyDescent="0.2">
      <c r="B170" s="307" t="s">
        <v>1235</v>
      </c>
      <c r="C170" s="308" t="s">
        <v>1077</v>
      </c>
      <c r="D170" s="308" t="s">
        <v>1175</v>
      </c>
      <c r="E170" s="303"/>
      <c r="F170" s="272">
        <f t="shared" si="1"/>
        <v>0</v>
      </c>
      <c r="G170" s="290"/>
      <c r="H170" s="290"/>
    </row>
    <row r="171" spans="2:8" s="308" customFormat="1" x14ac:dyDescent="0.2">
      <c r="B171" s="307" t="s">
        <v>1236</v>
      </c>
      <c r="C171" s="308" t="s">
        <v>1077</v>
      </c>
      <c r="D171" s="308" t="s">
        <v>57</v>
      </c>
      <c r="E171" s="303"/>
      <c r="F171" s="272">
        <f t="shared" si="1"/>
        <v>0</v>
      </c>
      <c r="G171" s="290"/>
      <c r="H171" s="290"/>
    </row>
    <row r="172" spans="2:8" s="308" customFormat="1" x14ac:dyDescent="0.2">
      <c r="B172" s="307" t="s">
        <v>1237</v>
      </c>
      <c r="C172" s="308" t="s">
        <v>1077</v>
      </c>
      <c r="D172" s="308" t="s">
        <v>57</v>
      </c>
      <c r="E172" s="303"/>
      <c r="F172" s="272">
        <f t="shared" si="1"/>
        <v>0</v>
      </c>
      <c r="G172" s="290"/>
      <c r="H172" s="290"/>
    </row>
    <row r="173" spans="2:8" x14ac:dyDescent="0.2">
      <c r="B173" s="268" t="s">
        <v>1238</v>
      </c>
      <c r="C173" s="276" t="s">
        <v>1077</v>
      </c>
      <c r="D173" s="252" t="s">
        <v>55</v>
      </c>
      <c r="E173" s="303"/>
      <c r="F173" s="272">
        <f t="shared" si="1"/>
        <v>0</v>
      </c>
    </row>
    <row r="174" spans="2:8" s="308" customFormat="1" x14ac:dyDescent="0.2">
      <c r="B174" s="307" t="s">
        <v>1239</v>
      </c>
      <c r="C174" s="308" t="s">
        <v>1077</v>
      </c>
      <c r="D174" s="308" t="s">
        <v>55</v>
      </c>
      <c r="E174" s="303"/>
      <c r="F174" s="272">
        <f t="shared" si="1"/>
        <v>0</v>
      </c>
      <c r="G174" s="290"/>
      <c r="H174" s="290"/>
    </row>
    <row r="175" spans="2:8" s="279" customFormat="1" x14ac:dyDescent="0.2">
      <c r="E175" s="286"/>
      <c r="F175" s="286"/>
      <c r="G175" s="311"/>
      <c r="H175" s="311"/>
    </row>
    <row r="176" spans="2:8" x14ac:dyDescent="0.2">
      <c r="B176" s="274" t="s">
        <v>1240</v>
      </c>
      <c r="C176" s="276"/>
      <c r="D176" s="268"/>
      <c r="E176" s="299"/>
      <c r="F176" s="272">
        <f>SUM(F179:F311)</f>
        <v>0</v>
      </c>
    </row>
    <row r="177" spans="2:8" x14ac:dyDescent="0.2">
      <c r="B177" s="300" t="s">
        <v>1056</v>
      </c>
      <c r="C177" s="301"/>
      <c r="D177" s="302"/>
      <c r="E177" s="303"/>
      <c r="F177" s="272"/>
      <c r="G177" s="304"/>
      <c r="H177" s="304"/>
    </row>
    <row r="178" spans="2:8" x14ac:dyDescent="0.2">
      <c r="B178" s="279" t="s">
        <v>1241</v>
      </c>
      <c r="C178" s="301"/>
      <c r="D178" s="302"/>
      <c r="E178" s="303"/>
      <c r="F178" s="272"/>
    </row>
    <row r="179" spans="2:8" x14ac:dyDescent="0.2">
      <c r="B179" s="279" t="s">
        <v>1242</v>
      </c>
      <c r="C179" s="301" t="s">
        <v>1059</v>
      </c>
      <c r="D179" s="302" t="s">
        <v>1243</v>
      </c>
      <c r="E179" s="303"/>
      <c r="F179" s="272">
        <f>D179*E179</f>
        <v>0</v>
      </c>
    </row>
    <row r="180" spans="2:8" x14ac:dyDescent="0.2">
      <c r="B180" s="279" t="s">
        <v>1244</v>
      </c>
      <c r="C180" s="301" t="s">
        <v>1059</v>
      </c>
      <c r="D180" s="302" t="s">
        <v>1196</v>
      </c>
      <c r="E180" s="303"/>
      <c r="F180" s="272">
        <f>D180*E180</f>
        <v>0</v>
      </c>
    </row>
    <row r="181" spans="2:8" x14ac:dyDescent="0.2">
      <c r="B181" s="279" t="s">
        <v>1245</v>
      </c>
      <c r="C181" s="301"/>
      <c r="D181" s="302"/>
      <c r="E181" s="303"/>
      <c r="F181" s="272"/>
    </row>
    <row r="182" spans="2:8" x14ac:dyDescent="0.2">
      <c r="B182" s="279" t="s">
        <v>1246</v>
      </c>
      <c r="C182" s="301" t="s">
        <v>1059</v>
      </c>
      <c r="D182" s="302" t="s">
        <v>1067</v>
      </c>
      <c r="E182" s="303"/>
      <c r="F182" s="272">
        <f>D182*E182</f>
        <v>0</v>
      </c>
    </row>
    <row r="183" spans="2:8" x14ac:dyDescent="0.2">
      <c r="B183" s="279" t="s">
        <v>1247</v>
      </c>
      <c r="C183" s="301" t="s">
        <v>1059</v>
      </c>
      <c r="D183" s="302" t="s">
        <v>1069</v>
      </c>
      <c r="E183" s="303"/>
      <c r="F183" s="272">
        <f>D183*E183</f>
        <v>0</v>
      </c>
    </row>
    <row r="184" spans="2:8" x14ac:dyDescent="0.2">
      <c r="B184" s="279" t="s">
        <v>1248</v>
      </c>
      <c r="C184" s="301"/>
      <c r="D184" s="302"/>
      <c r="E184" s="303"/>
      <c r="F184" s="272"/>
    </row>
    <row r="185" spans="2:8" x14ac:dyDescent="0.2">
      <c r="B185" s="279" t="s">
        <v>1249</v>
      </c>
      <c r="C185" s="301" t="s">
        <v>1059</v>
      </c>
      <c r="D185" s="302" t="s">
        <v>1069</v>
      </c>
      <c r="E185" s="303"/>
      <c r="F185" s="272">
        <f>D185*E185</f>
        <v>0</v>
      </c>
    </row>
    <row r="186" spans="2:8" x14ac:dyDescent="0.2">
      <c r="B186" s="279" t="s">
        <v>1250</v>
      </c>
      <c r="C186" s="301" t="s">
        <v>1077</v>
      </c>
      <c r="D186" s="302" t="s">
        <v>1069</v>
      </c>
      <c r="E186" s="303"/>
      <c r="F186" s="272">
        <f>D186*E186</f>
        <v>0</v>
      </c>
    </row>
    <row r="187" spans="2:8" x14ac:dyDescent="0.2">
      <c r="B187" s="279" t="s">
        <v>1251</v>
      </c>
      <c r="C187" s="301" t="s">
        <v>1059</v>
      </c>
      <c r="D187" s="302" t="s">
        <v>1069</v>
      </c>
      <c r="E187" s="303"/>
      <c r="F187" s="272">
        <f>D187*E187</f>
        <v>0</v>
      </c>
    </row>
    <row r="188" spans="2:8" x14ac:dyDescent="0.2">
      <c r="B188" s="279" t="s">
        <v>1072</v>
      </c>
      <c r="C188" s="301"/>
      <c r="D188" s="302"/>
      <c r="E188" s="303"/>
      <c r="F188" s="272"/>
    </row>
    <row r="189" spans="2:8" x14ac:dyDescent="0.2">
      <c r="B189" s="279" t="s">
        <v>1252</v>
      </c>
      <c r="C189" s="301" t="s">
        <v>1059</v>
      </c>
      <c r="D189" s="302" t="s">
        <v>1074</v>
      </c>
      <c r="E189" s="303"/>
      <c r="F189" s="272">
        <f>D189*E189</f>
        <v>0</v>
      </c>
    </row>
    <row r="190" spans="2:8" x14ac:dyDescent="0.2">
      <c r="B190" s="279" t="s">
        <v>1253</v>
      </c>
      <c r="C190" s="301" t="s">
        <v>1059</v>
      </c>
      <c r="D190" s="302" t="s">
        <v>1178</v>
      </c>
      <c r="E190" s="303"/>
      <c r="F190" s="272">
        <f>D190*E190</f>
        <v>0</v>
      </c>
    </row>
    <row r="191" spans="2:8" x14ac:dyDescent="0.2">
      <c r="B191" s="279" t="s">
        <v>1254</v>
      </c>
      <c r="C191" s="301" t="s">
        <v>715</v>
      </c>
      <c r="D191" s="302" t="s">
        <v>1255</v>
      </c>
      <c r="E191" s="303"/>
      <c r="F191" s="272">
        <f>D191*E191</f>
        <v>0</v>
      </c>
    </row>
    <row r="192" spans="2:8" x14ac:dyDescent="0.2">
      <c r="B192" s="279" t="s">
        <v>1256</v>
      </c>
      <c r="C192" s="301" t="s">
        <v>1077</v>
      </c>
      <c r="D192" s="302" t="s">
        <v>63</v>
      </c>
      <c r="E192" s="303"/>
      <c r="F192" s="272">
        <f>D192*E192</f>
        <v>0</v>
      </c>
    </row>
    <row r="193" spans="2:6" x14ac:dyDescent="0.2">
      <c r="B193" s="279" t="s">
        <v>1257</v>
      </c>
      <c r="C193" s="301" t="s">
        <v>1077</v>
      </c>
      <c r="D193" s="302" t="s">
        <v>63</v>
      </c>
      <c r="E193" s="303"/>
      <c r="F193" s="272">
        <f>D193*E193</f>
        <v>0</v>
      </c>
    </row>
    <row r="194" spans="2:6" x14ac:dyDescent="0.2">
      <c r="B194" s="279" t="s">
        <v>1075</v>
      </c>
      <c r="C194" s="301"/>
      <c r="D194" s="302"/>
      <c r="E194" s="303"/>
      <c r="F194" s="272"/>
    </row>
    <row r="195" spans="2:6" x14ac:dyDescent="0.2">
      <c r="B195" s="277" t="s">
        <v>1258</v>
      </c>
      <c r="C195" s="301" t="s">
        <v>1077</v>
      </c>
      <c r="D195" s="302" t="s">
        <v>1045</v>
      </c>
      <c r="E195" s="303"/>
      <c r="F195" s="272">
        <f>D195*E195</f>
        <v>0</v>
      </c>
    </row>
    <row r="196" spans="2:6" x14ac:dyDescent="0.2">
      <c r="B196" s="277" t="s">
        <v>1259</v>
      </c>
      <c r="C196" s="301" t="s">
        <v>1077</v>
      </c>
      <c r="D196" s="302" t="s">
        <v>67</v>
      </c>
      <c r="E196" s="303"/>
      <c r="F196" s="272">
        <f>D196*E196</f>
        <v>0</v>
      </c>
    </row>
    <row r="197" spans="2:6" x14ac:dyDescent="0.2">
      <c r="B197" s="279" t="s">
        <v>1260</v>
      </c>
      <c r="C197" s="301"/>
      <c r="D197" s="302"/>
      <c r="E197" s="303"/>
      <c r="F197" s="272"/>
    </row>
    <row r="198" spans="2:6" x14ac:dyDescent="0.2">
      <c r="B198" s="277" t="s">
        <v>1261</v>
      </c>
      <c r="C198" s="301" t="s">
        <v>1077</v>
      </c>
      <c r="D198" s="302" t="s">
        <v>63</v>
      </c>
      <c r="E198" s="303"/>
      <c r="F198" s="272">
        <f>D198*E198</f>
        <v>0</v>
      </c>
    </row>
    <row r="199" spans="2:6" x14ac:dyDescent="0.2">
      <c r="B199" s="279" t="s">
        <v>1081</v>
      </c>
      <c r="C199" s="301"/>
      <c r="D199" s="302"/>
      <c r="E199" s="303"/>
      <c r="F199" s="272"/>
    </row>
    <row r="200" spans="2:6" x14ac:dyDescent="0.2">
      <c r="B200" s="277" t="s">
        <v>1262</v>
      </c>
      <c r="C200" s="301" t="s">
        <v>1077</v>
      </c>
      <c r="D200" s="302" t="s">
        <v>1105</v>
      </c>
      <c r="E200" s="303"/>
      <c r="F200" s="272">
        <f>D200*E200</f>
        <v>0</v>
      </c>
    </row>
    <row r="201" spans="2:6" x14ac:dyDescent="0.2">
      <c r="B201" s="277" t="s">
        <v>1263</v>
      </c>
      <c r="C201" s="301" t="s">
        <v>1077</v>
      </c>
      <c r="D201" s="302" t="s">
        <v>1069</v>
      </c>
      <c r="E201" s="303"/>
      <c r="F201" s="272">
        <f>D201*E201</f>
        <v>0</v>
      </c>
    </row>
    <row r="202" spans="2:6" x14ac:dyDescent="0.2">
      <c r="B202" s="279" t="s">
        <v>1084</v>
      </c>
      <c r="C202" s="301"/>
      <c r="D202" s="302"/>
      <c r="E202" s="303"/>
      <c r="F202" s="272"/>
    </row>
    <row r="203" spans="2:6" x14ac:dyDescent="0.2">
      <c r="B203" s="277" t="s">
        <v>1264</v>
      </c>
      <c r="C203" s="301" t="s">
        <v>1077</v>
      </c>
      <c r="D203" s="302" t="s">
        <v>1086</v>
      </c>
      <c r="E203" s="303"/>
      <c r="F203" s="272">
        <f>D203*E203</f>
        <v>0</v>
      </c>
    </row>
    <row r="204" spans="2:6" x14ac:dyDescent="0.2">
      <c r="B204" s="279" t="s">
        <v>1095</v>
      </c>
      <c r="C204" s="301"/>
      <c r="D204" s="302"/>
      <c r="E204" s="303"/>
      <c r="F204" s="272"/>
    </row>
    <row r="205" spans="2:6" x14ac:dyDescent="0.2">
      <c r="B205" s="279" t="s">
        <v>1096</v>
      </c>
      <c r="C205" s="301" t="s">
        <v>1077</v>
      </c>
      <c r="D205" s="302" t="s">
        <v>1097</v>
      </c>
      <c r="E205" s="303"/>
      <c r="F205" s="272">
        <f>D205*E205</f>
        <v>0</v>
      </c>
    </row>
    <row r="206" spans="2:6" x14ac:dyDescent="0.2">
      <c r="B206" s="279" t="s">
        <v>1265</v>
      </c>
      <c r="C206" s="301" t="s">
        <v>1077</v>
      </c>
      <c r="D206" s="302" t="s">
        <v>1092</v>
      </c>
      <c r="E206" s="303"/>
      <c r="F206" s="272">
        <f>D206*E206</f>
        <v>0</v>
      </c>
    </row>
    <row r="207" spans="2:6" x14ac:dyDescent="0.2">
      <c r="B207" s="279" t="s">
        <v>1266</v>
      </c>
      <c r="C207" s="301" t="s">
        <v>1077</v>
      </c>
      <c r="D207" s="302" t="s">
        <v>1094</v>
      </c>
      <c r="E207" s="303"/>
      <c r="F207" s="272">
        <f>D207*E207</f>
        <v>0</v>
      </c>
    </row>
    <row r="208" spans="2:6" x14ac:dyDescent="0.2">
      <c r="B208" s="279" t="s">
        <v>1267</v>
      </c>
      <c r="C208" s="301" t="s">
        <v>1099</v>
      </c>
      <c r="D208" s="302" t="s">
        <v>1100</v>
      </c>
      <c r="E208" s="303"/>
      <c r="F208" s="272">
        <f>D208*E208</f>
        <v>0</v>
      </c>
    </row>
    <row r="209" spans="2:8" x14ac:dyDescent="0.2">
      <c r="B209" s="279" t="s">
        <v>1268</v>
      </c>
      <c r="C209" s="301" t="s">
        <v>1099</v>
      </c>
      <c r="D209" s="302" t="s">
        <v>57</v>
      </c>
      <c r="E209" s="303"/>
      <c r="F209" s="272">
        <f>D209*E209</f>
        <v>0</v>
      </c>
    </row>
    <row r="210" spans="2:8" x14ac:dyDescent="0.2">
      <c r="E210" s="254"/>
      <c r="F210" s="254"/>
    </row>
    <row r="211" spans="2:8" x14ac:dyDescent="0.2">
      <c r="B211" s="305" t="s">
        <v>1102</v>
      </c>
      <c r="C211" s="301"/>
      <c r="D211" s="302"/>
      <c r="E211" s="303"/>
      <c r="F211" s="272"/>
    </row>
    <row r="212" spans="2:8" x14ac:dyDescent="0.2">
      <c r="B212" s="279" t="s">
        <v>1269</v>
      </c>
      <c r="C212" s="301"/>
      <c r="D212" s="302"/>
      <c r="E212" s="303"/>
      <c r="F212" s="272"/>
    </row>
    <row r="213" spans="2:8" x14ac:dyDescent="0.2">
      <c r="B213" s="279" t="s">
        <v>1270</v>
      </c>
      <c r="C213" s="301" t="s">
        <v>1059</v>
      </c>
      <c r="D213" s="302" t="s">
        <v>1062</v>
      </c>
      <c r="E213" s="303"/>
      <c r="F213" s="272">
        <f>D213*E213</f>
        <v>0</v>
      </c>
    </row>
    <row r="214" spans="2:8" x14ac:dyDescent="0.2">
      <c r="B214" s="279" t="s">
        <v>1107</v>
      </c>
      <c r="C214" s="301"/>
      <c r="D214" s="302"/>
      <c r="E214" s="303"/>
      <c r="F214" s="272"/>
    </row>
    <row r="215" spans="2:8" x14ac:dyDescent="0.2">
      <c r="B215" s="279" t="s">
        <v>1271</v>
      </c>
      <c r="C215" s="301" t="s">
        <v>1059</v>
      </c>
      <c r="D215" s="302" t="s">
        <v>1198</v>
      </c>
      <c r="E215" s="303"/>
      <c r="F215" s="272">
        <f>D215*E215</f>
        <v>0</v>
      </c>
    </row>
    <row r="216" spans="2:8" x14ac:dyDescent="0.2">
      <c r="B216" s="279" t="s">
        <v>1109</v>
      </c>
      <c r="C216" s="301"/>
      <c r="D216" s="302"/>
      <c r="E216" s="303"/>
      <c r="F216" s="272"/>
      <c r="G216" s="254"/>
      <c r="H216" s="254"/>
    </row>
    <row r="217" spans="2:8" x14ac:dyDescent="0.2">
      <c r="B217" s="279" t="s">
        <v>1272</v>
      </c>
      <c r="C217" s="301" t="s">
        <v>1077</v>
      </c>
      <c r="D217" s="302" t="s">
        <v>57</v>
      </c>
      <c r="E217" s="303"/>
      <c r="F217" s="272">
        <f>D217*E217</f>
        <v>0</v>
      </c>
    </row>
    <row r="218" spans="2:8" x14ac:dyDescent="0.2">
      <c r="B218" s="279" t="s">
        <v>1273</v>
      </c>
      <c r="C218" s="301" t="s">
        <v>1077</v>
      </c>
      <c r="D218" s="302" t="s">
        <v>57</v>
      </c>
      <c r="E218" s="303"/>
      <c r="F218" s="272">
        <f>D218*E218</f>
        <v>0</v>
      </c>
    </row>
    <row r="219" spans="2:8" x14ac:dyDescent="0.2">
      <c r="E219" s="254"/>
      <c r="F219" s="254"/>
    </row>
    <row r="220" spans="2:8" x14ac:dyDescent="0.2">
      <c r="B220" s="305" t="s">
        <v>1115</v>
      </c>
      <c r="C220" s="301"/>
      <c r="D220" s="302"/>
      <c r="E220" s="303"/>
      <c r="F220" s="272"/>
    </row>
    <row r="221" spans="2:8" x14ac:dyDescent="0.2">
      <c r="B221" s="279" t="s">
        <v>1274</v>
      </c>
      <c r="C221" s="301"/>
      <c r="D221" s="302"/>
      <c r="E221" s="303"/>
      <c r="F221" s="272"/>
    </row>
    <row r="222" spans="2:8" x14ac:dyDescent="0.2">
      <c r="B222" s="279" t="s">
        <v>1275</v>
      </c>
      <c r="C222" s="301" t="s">
        <v>1059</v>
      </c>
      <c r="D222" s="302" t="s">
        <v>1130</v>
      </c>
      <c r="E222" s="303"/>
      <c r="F222" s="272">
        <f>D222*E222</f>
        <v>0</v>
      </c>
    </row>
    <row r="223" spans="2:8" x14ac:dyDescent="0.2">
      <c r="B223" s="279" t="s">
        <v>1276</v>
      </c>
      <c r="C223" s="301" t="s">
        <v>1059</v>
      </c>
      <c r="D223" s="302" t="s">
        <v>1277</v>
      </c>
      <c r="E223" s="303"/>
      <c r="F223" s="272">
        <f>D223*E223</f>
        <v>0</v>
      </c>
    </row>
    <row r="224" spans="2:8" x14ac:dyDescent="0.2">
      <c r="B224" s="279" t="s">
        <v>1278</v>
      </c>
      <c r="C224" s="301" t="s">
        <v>1059</v>
      </c>
      <c r="D224" s="302" t="s">
        <v>1120</v>
      </c>
      <c r="E224" s="303"/>
      <c r="F224" s="272">
        <f>D224*E224</f>
        <v>0</v>
      </c>
    </row>
    <row r="225" spans="2:6" x14ac:dyDescent="0.2">
      <c r="B225" s="279" t="s">
        <v>1279</v>
      </c>
      <c r="C225" s="301"/>
      <c r="D225" s="302"/>
      <c r="E225" s="303"/>
      <c r="F225" s="272"/>
    </row>
    <row r="226" spans="2:6" x14ac:dyDescent="0.2">
      <c r="B226" s="279" t="s">
        <v>1280</v>
      </c>
      <c r="C226" s="301" t="s">
        <v>1059</v>
      </c>
      <c r="D226" s="302" t="s">
        <v>1281</v>
      </c>
      <c r="E226" s="303"/>
      <c r="F226" s="272">
        <f>D226*E226</f>
        <v>0</v>
      </c>
    </row>
    <row r="227" spans="2:6" x14ac:dyDescent="0.2">
      <c r="B227" s="279" t="s">
        <v>1282</v>
      </c>
      <c r="C227" s="301" t="s">
        <v>1059</v>
      </c>
      <c r="D227" s="302" t="s">
        <v>1283</v>
      </c>
      <c r="E227" s="303"/>
      <c r="F227" s="272">
        <f t="shared" ref="F227:F233" si="2">D227*E227</f>
        <v>0</v>
      </c>
    </row>
    <row r="228" spans="2:6" x14ac:dyDescent="0.2">
      <c r="B228" s="279" t="s">
        <v>1284</v>
      </c>
      <c r="C228" s="301" t="s">
        <v>1059</v>
      </c>
      <c r="D228" s="302" t="s">
        <v>1285</v>
      </c>
      <c r="E228" s="303"/>
      <c r="F228" s="272">
        <f t="shared" si="2"/>
        <v>0</v>
      </c>
    </row>
    <row r="229" spans="2:6" x14ac:dyDescent="0.2">
      <c r="B229" s="279" t="s">
        <v>1286</v>
      </c>
      <c r="C229" s="301" t="s">
        <v>1059</v>
      </c>
      <c r="D229" s="302" t="s">
        <v>1064</v>
      </c>
      <c r="E229" s="303"/>
      <c r="F229" s="272">
        <f t="shared" si="2"/>
        <v>0</v>
      </c>
    </row>
    <row r="230" spans="2:6" x14ac:dyDescent="0.2">
      <c r="B230" s="279" t="s">
        <v>1287</v>
      </c>
      <c r="C230" s="301" t="s">
        <v>1059</v>
      </c>
      <c r="D230" s="302" t="s">
        <v>1288</v>
      </c>
      <c r="E230" s="303"/>
      <c r="F230" s="272">
        <f t="shared" si="2"/>
        <v>0</v>
      </c>
    </row>
    <row r="231" spans="2:6" x14ac:dyDescent="0.2">
      <c r="B231" s="279" t="s">
        <v>1289</v>
      </c>
      <c r="C231" s="301" t="s">
        <v>1059</v>
      </c>
      <c r="D231" s="302" t="s">
        <v>1064</v>
      </c>
      <c r="E231" s="303"/>
      <c r="F231" s="272">
        <f t="shared" si="2"/>
        <v>0</v>
      </c>
    </row>
    <row r="232" spans="2:6" x14ac:dyDescent="0.2">
      <c r="B232" s="279" t="s">
        <v>1290</v>
      </c>
      <c r="C232" s="301" t="s">
        <v>1059</v>
      </c>
      <c r="D232" s="302" t="s">
        <v>1122</v>
      </c>
      <c r="E232" s="303"/>
      <c r="F232" s="272">
        <f t="shared" si="2"/>
        <v>0</v>
      </c>
    </row>
    <row r="233" spans="2:6" x14ac:dyDescent="0.2">
      <c r="B233" s="279" t="s">
        <v>1291</v>
      </c>
      <c r="C233" s="301" t="s">
        <v>1059</v>
      </c>
      <c r="D233" s="302" t="s">
        <v>1292</v>
      </c>
      <c r="E233" s="303"/>
      <c r="F233" s="272">
        <f t="shared" si="2"/>
        <v>0</v>
      </c>
    </row>
    <row r="234" spans="2:6" x14ac:dyDescent="0.2">
      <c r="B234" s="279"/>
      <c r="C234" s="301"/>
      <c r="D234" s="302"/>
      <c r="E234" s="303"/>
      <c r="F234" s="272"/>
    </row>
    <row r="235" spans="2:6" x14ac:dyDescent="0.2">
      <c r="B235" s="305" t="s">
        <v>1140</v>
      </c>
      <c r="C235" s="301"/>
      <c r="D235" s="302"/>
      <c r="E235" s="303"/>
      <c r="F235" s="272"/>
    </row>
    <row r="236" spans="2:6" x14ac:dyDescent="0.2">
      <c r="B236" s="279" t="s">
        <v>1293</v>
      </c>
      <c r="C236" s="301"/>
      <c r="D236" s="302"/>
      <c r="E236" s="303"/>
      <c r="F236" s="272"/>
    </row>
    <row r="237" spans="2:6" x14ac:dyDescent="0.2">
      <c r="B237" s="279" t="s">
        <v>1294</v>
      </c>
      <c r="C237" s="301" t="s">
        <v>1077</v>
      </c>
      <c r="D237" s="302" t="s">
        <v>1143</v>
      </c>
      <c r="E237" s="303"/>
      <c r="F237" s="272">
        <f t="shared" ref="F237:F242" si="3">D237*E237</f>
        <v>0</v>
      </c>
    </row>
    <row r="238" spans="2:6" x14ac:dyDescent="0.2">
      <c r="B238" s="279" t="s">
        <v>1295</v>
      </c>
      <c r="C238" s="301" t="s">
        <v>1077</v>
      </c>
      <c r="D238" s="302" t="s">
        <v>59</v>
      </c>
      <c r="E238" s="303"/>
      <c r="F238" s="272">
        <f t="shared" si="3"/>
        <v>0</v>
      </c>
    </row>
    <row r="239" spans="2:6" x14ac:dyDescent="0.2">
      <c r="B239" s="279" t="s">
        <v>1296</v>
      </c>
      <c r="C239" s="301" t="s">
        <v>1077</v>
      </c>
      <c r="D239" s="302" t="s">
        <v>61</v>
      </c>
      <c r="E239" s="303"/>
      <c r="F239" s="272">
        <f t="shared" si="3"/>
        <v>0</v>
      </c>
    </row>
    <row r="240" spans="2:6" x14ac:dyDescent="0.2">
      <c r="B240" s="279" t="s">
        <v>1297</v>
      </c>
      <c r="C240" s="301" t="s">
        <v>1077</v>
      </c>
      <c r="D240" s="302" t="s">
        <v>1175</v>
      </c>
      <c r="E240" s="303"/>
      <c r="F240" s="272">
        <f t="shared" si="3"/>
        <v>0</v>
      </c>
    </row>
    <row r="241" spans="2:6" x14ac:dyDescent="0.2">
      <c r="B241" s="279" t="s">
        <v>1298</v>
      </c>
      <c r="C241" s="301" t="s">
        <v>1077</v>
      </c>
      <c r="D241" s="302" t="s">
        <v>63</v>
      </c>
      <c r="E241" s="303"/>
      <c r="F241" s="272">
        <f t="shared" si="3"/>
        <v>0</v>
      </c>
    </row>
    <row r="242" spans="2:6" x14ac:dyDescent="0.2">
      <c r="B242" s="279" t="s">
        <v>1299</v>
      </c>
      <c r="C242" s="301" t="s">
        <v>1077</v>
      </c>
      <c r="D242" s="302" t="s">
        <v>63</v>
      </c>
      <c r="E242" s="303"/>
      <c r="F242" s="272">
        <f t="shared" si="3"/>
        <v>0</v>
      </c>
    </row>
    <row r="243" spans="2:6" x14ac:dyDescent="0.2">
      <c r="B243" s="279" t="s">
        <v>1300</v>
      </c>
      <c r="C243" s="301"/>
      <c r="D243" s="302"/>
      <c r="E243" s="303"/>
      <c r="F243" s="272"/>
    </row>
    <row r="244" spans="2:6" x14ac:dyDescent="0.2">
      <c r="B244" s="279" t="s">
        <v>1294</v>
      </c>
      <c r="C244" s="301" t="s">
        <v>1077</v>
      </c>
      <c r="D244" s="302" t="s">
        <v>57</v>
      </c>
      <c r="E244" s="303"/>
      <c r="F244" s="272">
        <f>D244*E244</f>
        <v>0</v>
      </c>
    </row>
    <row r="245" spans="2:6" x14ac:dyDescent="0.2">
      <c r="B245" s="279" t="s">
        <v>1301</v>
      </c>
      <c r="C245" s="301"/>
      <c r="D245" s="302"/>
      <c r="E245" s="303"/>
      <c r="F245" s="272"/>
    </row>
    <row r="246" spans="2:6" x14ac:dyDescent="0.2">
      <c r="B246" s="279" t="s">
        <v>1302</v>
      </c>
      <c r="C246" s="301" t="s">
        <v>1077</v>
      </c>
      <c r="D246" s="302" t="s">
        <v>1152</v>
      </c>
      <c r="E246" s="303"/>
      <c r="F246" s="272">
        <f>D246*E246</f>
        <v>0</v>
      </c>
    </row>
    <row r="247" spans="2:6" x14ac:dyDescent="0.2">
      <c r="B247" s="279" t="s">
        <v>1303</v>
      </c>
      <c r="C247" s="301" t="s">
        <v>1077</v>
      </c>
      <c r="D247" s="302" t="s">
        <v>1069</v>
      </c>
      <c r="E247" s="303"/>
      <c r="F247" s="272">
        <f>D247*E247</f>
        <v>0</v>
      </c>
    </row>
    <row r="248" spans="2:6" x14ac:dyDescent="0.2">
      <c r="B248" s="279" t="s">
        <v>1304</v>
      </c>
      <c r="C248" s="301" t="s">
        <v>1077</v>
      </c>
      <c r="D248" s="302" t="s">
        <v>1143</v>
      </c>
      <c r="E248" s="303"/>
      <c r="F248" s="272">
        <f>D248*E248</f>
        <v>0</v>
      </c>
    </row>
    <row r="249" spans="2:6" x14ac:dyDescent="0.2">
      <c r="B249" s="279" t="s">
        <v>1305</v>
      </c>
      <c r="C249" s="301" t="s">
        <v>1077</v>
      </c>
      <c r="D249" s="302" t="s">
        <v>59</v>
      </c>
      <c r="E249" s="303"/>
      <c r="F249" s="272">
        <f>D249*E249</f>
        <v>0</v>
      </c>
    </row>
    <row r="250" spans="2:6" x14ac:dyDescent="0.2">
      <c r="B250" s="279" t="s">
        <v>1306</v>
      </c>
      <c r="C250" s="301"/>
      <c r="D250" s="302"/>
      <c r="E250" s="303"/>
      <c r="F250" s="272"/>
    </row>
    <row r="251" spans="2:6" x14ac:dyDescent="0.2">
      <c r="B251" s="279" t="s">
        <v>1302</v>
      </c>
      <c r="C251" s="301" t="s">
        <v>1077</v>
      </c>
      <c r="D251" s="302" t="s">
        <v>57</v>
      </c>
      <c r="E251" s="303"/>
      <c r="F251" s="272">
        <f>D251*E251</f>
        <v>0</v>
      </c>
    </row>
    <row r="252" spans="2:6" x14ac:dyDescent="0.2">
      <c r="B252" s="279" t="s">
        <v>1307</v>
      </c>
      <c r="C252" s="301"/>
      <c r="D252" s="302"/>
      <c r="E252" s="303"/>
      <c r="F252" s="272"/>
    </row>
    <row r="253" spans="2:6" x14ac:dyDescent="0.2">
      <c r="B253" s="279" t="s">
        <v>1308</v>
      </c>
      <c r="C253" s="301" t="s">
        <v>1077</v>
      </c>
      <c r="D253" s="302" t="s">
        <v>57</v>
      </c>
      <c r="E253" s="303"/>
      <c r="F253" s="272">
        <f>D253*E253</f>
        <v>0</v>
      </c>
    </row>
    <row r="254" spans="2:6" x14ac:dyDescent="0.2">
      <c r="E254" s="254"/>
      <c r="F254" s="254"/>
    </row>
    <row r="255" spans="2:6" x14ac:dyDescent="0.2">
      <c r="B255" s="305" t="s">
        <v>1160</v>
      </c>
      <c r="C255" s="301"/>
      <c r="D255" s="302"/>
      <c r="E255" s="303"/>
      <c r="F255" s="272"/>
    </row>
    <row r="256" spans="2:6" x14ac:dyDescent="0.2">
      <c r="B256" s="279" t="s">
        <v>1309</v>
      </c>
      <c r="C256" s="301"/>
      <c r="D256" s="302"/>
      <c r="E256" s="303"/>
      <c r="F256" s="272"/>
    </row>
    <row r="257" spans="2:6" x14ac:dyDescent="0.2">
      <c r="B257" s="279" t="s">
        <v>1310</v>
      </c>
      <c r="C257" s="301" t="s">
        <v>1077</v>
      </c>
      <c r="D257" s="302" t="s">
        <v>63</v>
      </c>
      <c r="E257" s="303"/>
      <c r="F257" s="272">
        <f>D257*E257</f>
        <v>0</v>
      </c>
    </row>
    <row r="258" spans="2:6" x14ac:dyDescent="0.2">
      <c r="B258" s="279" t="s">
        <v>1311</v>
      </c>
      <c r="C258" s="301"/>
      <c r="D258" s="302"/>
      <c r="E258" s="303"/>
      <c r="F258" s="272"/>
    </row>
    <row r="259" spans="2:6" x14ac:dyDescent="0.2">
      <c r="B259" s="255" t="s">
        <v>1312</v>
      </c>
      <c r="C259" s="255" t="s">
        <v>1077</v>
      </c>
      <c r="D259" s="255" t="s">
        <v>55</v>
      </c>
      <c r="E259" s="254"/>
      <c r="F259" s="272">
        <f>D259*E259</f>
        <v>0</v>
      </c>
    </row>
    <row r="260" spans="2:6" x14ac:dyDescent="0.2">
      <c r="B260" s="255" t="s">
        <v>1313</v>
      </c>
      <c r="C260" s="255" t="s">
        <v>1077</v>
      </c>
      <c r="D260" s="255" t="s">
        <v>55</v>
      </c>
      <c r="E260" s="254"/>
      <c r="F260" s="272">
        <f>D260*E260</f>
        <v>0</v>
      </c>
    </row>
    <row r="261" spans="2:6" x14ac:dyDescent="0.2">
      <c r="E261" s="254"/>
      <c r="F261" s="254"/>
    </row>
    <row r="262" spans="2:6" x14ac:dyDescent="0.2">
      <c r="B262" s="300" t="s">
        <v>1166</v>
      </c>
      <c r="C262" s="301"/>
      <c r="D262" s="252"/>
      <c r="E262" s="272"/>
      <c r="F262" s="272"/>
    </row>
    <row r="263" spans="2:6" x14ac:dyDescent="0.2">
      <c r="B263" s="279" t="s">
        <v>1314</v>
      </c>
      <c r="C263" s="301"/>
      <c r="D263" s="252"/>
      <c r="E263" s="272"/>
      <c r="F263" s="272"/>
    </row>
    <row r="264" spans="2:6" x14ac:dyDescent="0.2">
      <c r="B264" s="279" t="s">
        <v>1315</v>
      </c>
      <c r="C264" s="301" t="s">
        <v>715</v>
      </c>
      <c r="D264" s="252" t="s">
        <v>55</v>
      </c>
      <c r="E264" s="272"/>
      <c r="F264" s="272">
        <f>D264*E264</f>
        <v>0</v>
      </c>
    </row>
    <row r="265" spans="2:6" x14ac:dyDescent="0.2">
      <c r="B265" s="279" t="s">
        <v>1316</v>
      </c>
      <c r="C265" s="301" t="s">
        <v>715</v>
      </c>
      <c r="D265" s="252" t="s">
        <v>55</v>
      </c>
      <c r="E265" s="272"/>
      <c r="F265" s="272">
        <f>D265*E265</f>
        <v>0</v>
      </c>
    </row>
    <row r="266" spans="2:6" x14ac:dyDescent="0.2">
      <c r="B266" s="279" t="s">
        <v>1317</v>
      </c>
      <c r="C266" s="301" t="s">
        <v>715</v>
      </c>
      <c r="D266" s="252" t="s">
        <v>55</v>
      </c>
      <c r="E266" s="272"/>
      <c r="F266" s="272">
        <f>D266*E266</f>
        <v>0</v>
      </c>
    </row>
    <row r="267" spans="2:6" x14ac:dyDescent="0.2">
      <c r="E267" s="254"/>
      <c r="F267" s="254"/>
    </row>
    <row r="268" spans="2:6" x14ac:dyDescent="0.2">
      <c r="B268" s="306" t="s">
        <v>1170</v>
      </c>
      <c r="C268" s="301"/>
      <c r="D268" s="252"/>
      <c r="E268" s="272"/>
      <c r="F268" s="272"/>
    </row>
    <row r="269" spans="2:6" x14ac:dyDescent="0.2">
      <c r="B269" s="279" t="s">
        <v>1318</v>
      </c>
      <c r="C269" s="301"/>
      <c r="D269" s="252"/>
      <c r="E269" s="272"/>
      <c r="F269" s="272"/>
    </row>
    <row r="270" spans="2:6" x14ac:dyDescent="0.2">
      <c r="B270" s="279" t="s">
        <v>1319</v>
      </c>
      <c r="C270" s="301" t="s">
        <v>1077</v>
      </c>
      <c r="D270" s="252" t="s">
        <v>1173</v>
      </c>
      <c r="E270" s="272"/>
      <c r="F270" s="272">
        <f>D270*E270</f>
        <v>0</v>
      </c>
    </row>
    <row r="271" spans="2:6" x14ac:dyDescent="0.2">
      <c r="B271" s="279" t="s">
        <v>1320</v>
      </c>
      <c r="C271" s="301" t="s">
        <v>1077</v>
      </c>
      <c r="D271" s="252" t="s">
        <v>1173</v>
      </c>
      <c r="E271" s="272"/>
      <c r="F271" s="272">
        <f>D271*E271</f>
        <v>0</v>
      </c>
    </row>
    <row r="272" spans="2:6" x14ac:dyDescent="0.2">
      <c r="B272" s="279" t="s">
        <v>1321</v>
      </c>
      <c r="C272" s="301"/>
      <c r="D272" s="252"/>
      <c r="E272" s="272"/>
      <c r="F272" s="272"/>
    </row>
    <row r="273" spans="2:6" x14ac:dyDescent="0.2">
      <c r="B273" s="279" t="s">
        <v>1322</v>
      </c>
      <c r="C273" s="301" t="s">
        <v>1077</v>
      </c>
      <c r="D273" s="252" t="s">
        <v>1175</v>
      </c>
      <c r="E273" s="272"/>
      <c r="F273" s="272">
        <f>D273*E273</f>
        <v>0</v>
      </c>
    </row>
    <row r="274" spans="2:6" x14ac:dyDescent="0.2">
      <c r="B274" s="279" t="s">
        <v>1320</v>
      </c>
      <c r="C274" s="301" t="s">
        <v>1077</v>
      </c>
      <c r="D274" s="252" t="s">
        <v>1175</v>
      </c>
      <c r="E274" s="272"/>
      <c r="F274" s="272">
        <f>D274*E274</f>
        <v>0</v>
      </c>
    </row>
    <row r="275" spans="2:6" x14ac:dyDescent="0.2">
      <c r="B275" s="279" t="s">
        <v>1323</v>
      </c>
      <c r="C275" s="301"/>
      <c r="D275" s="252"/>
      <c r="E275" s="272"/>
      <c r="F275" s="272"/>
    </row>
    <row r="276" spans="2:6" x14ac:dyDescent="0.2">
      <c r="B276" s="279" t="s">
        <v>1324</v>
      </c>
      <c r="C276" s="301" t="s">
        <v>1077</v>
      </c>
      <c r="D276" s="252" t="s">
        <v>1182</v>
      </c>
      <c r="E276" s="272"/>
      <c r="F276" s="272">
        <f t="shared" ref="F276:F283" si="4">D276*E276</f>
        <v>0</v>
      </c>
    </row>
    <row r="277" spans="2:6" x14ac:dyDescent="0.2">
      <c r="B277" s="279" t="s">
        <v>1325</v>
      </c>
      <c r="C277" s="301" t="s">
        <v>1077</v>
      </c>
      <c r="D277" s="252" t="s">
        <v>63</v>
      </c>
      <c r="E277" s="272"/>
      <c r="F277" s="272">
        <f t="shared" si="4"/>
        <v>0</v>
      </c>
    </row>
    <row r="278" spans="2:6" x14ac:dyDescent="0.2">
      <c r="B278" s="279" t="s">
        <v>1326</v>
      </c>
      <c r="C278" s="301" t="s">
        <v>1077</v>
      </c>
      <c r="D278" s="252" t="s">
        <v>1069</v>
      </c>
      <c r="E278" s="272"/>
      <c r="F278" s="272">
        <f t="shared" si="4"/>
        <v>0</v>
      </c>
    </row>
    <row r="279" spans="2:6" x14ac:dyDescent="0.2">
      <c r="B279" s="279" t="s">
        <v>1327</v>
      </c>
      <c r="C279" s="301" t="s">
        <v>1077</v>
      </c>
      <c r="D279" s="252" t="s">
        <v>1178</v>
      </c>
      <c r="E279" s="272"/>
      <c r="F279" s="272">
        <f>D279*E279</f>
        <v>0</v>
      </c>
    </row>
    <row r="280" spans="2:6" x14ac:dyDescent="0.2">
      <c r="B280" s="279" t="s">
        <v>1328</v>
      </c>
      <c r="C280" s="301" t="s">
        <v>1077</v>
      </c>
      <c r="D280" s="252" t="s">
        <v>1184</v>
      </c>
      <c r="E280" s="272"/>
      <c r="F280" s="272">
        <f t="shared" si="4"/>
        <v>0</v>
      </c>
    </row>
    <row r="281" spans="2:6" x14ac:dyDescent="0.2">
      <c r="B281" s="279" t="s">
        <v>1329</v>
      </c>
      <c r="C281" s="301" t="s">
        <v>1077</v>
      </c>
      <c r="D281" s="252" t="s">
        <v>1094</v>
      </c>
      <c r="E281" s="272"/>
      <c r="F281" s="272">
        <f t="shared" si="4"/>
        <v>0</v>
      </c>
    </row>
    <row r="282" spans="2:6" x14ac:dyDescent="0.2">
      <c r="B282" s="279" t="s">
        <v>1330</v>
      </c>
      <c r="C282" s="301" t="s">
        <v>1077</v>
      </c>
      <c r="D282" s="252" t="s">
        <v>1331</v>
      </c>
      <c r="E282" s="272"/>
      <c r="F282" s="272">
        <f>D282*E282</f>
        <v>0</v>
      </c>
    </row>
    <row r="283" spans="2:6" x14ac:dyDescent="0.2">
      <c r="B283" s="279" t="s">
        <v>1332</v>
      </c>
      <c r="C283" s="301" t="s">
        <v>1077</v>
      </c>
      <c r="D283" s="252" t="s">
        <v>1333</v>
      </c>
      <c r="E283" s="272"/>
      <c r="F283" s="272">
        <f t="shared" si="4"/>
        <v>0</v>
      </c>
    </row>
    <row r="284" spans="2:6" x14ac:dyDescent="0.2">
      <c r="B284" s="279" t="s">
        <v>1334</v>
      </c>
      <c r="C284" s="301"/>
      <c r="D284" s="252"/>
      <c r="E284" s="272"/>
      <c r="F284" s="272"/>
    </row>
    <row r="285" spans="2:6" x14ac:dyDescent="0.2">
      <c r="B285" s="279" t="s">
        <v>1335</v>
      </c>
      <c r="C285" s="301" t="s">
        <v>1077</v>
      </c>
      <c r="D285" s="252" t="s">
        <v>1178</v>
      </c>
      <c r="E285" s="272"/>
      <c r="F285" s="272">
        <f>D285*E285</f>
        <v>0</v>
      </c>
    </row>
    <row r="286" spans="2:6" x14ac:dyDescent="0.2">
      <c r="B286" s="279" t="s">
        <v>1332</v>
      </c>
      <c r="C286" s="301" t="s">
        <v>1077</v>
      </c>
      <c r="D286" s="252" t="s">
        <v>1178</v>
      </c>
      <c r="E286" s="272"/>
      <c r="F286" s="272">
        <f>D286*E286</f>
        <v>0</v>
      </c>
    </row>
    <row r="287" spans="2:6" x14ac:dyDescent="0.2">
      <c r="B287" s="279" t="s">
        <v>1336</v>
      </c>
      <c r="C287" s="301"/>
      <c r="D287" s="252"/>
      <c r="E287" s="272"/>
      <c r="F287" s="272"/>
    </row>
    <row r="288" spans="2:6" x14ac:dyDescent="0.2">
      <c r="B288" s="279" t="s">
        <v>1337</v>
      </c>
      <c r="C288" s="301" t="s">
        <v>1077</v>
      </c>
      <c r="D288" s="252" t="s">
        <v>1178</v>
      </c>
      <c r="E288" s="272"/>
      <c r="F288" s="272">
        <f>D288*E288</f>
        <v>0</v>
      </c>
    </row>
    <row r="289" spans="2:6" x14ac:dyDescent="0.2">
      <c r="B289" s="279" t="s">
        <v>1338</v>
      </c>
      <c r="C289" s="301" t="s">
        <v>1077</v>
      </c>
      <c r="D289" s="252" t="s">
        <v>1178</v>
      </c>
      <c r="E289" s="272"/>
      <c r="F289" s="272">
        <f>D289*E289</f>
        <v>0</v>
      </c>
    </row>
    <row r="290" spans="2:6" x14ac:dyDescent="0.2">
      <c r="B290" s="279" t="s">
        <v>1339</v>
      </c>
      <c r="C290" s="301"/>
      <c r="D290" s="252"/>
      <c r="E290" s="272"/>
      <c r="F290" s="272"/>
    </row>
    <row r="291" spans="2:6" x14ac:dyDescent="0.2">
      <c r="B291" s="279" t="s">
        <v>1340</v>
      </c>
      <c r="C291" s="301" t="s">
        <v>1077</v>
      </c>
      <c r="D291" s="252" t="s">
        <v>57</v>
      </c>
      <c r="E291" s="272"/>
      <c r="F291" s="272">
        <f>D291*E291</f>
        <v>0</v>
      </c>
    </row>
    <row r="292" spans="2:6" x14ac:dyDescent="0.2">
      <c r="E292" s="254"/>
      <c r="F292" s="254"/>
    </row>
    <row r="293" spans="2:6" x14ac:dyDescent="0.2">
      <c r="B293" s="300" t="s">
        <v>1193</v>
      </c>
      <c r="C293" s="276"/>
      <c r="D293" s="252"/>
      <c r="E293" s="303"/>
      <c r="F293" s="272"/>
    </row>
    <row r="294" spans="2:6" x14ac:dyDescent="0.2">
      <c r="B294" s="279" t="s">
        <v>1341</v>
      </c>
      <c r="C294" s="276"/>
      <c r="D294" s="252"/>
      <c r="E294" s="303"/>
      <c r="F294" s="272"/>
    </row>
    <row r="295" spans="2:6" x14ac:dyDescent="0.2">
      <c r="B295" s="279" t="s">
        <v>1342</v>
      </c>
      <c r="C295" s="276" t="s">
        <v>1059</v>
      </c>
      <c r="D295" s="252" t="s">
        <v>1201</v>
      </c>
      <c r="E295" s="303"/>
      <c r="F295" s="272">
        <f>D295*E295</f>
        <v>0</v>
      </c>
    </row>
    <row r="296" spans="2:6" x14ac:dyDescent="0.2">
      <c r="B296" s="279" t="s">
        <v>1343</v>
      </c>
      <c r="C296" s="276" t="s">
        <v>1059</v>
      </c>
      <c r="D296" s="252" t="s">
        <v>1198</v>
      </c>
      <c r="E296" s="303"/>
      <c r="F296" s="272">
        <f>D296*E296</f>
        <v>0</v>
      </c>
    </row>
    <row r="297" spans="2:6" x14ac:dyDescent="0.2">
      <c r="B297" s="279" t="s">
        <v>1344</v>
      </c>
      <c r="C297" s="276"/>
      <c r="D297" s="252"/>
      <c r="E297" s="303"/>
      <c r="F297" s="272"/>
    </row>
    <row r="298" spans="2:6" x14ac:dyDescent="0.2">
      <c r="B298" s="279" t="s">
        <v>1345</v>
      </c>
      <c r="C298" s="276" t="s">
        <v>1059</v>
      </c>
      <c r="D298" s="252" t="s">
        <v>1201</v>
      </c>
      <c r="E298" s="303"/>
      <c r="F298" s="272">
        <f t="shared" ref="F298:F311" si="5">D298*E298</f>
        <v>0</v>
      </c>
    </row>
    <row r="299" spans="2:6" x14ac:dyDescent="0.2">
      <c r="B299" s="279" t="s">
        <v>1346</v>
      </c>
      <c r="C299" s="276" t="s">
        <v>1077</v>
      </c>
      <c r="D299" s="252" t="s">
        <v>1178</v>
      </c>
      <c r="E299" s="303"/>
      <c r="F299" s="272">
        <f t="shared" si="5"/>
        <v>0</v>
      </c>
    </row>
    <row r="300" spans="2:6" x14ac:dyDescent="0.2">
      <c r="B300" s="279" t="s">
        <v>1347</v>
      </c>
      <c r="C300" s="276" t="s">
        <v>1077</v>
      </c>
      <c r="D300" s="252" t="s">
        <v>1062</v>
      </c>
      <c r="E300" s="303"/>
      <c r="F300" s="272">
        <f t="shared" si="5"/>
        <v>0</v>
      </c>
    </row>
    <row r="301" spans="2:6" x14ac:dyDescent="0.2">
      <c r="B301" s="279" t="s">
        <v>1348</v>
      </c>
      <c r="C301" s="276" t="s">
        <v>1077</v>
      </c>
      <c r="D301" s="252" t="s">
        <v>1349</v>
      </c>
      <c r="E301" s="303"/>
      <c r="F301" s="272">
        <f t="shared" si="5"/>
        <v>0</v>
      </c>
    </row>
    <row r="302" spans="2:6" x14ac:dyDescent="0.2">
      <c r="B302" s="279" t="s">
        <v>1350</v>
      </c>
      <c r="C302" s="276" t="s">
        <v>1077</v>
      </c>
      <c r="D302" s="252" t="s">
        <v>1078</v>
      </c>
      <c r="E302" s="303"/>
      <c r="F302" s="272">
        <f t="shared" si="5"/>
        <v>0</v>
      </c>
    </row>
    <row r="303" spans="2:6" x14ac:dyDescent="0.2">
      <c r="B303" s="279" t="s">
        <v>1351</v>
      </c>
      <c r="C303" s="276" t="s">
        <v>1077</v>
      </c>
      <c r="D303" s="252" t="s">
        <v>1352</v>
      </c>
      <c r="E303" s="303"/>
      <c r="F303" s="272">
        <f t="shared" si="5"/>
        <v>0</v>
      </c>
    </row>
    <row r="304" spans="2:6" x14ac:dyDescent="0.2">
      <c r="B304" s="279" t="s">
        <v>1353</v>
      </c>
      <c r="C304" s="276" t="s">
        <v>1077</v>
      </c>
      <c r="D304" s="252" t="s">
        <v>55</v>
      </c>
      <c r="E304" s="303"/>
      <c r="F304" s="272">
        <f t="shared" si="5"/>
        <v>0</v>
      </c>
    </row>
    <row r="305" spans="2:6" x14ac:dyDescent="0.2">
      <c r="B305" s="279" t="s">
        <v>1354</v>
      </c>
      <c r="C305" s="276" t="s">
        <v>1077</v>
      </c>
      <c r="D305" s="252" t="s">
        <v>1143</v>
      </c>
      <c r="E305" s="303"/>
      <c r="F305" s="272">
        <f t="shared" si="5"/>
        <v>0</v>
      </c>
    </row>
    <row r="306" spans="2:6" x14ac:dyDescent="0.2">
      <c r="B306" s="279" t="s">
        <v>1355</v>
      </c>
      <c r="C306" s="276" t="s">
        <v>1077</v>
      </c>
      <c r="D306" s="252" t="s">
        <v>1178</v>
      </c>
      <c r="E306" s="303"/>
      <c r="F306" s="272">
        <f t="shared" si="5"/>
        <v>0</v>
      </c>
    </row>
    <row r="307" spans="2:6" x14ac:dyDescent="0.2">
      <c r="B307" s="279" t="s">
        <v>1356</v>
      </c>
      <c r="C307" s="276" t="s">
        <v>1077</v>
      </c>
      <c r="D307" s="252" t="s">
        <v>1143</v>
      </c>
      <c r="E307" s="303"/>
      <c r="F307" s="272">
        <f t="shared" si="5"/>
        <v>0</v>
      </c>
    </row>
    <row r="308" spans="2:6" x14ac:dyDescent="0.2">
      <c r="B308" s="279" t="s">
        <v>1357</v>
      </c>
      <c r="C308" s="276" t="s">
        <v>1077</v>
      </c>
      <c r="D308" s="252" t="s">
        <v>1069</v>
      </c>
      <c r="E308" s="303"/>
      <c r="F308" s="272">
        <f t="shared" si="5"/>
        <v>0</v>
      </c>
    </row>
    <row r="309" spans="2:6" x14ac:dyDescent="0.2">
      <c r="B309" s="279" t="s">
        <v>1358</v>
      </c>
      <c r="C309" s="276" t="s">
        <v>1077</v>
      </c>
      <c r="D309" s="252" t="s">
        <v>1143</v>
      </c>
      <c r="E309" s="303"/>
      <c r="F309" s="272">
        <f t="shared" si="5"/>
        <v>0</v>
      </c>
    </row>
    <row r="310" spans="2:6" x14ac:dyDescent="0.2">
      <c r="B310" s="279" t="s">
        <v>1359</v>
      </c>
      <c r="C310" s="276" t="s">
        <v>1077</v>
      </c>
      <c r="D310" s="252" t="s">
        <v>1133</v>
      </c>
      <c r="E310" s="303"/>
      <c r="F310" s="272">
        <f t="shared" si="5"/>
        <v>0</v>
      </c>
    </row>
    <row r="311" spans="2:6" x14ac:dyDescent="0.2">
      <c r="B311" s="279" t="s">
        <v>1360</v>
      </c>
      <c r="C311" s="276" t="s">
        <v>1077</v>
      </c>
      <c r="D311" s="252" t="s">
        <v>1143</v>
      </c>
      <c r="E311" s="303"/>
      <c r="F311" s="272">
        <f t="shared" si="5"/>
        <v>0</v>
      </c>
    </row>
    <row r="312" spans="2:6" x14ac:dyDescent="0.2">
      <c r="E312" s="254"/>
      <c r="F312" s="254"/>
    </row>
    <row r="313" spans="2:6" x14ac:dyDescent="0.2">
      <c r="E313" s="254"/>
      <c r="F313" s="254"/>
    </row>
    <row r="314" spans="2:6" x14ac:dyDescent="0.2">
      <c r="E314" s="254"/>
      <c r="F314" s="254"/>
    </row>
    <row r="315" spans="2:6" x14ac:dyDescent="0.2">
      <c r="E315" s="254"/>
      <c r="F315" s="254"/>
    </row>
    <row r="316" spans="2:6" x14ac:dyDescent="0.2">
      <c r="E316" s="254"/>
      <c r="F316" s="254"/>
    </row>
    <row r="317" spans="2:6" x14ac:dyDescent="0.2">
      <c r="E317" s="254"/>
      <c r="F317" s="254"/>
    </row>
    <row r="318" spans="2:6" x14ac:dyDescent="0.2">
      <c r="E318" s="254"/>
      <c r="F318" s="254"/>
    </row>
    <row r="319" spans="2:6" x14ac:dyDescent="0.2">
      <c r="E319" s="254"/>
      <c r="F319" s="254"/>
    </row>
    <row r="320" spans="2:6" x14ac:dyDescent="0.2">
      <c r="E320" s="254"/>
      <c r="F320" s="254"/>
    </row>
    <row r="321" spans="5:6" x14ac:dyDescent="0.2">
      <c r="E321" s="254"/>
      <c r="F321" s="254"/>
    </row>
    <row r="322" spans="5:6" x14ac:dyDescent="0.2">
      <c r="E322" s="254"/>
      <c r="F322" s="254"/>
    </row>
    <row r="323" spans="5:6" x14ac:dyDescent="0.2">
      <c r="E323" s="254"/>
      <c r="F323" s="254"/>
    </row>
    <row r="324" spans="5:6" x14ac:dyDescent="0.2">
      <c r="E324" s="254"/>
      <c r="F324" s="254"/>
    </row>
    <row r="325" spans="5:6" x14ac:dyDescent="0.2">
      <c r="E325" s="254"/>
      <c r="F325" s="254"/>
    </row>
    <row r="326" spans="5:6" x14ac:dyDescent="0.2">
      <c r="E326" s="254"/>
      <c r="F326" s="254"/>
    </row>
    <row r="327" spans="5:6" x14ac:dyDescent="0.2">
      <c r="E327" s="254"/>
      <c r="F327" s="254"/>
    </row>
    <row r="328" spans="5:6" x14ac:dyDescent="0.2">
      <c r="E328" s="254"/>
      <c r="F328" s="254"/>
    </row>
    <row r="329" spans="5:6" x14ac:dyDescent="0.2">
      <c r="E329" s="254"/>
      <c r="F329" s="254"/>
    </row>
    <row r="330" spans="5:6" x14ac:dyDescent="0.2">
      <c r="E330" s="254"/>
      <c r="F330" s="254"/>
    </row>
    <row r="331" spans="5:6" x14ac:dyDescent="0.2">
      <c r="E331" s="254"/>
      <c r="F331" s="254"/>
    </row>
    <row r="332" spans="5:6" x14ac:dyDescent="0.2">
      <c r="E332" s="254"/>
      <c r="F332" s="254"/>
    </row>
    <row r="333" spans="5:6" x14ac:dyDescent="0.2">
      <c r="E333" s="254"/>
      <c r="F333" s="254"/>
    </row>
    <row r="334" spans="5:6" x14ac:dyDescent="0.2">
      <c r="E334" s="254"/>
      <c r="F334" s="254"/>
    </row>
    <row r="335" spans="5:6" x14ac:dyDescent="0.2">
      <c r="E335" s="254"/>
      <c r="F335" s="254"/>
    </row>
    <row r="336" spans="5:6" x14ac:dyDescent="0.2">
      <c r="E336" s="254"/>
      <c r="F336" s="254"/>
    </row>
    <row r="337" spans="5:6" x14ac:dyDescent="0.2">
      <c r="E337" s="254"/>
      <c r="F337" s="254"/>
    </row>
    <row r="338" spans="5:6" x14ac:dyDescent="0.2">
      <c r="E338" s="254"/>
      <c r="F338" s="254"/>
    </row>
    <row r="339" spans="5:6" x14ac:dyDescent="0.2">
      <c r="E339" s="254"/>
      <c r="F339" s="254"/>
    </row>
    <row r="340" spans="5:6" x14ac:dyDescent="0.2">
      <c r="E340" s="254"/>
      <c r="F340" s="254"/>
    </row>
    <row r="341" spans="5:6" x14ac:dyDescent="0.2">
      <c r="E341" s="254"/>
      <c r="F341" s="254"/>
    </row>
    <row r="342" spans="5:6" x14ac:dyDescent="0.2">
      <c r="E342" s="254"/>
      <c r="F342" s="254"/>
    </row>
    <row r="343" spans="5:6" x14ac:dyDescent="0.2">
      <c r="E343" s="254"/>
      <c r="F343" s="254"/>
    </row>
    <row r="344" spans="5:6" x14ac:dyDescent="0.2">
      <c r="E344" s="254"/>
      <c r="F344" s="254"/>
    </row>
    <row r="345" spans="5:6" x14ac:dyDescent="0.2">
      <c r="E345" s="254"/>
      <c r="F345" s="254"/>
    </row>
    <row r="346" spans="5:6" x14ac:dyDescent="0.2">
      <c r="E346" s="254"/>
      <c r="F346" s="254"/>
    </row>
    <row r="347" spans="5:6" x14ac:dyDescent="0.2">
      <c r="E347" s="254"/>
      <c r="F347" s="254"/>
    </row>
    <row r="348" spans="5:6" x14ac:dyDescent="0.2">
      <c r="E348" s="254"/>
      <c r="F348" s="254"/>
    </row>
    <row r="349" spans="5:6" x14ac:dyDescent="0.2">
      <c r="E349" s="254"/>
      <c r="F349" s="254"/>
    </row>
    <row r="350" spans="5:6" x14ac:dyDescent="0.2">
      <c r="E350" s="254"/>
      <c r="F350" s="254"/>
    </row>
    <row r="351" spans="5:6" x14ac:dyDescent="0.2">
      <c r="E351" s="254"/>
      <c r="F351" s="254"/>
    </row>
    <row r="352" spans="5:6" x14ac:dyDescent="0.2">
      <c r="E352" s="254"/>
      <c r="F352" s="254"/>
    </row>
    <row r="353" spans="5:6" x14ac:dyDescent="0.2">
      <c r="E353" s="254"/>
      <c r="F353" s="254"/>
    </row>
    <row r="354" spans="5:6" x14ac:dyDescent="0.2">
      <c r="E354" s="254"/>
      <c r="F354" s="254"/>
    </row>
    <row r="355" spans="5:6" x14ac:dyDescent="0.2">
      <c r="E355" s="254"/>
      <c r="F355" s="254"/>
    </row>
    <row r="356" spans="5:6" x14ac:dyDescent="0.2">
      <c r="E356" s="254"/>
      <c r="F356" s="254"/>
    </row>
    <row r="357" spans="5:6" x14ac:dyDescent="0.2">
      <c r="E357" s="254"/>
      <c r="F357" s="254"/>
    </row>
    <row r="358" spans="5:6" x14ac:dyDescent="0.2">
      <c r="E358" s="254"/>
      <c r="F358" s="254"/>
    </row>
    <row r="359" spans="5:6" x14ac:dyDescent="0.2">
      <c r="E359" s="254"/>
      <c r="F359" s="254"/>
    </row>
    <row r="360" spans="5:6" x14ac:dyDescent="0.2">
      <c r="E360" s="254"/>
      <c r="F360" s="254"/>
    </row>
    <row r="361" spans="5:6" x14ac:dyDescent="0.2">
      <c r="E361" s="254"/>
      <c r="F361" s="254"/>
    </row>
    <row r="362" spans="5:6" x14ac:dyDescent="0.2">
      <c r="E362" s="254"/>
      <c r="F362" s="254"/>
    </row>
    <row r="363" spans="5:6" x14ac:dyDescent="0.2">
      <c r="E363" s="254"/>
      <c r="F363" s="254"/>
    </row>
    <row r="364" spans="5:6" x14ac:dyDescent="0.2">
      <c r="E364" s="254"/>
      <c r="F364" s="254"/>
    </row>
    <row r="365" spans="5:6" x14ac:dyDescent="0.2">
      <c r="E365" s="254"/>
      <c r="F365" s="254"/>
    </row>
    <row r="366" spans="5:6" x14ac:dyDescent="0.2">
      <c r="E366" s="254"/>
      <c r="F366" s="254"/>
    </row>
    <row r="367" spans="5:6" x14ac:dyDescent="0.2">
      <c r="E367" s="254"/>
      <c r="F367" s="254"/>
    </row>
    <row r="368" spans="5:6" x14ac:dyDescent="0.2">
      <c r="E368" s="254"/>
      <c r="F368" s="254"/>
    </row>
    <row r="369" spans="5:6" x14ac:dyDescent="0.2">
      <c r="E369" s="254"/>
      <c r="F369" s="254"/>
    </row>
    <row r="370" spans="5:6" x14ac:dyDescent="0.2">
      <c r="E370" s="254"/>
      <c r="F370" s="254"/>
    </row>
    <row r="371" spans="5:6" x14ac:dyDescent="0.2">
      <c r="E371" s="254"/>
      <c r="F371" s="254"/>
    </row>
    <row r="372" spans="5:6" x14ac:dyDescent="0.2">
      <c r="E372" s="254"/>
      <c r="F372" s="254"/>
    </row>
    <row r="373" spans="5:6" x14ac:dyDescent="0.2">
      <c r="E373" s="254"/>
      <c r="F373" s="254"/>
    </row>
    <row r="374" spans="5:6" x14ac:dyDescent="0.2">
      <c r="E374" s="254"/>
      <c r="F374" s="254"/>
    </row>
    <row r="375" spans="5:6" x14ac:dyDescent="0.2">
      <c r="E375" s="254"/>
      <c r="F375" s="254"/>
    </row>
    <row r="376" spans="5:6" x14ac:dyDescent="0.2">
      <c r="E376" s="254"/>
      <c r="F376" s="254"/>
    </row>
    <row r="377" spans="5:6" x14ac:dyDescent="0.2">
      <c r="E377" s="254"/>
      <c r="F377" s="254"/>
    </row>
    <row r="378" spans="5:6" x14ac:dyDescent="0.2">
      <c r="E378" s="254"/>
      <c r="F378" s="254"/>
    </row>
    <row r="379" spans="5:6" x14ac:dyDescent="0.2">
      <c r="E379" s="254"/>
      <c r="F379" s="254"/>
    </row>
    <row r="380" spans="5:6" x14ac:dyDescent="0.2">
      <c r="E380" s="254"/>
      <c r="F380" s="254"/>
    </row>
    <row r="381" spans="5:6" x14ac:dyDescent="0.2">
      <c r="E381" s="254"/>
      <c r="F381" s="254"/>
    </row>
    <row r="382" spans="5:6" x14ac:dyDescent="0.2">
      <c r="E382" s="254"/>
      <c r="F382" s="254"/>
    </row>
    <row r="383" spans="5:6" x14ac:dyDescent="0.2">
      <c r="E383" s="254"/>
      <c r="F383" s="254"/>
    </row>
    <row r="384" spans="5:6" x14ac:dyDescent="0.2">
      <c r="E384" s="254"/>
      <c r="F384" s="254"/>
    </row>
    <row r="385" spans="5:6" x14ac:dyDescent="0.2">
      <c r="E385" s="254"/>
      <c r="F385" s="254"/>
    </row>
    <row r="386" spans="5:6" x14ac:dyDescent="0.2">
      <c r="E386" s="254"/>
      <c r="F386" s="254"/>
    </row>
    <row r="387" spans="5:6" x14ac:dyDescent="0.2">
      <c r="E387" s="254"/>
      <c r="F387" s="254"/>
    </row>
    <row r="388" spans="5:6" x14ac:dyDescent="0.2">
      <c r="E388" s="254"/>
      <c r="F388" s="254"/>
    </row>
    <row r="389" spans="5:6" x14ac:dyDescent="0.2">
      <c r="E389" s="254"/>
      <c r="F389" s="254"/>
    </row>
    <row r="390" spans="5:6" x14ac:dyDescent="0.2">
      <c r="E390" s="254"/>
      <c r="F390" s="254"/>
    </row>
    <row r="391" spans="5:6" x14ac:dyDescent="0.2">
      <c r="E391" s="254"/>
      <c r="F391" s="254"/>
    </row>
    <row r="392" spans="5:6" x14ac:dyDescent="0.2">
      <c r="E392" s="254"/>
      <c r="F392" s="254"/>
    </row>
    <row r="393" spans="5:6" x14ac:dyDescent="0.2">
      <c r="E393" s="254"/>
      <c r="F393" s="254"/>
    </row>
    <row r="394" spans="5:6" x14ac:dyDescent="0.2">
      <c r="E394" s="254"/>
      <c r="F394" s="254"/>
    </row>
    <row r="395" spans="5:6" x14ac:dyDescent="0.2">
      <c r="E395" s="254"/>
      <c r="F395" s="254"/>
    </row>
    <row r="396" spans="5:6" x14ac:dyDescent="0.2">
      <c r="E396" s="254"/>
      <c r="F396" s="254"/>
    </row>
    <row r="397" spans="5:6" x14ac:dyDescent="0.2">
      <c r="E397" s="254"/>
      <c r="F397" s="254"/>
    </row>
    <row r="398" spans="5:6" x14ac:dyDescent="0.2">
      <c r="E398" s="254"/>
      <c r="F398" s="254"/>
    </row>
    <row r="399" spans="5:6" x14ac:dyDescent="0.2">
      <c r="E399" s="254"/>
      <c r="F399" s="254"/>
    </row>
    <row r="400" spans="5:6" x14ac:dyDescent="0.2">
      <c r="E400" s="254"/>
      <c r="F400" s="254"/>
    </row>
    <row r="401" spans="5:6" x14ac:dyDescent="0.2">
      <c r="E401" s="254"/>
      <c r="F401" s="254"/>
    </row>
    <row r="402" spans="5:6" x14ac:dyDescent="0.2">
      <c r="E402" s="254"/>
      <c r="F402" s="254"/>
    </row>
    <row r="403" spans="5:6" x14ac:dyDescent="0.2">
      <c r="E403" s="254"/>
      <c r="F403" s="254"/>
    </row>
    <row r="404" spans="5:6" x14ac:dyDescent="0.2">
      <c r="E404" s="254"/>
      <c r="F404" s="254"/>
    </row>
    <row r="405" spans="5:6" x14ac:dyDescent="0.2">
      <c r="E405" s="254"/>
      <c r="F405" s="254"/>
    </row>
    <row r="406" spans="5:6" x14ac:dyDescent="0.2">
      <c r="E406" s="254"/>
      <c r="F406" s="254"/>
    </row>
    <row r="407" spans="5:6" x14ac:dyDescent="0.2">
      <c r="E407" s="254"/>
      <c r="F407" s="254"/>
    </row>
    <row r="408" spans="5:6" x14ac:dyDescent="0.2">
      <c r="E408" s="254"/>
      <c r="F408" s="254"/>
    </row>
    <row r="409" spans="5:6" x14ac:dyDescent="0.2">
      <c r="E409" s="254"/>
      <c r="F409" s="254"/>
    </row>
    <row r="410" spans="5:6" x14ac:dyDescent="0.2">
      <c r="E410" s="254"/>
      <c r="F410" s="254"/>
    </row>
  </sheetData>
  <printOptions horizontalCentered="1"/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 xml:space="preserve">&amp;C
</oddHeader>
    <oddFooter>&amp;C &amp;"Times New Roman,Obyčejné"&amp;8-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7"/>
  <sheetViews>
    <sheetView topLeftCell="A10" zoomScaleNormal="100" workbookViewId="0">
      <selection activeCell="H10" sqref="H10"/>
    </sheetView>
  </sheetViews>
  <sheetFormatPr defaultColWidth="9.140625" defaultRowHeight="11.25" x14ac:dyDescent="0.2"/>
  <cols>
    <col min="1" max="1" width="2.85546875" style="255" customWidth="1"/>
    <col min="2" max="2" width="75.7109375" style="255" customWidth="1"/>
    <col min="3" max="3" width="4.7109375" style="255" customWidth="1"/>
    <col min="4" max="4" width="8.7109375" style="320" customWidth="1"/>
    <col min="5" max="6" width="12.7109375" style="313" customWidth="1"/>
    <col min="7" max="8" width="14.7109375" style="254" customWidth="1"/>
    <col min="9" max="256" width="9.140625" style="255"/>
    <col min="257" max="257" width="2.85546875" style="255" customWidth="1"/>
    <col min="258" max="258" width="75.7109375" style="255" customWidth="1"/>
    <col min="259" max="259" width="4.7109375" style="255" customWidth="1"/>
    <col min="260" max="260" width="8.7109375" style="255" customWidth="1"/>
    <col min="261" max="262" width="12.7109375" style="255" customWidth="1"/>
    <col min="263" max="264" width="14.7109375" style="255" customWidth="1"/>
    <col min="265" max="512" width="9.140625" style="255"/>
    <col min="513" max="513" width="2.85546875" style="255" customWidth="1"/>
    <col min="514" max="514" width="75.7109375" style="255" customWidth="1"/>
    <col min="515" max="515" width="4.7109375" style="255" customWidth="1"/>
    <col min="516" max="516" width="8.7109375" style="255" customWidth="1"/>
    <col min="517" max="518" width="12.7109375" style="255" customWidth="1"/>
    <col min="519" max="520" width="14.7109375" style="255" customWidth="1"/>
    <col min="521" max="768" width="9.140625" style="255"/>
    <col min="769" max="769" width="2.85546875" style="255" customWidth="1"/>
    <col min="770" max="770" width="75.7109375" style="255" customWidth="1"/>
    <col min="771" max="771" width="4.7109375" style="255" customWidth="1"/>
    <col min="772" max="772" width="8.7109375" style="255" customWidth="1"/>
    <col min="773" max="774" width="12.7109375" style="255" customWidth="1"/>
    <col min="775" max="776" width="14.7109375" style="255" customWidth="1"/>
    <col min="777" max="1024" width="9.140625" style="255"/>
    <col min="1025" max="1025" width="2.85546875" style="255" customWidth="1"/>
    <col min="1026" max="1026" width="75.7109375" style="255" customWidth="1"/>
    <col min="1027" max="1027" width="4.7109375" style="255" customWidth="1"/>
    <col min="1028" max="1028" width="8.7109375" style="255" customWidth="1"/>
    <col min="1029" max="1030" width="12.7109375" style="255" customWidth="1"/>
    <col min="1031" max="1032" width="14.7109375" style="255" customWidth="1"/>
    <col min="1033" max="1280" width="9.140625" style="255"/>
    <col min="1281" max="1281" width="2.85546875" style="255" customWidth="1"/>
    <col min="1282" max="1282" width="75.7109375" style="255" customWidth="1"/>
    <col min="1283" max="1283" width="4.7109375" style="255" customWidth="1"/>
    <col min="1284" max="1284" width="8.7109375" style="255" customWidth="1"/>
    <col min="1285" max="1286" width="12.7109375" style="255" customWidth="1"/>
    <col min="1287" max="1288" width="14.7109375" style="255" customWidth="1"/>
    <col min="1289" max="1536" width="9.140625" style="255"/>
    <col min="1537" max="1537" width="2.85546875" style="255" customWidth="1"/>
    <col min="1538" max="1538" width="75.7109375" style="255" customWidth="1"/>
    <col min="1539" max="1539" width="4.7109375" style="255" customWidth="1"/>
    <col min="1540" max="1540" width="8.7109375" style="255" customWidth="1"/>
    <col min="1541" max="1542" width="12.7109375" style="255" customWidth="1"/>
    <col min="1543" max="1544" width="14.7109375" style="255" customWidth="1"/>
    <col min="1545" max="1792" width="9.140625" style="255"/>
    <col min="1793" max="1793" width="2.85546875" style="255" customWidth="1"/>
    <col min="1794" max="1794" width="75.7109375" style="255" customWidth="1"/>
    <col min="1795" max="1795" width="4.7109375" style="255" customWidth="1"/>
    <col min="1796" max="1796" width="8.7109375" style="255" customWidth="1"/>
    <col min="1797" max="1798" width="12.7109375" style="255" customWidth="1"/>
    <col min="1799" max="1800" width="14.7109375" style="255" customWidth="1"/>
    <col min="1801" max="2048" width="9.140625" style="255"/>
    <col min="2049" max="2049" width="2.85546875" style="255" customWidth="1"/>
    <col min="2050" max="2050" width="75.7109375" style="255" customWidth="1"/>
    <col min="2051" max="2051" width="4.7109375" style="255" customWidth="1"/>
    <col min="2052" max="2052" width="8.7109375" style="255" customWidth="1"/>
    <col min="2053" max="2054" width="12.7109375" style="255" customWidth="1"/>
    <col min="2055" max="2056" width="14.7109375" style="255" customWidth="1"/>
    <col min="2057" max="2304" width="9.140625" style="255"/>
    <col min="2305" max="2305" width="2.85546875" style="255" customWidth="1"/>
    <col min="2306" max="2306" width="75.7109375" style="255" customWidth="1"/>
    <col min="2307" max="2307" width="4.7109375" style="255" customWidth="1"/>
    <col min="2308" max="2308" width="8.7109375" style="255" customWidth="1"/>
    <col min="2309" max="2310" width="12.7109375" style="255" customWidth="1"/>
    <col min="2311" max="2312" width="14.7109375" style="255" customWidth="1"/>
    <col min="2313" max="2560" width="9.140625" style="255"/>
    <col min="2561" max="2561" width="2.85546875" style="255" customWidth="1"/>
    <col min="2562" max="2562" width="75.7109375" style="255" customWidth="1"/>
    <col min="2563" max="2563" width="4.7109375" style="255" customWidth="1"/>
    <col min="2564" max="2564" width="8.7109375" style="255" customWidth="1"/>
    <col min="2565" max="2566" width="12.7109375" style="255" customWidth="1"/>
    <col min="2567" max="2568" width="14.7109375" style="255" customWidth="1"/>
    <col min="2569" max="2816" width="9.140625" style="255"/>
    <col min="2817" max="2817" width="2.85546875" style="255" customWidth="1"/>
    <col min="2818" max="2818" width="75.7109375" style="255" customWidth="1"/>
    <col min="2819" max="2819" width="4.7109375" style="255" customWidth="1"/>
    <col min="2820" max="2820" width="8.7109375" style="255" customWidth="1"/>
    <col min="2821" max="2822" width="12.7109375" style="255" customWidth="1"/>
    <col min="2823" max="2824" width="14.7109375" style="255" customWidth="1"/>
    <col min="2825" max="3072" width="9.140625" style="255"/>
    <col min="3073" max="3073" width="2.85546875" style="255" customWidth="1"/>
    <col min="3074" max="3074" width="75.7109375" style="255" customWidth="1"/>
    <col min="3075" max="3075" width="4.7109375" style="255" customWidth="1"/>
    <col min="3076" max="3076" width="8.7109375" style="255" customWidth="1"/>
    <col min="3077" max="3078" width="12.7109375" style="255" customWidth="1"/>
    <col min="3079" max="3080" width="14.7109375" style="255" customWidth="1"/>
    <col min="3081" max="3328" width="9.140625" style="255"/>
    <col min="3329" max="3329" width="2.85546875" style="255" customWidth="1"/>
    <col min="3330" max="3330" width="75.7109375" style="255" customWidth="1"/>
    <col min="3331" max="3331" width="4.7109375" style="255" customWidth="1"/>
    <col min="3332" max="3332" width="8.7109375" style="255" customWidth="1"/>
    <col min="3333" max="3334" width="12.7109375" style="255" customWidth="1"/>
    <col min="3335" max="3336" width="14.7109375" style="255" customWidth="1"/>
    <col min="3337" max="3584" width="9.140625" style="255"/>
    <col min="3585" max="3585" width="2.85546875" style="255" customWidth="1"/>
    <col min="3586" max="3586" width="75.7109375" style="255" customWidth="1"/>
    <col min="3587" max="3587" width="4.7109375" style="255" customWidth="1"/>
    <col min="3588" max="3588" width="8.7109375" style="255" customWidth="1"/>
    <col min="3589" max="3590" width="12.7109375" style="255" customWidth="1"/>
    <col min="3591" max="3592" width="14.7109375" style="255" customWidth="1"/>
    <col min="3593" max="3840" width="9.140625" style="255"/>
    <col min="3841" max="3841" width="2.85546875" style="255" customWidth="1"/>
    <col min="3842" max="3842" width="75.7109375" style="255" customWidth="1"/>
    <col min="3843" max="3843" width="4.7109375" style="255" customWidth="1"/>
    <col min="3844" max="3844" width="8.7109375" style="255" customWidth="1"/>
    <col min="3845" max="3846" width="12.7109375" style="255" customWidth="1"/>
    <col min="3847" max="3848" width="14.7109375" style="255" customWidth="1"/>
    <col min="3849" max="4096" width="9.140625" style="255"/>
    <col min="4097" max="4097" width="2.85546875" style="255" customWidth="1"/>
    <col min="4098" max="4098" width="75.7109375" style="255" customWidth="1"/>
    <col min="4099" max="4099" width="4.7109375" style="255" customWidth="1"/>
    <col min="4100" max="4100" width="8.7109375" style="255" customWidth="1"/>
    <col min="4101" max="4102" width="12.7109375" style="255" customWidth="1"/>
    <col min="4103" max="4104" width="14.7109375" style="255" customWidth="1"/>
    <col min="4105" max="4352" width="9.140625" style="255"/>
    <col min="4353" max="4353" width="2.85546875" style="255" customWidth="1"/>
    <col min="4354" max="4354" width="75.7109375" style="255" customWidth="1"/>
    <col min="4355" max="4355" width="4.7109375" style="255" customWidth="1"/>
    <col min="4356" max="4356" width="8.7109375" style="255" customWidth="1"/>
    <col min="4357" max="4358" width="12.7109375" style="255" customWidth="1"/>
    <col min="4359" max="4360" width="14.7109375" style="255" customWidth="1"/>
    <col min="4361" max="4608" width="9.140625" style="255"/>
    <col min="4609" max="4609" width="2.85546875" style="255" customWidth="1"/>
    <col min="4610" max="4610" width="75.7109375" style="255" customWidth="1"/>
    <col min="4611" max="4611" width="4.7109375" style="255" customWidth="1"/>
    <col min="4612" max="4612" width="8.7109375" style="255" customWidth="1"/>
    <col min="4613" max="4614" width="12.7109375" style="255" customWidth="1"/>
    <col min="4615" max="4616" width="14.7109375" style="255" customWidth="1"/>
    <col min="4617" max="4864" width="9.140625" style="255"/>
    <col min="4865" max="4865" width="2.85546875" style="255" customWidth="1"/>
    <col min="4866" max="4866" width="75.7109375" style="255" customWidth="1"/>
    <col min="4867" max="4867" width="4.7109375" style="255" customWidth="1"/>
    <col min="4868" max="4868" width="8.7109375" style="255" customWidth="1"/>
    <col min="4869" max="4870" width="12.7109375" style="255" customWidth="1"/>
    <col min="4871" max="4872" width="14.7109375" style="255" customWidth="1"/>
    <col min="4873" max="5120" width="9.140625" style="255"/>
    <col min="5121" max="5121" width="2.85546875" style="255" customWidth="1"/>
    <col min="5122" max="5122" width="75.7109375" style="255" customWidth="1"/>
    <col min="5123" max="5123" width="4.7109375" style="255" customWidth="1"/>
    <col min="5124" max="5124" width="8.7109375" style="255" customWidth="1"/>
    <col min="5125" max="5126" width="12.7109375" style="255" customWidth="1"/>
    <col min="5127" max="5128" width="14.7109375" style="255" customWidth="1"/>
    <col min="5129" max="5376" width="9.140625" style="255"/>
    <col min="5377" max="5377" width="2.85546875" style="255" customWidth="1"/>
    <col min="5378" max="5378" width="75.7109375" style="255" customWidth="1"/>
    <col min="5379" max="5379" width="4.7109375" style="255" customWidth="1"/>
    <col min="5380" max="5380" width="8.7109375" style="255" customWidth="1"/>
    <col min="5381" max="5382" width="12.7109375" style="255" customWidth="1"/>
    <col min="5383" max="5384" width="14.7109375" style="255" customWidth="1"/>
    <col min="5385" max="5632" width="9.140625" style="255"/>
    <col min="5633" max="5633" width="2.85546875" style="255" customWidth="1"/>
    <col min="5634" max="5634" width="75.7109375" style="255" customWidth="1"/>
    <col min="5635" max="5635" width="4.7109375" style="255" customWidth="1"/>
    <col min="5636" max="5636" width="8.7109375" style="255" customWidth="1"/>
    <col min="5637" max="5638" width="12.7109375" style="255" customWidth="1"/>
    <col min="5639" max="5640" width="14.7109375" style="255" customWidth="1"/>
    <col min="5641" max="5888" width="9.140625" style="255"/>
    <col min="5889" max="5889" width="2.85546875" style="255" customWidth="1"/>
    <col min="5890" max="5890" width="75.7109375" style="255" customWidth="1"/>
    <col min="5891" max="5891" width="4.7109375" style="255" customWidth="1"/>
    <col min="5892" max="5892" width="8.7109375" style="255" customWidth="1"/>
    <col min="5893" max="5894" width="12.7109375" style="255" customWidth="1"/>
    <col min="5895" max="5896" width="14.7109375" style="255" customWidth="1"/>
    <col min="5897" max="6144" width="9.140625" style="255"/>
    <col min="6145" max="6145" width="2.85546875" style="255" customWidth="1"/>
    <col min="6146" max="6146" width="75.7109375" style="255" customWidth="1"/>
    <col min="6147" max="6147" width="4.7109375" style="255" customWidth="1"/>
    <col min="6148" max="6148" width="8.7109375" style="255" customWidth="1"/>
    <col min="6149" max="6150" width="12.7109375" style="255" customWidth="1"/>
    <col min="6151" max="6152" width="14.7109375" style="255" customWidth="1"/>
    <col min="6153" max="6400" width="9.140625" style="255"/>
    <col min="6401" max="6401" width="2.85546875" style="255" customWidth="1"/>
    <col min="6402" max="6402" width="75.7109375" style="255" customWidth="1"/>
    <col min="6403" max="6403" width="4.7109375" style="255" customWidth="1"/>
    <col min="6404" max="6404" width="8.7109375" style="255" customWidth="1"/>
    <col min="6405" max="6406" width="12.7109375" style="255" customWidth="1"/>
    <col min="6407" max="6408" width="14.7109375" style="255" customWidth="1"/>
    <col min="6409" max="6656" width="9.140625" style="255"/>
    <col min="6657" max="6657" width="2.85546875" style="255" customWidth="1"/>
    <col min="6658" max="6658" width="75.7109375" style="255" customWidth="1"/>
    <col min="6659" max="6659" width="4.7109375" style="255" customWidth="1"/>
    <col min="6660" max="6660" width="8.7109375" style="255" customWidth="1"/>
    <col min="6661" max="6662" width="12.7109375" style="255" customWidth="1"/>
    <col min="6663" max="6664" width="14.7109375" style="255" customWidth="1"/>
    <col min="6665" max="6912" width="9.140625" style="255"/>
    <col min="6913" max="6913" width="2.85546875" style="255" customWidth="1"/>
    <col min="6914" max="6914" width="75.7109375" style="255" customWidth="1"/>
    <col min="6915" max="6915" width="4.7109375" style="255" customWidth="1"/>
    <col min="6916" max="6916" width="8.7109375" style="255" customWidth="1"/>
    <col min="6917" max="6918" width="12.7109375" style="255" customWidth="1"/>
    <col min="6919" max="6920" width="14.7109375" style="255" customWidth="1"/>
    <col min="6921" max="7168" width="9.140625" style="255"/>
    <col min="7169" max="7169" width="2.85546875" style="255" customWidth="1"/>
    <col min="7170" max="7170" width="75.7109375" style="255" customWidth="1"/>
    <col min="7171" max="7171" width="4.7109375" style="255" customWidth="1"/>
    <col min="7172" max="7172" width="8.7109375" style="255" customWidth="1"/>
    <col min="7173" max="7174" width="12.7109375" style="255" customWidth="1"/>
    <col min="7175" max="7176" width="14.7109375" style="255" customWidth="1"/>
    <col min="7177" max="7424" width="9.140625" style="255"/>
    <col min="7425" max="7425" width="2.85546875" style="255" customWidth="1"/>
    <col min="7426" max="7426" width="75.7109375" style="255" customWidth="1"/>
    <col min="7427" max="7427" width="4.7109375" style="255" customWidth="1"/>
    <col min="7428" max="7428" width="8.7109375" style="255" customWidth="1"/>
    <col min="7429" max="7430" width="12.7109375" style="255" customWidth="1"/>
    <col min="7431" max="7432" width="14.7109375" style="255" customWidth="1"/>
    <col min="7433" max="7680" width="9.140625" style="255"/>
    <col min="7681" max="7681" width="2.85546875" style="255" customWidth="1"/>
    <col min="7682" max="7682" width="75.7109375" style="255" customWidth="1"/>
    <col min="7683" max="7683" width="4.7109375" style="255" customWidth="1"/>
    <col min="7684" max="7684" width="8.7109375" style="255" customWidth="1"/>
    <col min="7685" max="7686" width="12.7109375" style="255" customWidth="1"/>
    <col min="7687" max="7688" width="14.7109375" style="255" customWidth="1"/>
    <col min="7689" max="7936" width="9.140625" style="255"/>
    <col min="7937" max="7937" width="2.85546875" style="255" customWidth="1"/>
    <col min="7938" max="7938" width="75.7109375" style="255" customWidth="1"/>
    <col min="7939" max="7939" width="4.7109375" style="255" customWidth="1"/>
    <col min="7940" max="7940" width="8.7109375" style="255" customWidth="1"/>
    <col min="7941" max="7942" width="12.7109375" style="255" customWidth="1"/>
    <col min="7943" max="7944" width="14.7109375" style="255" customWidth="1"/>
    <col min="7945" max="8192" width="9.140625" style="255"/>
    <col min="8193" max="8193" width="2.85546875" style="255" customWidth="1"/>
    <col min="8194" max="8194" width="75.7109375" style="255" customWidth="1"/>
    <col min="8195" max="8195" width="4.7109375" style="255" customWidth="1"/>
    <col min="8196" max="8196" width="8.7109375" style="255" customWidth="1"/>
    <col min="8197" max="8198" width="12.7109375" style="255" customWidth="1"/>
    <col min="8199" max="8200" width="14.7109375" style="255" customWidth="1"/>
    <col min="8201" max="8448" width="9.140625" style="255"/>
    <col min="8449" max="8449" width="2.85546875" style="255" customWidth="1"/>
    <col min="8450" max="8450" width="75.7109375" style="255" customWidth="1"/>
    <col min="8451" max="8451" width="4.7109375" style="255" customWidth="1"/>
    <col min="8452" max="8452" width="8.7109375" style="255" customWidth="1"/>
    <col min="8453" max="8454" width="12.7109375" style="255" customWidth="1"/>
    <col min="8455" max="8456" width="14.7109375" style="255" customWidth="1"/>
    <col min="8457" max="8704" width="9.140625" style="255"/>
    <col min="8705" max="8705" width="2.85546875" style="255" customWidth="1"/>
    <col min="8706" max="8706" width="75.7109375" style="255" customWidth="1"/>
    <col min="8707" max="8707" width="4.7109375" style="255" customWidth="1"/>
    <col min="8708" max="8708" width="8.7109375" style="255" customWidth="1"/>
    <col min="8709" max="8710" width="12.7109375" style="255" customWidth="1"/>
    <col min="8711" max="8712" width="14.7109375" style="255" customWidth="1"/>
    <col min="8713" max="8960" width="9.140625" style="255"/>
    <col min="8961" max="8961" width="2.85546875" style="255" customWidth="1"/>
    <col min="8962" max="8962" width="75.7109375" style="255" customWidth="1"/>
    <col min="8963" max="8963" width="4.7109375" style="255" customWidth="1"/>
    <col min="8964" max="8964" width="8.7109375" style="255" customWidth="1"/>
    <col min="8965" max="8966" width="12.7109375" style="255" customWidth="1"/>
    <col min="8967" max="8968" width="14.7109375" style="255" customWidth="1"/>
    <col min="8969" max="9216" width="9.140625" style="255"/>
    <col min="9217" max="9217" width="2.85546875" style="255" customWidth="1"/>
    <col min="9218" max="9218" width="75.7109375" style="255" customWidth="1"/>
    <col min="9219" max="9219" width="4.7109375" style="255" customWidth="1"/>
    <col min="9220" max="9220" width="8.7109375" style="255" customWidth="1"/>
    <col min="9221" max="9222" width="12.7109375" style="255" customWidth="1"/>
    <col min="9223" max="9224" width="14.7109375" style="255" customWidth="1"/>
    <col min="9225" max="9472" width="9.140625" style="255"/>
    <col min="9473" max="9473" width="2.85546875" style="255" customWidth="1"/>
    <col min="9474" max="9474" width="75.7109375" style="255" customWidth="1"/>
    <col min="9475" max="9475" width="4.7109375" style="255" customWidth="1"/>
    <col min="9476" max="9476" width="8.7109375" style="255" customWidth="1"/>
    <col min="9477" max="9478" width="12.7109375" style="255" customWidth="1"/>
    <col min="9479" max="9480" width="14.7109375" style="255" customWidth="1"/>
    <col min="9481" max="9728" width="9.140625" style="255"/>
    <col min="9729" max="9729" width="2.85546875" style="255" customWidth="1"/>
    <col min="9730" max="9730" width="75.7109375" style="255" customWidth="1"/>
    <col min="9731" max="9731" width="4.7109375" style="255" customWidth="1"/>
    <col min="9732" max="9732" width="8.7109375" style="255" customWidth="1"/>
    <col min="9733" max="9734" width="12.7109375" style="255" customWidth="1"/>
    <col min="9735" max="9736" width="14.7109375" style="255" customWidth="1"/>
    <col min="9737" max="9984" width="9.140625" style="255"/>
    <col min="9985" max="9985" width="2.85546875" style="255" customWidth="1"/>
    <col min="9986" max="9986" width="75.7109375" style="255" customWidth="1"/>
    <col min="9987" max="9987" width="4.7109375" style="255" customWidth="1"/>
    <col min="9988" max="9988" width="8.7109375" style="255" customWidth="1"/>
    <col min="9989" max="9990" width="12.7109375" style="255" customWidth="1"/>
    <col min="9991" max="9992" width="14.7109375" style="255" customWidth="1"/>
    <col min="9993" max="10240" width="9.140625" style="255"/>
    <col min="10241" max="10241" width="2.85546875" style="255" customWidth="1"/>
    <col min="10242" max="10242" width="75.7109375" style="255" customWidth="1"/>
    <col min="10243" max="10243" width="4.7109375" style="255" customWidth="1"/>
    <col min="10244" max="10244" width="8.7109375" style="255" customWidth="1"/>
    <col min="10245" max="10246" width="12.7109375" style="255" customWidth="1"/>
    <col min="10247" max="10248" width="14.7109375" style="255" customWidth="1"/>
    <col min="10249" max="10496" width="9.140625" style="255"/>
    <col min="10497" max="10497" width="2.85546875" style="255" customWidth="1"/>
    <col min="10498" max="10498" width="75.7109375" style="255" customWidth="1"/>
    <col min="10499" max="10499" width="4.7109375" style="255" customWidth="1"/>
    <col min="10500" max="10500" width="8.7109375" style="255" customWidth="1"/>
    <col min="10501" max="10502" width="12.7109375" style="255" customWidth="1"/>
    <col min="10503" max="10504" width="14.7109375" style="255" customWidth="1"/>
    <col min="10505" max="10752" width="9.140625" style="255"/>
    <col min="10753" max="10753" width="2.85546875" style="255" customWidth="1"/>
    <col min="10754" max="10754" width="75.7109375" style="255" customWidth="1"/>
    <col min="10755" max="10755" width="4.7109375" style="255" customWidth="1"/>
    <col min="10756" max="10756" width="8.7109375" style="255" customWidth="1"/>
    <col min="10757" max="10758" width="12.7109375" style="255" customWidth="1"/>
    <col min="10759" max="10760" width="14.7109375" style="255" customWidth="1"/>
    <col min="10761" max="11008" width="9.140625" style="255"/>
    <col min="11009" max="11009" width="2.85546875" style="255" customWidth="1"/>
    <col min="11010" max="11010" width="75.7109375" style="255" customWidth="1"/>
    <col min="11011" max="11011" width="4.7109375" style="255" customWidth="1"/>
    <col min="11012" max="11012" width="8.7109375" style="255" customWidth="1"/>
    <col min="11013" max="11014" width="12.7109375" style="255" customWidth="1"/>
    <col min="11015" max="11016" width="14.7109375" style="255" customWidth="1"/>
    <col min="11017" max="11264" width="9.140625" style="255"/>
    <col min="11265" max="11265" width="2.85546875" style="255" customWidth="1"/>
    <col min="11266" max="11266" width="75.7109375" style="255" customWidth="1"/>
    <col min="11267" max="11267" width="4.7109375" style="255" customWidth="1"/>
    <col min="11268" max="11268" width="8.7109375" style="255" customWidth="1"/>
    <col min="11269" max="11270" width="12.7109375" style="255" customWidth="1"/>
    <col min="11271" max="11272" width="14.7109375" style="255" customWidth="1"/>
    <col min="11273" max="11520" width="9.140625" style="255"/>
    <col min="11521" max="11521" width="2.85546875" style="255" customWidth="1"/>
    <col min="11522" max="11522" width="75.7109375" style="255" customWidth="1"/>
    <col min="11523" max="11523" width="4.7109375" style="255" customWidth="1"/>
    <col min="11524" max="11524" width="8.7109375" style="255" customWidth="1"/>
    <col min="11525" max="11526" width="12.7109375" style="255" customWidth="1"/>
    <col min="11527" max="11528" width="14.7109375" style="255" customWidth="1"/>
    <col min="11529" max="11776" width="9.140625" style="255"/>
    <col min="11777" max="11777" width="2.85546875" style="255" customWidth="1"/>
    <col min="11778" max="11778" width="75.7109375" style="255" customWidth="1"/>
    <col min="11779" max="11779" width="4.7109375" style="255" customWidth="1"/>
    <col min="11780" max="11780" width="8.7109375" style="255" customWidth="1"/>
    <col min="11781" max="11782" width="12.7109375" style="255" customWidth="1"/>
    <col min="11783" max="11784" width="14.7109375" style="255" customWidth="1"/>
    <col min="11785" max="12032" width="9.140625" style="255"/>
    <col min="12033" max="12033" width="2.85546875" style="255" customWidth="1"/>
    <col min="12034" max="12034" width="75.7109375" style="255" customWidth="1"/>
    <col min="12035" max="12035" width="4.7109375" style="255" customWidth="1"/>
    <col min="12036" max="12036" width="8.7109375" style="255" customWidth="1"/>
    <col min="12037" max="12038" width="12.7109375" style="255" customWidth="1"/>
    <col min="12039" max="12040" width="14.7109375" style="255" customWidth="1"/>
    <col min="12041" max="12288" width="9.140625" style="255"/>
    <col min="12289" max="12289" width="2.85546875" style="255" customWidth="1"/>
    <col min="12290" max="12290" width="75.7109375" style="255" customWidth="1"/>
    <col min="12291" max="12291" width="4.7109375" style="255" customWidth="1"/>
    <col min="12292" max="12292" width="8.7109375" style="255" customWidth="1"/>
    <col min="12293" max="12294" width="12.7109375" style="255" customWidth="1"/>
    <col min="12295" max="12296" width="14.7109375" style="255" customWidth="1"/>
    <col min="12297" max="12544" width="9.140625" style="255"/>
    <col min="12545" max="12545" width="2.85546875" style="255" customWidth="1"/>
    <col min="12546" max="12546" width="75.7109375" style="255" customWidth="1"/>
    <col min="12547" max="12547" width="4.7109375" style="255" customWidth="1"/>
    <col min="12548" max="12548" width="8.7109375" style="255" customWidth="1"/>
    <col min="12549" max="12550" width="12.7109375" style="255" customWidth="1"/>
    <col min="12551" max="12552" width="14.7109375" style="255" customWidth="1"/>
    <col min="12553" max="12800" width="9.140625" style="255"/>
    <col min="12801" max="12801" width="2.85546875" style="255" customWidth="1"/>
    <col min="12802" max="12802" width="75.7109375" style="255" customWidth="1"/>
    <col min="12803" max="12803" width="4.7109375" style="255" customWidth="1"/>
    <col min="12804" max="12804" width="8.7109375" style="255" customWidth="1"/>
    <col min="12805" max="12806" width="12.7109375" style="255" customWidth="1"/>
    <col min="12807" max="12808" width="14.7109375" style="255" customWidth="1"/>
    <col min="12809" max="13056" width="9.140625" style="255"/>
    <col min="13057" max="13057" width="2.85546875" style="255" customWidth="1"/>
    <col min="13058" max="13058" width="75.7109375" style="255" customWidth="1"/>
    <col min="13059" max="13059" width="4.7109375" style="255" customWidth="1"/>
    <col min="13060" max="13060" width="8.7109375" style="255" customWidth="1"/>
    <col min="13061" max="13062" width="12.7109375" style="255" customWidth="1"/>
    <col min="13063" max="13064" width="14.7109375" style="255" customWidth="1"/>
    <col min="13065" max="13312" width="9.140625" style="255"/>
    <col min="13313" max="13313" width="2.85546875" style="255" customWidth="1"/>
    <col min="13314" max="13314" width="75.7109375" style="255" customWidth="1"/>
    <col min="13315" max="13315" width="4.7109375" style="255" customWidth="1"/>
    <col min="13316" max="13316" width="8.7109375" style="255" customWidth="1"/>
    <col min="13317" max="13318" width="12.7109375" style="255" customWidth="1"/>
    <col min="13319" max="13320" width="14.7109375" style="255" customWidth="1"/>
    <col min="13321" max="13568" width="9.140625" style="255"/>
    <col min="13569" max="13569" width="2.85546875" style="255" customWidth="1"/>
    <col min="13570" max="13570" width="75.7109375" style="255" customWidth="1"/>
    <col min="13571" max="13571" width="4.7109375" style="255" customWidth="1"/>
    <col min="13572" max="13572" width="8.7109375" style="255" customWidth="1"/>
    <col min="13573" max="13574" width="12.7109375" style="255" customWidth="1"/>
    <col min="13575" max="13576" width="14.7109375" style="255" customWidth="1"/>
    <col min="13577" max="13824" width="9.140625" style="255"/>
    <col min="13825" max="13825" width="2.85546875" style="255" customWidth="1"/>
    <col min="13826" max="13826" width="75.7109375" style="255" customWidth="1"/>
    <col min="13827" max="13827" width="4.7109375" style="255" customWidth="1"/>
    <col min="13828" max="13828" width="8.7109375" style="255" customWidth="1"/>
    <col min="13829" max="13830" width="12.7109375" style="255" customWidth="1"/>
    <col min="13831" max="13832" width="14.7109375" style="255" customWidth="1"/>
    <col min="13833" max="14080" width="9.140625" style="255"/>
    <col min="14081" max="14081" width="2.85546875" style="255" customWidth="1"/>
    <col min="14082" max="14082" width="75.7109375" style="255" customWidth="1"/>
    <col min="14083" max="14083" width="4.7109375" style="255" customWidth="1"/>
    <col min="14084" max="14084" width="8.7109375" style="255" customWidth="1"/>
    <col min="14085" max="14086" width="12.7109375" style="255" customWidth="1"/>
    <col min="14087" max="14088" width="14.7109375" style="255" customWidth="1"/>
    <col min="14089" max="14336" width="9.140625" style="255"/>
    <col min="14337" max="14337" width="2.85546875" style="255" customWidth="1"/>
    <col min="14338" max="14338" width="75.7109375" style="255" customWidth="1"/>
    <col min="14339" max="14339" width="4.7109375" style="255" customWidth="1"/>
    <col min="14340" max="14340" width="8.7109375" style="255" customWidth="1"/>
    <col min="14341" max="14342" width="12.7109375" style="255" customWidth="1"/>
    <col min="14343" max="14344" width="14.7109375" style="255" customWidth="1"/>
    <col min="14345" max="14592" width="9.140625" style="255"/>
    <col min="14593" max="14593" width="2.85546875" style="255" customWidth="1"/>
    <col min="14594" max="14594" width="75.7109375" style="255" customWidth="1"/>
    <col min="14595" max="14595" width="4.7109375" style="255" customWidth="1"/>
    <col min="14596" max="14596" width="8.7109375" style="255" customWidth="1"/>
    <col min="14597" max="14598" width="12.7109375" style="255" customWidth="1"/>
    <col min="14599" max="14600" width="14.7109375" style="255" customWidth="1"/>
    <col min="14601" max="14848" width="9.140625" style="255"/>
    <col min="14849" max="14849" width="2.85546875" style="255" customWidth="1"/>
    <col min="14850" max="14850" width="75.7109375" style="255" customWidth="1"/>
    <col min="14851" max="14851" width="4.7109375" style="255" customWidth="1"/>
    <col min="14852" max="14852" width="8.7109375" style="255" customWidth="1"/>
    <col min="14853" max="14854" width="12.7109375" style="255" customWidth="1"/>
    <col min="14855" max="14856" width="14.7109375" style="255" customWidth="1"/>
    <col min="14857" max="15104" width="9.140625" style="255"/>
    <col min="15105" max="15105" width="2.85546875" style="255" customWidth="1"/>
    <col min="15106" max="15106" width="75.7109375" style="255" customWidth="1"/>
    <col min="15107" max="15107" width="4.7109375" style="255" customWidth="1"/>
    <col min="15108" max="15108" width="8.7109375" style="255" customWidth="1"/>
    <col min="15109" max="15110" width="12.7109375" style="255" customWidth="1"/>
    <col min="15111" max="15112" width="14.7109375" style="255" customWidth="1"/>
    <col min="15113" max="15360" width="9.140625" style="255"/>
    <col min="15361" max="15361" width="2.85546875" style="255" customWidth="1"/>
    <col min="15362" max="15362" width="75.7109375" style="255" customWidth="1"/>
    <col min="15363" max="15363" width="4.7109375" style="255" customWidth="1"/>
    <col min="15364" max="15364" width="8.7109375" style="255" customWidth="1"/>
    <col min="15365" max="15366" width="12.7109375" style="255" customWidth="1"/>
    <col min="15367" max="15368" width="14.7109375" style="255" customWidth="1"/>
    <col min="15369" max="15616" width="9.140625" style="255"/>
    <col min="15617" max="15617" width="2.85546875" style="255" customWidth="1"/>
    <col min="15618" max="15618" width="75.7109375" style="255" customWidth="1"/>
    <col min="15619" max="15619" width="4.7109375" style="255" customWidth="1"/>
    <col min="15620" max="15620" width="8.7109375" style="255" customWidth="1"/>
    <col min="15621" max="15622" width="12.7109375" style="255" customWidth="1"/>
    <col min="15623" max="15624" width="14.7109375" style="255" customWidth="1"/>
    <col min="15625" max="15872" width="9.140625" style="255"/>
    <col min="15873" max="15873" width="2.85546875" style="255" customWidth="1"/>
    <col min="15874" max="15874" width="75.7109375" style="255" customWidth="1"/>
    <col min="15875" max="15875" width="4.7109375" style="255" customWidth="1"/>
    <col min="15876" max="15876" width="8.7109375" style="255" customWidth="1"/>
    <col min="15877" max="15878" width="12.7109375" style="255" customWidth="1"/>
    <col min="15879" max="15880" width="14.7109375" style="255" customWidth="1"/>
    <col min="15881" max="16128" width="9.140625" style="255"/>
    <col min="16129" max="16129" width="2.85546875" style="255" customWidth="1"/>
    <col min="16130" max="16130" width="75.7109375" style="255" customWidth="1"/>
    <col min="16131" max="16131" width="4.7109375" style="255" customWidth="1"/>
    <col min="16132" max="16132" width="8.7109375" style="255" customWidth="1"/>
    <col min="16133" max="16134" width="12.7109375" style="255" customWidth="1"/>
    <col min="16135" max="16136" width="14.7109375" style="255" customWidth="1"/>
    <col min="16137" max="16384" width="9.140625" style="255"/>
  </cols>
  <sheetData>
    <row r="1" spans="2:8" x14ac:dyDescent="0.2">
      <c r="B1" s="252"/>
      <c r="C1" s="252"/>
      <c r="D1" s="312"/>
    </row>
    <row r="2" spans="2:8" ht="15.75" x14ac:dyDescent="0.25">
      <c r="B2" s="326" t="s">
        <v>1435</v>
      </c>
      <c r="C2" s="257"/>
      <c r="D2" s="314"/>
      <c r="E2" s="315"/>
      <c r="F2" s="316"/>
    </row>
    <row r="3" spans="2:8" x14ac:dyDescent="0.2">
      <c r="B3" s="261"/>
      <c r="C3" s="262"/>
      <c r="D3" s="317"/>
      <c r="E3" s="318"/>
      <c r="F3" s="319"/>
    </row>
    <row r="4" spans="2:8" x14ac:dyDescent="0.2">
      <c r="B4" s="266"/>
    </row>
    <row r="5" spans="2:8" x14ac:dyDescent="0.2">
      <c r="B5" s="268" t="s">
        <v>1025</v>
      </c>
      <c r="C5" s="269" t="s">
        <v>1026</v>
      </c>
      <c r="D5" s="269" t="s">
        <v>132</v>
      </c>
      <c r="E5" s="297" t="s">
        <v>1027</v>
      </c>
      <c r="F5" s="297" t="s">
        <v>1028</v>
      </c>
      <c r="G5" s="270"/>
      <c r="H5" s="270"/>
    </row>
    <row r="6" spans="2:8" x14ac:dyDescent="0.2">
      <c r="B6" s="268"/>
      <c r="C6" s="269"/>
      <c r="D6" s="287"/>
      <c r="E6" s="321"/>
      <c r="F6" s="321"/>
    </row>
    <row r="7" spans="2:8" x14ac:dyDescent="0.2">
      <c r="B7" s="274" t="s">
        <v>1361</v>
      </c>
      <c r="C7" s="276"/>
      <c r="D7" s="289"/>
      <c r="E7" s="322"/>
      <c r="F7" s="303"/>
    </row>
    <row r="8" spans="2:8" x14ac:dyDescent="0.2">
      <c r="B8" s="300" t="s">
        <v>1362</v>
      </c>
      <c r="C8" s="301"/>
      <c r="D8" s="323"/>
      <c r="E8" s="303"/>
      <c r="F8" s="303">
        <f>SUM(F10:F89)</f>
        <v>0</v>
      </c>
      <c r="G8" s="283"/>
      <c r="H8" s="283"/>
    </row>
    <row r="9" spans="2:8" x14ac:dyDescent="0.2">
      <c r="B9" s="279" t="s">
        <v>1057</v>
      </c>
      <c r="C9" s="301"/>
      <c r="D9" s="323"/>
      <c r="E9" s="303"/>
      <c r="F9" s="303"/>
    </row>
    <row r="10" spans="2:8" x14ac:dyDescent="0.2">
      <c r="B10" s="279" t="s">
        <v>1058</v>
      </c>
      <c r="C10" s="301" t="s">
        <v>1059</v>
      </c>
      <c r="D10" s="323" t="s">
        <v>1285</v>
      </c>
      <c r="E10" s="303"/>
      <c r="F10" s="303">
        <f>D10*E10</f>
        <v>0</v>
      </c>
    </row>
    <row r="11" spans="2:8" x14ac:dyDescent="0.2">
      <c r="B11" s="279" t="s">
        <v>1061</v>
      </c>
      <c r="C11" s="301" t="s">
        <v>1059</v>
      </c>
      <c r="D11" s="323" t="s">
        <v>1062</v>
      </c>
      <c r="E11" s="303"/>
      <c r="F11" s="303">
        <f>D11*E11</f>
        <v>0</v>
      </c>
    </row>
    <row r="12" spans="2:8" x14ac:dyDescent="0.2">
      <c r="B12" s="279" t="s">
        <v>1063</v>
      </c>
      <c r="C12" s="301"/>
      <c r="D12" s="323"/>
      <c r="E12" s="303"/>
      <c r="F12" s="303"/>
    </row>
    <row r="13" spans="2:8" x14ac:dyDescent="0.2">
      <c r="B13" s="279" t="s">
        <v>1058</v>
      </c>
      <c r="C13" s="301" t="s">
        <v>1059</v>
      </c>
      <c r="D13" s="323" t="s">
        <v>1363</v>
      </c>
      <c r="E13" s="303"/>
      <c r="F13" s="303">
        <f>D13*E13</f>
        <v>0</v>
      </c>
    </row>
    <row r="14" spans="2:8" x14ac:dyDescent="0.2">
      <c r="B14" s="279" t="s">
        <v>1061</v>
      </c>
      <c r="C14" s="301" t="s">
        <v>1059</v>
      </c>
      <c r="D14" s="323" t="s">
        <v>1130</v>
      </c>
      <c r="E14" s="303"/>
      <c r="F14" s="303">
        <f>D14*E14</f>
        <v>0</v>
      </c>
    </row>
    <row r="15" spans="2:8" x14ac:dyDescent="0.2">
      <c r="B15" s="279" t="s">
        <v>1070</v>
      </c>
      <c r="C15" s="301"/>
      <c r="D15" s="323"/>
      <c r="E15" s="303"/>
      <c r="F15" s="303"/>
    </row>
    <row r="16" spans="2:8" x14ac:dyDescent="0.2">
      <c r="B16" s="279" t="s">
        <v>1071</v>
      </c>
      <c r="C16" s="301" t="s">
        <v>1059</v>
      </c>
      <c r="D16" s="323" t="s">
        <v>1069</v>
      </c>
      <c r="E16" s="303"/>
      <c r="F16" s="303">
        <f>D16*E16</f>
        <v>0</v>
      </c>
    </row>
    <row r="17" spans="2:8" x14ac:dyDescent="0.2">
      <c r="B17" s="279" t="s">
        <v>1075</v>
      </c>
      <c r="C17" s="301"/>
      <c r="D17" s="323"/>
      <c r="E17" s="303"/>
      <c r="F17" s="303"/>
    </row>
    <row r="18" spans="2:8" x14ac:dyDescent="0.2">
      <c r="B18" s="277" t="s">
        <v>1076</v>
      </c>
      <c r="C18" s="301" t="s">
        <v>1077</v>
      </c>
      <c r="D18" s="323" t="s">
        <v>1074</v>
      </c>
      <c r="E18" s="303"/>
      <c r="F18" s="303">
        <f>D18*E18</f>
        <v>0</v>
      </c>
    </row>
    <row r="19" spans="2:8" x14ac:dyDescent="0.2">
      <c r="B19" s="279" t="s">
        <v>1260</v>
      </c>
      <c r="C19" s="301"/>
      <c r="D19" s="323"/>
      <c r="E19" s="303"/>
      <c r="F19" s="303"/>
    </row>
    <row r="20" spans="2:8" x14ac:dyDescent="0.2">
      <c r="B20" s="277" t="s">
        <v>1080</v>
      </c>
      <c r="C20" s="301" t="s">
        <v>1077</v>
      </c>
      <c r="D20" s="302" t="s">
        <v>63</v>
      </c>
      <c r="E20" s="303"/>
      <c r="F20" s="272">
        <f>D20*E20</f>
        <v>0</v>
      </c>
      <c r="G20" s="290"/>
      <c r="H20" s="290"/>
    </row>
    <row r="21" spans="2:8" x14ac:dyDescent="0.2">
      <c r="B21" s="279" t="s">
        <v>1081</v>
      </c>
      <c r="C21" s="301"/>
      <c r="D21" s="323"/>
      <c r="E21" s="303"/>
      <c r="F21" s="303"/>
    </row>
    <row r="22" spans="2:8" x14ac:dyDescent="0.2">
      <c r="B22" s="277" t="s">
        <v>1082</v>
      </c>
      <c r="C22" s="301" t="s">
        <v>1077</v>
      </c>
      <c r="D22" s="323" t="s">
        <v>59</v>
      </c>
      <c r="E22" s="303"/>
      <c r="F22" s="303">
        <f>D22*E22</f>
        <v>0</v>
      </c>
    </row>
    <row r="23" spans="2:8" x14ac:dyDescent="0.2">
      <c r="B23" s="279" t="s">
        <v>1087</v>
      </c>
      <c r="C23" s="301"/>
      <c r="D23" s="323"/>
      <c r="E23" s="303"/>
      <c r="F23" s="303"/>
    </row>
    <row r="24" spans="2:8" x14ac:dyDescent="0.2">
      <c r="B24" s="279" t="s">
        <v>1088</v>
      </c>
      <c r="C24" s="301" t="s">
        <v>1077</v>
      </c>
      <c r="D24" s="323" t="s">
        <v>59</v>
      </c>
      <c r="E24" s="303"/>
      <c r="F24" s="303">
        <f>D24*E24</f>
        <v>0</v>
      </c>
    </row>
    <row r="25" spans="2:8" x14ac:dyDescent="0.2">
      <c r="B25" s="279" t="s">
        <v>1089</v>
      </c>
      <c r="C25" s="301" t="s">
        <v>1077</v>
      </c>
      <c r="D25" s="323" t="s">
        <v>63</v>
      </c>
      <c r="E25" s="303"/>
      <c r="F25" s="303">
        <f>D25*E25</f>
        <v>0</v>
      </c>
    </row>
    <row r="26" spans="2:8" x14ac:dyDescent="0.2">
      <c r="B26" s="279" t="s">
        <v>1090</v>
      </c>
      <c r="C26" s="301"/>
      <c r="D26" s="323"/>
      <c r="E26" s="303"/>
      <c r="F26" s="303"/>
    </row>
    <row r="27" spans="2:8" x14ac:dyDescent="0.2">
      <c r="B27" s="279" t="s">
        <v>1091</v>
      </c>
      <c r="C27" s="301" t="s">
        <v>1077</v>
      </c>
      <c r="D27" s="323" t="s">
        <v>1045</v>
      </c>
      <c r="E27" s="303"/>
      <c r="F27" s="303">
        <f>D27*E27</f>
        <v>0</v>
      </c>
    </row>
    <row r="28" spans="2:8" x14ac:dyDescent="0.2">
      <c r="B28" s="279" t="s">
        <v>1095</v>
      </c>
      <c r="C28" s="301"/>
      <c r="D28" s="323"/>
      <c r="E28" s="303"/>
      <c r="F28" s="303"/>
    </row>
    <row r="29" spans="2:8" x14ac:dyDescent="0.2">
      <c r="B29" s="279" t="s">
        <v>1364</v>
      </c>
      <c r="C29" s="301" t="s">
        <v>1099</v>
      </c>
      <c r="D29" s="323" t="s">
        <v>57</v>
      </c>
      <c r="E29" s="303"/>
      <c r="F29" s="303">
        <f>D29*E29</f>
        <v>0</v>
      </c>
    </row>
    <row r="30" spans="2:8" x14ac:dyDescent="0.2">
      <c r="B30" s="279" t="s">
        <v>1107</v>
      </c>
      <c r="C30" s="301"/>
      <c r="D30" s="323"/>
      <c r="E30" s="303"/>
      <c r="F30" s="303"/>
    </row>
    <row r="31" spans="2:8" x14ac:dyDescent="0.2">
      <c r="B31" s="279" t="s">
        <v>1106</v>
      </c>
      <c r="C31" s="301" t="s">
        <v>1059</v>
      </c>
      <c r="D31" s="323" t="s">
        <v>1120</v>
      </c>
      <c r="E31" s="303"/>
      <c r="F31" s="303">
        <f>D31*E31</f>
        <v>0</v>
      </c>
    </row>
    <row r="32" spans="2:8" x14ac:dyDescent="0.2">
      <c r="B32" s="279" t="s">
        <v>1365</v>
      </c>
      <c r="C32" s="301"/>
      <c r="D32" s="312"/>
      <c r="E32" s="303"/>
      <c r="F32" s="303"/>
    </row>
    <row r="33" spans="2:6" x14ac:dyDescent="0.2">
      <c r="B33" s="279" t="s">
        <v>1366</v>
      </c>
      <c r="C33" s="301" t="s">
        <v>1077</v>
      </c>
      <c r="D33" s="312" t="s">
        <v>55</v>
      </c>
      <c r="E33" s="303"/>
      <c r="F33" s="303">
        <f>D33*E33</f>
        <v>0</v>
      </c>
    </row>
    <row r="34" spans="2:6" x14ac:dyDescent="0.2">
      <c r="B34" s="279" t="s">
        <v>1367</v>
      </c>
      <c r="C34" s="301"/>
      <c r="D34" s="312"/>
      <c r="E34" s="303"/>
      <c r="F34" s="303"/>
    </row>
    <row r="35" spans="2:6" x14ac:dyDescent="0.2">
      <c r="B35" s="279" t="s">
        <v>1366</v>
      </c>
      <c r="C35" s="301" t="s">
        <v>1077</v>
      </c>
      <c r="D35" s="312" t="s">
        <v>55</v>
      </c>
      <c r="E35" s="303"/>
      <c r="F35" s="303">
        <f>D35*E35</f>
        <v>0</v>
      </c>
    </row>
    <row r="36" spans="2:6" x14ac:dyDescent="0.2">
      <c r="B36" s="279" t="s">
        <v>1368</v>
      </c>
      <c r="C36" s="301"/>
      <c r="D36" s="312"/>
      <c r="E36" s="303"/>
      <c r="F36" s="303"/>
    </row>
    <row r="37" spans="2:6" x14ac:dyDescent="0.2">
      <c r="B37" s="279" t="s">
        <v>1369</v>
      </c>
      <c r="C37" s="301" t="s">
        <v>1077</v>
      </c>
      <c r="D37" s="312" t="s">
        <v>55</v>
      </c>
      <c r="E37" s="303"/>
      <c r="F37" s="303">
        <f>D37*E37</f>
        <v>0</v>
      </c>
    </row>
    <row r="38" spans="2:6" x14ac:dyDescent="0.2">
      <c r="B38" s="279" t="s">
        <v>1370</v>
      </c>
      <c r="C38" s="301"/>
      <c r="D38" s="323"/>
      <c r="E38" s="303"/>
      <c r="F38" s="303"/>
    </row>
    <row r="39" spans="2:6" x14ac:dyDescent="0.2">
      <c r="B39" s="279" t="s">
        <v>1371</v>
      </c>
      <c r="C39" s="301" t="s">
        <v>785</v>
      </c>
      <c r="D39" s="323" t="s">
        <v>1105</v>
      </c>
      <c r="E39" s="303"/>
      <c r="F39" s="303">
        <f>D39*E39</f>
        <v>0</v>
      </c>
    </row>
    <row r="40" spans="2:6" x14ac:dyDescent="0.2">
      <c r="B40" s="279" t="s">
        <v>1109</v>
      </c>
      <c r="C40" s="301"/>
      <c r="D40" s="323"/>
      <c r="E40" s="303"/>
      <c r="F40" s="303"/>
    </row>
    <row r="41" spans="2:6" x14ac:dyDescent="0.2">
      <c r="B41" s="279" t="s">
        <v>1111</v>
      </c>
      <c r="C41" s="301" t="s">
        <v>150</v>
      </c>
      <c r="D41" s="323" t="s">
        <v>1372</v>
      </c>
      <c r="E41" s="303"/>
      <c r="F41" s="303">
        <f>D41*E41</f>
        <v>0</v>
      </c>
    </row>
    <row r="42" spans="2:6" x14ac:dyDescent="0.2">
      <c r="B42" s="279" t="s">
        <v>1113</v>
      </c>
      <c r="C42" s="301" t="s">
        <v>150</v>
      </c>
      <c r="D42" s="323" t="s">
        <v>1372</v>
      </c>
      <c r="E42" s="303"/>
      <c r="F42" s="303">
        <f>D42*E42</f>
        <v>0</v>
      </c>
    </row>
    <row r="43" spans="2:6" x14ac:dyDescent="0.2">
      <c r="B43" s="279"/>
      <c r="C43" s="301"/>
      <c r="D43" s="323"/>
      <c r="E43" s="303"/>
      <c r="F43" s="303"/>
    </row>
    <row r="44" spans="2:6" x14ac:dyDescent="0.2">
      <c r="B44" s="305" t="s">
        <v>1373</v>
      </c>
      <c r="C44" s="301"/>
      <c r="D44" s="323"/>
      <c r="E44" s="303"/>
      <c r="F44" s="303"/>
    </row>
    <row r="45" spans="2:6" x14ac:dyDescent="0.2">
      <c r="B45" s="279" t="s">
        <v>1374</v>
      </c>
      <c r="C45" s="301"/>
      <c r="D45" s="323"/>
      <c r="E45" s="303"/>
      <c r="F45" s="303"/>
    </row>
    <row r="46" spans="2:6" x14ac:dyDescent="0.2">
      <c r="B46" s="279" t="s">
        <v>1375</v>
      </c>
      <c r="C46" s="301" t="s">
        <v>1059</v>
      </c>
      <c r="D46" s="323" t="s">
        <v>1146</v>
      </c>
      <c r="E46" s="303"/>
      <c r="F46" s="303">
        <f>D46*E46</f>
        <v>0</v>
      </c>
    </row>
    <row r="47" spans="2:6" x14ac:dyDescent="0.2">
      <c r="B47" s="279" t="s">
        <v>1376</v>
      </c>
      <c r="C47" s="301" t="s">
        <v>1059</v>
      </c>
      <c r="D47" s="323" t="s">
        <v>1182</v>
      </c>
      <c r="E47" s="303"/>
      <c r="F47" s="303">
        <f>D47*E47</f>
        <v>0</v>
      </c>
    </row>
    <row r="48" spans="2:6" x14ac:dyDescent="0.2">
      <c r="B48" s="279"/>
      <c r="C48" s="301"/>
      <c r="D48" s="323"/>
      <c r="E48" s="303"/>
      <c r="F48" s="303"/>
    </row>
    <row r="49" spans="2:6" x14ac:dyDescent="0.2">
      <c r="B49" s="305" t="s">
        <v>1377</v>
      </c>
      <c r="C49" s="301"/>
      <c r="D49" s="323"/>
      <c r="E49" s="303"/>
      <c r="F49" s="303"/>
    </row>
    <row r="50" spans="2:6" x14ac:dyDescent="0.2">
      <c r="B50" s="279" t="s">
        <v>1378</v>
      </c>
      <c r="C50" s="301"/>
      <c r="D50" s="323"/>
      <c r="E50" s="303"/>
      <c r="F50" s="303"/>
    </row>
    <row r="51" spans="2:6" x14ac:dyDescent="0.2">
      <c r="B51" s="279" t="s">
        <v>1379</v>
      </c>
      <c r="C51" s="301" t="s">
        <v>1059</v>
      </c>
      <c r="D51" s="323" t="s">
        <v>1380</v>
      </c>
      <c r="E51" s="303"/>
      <c r="F51" s="303">
        <f>D51*E51</f>
        <v>0</v>
      </c>
    </row>
    <row r="52" spans="2:6" x14ac:dyDescent="0.2">
      <c r="B52" s="279" t="s">
        <v>1381</v>
      </c>
      <c r="C52" s="301"/>
      <c r="D52" s="323"/>
      <c r="E52" s="303"/>
      <c r="F52" s="303"/>
    </row>
    <row r="53" spans="2:6" x14ac:dyDescent="0.2">
      <c r="B53" s="279" t="s">
        <v>1379</v>
      </c>
      <c r="C53" s="301" t="s">
        <v>1059</v>
      </c>
      <c r="D53" s="323" t="s">
        <v>1108</v>
      </c>
      <c r="E53" s="303"/>
      <c r="F53" s="303">
        <f>D53*E53</f>
        <v>0</v>
      </c>
    </row>
    <row r="54" spans="2:6" x14ac:dyDescent="0.2">
      <c r="B54" s="279" t="s">
        <v>1382</v>
      </c>
      <c r="C54" s="301"/>
      <c r="D54" s="323"/>
      <c r="E54" s="303"/>
      <c r="F54" s="303"/>
    </row>
    <row r="55" spans="2:6" x14ac:dyDescent="0.2">
      <c r="B55" s="279" t="s">
        <v>1383</v>
      </c>
      <c r="C55" s="301" t="s">
        <v>1059</v>
      </c>
      <c r="D55" s="323" t="s">
        <v>1384</v>
      </c>
      <c r="E55" s="303"/>
      <c r="F55" s="303">
        <f>D55*E55</f>
        <v>0</v>
      </c>
    </row>
    <row r="56" spans="2:6" x14ac:dyDescent="0.2">
      <c r="B56" s="279" t="s">
        <v>1385</v>
      </c>
      <c r="C56" s="301"/>
      <c r="D56" s="323"/>
      <c r="E56" s="303"/>
      <c r="F56" s="303"/>
    </row>
    <row r="57" spans="2:6" x14ac:dyDescent="0.2">
      <c r="B57" s="279" t="s">
        <v>1383</v>
      </c>
      <c r="C57" s="301" t="s">
        <v>1059</v>
      </c>
      <c r="D57" s="323" t="s">
        <v>1064</v>
      </c>
      <c r="E57" s="303"/>
      <c r="F57" s="303">
        <f>D57*E57</f>
        <v>0</v>
      </c>
    </row>
    <row r="58" spans="2:6" x14ac:dyDescent="0.2">
      <c r="B58" s="279" t="s">
        <v>1386</v>
      </c>
      <c r="C58" s="301" t="s">
        <v>1059</v>
      </c>
      <c r="D58" s="323" t="s">
        <v>1118</v>
      </c>
      <c r="E58" s="303"/>
      <c r="F58" s="303">
        <f>D58*E58</f>
        <v>0</v>
      </c>
    </row>
    <row r="59" spans="2:6" x14ac:dyDescent="0.2">
      <c r="B59" s="279" t="s">
        <v>1387</v>
      </c>
      <c r="C59" s="301" t="s">
        <v>1077</v>
      </c>
      <c r="D59" s="323" t="s">
        <v>1388</v>
      </c>
      <c r="E59" s="303"/>
      <c r="F59" s="303">
        <f>D59*E59</f>
        <v>0</v>
      </c>
    </row>
    <row r="60" spans="2:6" x14ac:dyDescent="0.2">
      <c r="B60" s="279"/>
      <c r="C60" s="301"/>
      <c r="D60" s="323"/>
      <c r="E60" s="303"/>
      <c r="F60" s="303"/>
    </row>
    <row r="61" spans="2:6" x14ac:dyDescent="0.2">
      <c r="B61" s="305" t="s">
        <v>1389</v>
      </c>
      <c r="C61" s="301"/>
      <c r="D61" s="323"/>
      <c r="E61" s="303"/>
      <c r="F61" s="303"/>
    </row>
    <row r="62" spans="2:6" x14ac:dyDescent="0.2">
      <c r="B62" s="279" t="s">
        <v>1390</v>
      </c>
      <c r="C62" s="301"/>
      <c r="D62" s="323"/>
      <c r="E62" s="303"/>
      <c r="F62" s="303"/>
    </row>
    <row r="63" spans="2:6" x14ac:dyDescent="0.2">
      <c r="B63" s="279" t="s">
        <v>1391</v>
      </c>
      <c r="C63" s="301" t="s">
        <v>1077</v>
      </c>
      <c r="D63" s="323" t="s">
        <v>1152</v>
      </c>
      <c r="E63" s="303"/>
      <c r="F63" s="303">
        <f>D63*E63</f>
        <v>0</v>
      </c>
    </row>
    <row r="64" spans="2:6" x14ac:dyDescent="0.2">
      <c r="B64" s="279" t="s">
        <v>1392</v>
      </c>
      <c r="C64" s="301"/>
      <c r="D64" s="323"/>
      <c r="E64" s="303"/>
      <c r="F64" s="303"/>
    </row>
    <row r="65" spans="2:6" x14ac:dyDescent="0.2">
      <c r="B65" s="279" t="s">
        <v>1393</v>
      </c>
      <c r="C65" s="301" t="s">
        <v>1077</v>
      </c>
      <c r="D65" s="323" t="s">
        <v>1175</v>
      </c>
      <c r="E65" s="303"/>
      <c r="F65" s="303">
        <f>D65*E65</f>
        <v>0</v>
      </c>
    </row>
    <row r="66" spans="2:6" x14ac:dyDescent="0.2">
      <c r="B66" s="279"/>
      <c r="C66" s="301"/>
      <c r="D66" s="323"/>
      <c r="E66" s="303"/>
      <c r="F66" s="303"/>
    </row>
    <row r="67" spans="2:6" x14ac:dyDescent="0.2">
      <c r="B67" s="305" t="s">
        <v>1394</v>
      </c>
      <c r="C67" s="301"/>
      <c r="D67" s="323"/>
      <c r="E67" s="303"/>
      <c r="F67" s="303"/>
    </row>
    <row r="68" spans="2:6" x14ac:dyDescent="0.2">
      <c r="B68" s="279" t="s">
        <v>1150</v>
      </c>
      <c r="C68" s="301"/>
      <c r="D68" s="323"/>
      <c r="E68" s="303"/>
      <c r="F68" s="303"/>
    </row>
    <row r="69" spans="2:6" x14ac:dyDescent="0.2">
      <c r="B69" s="279" t="s">
        <v>1395</v>
      </c>
      <c r="C69" s="301" t="s">
        <v>1077</v>
      </c>
      <c r="D69" s="323" t="s">
        <v>1069</v>
      </c>
      <c r="E69" s="303"/>
      <c r="F69" s="303">
        <f>D69*E69</f>
        <v>0</v>
      </c>
    </row>
    <row r="70" spans="2:6" x14ac:dyDescent="0.2">
      <c r="B70" s="279" t="s">
        <v>1396</v>
      </c>
      <c r="C70" s="301" t="s">
        <v>1077</v>
      </c>
      <c r="D70" s="323" t="s">
        <v>59</v>
      </c>
      <c r="E70" s="303"/>
      <c r="F70" s="303">
        <f>D70*E70</f>
        <v>0</v>
      </c>
    </row>
    <row r="71" spans="2:6" x14ac:dyDescent="0.2">
      <c r="B71" s="279" t="s">
        <v>1397</v>
      </c>
      <c r="C71" s="301" t="s">
        <v>1077</v>
      </c>
      <c r="D71" s="323" t="s">
        <v>1143</v>
      </c>
      <c r="E71" s="303"/>
      <c r="F71" s="303">
        <f>D71*E71</f>
        <v>0</v>
      </c>
    </row>
    <row r="72" spans="2:6" x14ac:dyDescent="0.2">
      <c r="B72" s="279"/>
      <c r="C72" s="301"/>
      <c r="D72" s="323"/>
    </row>
    <row r="73" spans="2:6" x14ac:dyDescent="0.2">
      <c r="B73" s="305" t="s">
        <v>1398</v>
      </c>
      <c r="C73" s="301"/>
      <c r="D73" s="323"/>
    </row>
    <row r="74" spans="2:6" x14ac:dyDescent="0.2">
      <c r="B74" s="279" t="s">
        <v>1399</v>
      </c>
      <c r="C74" s="301" t="s">
        <v>1077</v>
      </c>
      <c r="D74" s="323" t="s">
        <v>55</v>
      </c>
      <c r="E74" s="303"/>
      <c r="F74" s="303">
        <f>D74*E74</f>
        <v>0</v>
      </c>
    </row>
    <row r="75" spans="2:6" x14ac:dyDescent="0.2">
      <c r="B75" s="255" t="s">
        <v>1400</v>
      </c>
      <c r="C75" s="255" t="s">
        <v>1077</v>
      </c>
      <c r="D75" s="320" t="s">
        <v>55</v>
      </c>
      <c r="F75" s="303">
        <f>D75*E75</f>
        <v>0</v>
      </c>
    </row>
    <row r="76" spans="2:6" x14ac:dyDescent="0.2">
      <c r="B76" s="279"/>
      <c r="C76" s="301"/>
      <c r="D76" s="323"/>
      <c r="E76" s="303"/>
      <c r="F76" s="303"/>
    </row>
    <row r="77" spans="2:6" x14ac:dyDescent="0.2">
      <c r="B77" s="305" t="s">
        <v>1401</v>
      </c>
      <c r="C77" s="301"/>
      <c r="D77" s="323"/>
      <c r="E77" s="303"/>
      <c r="F77" s="303"/>
    </row>
    <row r="78" spans="2:6" x14ac:dyDescent="0.2">
      <c r="B78" s="279" t="s">
        <v>1402</v>
      </c>
      <c r="C78" s="301" t="s">
        <v>1077</v>
      </c>
      <c r="D78" s="323" t="s">
        <v>1069</v>
      </c>
      <c r="E78" s="303"/>
      <c r="F78" s="303">
        <f>D78*E78</f>
        <v>0</v>
      </c>
    </row>
    <row r="79" spans="2:6" x14ac:dyDescent="0.2">
      <c r="B79" s="279" t="s">
        <v>1403</v>
      </c>
      <c r="C79" s="301" t="s">
        <v>1077</v>
      </c>
      <c r="D79" s="323" t="s">
        <v>59</v>
      </c>
      <c r="E79" s="303"/>
      <c r="F79" s="303">
        <f>D79*E79</f>
        <v>0</v>
      </c>
    </row>
    <row r="80" spans="2:6" x14ac:dyDescent="0.2">
      <c r="B80" s="279"/>
      <c r="C80" s="301"/>
      <c r="D80" s="323"/>
    </row>
    <row r="81" spans="2:8" x14ac:dyDescent="0.2">
      <c r="B81" s="305" t="s">
        <v>1404</v>
      </c>
      <c r="C81" s="301"/>
      <c r="D81" s="323"/>
    </row>
    <row r="82" spans="2:8" x14ac:dyDescent="0.2">
      <c r="B82" s="279" t="s">
        <v>1405</v>
      </c>
      <c r="C82" s="301" t="s">
        <v>1077</v>
      </c>
      <c r="D82" s="323" t="s">
        <v>55</v>
      </c>
      <c r="E82" s="303"/>
      <c r="F82" s="303">
        <f t="shared" ref="F82:F89" si="0">D82*E82</f>
        <v>0</v>
      </c>
    </row>
    <row r="83" spans="2:8" x14ac:dyDescent="0.2">
      <c r="B83" s="279" t="s">
        <v>1406</v>
      </c>
      <c r="C83" s="301" t="s">
        <v>1077</v>
      </c>
      <c r="D83" s="323" t="s">
        <v>57</v>
      </c>
      <c r="E83" s="303"/>
      <c r="F83" s="303">
        <f t="shared" si="0"/>
        <v>0</v>
      </c>
    </row>
    <row r="84" spans="2:8" x14ac:dyDescent="0.2">
      <c r="B84" s="279" t="s">
        <v>1407</v>
      </c>
      <c r="C84" s="301" t="s">
        <v>1077</v>
      </c>
      <c r="D84" s="323" t="s">
        <v>59</v>
      </c>
      <c r="E84" s="303"/>
      <c r="F84" s="303">
        <f t="shared" si="0"/>
        <v>0</v>
      </c>
    </row>
    <row r="85" spans="2:8" x14ac:dyDescent="0.2">
      <c r="B85" s="279" t="s">
        <v>1408</v>
      </c>
      <c r="C85" s="301" t="s">
        <v>1077</v>
      </c>
      <c r="D85" s="323" t="s">
        <v>59</v>
      </c>
      <c r="E85" s="303"/>
      <c r="F85" s="303">
        <f t="shared" si="0"/>
        <v>0</v>
      </c>
    </row>
    <row r="86" spans="2:8" x14ac:dyDescent="0.2">
      <c r="B86" s="279" t="s">
        <v>1409</v>
      </c>
      <c r="C86" s="301" t="s">
        <v>1077</v>
      </c>
      <c r="D86" s="323" t="s">
        <v>55</v>
      </c>
      <c r="E86" s="303"/>
      <c r="F86" s="303">
        <f t="shared" si="0"/>
        <v>0</v>
      </c>
    </row>
    <row r="87" spans="2:8" x14ac:dyDescent="0.2">
      <c r="B87" s="279" t="s">
        <v>1410</v>
      </c>
      <c r="C87" s="301" t="s">
        <v>1077</v>
      </c>
      <c r="D87" s="323" t="s">
        <v>55</v>
      </c>
      <c r="E87" s="303"/>
      <c r="F87" s="303">
        <f t="shared" si="0"/>
        <v>0</v>
      </c>
    </row>
    <row r="88" spans="2:8" x14ac:dyDescent="0.2">
      <c r="B88" s="279" t="s">
        <v>1411</v>
      </c>
      <c r="C88" s="301" t="s">
        <v>1077</v>
      </c>
      <c r="D88" s="323" t="s">
        <v>55</v>
      </c>
      <c r="E88" s="303"/>
      <c r="F88" s="303">
        <f t="shared" si="0"/>
        <v>0</v>
      </c>
    </row>
    <row r="89" spans="2:8" x14ac:dyDescent="0.2">
      <c r="B89" s="279" t="s">
        <v>1412</v>
      </c>
      <c r="C89" s="301" t="s">
        <v>1077</v>
      </c>
      <c r="D89" s="323" t="s">
        <v>55</v>
      </c>
      <c r="E89" s="303"/>
      <c r="F89" s="303">
        <f t="shared" si="0"/>
        <v>0</v>
      </c>
    </row>
    <row r="90" spans="2:8" x14ac:dyDescent="0.2">
      <c r="B90" s="279"/>
      <c r="C90" s="301"/>
      <c r="D90" s="323"/>
      <c r="E90" s="303"/>
      <c r="F90" s="303"/>
    </row>
    <row r="91" spans="2:8" x14ac:dyDescent="0.2">
      <c r="B91" s="274" t="s">
        <v>1413</v>
      </c>
      <c r="C91" s="276"/>
      <c r="D91" s="289"/>
      <c r="E91" s="322"/>
      <c r="F91" s="303">
        <f>SUM(F95:F149)</f>
        <v>0</v>
      </c>
    </row>
    <row r="92" spans="2:8" x14ac:dyDescent="0.2">
      <c r="B92" s="305"/>
      <c r="C92" s="301"/>
      <c r="D92" s="323"/>
      <c r="E92" s="303"/>
      <c r="F92" s="303"/>
    </row>
    <row r="93" spans="2:8" x14ac:dyDescent="0.2">
      <c r="B93" s="300" t="s">
        <v>1362</v>
      </c>
      <c r="C93" s="301"/>
      <c r="D93" s="323"/>
      <c r="E93" s="303"/>
      <c r="F93" s="303"/>
      <c r="G93" s="283"/>
      <c r="H93" s="283"/>
    </row>
    <row r="94" spans="2:8" x14ac:dyDescent="0.2">
      <c r="B94" s="279" t="s">
        <v>1241</v>
      </c>
      <c r="C94" s="301"/>
      <c r="D94" s="323"/>
      <c r="E94" s="303"/>
      <c r="F94" s="303"/>
    </row>
    <row r="95" spans="2:8" x14ac:dyDescent="0.2">
      <c r="B95" s="279" t="s">
        <v>1242</v>
      </c>
      <c r="C95" s="301" t="s">
        <v>1059</v>
      </c>
      <c r="D95" s="323" t="s">
        <v>1285</v>
      </c>
      <c r="E95" s="303"/>
      <c r="F95" s="303">
        <f>D95*E95</f>
        <v>0</v>
      </c>
    </row>
    <row r="96" spans="2:8" x14ac:dyDescent="0.2">
      <c r="B96" s="279" t="s">
        <v>1244</v>
      </c>
      <c r="C96" s="301" t="s">
        <v>1059</v>
      </c>
      <c r="D96" s="323" t="s">
        <v>1414</v>
      </c>
      <c r="E96" s="303"/>
      <c r="F96" s="303">
        <f>D96*E96</f>
        <v>0</v>
      </c>
    </row>
    <row r="97" spans="2:6" x14ac:dyDescent="0.2">
      <c r="B97" s="279" t="s">
        <v>1415</v>
      </c>
      <c r="C97" s="301" t="s">
        <v>1059</v>
      </c>
      <c r="D97" s="323" t="s">
        <v>1118</v>
      </c>
      <c r="E97" s="303"/>
      <c r="F97" s="303">
        <f>D97*E97</f>
        <v>0</v>
      </c>
    </row>
    <row r="98" spans="2:6" x14ac:dyDescent="0.2">
      <c r="B98" s="279" t="s">
        <v>1075</v>
      </c>
      <c r="C98" s="301"/>
      <c r="D98" s="323"/>
      <c r="E98" s="303"/>
      <c r="F98" s="303"/>
    </row>
    <row r="99" spans="2:6" x14ac:dyDescent="0.2">
      <c r="B99" s="277" t="s">
        <v>1259</v>
      </c>
      <c r="C99" s="301" t="s">
        <v>1077</v>
      </c>
      <c r="D99" s="323" t="s">
        <v>1074</v>
      </c>
      <c r="E99" s="303"/>
      <c r="F99" s="303">
        <f>D99*E99</f>
        <v>0</v>
      </c>
    </row>
    <row r="100" spans="2:6" x14ac:dyDescent="0.2">
      <c r="B100" s="279" t="s">
        <v>1260</v>
      </c>
      <c r="C100" s="301"/>
      <c r="D100" s="323"/>
      <c r="E100" s="303"/>
      <c r="F100" s="303"/>
    </row>
    <row r="101" spans="2:6" x14ac:dyDescent="0.2">
      <c r="B101" s="277" t="s">
        <v>1416</v>
      </c>
      <c r="C101" s="301" t="s">
        <v>1077</v>
      </c>
      <c r="D101" s="323" t="s">
        <v>63</v>
      </c>
      <c r="E101" s="303"/>
      <c r="F101" s="303">
        <f>D101*E101</f>
        <v>0</v>
      </c>
    </row>
    <row r="102" spans="2:6" x14ac:dyDescent="0.2">
      <c r="B102" s="279" t="s">
        <v>1081</v>
      </c>
      <c r="C102" s="301"/>
      <c r="D102" s="323"/>
      <c r="E102" s="303"/>
      <c r="F102" s="303"/>
    </row>
    <row r="103" spans="2:6" x14ac:dyDescent="0.2">
      <c r="B103" s="277" t="s">
        <v>1262</v>
      </c>
      <c r="C103" s="301" t="s">
        <v>1077</v>
      </c>
      <c r="D103" s="323" t="s">
        <v>59</v>
      </c>
      <c r="E103" s="303"/>
      <c r="F103" s="303">
        <f>D103*E103</f>
        <v>0</v>
      </c>
    </row>
    <row r="104" spans="2:6" x14ac:dyDescent="0.2">
      <c r="B104" s="279" t="s">
        <v>1095</v>
      </c>
      <c r="C104" s="301"/>
      <c r="D104" s="323"/>
      <c r="E104" s="303"/>
      <c r="F104" s="303"/>
    </row>
    <row r="105" spans="2:6" x14ac:dyDescent="0.2">
      <c r="B105" s="279" t="s">
        <v>1417</v>
      </c>
      <c r="C105" s="301" t="s">
        <v>1077</v>
      </c>
      <c r="D105" s="323" t="s">
        <v>1045</v>
      </c>
      <c r="E105" s="303"/>
      <c r="F105" s="303">
        <f>D105*E105</f>
        <v>0</v>
      </c>
    </row>
    <row r="106" spans="2:6" x14ac:dyDescent="0.2">
      <c r="B106" s="279" t="s">
        <v>1268</v>
      </c>
      <c r="C106" s="301" t="s">
        <v>1099</v>
      </c>
      <c r="D106" s="323" t="s">
        <v>57</v>
      </c>
      <c r="E106" s="303"/>
      <c r="F106" s="303">
        <f>D106*E106</f>
        <v>0</v>
      </c>
    </row>
    <row r="107" spans="2:6" x14ac:dyDescent="0.2">
      <c r="B107" s="279" t="s">
        <v>1109</v>
      </c>
      <c r="C107" s="301"/>
      <c r="D107" s="323"/>
      <c r="E107" s="303"/>
      <c r="F107" s="303"/>
    </row>
    <row r="108" spans="2:6" x14ac:dyDescent="0.2">
      <c r="B108" s="279" t="s">
        <v>1272</v>
      </c>
      <c r="C108" s="301" t="s">
        <v>1077</v>
      </c>
      <c r="D108" s="323" t="s">
        <v>55</v>
      </c>
      <c r="E108" s="303"/>
      <c r="F108" s="303">
        <f>D108*E108</f>
        <v>0</v>
      </c>
    </row>
    <row r="109" spans="2:6" x14ac:dyDescent="0.2">
      <c r="B109" s="279" t="s">
        <v>1273</v>
      </c>
      <c r="C109" s="301" t="s">
        <v>1077</v>
      </c>
      <c r="D109" s="323" t="s">
        <v>55</v>
      </c>
      <c r="E109" s="303"/>
      <c r="F109" s="303">
        <f>D109*E109</f>
        <v>0</v>
      </c>
    </row>
    <row r="110" spans="2:6" x14ac:dyDescent="0.2">
      <c r="B110" s="279"/>
      <c r="C110" s="301"/>
      <c r="D110" s="323"/>
      <c r="E110" s="303"/>
      <c r="F110" s="303"/>
    </row>
    <row r="111" spans="2:6" x14ac:dyDescent="0.2">
      <c r="B111" s="305" t="s">
        <v>1373</v>
      </c>
      <c r="C111" s="301"/>
      <c r="D111" s="323"/>
      <c r="E111" s="303"/>
      <c r="F111" s="303"/>
    </row>
    <row r="112" spans="2:6" x14ac:dyDescent="0.2">
      <c r="B112" s="279" t="s">
        <v>1274</v>
      </c>
      <c r="C112" s="301"/>
      <c r="D112" s="323"/>
      <c r="E112" s="303"/>
      <c r="F112" s="303"/>
    </row>
    <row r="113" spans="2:6" x14ac:dyDescent="0.2">
      <c r="B113" s="279" t="s">
        <v>1275</v>
      </c>
      <c r="C113" s="301" t="s">
        <v>1059</v>
      </c>
      <c r="D113" s="323" t="s">
        <v>1146</v>
      </c>
      <c r="E113" s="303"/>
      <c r="F113" s="303">
        <f>D113*E113</f>
        <v>0</v>
      </c>
    </row>
    <row r="114" spans="2:6" x14ac:dyDescent="0.2">
      <c r="B114" s="279" t="s">
        <v>1278</v>
      </c>
      <c r="C114" s="301" t="s">
        <v>1059</v>
      </c>
      <c r="D114" s="323" t="s">
        <v>1182</v>
      </c>
      <c r="E114" s="303"/>
      <c r="F114" s="303">
        <f>D114*E114</f>
        <v>0</v>
      </c>
    </row>
    <row r="115" spans="2:6" x14ac:dyDescent="0.2">
      <c r="E115" s="303"/>
      <c r="F115" s="303"/>
    </row>
    <row r="116" spans="2:6" x14ac:dyDescent="0.2">
      <c r="B116" s="305" t="s">
        <v>1377</v>
      </c>
      <c r="C116" s="301"/>
      <c r="D116" s="323"/>
      <c r="E116" s="303"/>
      <c r="F116" s="303"/>
    </row>
    <row r="117" spans="2:6" x14ac:dyDescent="0.2">
      <c r="B117" s="279" t="s">
        <v>1418</v>
      </c>
      <c r="C117" s="301"/>
      <c r="D117" s="323"/>
      <c r="E117" s="303"/>
      <c r="F117" s="303"/>
    </row>
    <row r="118" spans="2:6" x14ac:dyDescent="0.2">
      <c r="B118" s="279" t="s">
        <v>1419</v>
      </c>
      <c r="C118" s="301" t="s">
        <v>1059</v>
      </c>
      <c r="D118" s="323" t="s">
        <v>1201</v>
      </c>
      <c r="E118" s="303"/>
      <c r="F118" s="303">
        <f>D118*E118</f>
        <v>0</v>
      </c>
    </row>
    <row r="119" spans="2:6" x14ac:dyDescent="0.2">
      <c r="B119" s="279" t="s">
        <v>1420</v>
      </c>
      <c r="C119" s="301" t="s">
        <v>1059</v>
      </c>
      <c r="D119" s="323" t="s">
        <v>1045</v>
      </c>
      <c r="E119" s="303"/>
      <c r="F119" s="303">
        <f>D119*E119</f>
        <v>0</v>
      </c>
    </row>
    <row r="120" spans="2:6" x14ac:dyDescent="0.2">
      <c r="B120" s="279" t="s">
        <v>1421</v>
      </c>
      <c r="C120" s="301"/>
      <c r="D120" s="323"/>
      <c r="E120" s="303"/>
      <c r="F120" s="303"/>
    </row>
    <row r="121" spans="2:6" x14ac:dyDescent="0.2">
      <c r="B121" s="279" t="s">
        <v>1383</v>
      </c>
      <c r="C121" s="301" t="s">
        <v>1059</v>
      </c>
      <c r="D121" s="323" t="s">
        <v>1422</v>
      </c>
      <c r="E121" s="303"/>
      <c r="F121" s="303">
        <f>D121*E121</f>
        <v>0</v>
      </c>
    </row>
    <row r="122" spans="2:6" x14ac:dyDescent="0.2">
      <c r="B122" s="279" t="s">
        <v>1386</v>
      </c>
      <c r="C122" s="301" t="s">
        <v>1059</v>
      </c>
      <c r="D122" s="323" t="s">
        <v>1118</v>
      </c>
      <c r="E122" s="303"/>
      <c r="F122" s="303">
        <f>D122*E122</f>
        <v>0</v>
      </c>
    </row>
    <row r="123" spans="2:6" x14ac:dyDescent="0.2">
      <c r="B123" s="279" t="s">
        <v>1423</v>
      </c>
      <c r="C123" s="301" t="s">
        <v>1077</v>
      </c>
      <c r="D123" s="323" t="s">
        <v>1388</v>
      </c>
      <c r="E123" s="303"/>
      <c r="F123" s="303">
        <f>D123*E123</f>
        <v>0</v>
      </c>
    </row>
    <row r="124" spans="2:6" x14ac:dyDescent="0.2">
      <c r="B124" s="279"/>
      <c r="C124" s="301"/>
      <c r="D124" s="323"/>
      <c r="E124" s="303"/>
      <c r="F124" s="303"/>
    </row>
    <row r="125" spans="2:6" x14ac:dyDescent="0.2">
      <c r="B125" s="305" t="s">
        <v>1394</v>
      </c>
      <c r="C125" s="301"/>
      <c r="D125" s="323"/>
      <c r="E125" s="303"/>
      <c r="F125" s="303"/>
    </row>
    <row r="126" spans="2:6" x14ac:dyDescent="0.2">
      <c r="B126" s="279" t="s">
        <v>1424</v>
      </c>
      <c r="C126" s="301"/>
      <c r="D126" s="323"/>
      <c r="E126" s="303"/>
      <c r="F126" s="303"/>
    </row>
    <row r="127" spans="2:6" x14ac:dyDescent="0.2">
      <c r="B127" s="279" t="s">
        <v>1395</v>
      </c>
      <c r="C127" s="301" t="s">
        <v>1077</v>
      </c>
      <c r="D127" s="323" t="s">
        <v>1069</v>
      </c>
      <c r="E127" s="303"/>
      <c r="F127" s="303">
        <f>D127*E127</f>
        <v>0</v>
      </c>
    </row>
    <row r="128" spans="2:6" x14ac:dyDescent="0.2">
      <c r="B128" s="279" t="s">
        <v>1396</v>
      </c>
      <c r="C128" s="301" t="s">
        <v>1077</v>
      </c>
      <c r="D128" s="323" t="s">
        <v>59</v>
      </c>
      <c r="E128" s="303"/>
      <c r="F128" s="303">
        <f>D128*E128</f>
        <v>0</v>
      </c>
    </row>
    <row r="129" spans="2:6" x14ac:dyDescent="0.2">
      <c r="B129" s="279" t="s">
        <v>1397</v>
      </c>
      <c r="C129" s="301" t="s">
        <v>1077</v>
      </c>
      <c r="D129" s="323" t="s">
        <v>1143</v>
      </c>
      <c r="E129" s="303"/>
      <c r="F129" s="303">
        <f>D129*E129</f>
        <v>0</v>
      </c>
    </row>
    <row r="130" spans="2:6" x14ac:dyDescent="0.2">
      <c r="B130" s="279"/>
      <c r="C130" s="301"/>
      <c r="D130" s="312"/>
      <c r="E130" s="303"/>
      <c r="F130" s="303"/>
    </row>
    <row r="131" spans="2:6" x14ac:dyDescent="0.2">
      <c r="B131" s="305" t="s">
        <v>1398</v>
      </c>
      <c r="C131" s="301"/>
      <c r="D131" s="323"/>
    </row>
    <row r="132" spans="2:6" x14ac:dyDescent="0.2">
      <c r="B132" s="279" t="s">
        <v>1399</v>
      </c>
      <c r="C132" s="301" t="s">
        <v>1077</v>
      </c>
      <c r="D132" s="323" t="s">
        <v>55</v>
      </c>
      <c r="E132" s="303"/>
      <c r="F132" s="303">
        <f>D132*E132</f>
        <v>0</v>
      </c>
    </row>
    <row r="133" spans="2:6" x14ac:dyDescent="0.2">
      <c r="B133" s="279" t="s">
        <v>1425</v>
      </c>
      <c r="C133" s="301" t="s">
        <v>1077</v>
      </c>
      <c r="D133" s="323" t="s">
        <v>55</v>
      </c>
      <c r="E133" s="303"/>
      <c r="F133" s="303">
        <f>D133*E133</f>
        <v>0</v>
      </c>
    </row>
    <row r="134" spans="2:6" x14ac:dyDescent="0.2">
      <c r="B134" s="255" t="s">
        <v>1400</v>
      </c>
      <c r="C134" s="255" t="s">
        <v>1077</v>
      </c>
      <c r="D134" s="320" t="s">
        <v>55</v>
      </c>
      <c r="E134" s="303"/>
      <c r="F134" s="303">
        <f>D134*E134</f>
        <v>0</v>
      </c>
    </row>
    <row r="135" spans="2:6" x14ac:dyDescent="0.2">
      <c r="E135" s="303"/>
      <c r="F135" s="303"/>
    </row>
    <row r="136" spans="2:6" x14ac:dyDescent="0.2">
      <c r="B136" s="305" t="s">
        <v>1401</v>
      </c>
      <c r="C136" s="301"/>
      <c r="D136" s="323"/>
      <c r="E136" s="303"/>
      <c r="F136" s="303"/>
    </row>
    <row r="137" spans="2:6" x14ac:dyDescent="0.2">
      <c r="B137" s="279" t="s">
        <v>1402</v>
      </c>
      <c r="C137" s="301" t="s">
        <v>1077</v>
      </c>
      <c r="D137" s="323" t="s">
        <v>1069</v>
      </c>
      <c r="E137" s="303"/>
      <c r="F137" s="303">
        <f>D137*E137</f>
        <v>0</v>
      </c>
    </row>
    <row r="138" spans="2:6" x14ac:dyDescent="0.2">
      <c r="B138" s="279" t="s">
        <v>1403</v>
      </c>
      <c r="C138" s="301" t="s">
        <v>1077</v>
      </c>
      <c r="D138" s="323" t="s">
        <v>59</v>
      </c>
      <c r="E138" s="303"/>
      <c r="F138" s="303">
        <f>D138*E138</f>
        <v>0</v>
      </c>
    </row>
    <row r="139" spans="2:6" x14ac:dyDescent="0.2">
      <c r="B139" s="279"/>
      <c r="C139" s="301"/>
      <c r="D139" s="312"/>
      <c r="E139" s="303"/>
      <c r="F139" s="303"/>
    </row>
    <row r="140" spans="2:6" x14ac:dyDescent="0.2">
      <c r="B140" s="305" t="s">
        <v>1404</v>
      </c>
      <c r="C140" s="301"/>
      <c r="D140" s="323"/>
    </row>
    <row r="141" spans="2:6" x14ac:dyDescent="0.2">
      <c r="B141" s="279" t="s">
        <v>1405</v>
      </c>
      <c r="C141" s="301" t="s">
        <v>1077</v>
      </c>
      <c r="D141" s="323" t="s">
        <v>55</v>
      </c>
      <c r="E141" s="303"/>
      <c r="F141" s="303">
        <f t="shared" ref="F141:F148" si="1">D141*E141</f>
        <v>0</v>
      </c>
    </row>
    <row r="142" spans="2:6" x14ac:dyDescent="0.2">
      <c r="B142" s="279" t="s">
        <v>1406</v>
      </c>
      <c r="C142" s="301" t="s">
        <v>1077</v>
      </c>
      <c r="D142" s="323" t="s">
        <v>57</v>
      </c>
      <c r="E142" s="303"/>
      <c r="F142" s="303">
        <f t="shared" si="1"/>
        <v>0</v>
      </c>
    </row>
    <row r="143" spans="2:6" x14ac:dyDescent="0.2">
      <c r="B143" s="279" t="s">
        <v>1407</v>
      </c>
      <c r="C143" s="301" t="s">
        <v>1077</v>
      </c>
      <c r="D143" s="323" t="s">
        <v>59</v>
      </c>
      <c r="E143" s="303"/>
      <c r="F143" s="303">
        <f t="shared" si="1"/>
        <v>0</v>
      </c>
    </row>
    <row r="144" spans="2:6" x14ac:dyDescent="0.2">
      <c r="B144" s="279" t="s">
        <v>1408</v>
      </c>
      <c r="C144" s="301" t="s">
        <v>1077</v>
      </c>
      <c r="D144" s="323" t="s">
        <v>59</v>
      </c>
      <c r="E144" s="303"/>
      <c r="F144" s="303">
        <f t="shared" si="1"/>
        <v>0</v>
      </c>
    </row>
    <row r="145" spans="2:6" x14ac:dyDescent="0.2">
      <c r="B145" s="279" t="s">
        <v>1409</v>
      </c>
      <c r="C145" s="301" t="s">
        <v>1077</v>
      </c>
      <c r="D145" s="323" t="s">
        <v>55</v>
      </c>
      <c r="E145" s="303"/>
      <c r="F145" s="303">
        <f t="shared" si="1"/>
        <v>0</v>
      </c>
    </row>
    <row r="146" spans="2:6" x14ac:dyDescent="0.2">
      <c r="B146" s="279" t="s">
        <v>1410</v>
      </c>
      <c r="C146" s="301" t="s">
        <v>1077</v>
      </c>
      <c r="D146" s="323" t="s">
        <v>55</v>
      </c>
      <c r="E146" s="303"/>
      <c r="F146" s="303">
        <f t="shared" si="1"/>
        <v>0</v>
      </c>
    </row>
    <row r="147" spans="2:6" x14ac:dyDescent="0.2">
      <c r="B147" s="279" t="s">
        <v>1411</v>
      </c>
      <c r="C147" s="301" t="s">
        <v>1077</v>
      </c>
      <c r="D147" s="323" t="s">
        <v>55</v>
      </c>
      <c r="E147" s="303"/>
      <c r="F147" s="303">
        <f t="shared" si="1"/>
        <v>0</v>
      </c>
    </row>
    <row r="148" spans="2:6" x14ac:dyDescent="0.2">
      <c r="B148" s="279" t="s">
        <v>1412</v>
      </c>
      <c r="C148" s="301" t="s">
        <v>1077</v>
      </c>
      <c r="D148" s="323" t="s">
        <v>55</v>
      </c>
      <c r="E148" s="303"/>
      <c r="F148" s="303">
        <f t="shared" si="1"/>
        <v>0</v>
      </c>
    </row>
    <row r="149" spans="2:6" x14ac:dyDescent="0.2">
      <c r="B149" s="279" t="s">
        <v>1426</v>
      </c>
      <c r="C149" s="301" t="s">
        <v>1077</v>
      </c>
      <c r="D149" s="323" t="s">
        <v>55</v>
      </c>
      <c r="E149" s="303"/>
      <c r="F149" s="303">
        <f>D149*E149</f>
        <v>0</v>
      </c>
    </row>
    <row r="150" spans="2:6" x14ac:dyDescent="0.2">
      <c r="B150" s="279"/>
      <c r="C150" s="301"/>
      <c r="D150" s="312"/>
      <c r="E150" s="303"/>
      <c r="F150" s="303"/>
    </row>
    <row r="151" spans="2:6" x14ac:dyDescent="0.2">
      <c r="B151" s="279"/>
      <c r="C151" s="301"/>
      <c r="D151" s="323"/>
      <c r="E151" s="303"/>
      <c r="F151" s="303"/>
    </row>
    <row r="152" spans="2:6" x14ac:dyDescent="0.2">
      <c r="B152" s="279"/>
      <c r="C152" s="301"/>
      <c r="D152" s="323"/>
      <c r="E152" s="303"/>
      <c r="F152" s="303"/>
    </row>
    <row r="153" spans="2:6" x14ac:dyDescent="0.2">
      <c r="B153" s="279"/>
      <c r="C153" s="301"/>
      <c r="D153" s="323"/>
      <c r="E153" s="303"/>
      <c r="F153" s="303"/>
    </row>
    <row r="154" spans="2:6" x14ac:dyDescent="0.2">
      <c r="B154" s="279"/>
      <c r="C154" s="301"/>
      <c r="D154" s="323"/>
      <c r="E154" s="303"/>
      <c r="F154" s="303"/>
    </row>
    <row r="155" spans="2:6" x14ac:dyDescent="0.2">
      <c r="B155" s="279"/>
      <c r="C155" s="301"/>
      <c r="D155" s="323"/>
      <c r="E155" s="303"/>
      <c r="F155" s="303"/>
    </row>
    <row r="156" spans="2:6" x14ac:dyDescent="0.2">
      <c r="B156" s="279"/>
      <c r="C156" s="301"/>
      <c r="D156" s="323"/>
      <c r="E156" s="303"/>
      <c r="F156" s="303"/>
    </row>
    <row r="157" spans="2:6" x14ac:dyDescent="0.2">
      <c r="B157" s="279"/>
      <c r="C157" s="301"/>
      <c r="D157" s="323"/>
      <c r="E157" s="303"/>
      <c r="F157" s="303"/>
    </row>
    <row r="158" spans="2:6" x14ac:dyDescent="0.2">
      <c r="B158" s="279"/>
      <c r="C158" s="301"/>
      <c r="D158" s="312"/>
      <c r="E158" s="303"/>
      <c r="F158" s="303"/>
    </row>
    <row r="159" spans="2:6" x14ac:dyDescent="0.2">
      <c r="B159" s="279"/>
      <c r="C159" s="301"/>
      <c r="D159" s="312"/>
      <c r="E159" s="303"/>
      <c r="F159" s="303"/>
    </row>
    <row r="160" spans="2:6" x14ac:dyDescent="0.2">
      <c r="B160" s="279"/>
      <c r="C160" s="301"/>
      <c r="D160" s="312"/>
      <c r="E160" s="303"/>
      <c r="F160" s="303"/>
    </row>
    <row r="161" spans="2:6" x14ac:dyDescent="0.2">
      <c r="B161" s="279"/>
      <c r="C161" s="301"/>
      <c r="D161" s="312"/>
      <c r="E161" s="303"/>
      <c r="F161" s="303"/>
    </row>
    <row r="162" spans="2:6" x14ac:dyDescent="0.2">
      <c r="B162" s="279"/>
      <c r="C162" s="301"/>
      <c r="D162" s="312"/>
      <c r="E162" s="303"/>
      <c r="F162" s="303"/>
    </row>
    <row r="163" spans="2:6" x14ac:dyDescent="0.2">
      <c r="B163" s="279"/>
      <c r="C163" s="301"/>
      <c r="D163" s="312"/>
      <c r="E163" s="303"/>
      <c r="F163" s="303"/>
    </row>
    <row r="164" spans="2:6" x14ac:dyDescent="0.2">
      <c r="B164" s="279"/>
      <c r="C164" s="301"/>
      <c r="D164" s="312"/>
      <c r="E164" s="303"/>
      <c r="F164" s="303"/>
    </row>
    <row r="165" spans="2:6" x14ac:dyDescent="0.2">
      <c r="B165" s="279"/>
      <c r="C165" s="301"/>
      <c r="D165" s="312"/>
      <c r="E165" s="303"/>
      <c r="F165" s="303"/>
    </row>
    <row r="166" spans="2:6" x14ac:dyDescent="0.2">
      <c r="B166" s="279"/>
      <c r="C166" s="301"/>
      <c r="D166" s="312"/>
      <c r="E166" s="303"/>
      <c r="F166" s="303"/>
    </row>
    <row r="167" spans="2:6" x14ac:dyDescent="0.2">
      <c r="B167" s="279"/>
      <c r="C167" s="301"/>
      <c r="D167" s="312"/>
      <c r="E167" s="303"/>
      <c r="F167" s="303"/>
    </row>
    <row r="168" spans="2:6" x14ac:dyDescent="0.2">
      <c r="B168" s="279"/>
      <c r="C168" s="301"/>
      <c r="D168" s="312"/>
      <c r="E168" s="303"/>
      <c r="F168" s="303"/>
    </row>
    <row r="169" spans="2:6" x14ac:dyDescent="0.2">
      <c r="B169" s="279"/>
      <c r="C169" s="301"/>
      <c r="D169" s="312"/>
      <c r="E169" s="303"/>
      <c r="F169" s="303"/>
    </row>
    <row r="170" spans="2:6" x14ac:dyDescent="0.2">
      <c r="B170" s="279"/>
      <c r="C170" s="301"/>
      <c r="D170" s="312"/>
      <c r="E170" s="303"/>
      <c r="F170" s="303"/>
    </row>
    <row r="171" spans="2:6" x14ac:dyDescent="0.2">
      <c r="B171" s="279"/>
      <c r="C171" s="301"/>
      <c r="D171" s="312"/>
      <c r="E171" s="303"/>
      <c r="F171" s="303"/>
    </row>
    <row r="172" spans="2:6" x14ac:dyDescent="0.2">
      <c r="B172" s="279"/>
      <c r="C172" s="301"/>
      <c r="D172" s="312"/>
      <c r="E172" s="303"/>
      <c r="F172" s="303"/>
    </row>
    <row r="173" spans="2:6" x14ac:dyDescent="0.2">
      <c r="B173" s="279"/>
      <c r="C173" s="301"/>
      <c r="D173" s="312"/>
      <c r="E173" s="303"/>
      <c r="F173" s="303"/>
    </row>
    <row r="174" spans="2:6" x14ac:dyDescent="0.2">
      <c r="B174" s="279"/>
      <c r="C174" s="301"/>
      <c r="D174" s="312"/>
      <c r="E174" s="303"/>
      <c r="F174" s="303"/>
    </row>
    <row r="175" spans="2:6" x14ac:dyDescent="0.2">
      <c r="B175" s="279"/>
      <c r="C175" s="301"/>
      <c r="D175" s="312"/>
      <c r="E175" s="303"/>
      <c r="F175" s="303"/>
    </row>
    <row r="176" spans="2:6" x14ac:dyDescent="0.2">
      <c r="B176" s="279"/>
      <c r="C176" s="301"/>
      <c r="D176" s="312"/>
      <c r="E176" s="303"/>
      <c r="F176" s="303"/>
    </row>
    <row r="177" spans="2:6" x14ac:dyDescent="0.2">
      <c r="B177" s="279"/>
      <c r="C177" s="301"/>
      <c r="D177" s="312"/>
      <c r="E177" s="303"/>
      <c r="F177" s="303"/>
    </row>
    <row r="178" spans="2:6" x14ac:dyDescent="0.2">
      <c r="B178" s="279"/>
      <c r="C178" s="301"/>
      <c r="D178" s="312"/>
      <c r="E178" s="303"/>
      <c r="F178" s="303"/>
    </row>
    <row r="179" spans="2:6" x14ac:dyDescent="0.2">
      <c r="B179" s="279"/>
      <c r="C179" s="301"/>
      <c r="D179" s="312"/>
      <c r="E179" s="303"/>
      <c r="F179" s="303"/>
    </row>
    <row r="180" spans="2:6" x14ac:dyDescent="0.2">
      <c r="B180" s="279"/>
      <c r="C180" s="301"/>
      <c r="D180" s="312"/>
      <c r="E180" s="303"/>
      <c r="F180" s="303"/>
    </row>
    <row r="181" spans="2:6" x14ac:dyDescent="0.2">
      <c r="B181" s="279"/>
      <c r="C181" s="301"/>
      <c r="D181" s="312"/>
      <c r="E181" s="303"/>
      <c r="F181" s="303"/>
    </row>
    <row r="182" spans="2:6" x14ac:dyDescent="0.2">
      <c r="B182" s="279"/>
      <c r="C182" s="301"/>
      <c r="D182" s="312"/>
      <c r="E182" s="303"/>
      <c r="F182" s="303"/>
    </row>
    <row r="183" spans="2:6" x14ac:dyDescent="0.2">
      <c r="B183" s="279"/>
      <c r="C183" s="301"/>
      <c r="D183" s="312"/>
      <c r="E183" s="303"/>
      <c r="F183" s="303"/>
    </row>
    <row r="184" spans="2:6" x14ac:dyDescent="0.2">
      <c r="B184" s="279"/>
      <c r="C184" s="301"/>
      <c r="D184" s="312"/>
      <c r="E184" s="303"/>
      <c r="F184" s="303"/>
    </row>
    <row r="185" spans="2:6" x14ac:dyDescent="0.2">
      <c r="B185" s="279"/>
      <c r="C185" s="301"/>
      <c r="D185" s="312"/>
      <c r="E185" s="303"/>
      <c r="F185" s="303"/>
    </row>
    <row r="186" spans="2:6" x14ac:dyDescent="0.2">
      <c r="B186" s="279"/>
      <c r="C186" s="301"/>
      <c r="D186" s="312"/>
      <c r="E186" s="303"/>
      <c r="F186" s="303"/>
    </row>
    <row r="187" spans="2:6" x14ac:dyDescent="0.2">
      <c r="B187" s="279"/>
      <c r="C187" s="301"/>
      <c r="D187" s="312"/>
      <c r="E187" s="303"/>
      <c r="F187" s="303"/>
    </row>
    <row r="188" spans="2:6" x14ac:dyDescent="0.2">
      <c r="B188" s="279"/>
      <c r="C188" s="301"/>
      <c r="D188" s="312"/>
      <c r="E188" s="303"/>
      <c r="F188" s="303"/>
    </row>
    <row r="189" spans="2:6" x14ac:dyDescent="0.2">
      <c r="B189" s="279"/>
      <c r="C189" s="301"/>
      <c r="D189" s="312"/>
      <c r="E189" s="303"/>
      <c r="F189" s="303"/>
    </row>
    <row r="190" spans="2:6" x14ac:dyDescent="0.2">
      <c r="B190" s="279"/>
      <c r="C190" s="301"/>
      <c r="D190" s="312"/>
      <c r="E190" s="303"/>
      <c r="F190" s="303"/>
    </row>
    <row r="191" spans="2:6" x14ac:dyDescent="0.2">
      <c r="B191" s="279"/>
      <c r="C191" s="301"/>
      <c r="D191" s="312"/>
      <c r="E191" s="303"/>
      <c r="F191" s="303"/>
    </row>
    <row r="192" spans="2:6" x14ac:dyDescent="0.2">
      <c r="B192" s="279"/>
      <c r="C192" s="301"/>
      <c r="D192" s="312"/>
      <c r="E192" s="303"/>
      <c r="F192" s="303"/>
    </row>
    <row r="193" spans="2:6" x14ac:dyDescent="0.2">
      <c r="B193" s="279"/>
      <c r="C193" s="301"/>
      <c r="D193" s="312"/>
      <c r="E193" s="303"/>
      <c r="F193" s="303"/>
    </row>
    <row r="194" spans="2:6" x14ac:dyDescent="0.2">
      <c r="B194" s="279"/>
      <c r="C194" s="301"/>
      <c r="D194" s="312"/>
      <c r="E194" s="303"/>
      <c r="F194" s="303"/>
    </row>
    <row r="195" spans="2:6" x14ac:dyDescent="0.2">
      <c r="B195" s="279"/>
      <c r="C195" s="301"/>
      <c r="D195" s="312"/>
      <c r="E195" s="303"/>
      <c r="F195" s="303"/>
    </row>
    <row r="196" spans="2:6" x14ac:dyDescent="0.2">
      <c r="B196" s="279"/>
      <c r="C196" s="301"/>
      <c r="D196" s="312"/>
      <c r="E196" s="303"/>
      <c r="F196" s="303"/>
    </row>
    <row r="197" spans="2:6" x14ac:dyDescent="0.2">
      <c r="B197" s="279"/>
      <c r="C197" s="301"/>
      <c r="D197" s="312"/>
      <c r="E197" s="303"/>
      <c r="F197" s="303"/>
    </row>
    <row r="198" spans="2:6" x14ac:dyDescent="0.2">
      <c r="B198" s="279"/>
      <c r="C198" s="301"/>
      <c r="D198" s="312"/>
      <c r="E198" s="303"/>
      <c r="F198" s="303"/>
    </row>
    <row r="199" spans="2:6" x14ac:dyDescent="0.2">
      <c r="B199" s="279"/>
      <c r="C199" s="301"/>
      <c r="D199" s="312"/>
      <c r="E199" s="303"/>
      <c r="F199" s="303"/>
    </row>
    <row r="200" spans="2:6" x14ac:dyDescent="0.2">
      <c r="B200" s="279"/>
      <c r="C200" s="301"/>
      <c r="D200" s="312"/>
      <c r="E200" s="303"/>
      <c r="F200" s="303"/>
    </row>
    <row r="201" spans="2:6" x14ac:dyDescent="0.2">
      <c r="B201" s="279"/>
      <c r="C201" s="301"/>
      <c r="D201" s="312"/>
      <c r="E201" s="303"/>
      <c r="F201" s="303"/>
    </row>
    <row r="202" spans="2:6" x14ac:dyDescent="0.2">
      <c r="B202" s="279"/>
      <c r="C202" s="301"/>
      <c r="D202" s="312"/>
      <c r="E202" s="303"/>
      <c r="F202" s="303"/>
    </row>
    <row r="203" spans="2:6" x14ac:dyDescent="0.2">
      <c r="B203" s="279"/>
      <c r="C203" s="301"/>
      <c r="D203" s="312"/>
      <c r="E203" s="303"/>
      <c r="F203" s="303"/>
    </row>
    <row r="204" spans="2:6" x14ac:dyDescent="0.2">
      <c r="B204" s="279"/>
      <c r="C204" s="301"/>
      <c r="D204" s="312"/>
      <c r="E204" s="303"/>
      <c r="F204" s="303"/>
    </row>
    <row r="205" spans="2:6" x14ac:dyDescent="0.2">
      <c r="B205" s="279"/>
      <c r="C205" s="301"/>
      <c r="D205" s="312"/>
      <c r="E205" s="303"/>
      <c r="F205" s="303"/>
    </row>
    <row r="206" spans="2:6" x14ac:dyDescent="0.2">
      <c r="B206" s="279"/>
      <c r="C206" s="301"/>
      <c r="D206" s="312"/>
      <c r="E206" s="303"/>
      <c r="F206" s="303"/>
    </row>
    <row r="207" spans="2:6" x14ac:dyDescent="0.2">
      <c r="B207" s="279"/>
      <c r="C207" s="301"/>
      <c r="D207" s="312"/>
      <c r="E207" s="303"/>
      <c r="F207" s="303"/>
    </row>
    <row r="208" spans="2:6" x14ac:dyDescent="0.2">
      <c r="B208" s="279"/>
      <c r="C208" s="301"/>
      <c r="D208" s="312"/>
      <c r="E208" s="303"/>
      <c r="F208" s="303"/>
    </row>
    <row r="209" spans="2:6" x14ac:dyDescent="0.2">
      <c r="B209" s="279"/>
      <c r="C209" s="301"/>
      <c r="D209" s="312"/>
      <c r="E209" s="303"/>
      <c r="F209" s="303"/>
    </row>
    <row r="210" spans="2:6" x14ac:dyDescent="0.2">
      <c r="B210" s="279"/>
      <c r="C210" s="301"/>
      <c r="D210" s="312"/>
      <c r="E210" s="303"/>
      <c r="F210" s="303"/>
    </row>
    <row r="211" spans="2:6" x14ac:dyDescent="0.2">
      <c r="B211" s="279"/>
      <c r="C211" s="301"/>
      <c r="D211" s="312"/>
      <c r="E211" s="303"/>
      <c r="F211" s="303"/>
    </row>
    <row r="212" spans="2:6" x14ac:dyDescent="0.2">
      <c r="B212" s="279"/>
      <c r="C212" s="301"/>
      <c r="D212" s="312"/>
      <c r="E212" s="303"/>
      <c r="F212" s="303"/>
    </row>
    <row r="213" spans="2:6" x14ac:dyDescent="0.2">
      <c r="B213" s="279"/>
      <c r="C213" s="301"/>
      <c r="D213" s="312"/>
      <c r="E213" s="303"/>
      <c r="F213" s="303"/>
    </row>
    <row r="214" spans="2:6" x14ac:dyDescent="0.2">
      <c r="B214" s="279"/>
      <c r="C214" s="301"/>
      <c r="D214" s="312"/>
      <c r="E214" s="303"/>
      <c r="F214" s="303"/>
    </row>
    <row r="215" spans="2:6" x14ac:dyDescent="0.2">
      <c r="B215" s="279"/>
      <c r="C215" s="301"/>
      <c r="D215" s="312"/>
      <c r="E215" s="303"/>
      <c r="F215" s="303"/>
    </row>
    <row r="216" spans="2:6" x14ac:dyDescent="0.2">
      <c r="B216" s="279"/>
      <c r="C216" s="301"/>
      <c r="D216" s="312"/>
      <c r="E216" s="303"/>
      <c r="F216" s="303"/>
    </row>
    <row r="217" spans="2:6" x14ac:dyDescent="0.2">
      <c r="B217" s="279"/>
      <c r="C217" s="301"/>
      <c r="D217" s="312"/>
      <c r="E217" s="303"/>
      <c r="F217" s="303"/>
    </row>
    <row r="218" spans="2:6" x14ac:dyDescent="0.2">
      <c r="B218" s="279"/>
      <c r="C218" s="301"/>
      <c r="D218" s="312"/>
      <c r="E218" s="303"/>
      <c r="F218" s="303"/>
    </row>
    <row r="219" spans="2:6" x14ac:dyDescent="0.2">
      <c r="B219" s="279"/>
      <c r="C219" s="301"/>
      <c r="D219" s="312"/>
      <c r="E219" s="303"/>
      <c r="F219" s="303"/>
    </row>
    <row r="220" spans="2:6" x14ac:dyDescent="0.2">
      <c r="B220" s="279"/>
      <c r="C220" s="301"/>
      <c r="D220" s="312"/>
      <c r="E220" s="303"/>
      <c r="F220" s="303"/>
    </row>
    <row r="221" spans="2:6" x14ac:dyDescent="0.2">
      <c r="B221" s="279"/>
      <c r="C221" s="301"/>
      <c r="D221" s="312"/>
      <c r="E221" s="303"/>
      <c r="F221" s="303"/>
    </row>
    <row r="222" spans="2:6" x14ac:dyDescent="0.2">
      <c r="B222" s="306"/>
      <c r="C222" s="301"/>
      <c r="D222" s="312"/>
      <c r="E222" s="303"/>
      <c r="F222" s="303"/>
    </row>
    <row r="223" spans="2:6" x14ac:dyDescent="0.2">
      <c r="B223" s="279"/>
      <c r="C223" s="301"/>
      <c r="D223" s="312"/>
      <c r="E223" s="303"/>
      <c r="F223" s="303"/>
    </row>
    <row r="224" spans="2:6" x14ac:dyDescent="0.2">
      <c r="B224" s="279"/>
      <c r="C224" s="301"/>
      <c r="D224" s="312"/>
      <c r="E224" s="303"/>
      <c r="F224" s="303"/>
    </row>
    <row r="225" spans="2:6" x14ac:dyDescent="0.2">
      <c r="B225" s="279"/>
      <c r="C225" s="301"/>
      <c r="D225" s="312"/>
      <c r="E225" s="303"/>
      <c r="F225" s="303"/>
    </row>
    <row r="226" spans="2:6" x14ac:dyDescent="0.2">
      <c r="B226" s="279"/>
      <c r="C226" s="301"/>
      <c r="D226" s="312"/>
      <c r="E226" s="303"/>
      <c r="F226" s="303"/>
    </row>
    <row r="227" spans="2:6" x14ac:dyDescent="0.2">
      <c r="B227" s="279"/>
      <c r="C227" s="301"/>
      <c r="D227" s="312"/>
      <c r="E227" s="303"/>
      <c r="F227" s="303"/>
    </row>
    <row r="228" spans="2:6" x14ac:dyDescent="0.2">
      <c r="B228" s="279"/>
      <c r="C228" s="301"/>
      <c r="D228" s="312"/>
      <c r="E228" s="303"/>
      <c r="F228" s="303"/>
    </row>
    <row r="229" spans="2:6" x14ac:dyDescent="0.2">
      <c r="B229" s="279"/>
      <c r="C229" s="301"/>
      <c r="D229" s="312"/>
      <c r="E229" s="303"/>
      <c r="F229" s="303"/>
    </row>
    <row r="230" spans="2:6" x14ac:dyDescent="0.2">
      <c r="B230" s="279"/>
      <c r="C230" s="301"/>
      <c r="D230" s="312"/>
      <c r="E230" s="303"/>
      <c r="F230" s="303"/>
    </row>
    <row r="231" spans="2:6" x14ac:dyDescent="0.2">
      <c r="B231" s="279"/>
      <c r="C231" s="301"/>
      <c r="D231" s="312"/>
      <c r="E231" s="303"/>
      <c r="F231" s="303"/>
    </row>
    <row r="232" spans="2:6" x14ac:dyDescent="0.2">
      <c r="B232" s="279"/>
      <c r="C232" s="301"/>
      <c r="D232" s="312"/>
      <c r="E232" s="303"/>
      <c r="F232" s="303"/>
    </row>
    <row r="233" spans="2:6" x14ac:dyDescent="0.2">
      <c r="B233" s="279"/>
      <c r="C233" s="301"/>
      <c r="D233" s="312"/>
      <c r="E233" s="303"/>
      <c r="F233" s="303"/>
    </row>
    <row r="234" spans="2:6" x14ac:dyDescent="0.2">
      <c r="B234" s="279"/>
      <c r="C234" s="301"/>
      <c r="D234" s="312"/>
      <c r="E234" s="303"/>
      <c r="F234" s="303"/>
    </row>
    <row r="235" spans="2:6" x14ac:dyDescent="0.2">
      <c r="B235" s="279"/>
      <c r="C235" s="301"/>
      <c r="D235" s="312"/>
      <c r="E235" s="303"/>
      <c r="F235" s="303"/>
    </row>
    <row r="236" spans="2:6" x14ac:dyDescent="0.2">
      <c r="B236" s="279"/>
      <c r="C236" s="301"/>
      <c r="D236" s="312"/>
      <c r="E236" s="303"/>
      <c r="F236" s="303"/>
    </row>
    <row r="237" spans="2:6" x14ac:dyDescent="0.2">
      <c r="B237" s="279"/>
      <c r="C237" s="301"/>
      <c r="D237" s="312"/>
      <c r="E237" s="303"/>
      <c r="F237" s="303"/>
    </row>
    <row r="238" spans="2:6" x14ac:dyDescent="0.2">
      <c r="B238" s="279"/>
      <c r="C238" s="301"/>
      <c r="D238" s="312"/>
      <c r="E238" s="303"/>
      <c r="F238" s="303"/>
    </row>
    <row r="239" spans="2:6" x14ac:dyDescent="0.2">
      <c r="B239" s="279"/>
      <c r="C239" s="301"/>
      <c r="D239" s="312"/>
      <c r="E239" s="303"/>
      <c r="F239" s="303"/>
    </row>
    <row r="240" spans="2:6" x14ac:dyDescent="0.2">
      <c r="B240" s="279"/>
      <c r="C240" s="301"/>
      <c r="D240" s="312"/>
      <c r="E240" s="303"/>
      <c r="F240" s="303"/>
    </row>
    <row r="241" spans="2:6" x14ac:dyDescent="0.2">
      <c r="B241" s="279"/>
      <c r="C241" s="301"/>
      <c r="D241" s="312"/>
      <c r="E241" s="303"/>
      <c r="F241" s="303"/>
    </row>
    <row r="242" spans="2:6" x14ac:dyDescent="0.2">
      <c r="B242" s="279"/>
      <c r="C242" s="301"/>
      <c r="D242" s="312"/>
      <c r="E242" s="303"/>
      <c r="F242" s="303"/>
    </row>
    <row r="243" spans="2:6" x14ac:dyDescent="0.2">
      <c r="B243" s="279"/>
      <c r="C243" s="301"/>
      <c r="D243" s="312"/>
      <c r="E243" s="303"/>
      <c r="F243" s="303"/>
    </row>
    <row r="244" spans="2:6" x14ac:dyDescent="0.2">
      <c r="B244" s="279"/>
      <c r="C244" s="301"/>
      <c r="D244" s="312"/>
      <c r="E244" s="303"/>
      <c r="F244" s="303"/>
    </row>
    <row r="245" spans="2:6" x14ac:dyDescent="0.2">
      <c r="B245" s="279"/>
      <c r="C245" s="301"/>
      <c r="D245" s="312"/>
      <c r="E245" s="303"/>
      <c r="F245" s="303"/>
    </row>
    <row r="246" spans="2:6" x14ac:dyDescent="0.2">
      <c r="B246" s="279"/>
      <c r="C246" s="301"/>
      <c r="D246" s="312"/>
      <c r="E246" s="303"/>
      <c r="F246" s="303"/>
    </row>
    <row r="247" spans="2:6" x14ac:dyDescent="0.2">
      <c r="B247" s="279"/>
      <c r="C247" s="301"/>
      <c r="D247" s="312"/>
      <c r="E247" s="303"/>
      <c r="F247" s="303"/>
    </row>
    <row r="248" spans="2:6" x14ac:dyDescent="0.2">
      <c r="B248" s="279"/>
      <c r="C248" s="301"/>
      <c r="D248" s="312"/>
      <c r="E248" s="303"/>
      <c r="F248" s="303"/>
    </row>
    <row r="249" spans="2:6" x14ac:dyDescent="0.2">
      <c r="B249" s="279"/>
      <c r="C249" s="301"/>
      <c r="D249" s="312"/>
      <c r="E249" s="303"/>
      <c r="F249" s="303"/>
    </row>
    <row r="250" spans="2:6" x14ac:dyDescent="0.2">
      <c r="B250" s="279"/>
      <c r="C250" s="301"/>
      <c r="D250" s="312"/>
      <c r="E250" s="303"/>
      <c r="F250" s="303"/>
    </row>
    <row r="251" spans="2:6" x14ac:dyDescent="0.2">
      <c r="B251" s="279"/>
      <c r="C251" s="301"/>
      <c r="D251" s="312"/>
      <c r="E251" s="303"/>
      <c r="F251" s="303"/>
    </row>
    <row r="252" spans="2:6" x14ac:dyDescent="0.2">
      <c r="B252" s="279"/>
      <c r="C252" s="301"/>
      <c r="D252" s="312"/>
      <c r="E252" s="303"/>
      <c r="F252" s="303"/>
    </row>
    <row r="253" spans="2:6" x14ac:dyDescent="0.2">
      <c r="B253" s="279"/>
      <c r="C253" s="301"/>
      <c r="D253" s="312"/>
      <c r="E253" s="303"/>
      <c r="F253" s="303"/>
    </row>
    <row r="254" spans="2:6" x14ac:dyDescent="0.2">
      <c r="B254" s="279"/>
      <c r="C254" s="301"/>
      <c r="D254" s="312"/>
      <c r="E254" s="303"/>
      <c r="F254" s="303"/>
    </row>
    <row r="255" spans="2:6" x14ac:dyDescent="0.2">
      <c r="B255" s="279"/>
      <c r="C255" s="301"/>
      <c r="D255" s="312"/>
      <c r="E255" s="303"/>
      <c r="F255" s="303"/>
    </row>
    <row r="256" spans="2:6" x14ac:dyDescent="0.2">
      <c r="B256" s="279"/>
      <c r="C256" s="301"/>
      <c r="D256" s="312"/>
      <c r="E256" s="303"/>
      <c r="F256" s="303"/>
    </row>
    <row r="257" spans="2:6" x14ac:dyDescent="0.2">
      <c r="B257" s="279"/>
      <c r="C257" s="301"/>
      <c r="D257" s="312"/>
      <c r="E257" s="303"/>
      <c r="F257" s="303"/>
    </row>
    <row r="258" spans="2:6" x14ac:dyDescent="0.2">
      <c r="B258" s="279"/>
      <c r="C258" s="301"/>
      <c r="D258" s="312"/>
      <c r="E258" s="303"/>
      <c r="F258" s="303"/>
    </row>
    <row r="259" spans="2:6" x14ac:dyDescent="0.2">
      <c r="B259" s="279"/>
      <c r="C259" s="301"/>
      <c r="D259" s="312"/>
      <c r="E259" s="303"/>
      <c r="F259" s="303"/>
    </row>
    <row r="260" spans="2:6" x14ac:dyDescent="0.2">
      <c r="B260" s="279"/>
      <c r="C260" s="301"/>
      <c r="D260" s="312"/>
      <c r="E260" s="303"/>
      <c r="F260" s="303"/>
    </row>
    <row r="261" spans="2:6" x14ac:dyDescent="0.2">
      <c r="B261" s="279"/>
      <c r="C261" s="301"/>
      <c r="D261" s="312"/>
      <c r="E261" s="303"/>
      <c r="F261" s="303"/>
    </row>
    <row r="262" spans="2:6" x14ac:dyDescent="0.2">
      <c r="B262" s="279"/>
      <c r="C262" s="301"/>
      <c r="D262" s="312"/>
      <c r="E262" s="303"/>
      <c r="F262" s="303"/>
    </row>
    <row r="263" spans="2:6" x14ac:dyDescent="0.2">
      <c r="B263" s="279"/>
      <c r="C263" s="301"/>
      <c r="D263" s="312"/>
      <c r="E263" s="303"/>
      <c r="F263" s="303"/>
    </row>
    <row r="264" spans="2:6" x14ac:dyDescent="0.2">
      <c r="B264" s="279"/>
      <c r="C264" s="301"/>
      <c r="D264" s="312"/>
      <c r="E264" s="303"/>
      <c r="F264" s="303"/>
    </row>
    <row r="265" spans="2:6" x14ac:dyDescent="0.2">
      <c r="B265" s="279"/>
      <c r="C265" s="301"/>
      <c r="D265" s="312"/>
      <c r="E265" s="303"/>
      <c r="F265" s="303"/>
    </row>
    <row r="266" spans="2:6" x14ac:dyDescent="0.2">
      <c r="B266" s="279"/>
      <c r="C266" s="301"/>
      <c r="D266" s="312"/>
      <c r="E266" s="303"/>
      <c r="F266" s="303"/>
    </row>
    <row r="267" spans="2:6" x14ac:dyDescent="0.2">
      <c r="B267" s="279"/>
      <c r="C267" s="301"/>
      <c r="D267" s="312"/>
      <c r="E267" s="303"/>
      <c r="F267" s="303"/>
    </row>
    <row r="268" spans="2:6" x14ac:dyDescent="0.2">
      <c r="B268" s="279"/>
      <c r="C268" s="301"/>
      <c r="D268" s="312"/>
      <c r="E268" s="303"/>
      <c r="F268" s="303"/>
    </row>
    <row r="269" spans="2:6" x14ac:dyDescent="0.2">
      <c r="B269" s="279"/>
      <c r="C269" s="301"/>
      <c r="D269" s="312"/>
      <c r="E269" s="303"/>
      <c r="F269" s="303"/>
    </row>
    <row r="270" spans="2:6" x14ac:dyDescent="0.2">
      <c r="B270" s="279"/>
      <c r="C270" s="301"/>
      <c r="D270" s="312"/>
      <c r="E270" s="303"/>
      <c r="F270" s="303"/>
    </row>
    <row r="271" spans="2:6" x14ac:dyDescent="0.2">
      <c r="B271" s="279"/>
      <c r="C271" s="301"/>
      <c r="D271" s="312"/>
      <c r="E271" s="303"/>
      <c r="F271" s="303"/>
    </row>
    <row r="272" spans="2:6" x14ac:dyDescent="0.2">
      <c r="B272" s="279"/>
      <c r="C272" s="301"/>
      <c r="D272" s="312"/>
      <c r="E272" s="303"/>
      <c r="F272" s="303"/>
    </row>
    <row r="273" spans="2:6" x14ac:dyDescent="0.2">
      <c r="B273" s="279"/>
      <c r="C273" s="301"/>
      <c r="D273" s="312"/>
      <c r="E273" s="303"/>
      <c r="F273" s="303"/>
    </row>
    <row r="274" spans="2:6" x14ac:dyDescent="0.2">
      <c r="B274" s="279"/>
      <c r="C274" s="301"/>
      <c r="D274" s="312"/>
      <c r="E274" s="303"/>
      <c r="F274" s="303"/>
    </row>
    <row r="275" spans="2:6" x14ac:dyDescent="0.2">
      <c r="B275" s="279"/>
      <c r="C275" s="301"/>
      <c r="D275" s="312"/>
      <c r="E275" s="303"/>
      <c r="F275" s="303"/>
    </row>
    <row r="276" spans="2:6" x14ac:dyDescent="0.2">
      <c r="B276" s="279"/>
      <c r="C276" s="301"/>
      <c r="D276" s="312"/>
      <c r="E276" s="303"/>
      <c r="F276" s="303"/>
    </row>
    <row r="277" spans="2:6" x14ac:dyDescent="0.2">
      <c r="B277" s="279"/>
      <c r="C277" s="301"/>
      <c r="D277" s="312"/>
      <c r="E277" s="303"/>
      <c r="F277" s="303"/>
    </row>
    <row r="278" spans="2:6" x14ac:dyDescent="0.2">
      <c r="B278" s="279"/>
      <c r="C278" s="301"/>
      <c r="D278" s="312"/>
      <c r="E278" s="303"/>
      <c r="F278" s="303"/>
    </row>
    <row r="279" spans="2:6" x14ac:dyDescent="0.2">
      <c r="B279" s="279"/>
      <c r="C279" s="301"/>
      <c r="D279" s="312"/>
      <c r="E279" s="303"/>
      <c r="F279" s="303"/>
    </row>
    <row r="280" spans="2:6" x14ac:dyDescent="0.2">
      <c r="B280" s="279"/>
      <c r="C280" s="301"/>
      <c r="D280" s="312"/>
      <c r="E280" s="303"/>
      <c r="F280" s="303"/>
    </row>
    <row r="281" spans="2:6" x14ac:dyDescent="0.2">
      <c r="B281" s="279"/>
      <c r="C281" s="301"/>
      <c r="D281" s="312"/>
      <c r="E281" s="303"/>
      <c r="F281" s="303"/>
    </row>
    <row r="282" spans="2:6" x14ac:dyDescent="0.2">
      <c r="B282" s="279"/>
      <c r="C282" s="301"/>
      <c r="D282" s="312"/>
      <c r="E282" s="303"/>
      <c r="F282" s="303"/>
    </row>
    <row r="283" spans="2:6" x14ac:dyDescent="0.2">
      <c r="B283" s="279"/>
      <c r="C283" s="301"/>
      <c r="D283" s="312"/>
      <c r="E283" s="303"/>
      <c r="F283" s="303"/>
    </row>
    <row r="284" spans="2:6" x14ac:dyDescent="0.2">
      <c r="B284" s="279"/>
      <c r="C284" s="301"/>
      <c r="D284" s="312"/>
      <c r="E284" s="303"/>
      <c r="F284" s="303"/>
    </row>
    <row r="285" spans="2:6" x14ac:dyDescent="0.2">
      <c r="B285" s="279"/>
      <c r="C285" s="301"/>
      <c r="D285" s="312"/>
      <c r="E285" s="303"/>
      <c r="F285" s="303"/>
    </row>
    <row r="286" spans="2:6" x14ac:dyDescent="0.2">
      <c r="B286" s="279"/>
      <c r="C286" s="301"/>
      <c r="D286" s="312"/>
      <c r="E286" s="303"/>
      <c r="F286" s="303"/>
    </row>
    <row r="287" spans="2:6" x14ac:dyDescent="0.2">
      <c r="B287" s="279"/>
      <c r="C287" s="301"/>
      <c r="D287" s="312"/>
      <c r="E287" s="303"/>
      <c r="F287" s="303"/>
    </row>
    <row r="288" spans="2:6" x14ac:dyDescent="0.2">
      <c r="B288" s="279"/>
      <c r="C288" s="301"/>
      <c r="D288" s="312"/>
      <c r="E288" s="303"/>
      <c r="F288" s="303"/>
    </row>
    <row r="289" spans="2:6" x14ac:dyDescent="0.2">
      <c r="B289" s="279"/>
      <c r="C289" s="301"/>
      <c r="D289" s="312"/>
      <c r="E289" s="303"/>
      <c r="F289" s="303"/>
    </row>
    <row r="290" spans="2:6" x14ac:dyDescent="0.2">
      <c r="B290" s="279"/>
      <c r="C290" s="301"/>
      <c r="D290" s="312"/>
      <c r="E290" s="303"/>
      <c r="F290" s="303"/>
    </row>
    <row r="291" spans="2:6" x14ac:dyDescent="0.2">
      <c r="B291" s="279"/>
      <c r="C291" s="301"/>
      <c r="D291" s="312"/>
      <c r="E291" s="303"/>
      <c r="F291" s="303"/>
    </row>
    <row r="292" spans="2:6" x14ac:dyDescent="0.2">
      <c r="B292" s="279"/>
      <c r="C292" s="301"/>
      <c r="D292" s="312"/>
      <c r="E292" s="303"/>
      <c r="F292" s="303"/>
    </row>
    <row r="293" spans="2:6" x14ac:dyDescent="0.2">
      <c r="B293" s="279"/>
      <c r="C293" s="301"/>
      <c r="D293" s="312"/>
      <c r="E293" s="303"/>
      <c r="F293" s="303"/>
    </row>
    <row r="294" spans="2:6" x14ac:dyDescent="0.2">
      <c r="B294" s="279"/>
      <c r="C294" s="301"/>
      <c r="D294" s="312"/>
      <c r="E294" s="303"/>
      <c r="F294" s="303"/>
    </row>
    <row r="295" spans="2:6" x14ac:dyDescent="0.2">
      <c r="B295" s="279"/>
      <c r="C295" s="301"/>
      <c r="D295" s="312"/>
      <c r="E295" s="303"/>
      <c r="F295" s="303"/>
    </row>
    <row r="296" spans="2:6" x14ac:dyDescent="0.2">
      <c r="B296" s="279"/>
      <c r="C296" s="301"/>
      <c r="D296" s="312"/>
      <c r="E296" s="303"/>
      <c r="F296" s="303"/>
    </row>
    <row r="297" spans="2:6" x14ac:dyDescent="0.2">
      <c r="B297" s="279"/>
      <c r="C297" s="301"/>
      <c r="D297" s="312"/>
      <c r="E297" s="303"/>
      <c r="F297" s="303"/>
    </row>
    <row r="298" spans="2:6" x14ac:dyDescent="0.2">
      <c r="B298" s="279"/>
      <c r="C298" s="301"/>
      <c r="D298" s="312"/>
      <c r="E298" s="303"/>
      <c r="F298" s="303"/>
    </row>
    <row r="299" spans="2:6" x14ac:dyDescent="0.2">
      <c r="B299" s="279"/>
      <c r="C299" s="301"/>
      <c r="D299" s="312"/>
      <c r="E299" s="303"/>
      <c r="F299" s="303"/>
    </row>
    <row r="300" spans="2:6" x14ac:dyDescent="0.2">
      <c r="B300" s="279"/>
      <c r="C300" s="301"/>
      <c r="D300" s="312"/>
      <c r="E300" s="303"/>
      <c r="F300" s="303"/>
    </row>
    <row r="301" spans="2:6" x14ac:dyDescent="0.2">
      <c r="B301" s="279"/>
      <c r="C301" s="301"/>
      <c r="D301" s="312"/>
      <c r="E301" s="303"/>
      <c r="F301" s="303"/>
    </row>
    <row r="302" spans="2:6" x14ac:dyDescent="0.2">
      <c r="B302" s="279"/>
      <c r="C302" s="301"/>
      <c r="D302" s="312"/>
      <c r="E302" s="303"/>
      <c r="F302" s="303"/>
    </row>
    <row r="303" spans="2:6" x14ac:dyDescent="0.2">
      <c r="B303" s="279"/>
      <c r="C303" s="301"/>
      <c r="D303" s="312"/>
      <c r="E303" s="303"/>
      <c r="F303" s="303"/>
    </row>
    <row r="304" spans="2:6" x14ac:dyDescent="0.2">
      <c r="B304" s="279"/>
      <c r="C304" s="301"/>
      <c r="D304" s="312"/>
      <c r="E304" s="303"/>
      <c r="F304" s="303"/>
    </row>
    <row r="305" spans="2:6" x14ac:dyDescent="0.2">
      <c r="B305" s="279"/>
      <c r="C305" s="301"/>
      <c r="D305" s="312"/>
      <c r="E305" s="303"/>
      <c r="F305" s="303"/>
    </row>
    <row r="306" spans="2:6" x14ac:dyDescent="0.2">
      <c r="B306" s="279"/>
      <c r="C306" s="301"/>
      <c r="D306" s="312"/>
      <c r="E306" s="303"/>
      <c r="F306" s="303"/>
    </row>
    <row r="307" spans="2:6" x14ac:dyDescent="0.2">
      <c r="B307" s="279"/>
      <c r="C307" s="301"/>
      <c r="D307" s="312"/>
      <c r="E307" s="303"/>
      <c r="F307" s="303"/>
    </row>
    <row r="308" spans="2:6" x14ac:dyDescent="0.2">
      <c r="B308" s="279"/>
      <c r="C308" s="301"/>
      <c r="D308" s="312"/>
      <c r="E308" s="303"/>
      <c r="F308" s="303"/>
    </row>
    <row r="309" spans="2:6" x14ac:dyDescent="0.2">
      <c r="B309" s="279"/>
      <c r="C309" s="301"/>
      <c r="D309" s="312"/>
      <c r="E309" s="303"/>
      <c r="F309" s="303"/>
    </row>
    <row r="310" spans="2:6" x14ac:dyDescent="0.2">
      <c r="B310" s="279"/>
      <c r="C310" s="301"/>
      <c r="D310" s="312"/>
      <c r="E310" s="303"/>
      <c r="F310" s="303"/>
    </row>
    <row r="311" spans="2:6" x14ac:dyDescent="0.2">
      <c r="B311" s="279"/>
      <c r="C311" s="301"/>
      <c r="D311" s="312"/>
      <c r="E311" s="303"/>
      <c r="F311" s="303"/>
    </row>
    <row r="312" spans="2:6" x14ac:dyDescent="0.2">
      <c r="B312" s="279"/>
      <c r="C312" s="301"/>
      <c r="D312" s="312"/>
      <c r="E312" s="303"/>
      <c r="F312" s="303"/>
    </row>
    <row r="313" spans="2:6" x14ac:dyDescent="0.2">
      <c r="B313" s="279"/>
      <c r="C313" s="301"/>
      <c r="D313" s="312"/>
      <c r="E313" s="303"/>
      <c r="F313" s="303"/>
    </row>
    <row r="314" spans="2:6" x14ac:dyDescent="0.2">
      <c r="B314" s="279"/>
      <c r="C314" s="301"/>
      <c r="D314" s="312"/>
      <c r="E314" s="303"/>
      <c r="F314" s="303"/>
    </row>
    <row r="315" spans="2:6" x14ac:dyDescent="0.2">
      <c r="B315" s="279"/>
      <c r="C315" s="301"/>
      <c r="D315" s="312"/>
      <c r="E315" s="303"/>
      <c r="F315" s="303"/>
    </row>
    <row r="316" spans="2:6" x14ac:dyDescent="0.2">
      <c r="B316" s="279"/>
      <c r="C316" s="301"/>
      <c r="D316" s="312"/>
      <c r="E316" s="303"/>
      <c r="F316" s="303"/>
    </row>
    <row r="317" spans="2:6" x14ac:dyDescent="0.2">
      <c r="B317" s="279"/>
      <c r="C317" s="301"/>
      <c r="D317" s="312"/>
      <c r="E317" s="303"/>
      <c r="F317" s="303"/>
    </row>
    <row r="318" spans="2:6" x14ac:dyDescent="0.2">
      <c r="B318" s="279"/>
      <c r="C318" s="301"/>
      <c r="D318" s="312"/>
      <c r="E318" s="303"/>
      <c r="F318" s="303"/>
    </row>
    <row r="319" spans="2:6" x14ac:dyDescent="0.2">
      <c r="B319" s="279"/>
      <c r="C319" s="301"/>
      <c r="D319" s="312"/>
      <c r="E319" s="303"/>
      <c r="F319" s="303"/>
    </row>
    <row r="320" spans="2:6" x14ac:dyDescent="0.2">
      <c r="B320" s="279"/>
      <c r="C320" s="301"/>
      <c r="D320" s="312"/>
      <c r="E320" s="303"/>
      <c r="F320" s="303"/>
    </row>
    <row r="321" spans="2:8" x14ac:dyDescent="0.2">
      <c r="B321" s="279"/>
      <c r="C321" s="301"/>
      <c r="D321" s="312"/>
      <c r="E321" s="303"/>
      <c r="F321" s="303"/>
    </row>
    <row r="322" spans="2:8" x14ac:dyDescent="0.2">
      <c r="B322" s="279"/>
      <c r="C322" s="301"/>
      <c r="D322" s="312"/>
      <c r="E322" s="303"/>
      <c r="F322" s="303"/>
      <c r="G322" s="283"/>
      <c r="H322" s="283"/>
    </row>
    <row r="323" spans="2:8" x14ac:dyDescent="0.2">
      <c r="B323" s="279"/>
      <c r="C323" s="301"/>
      <c r="D323" s="312"/>
      <c r="E323" s="303"/>
      <c r="F323" s="303"/>
    </row>
    <row r="324" spans="2:8" x14ac:dyDescent="0.2">
      <c r="B324" s="279"/>
      <c r="C324" s="301"/>
      <c r="D324" s="312"/>
      <c r="E324" s="303"/>
      <c r="F324" s="303"/>
    </row>
    <row r="325" spans="2:8" x14ac:dyDescent="0.2">
      <c r="B325" s="279"/>
      <c r="C325" s="301"/>
      <c r="D325" s="312"/>
      <c r="E325" s="303"/>
      <c r="F325" s="303"/>
    </row>
    <row r="326" spans="2:8" x14ac:dyDescent="0.2">
      <c r="B326" s="279"/>
      <c r="C326" s="301"/>
      <c r="D326" s="312"/>
      <c r="E326" s="303"/>
      <c r="F326" s="303"/>
    </row>
    <row r="327" spans="2:8" x14ac:dyDescent="0.2">
      <c r="B327" s="279"/>
      <c r="C327" s="301"/>
      <c r="D327" s="312"/>
      <c r="E327" s="303"/>
      <c r="F327" s="303"/>
    </row>
    <row r="328" spans="2:8" x14ac:dyDescent="0.2">
      <c r="B328" s="279"/>
      <c r="C328" s="301"/>
      <c r="D328" s="312"/>
      <c r="E328" s="303"/>
      <c r="F328" s="303"/>
    </row>
    <row r="329" spans="2:8" x14ac:dyDescent="0.2">
      <c r="B329" s="279"/>
      <c r="C329" s="301"/>
      <c r="D329" s="312"/>
      <c r="E329" s="303"/>
      <c r="F329" s="303"/>
    </row>
    <row r="330" spans="2:8" x14ac:dyDescent="0.2">
      <c r="B330" s="279"/>
      <c r="C330" s="301"/>
      <c r="D330" s="312"/>
      <c r="E330" s="303"/>
      <c r="F330" s="303"/>
    </row>
    <row r="331" spans="2:8" x14ac:dyDescent="0.2">
      <c r="B331" s="279"/>
      <c r="C331" s="301"/>
      <c r="D331" s="312"/>
      <c r="E331" s="303"/>
      <c r="F331" s="303"/>
    </row>
    <row r="332" spans="2:8" x14ac:dyDescent="0.2">
      <c r="B332" s="279"/>
      <c r="C332" s="301"/>
      <c r="D332" s="312"/>
      <c r="E332" s="303"/>
      <c r="F332" s="303"/>
    </row>
    <row r="333" spans="2:8" x14ac:dyDescent="0.2">
      <c r="B333" s="279"/>
      <c r="C333" s="301"/>
      <c r="D333" s="312"/>
      <c r="E333" s="303"/>
      <c r="F333" s="303"/>
    </row>
    <row r="334" spans="2:8" x14ac:dyDescent="0.2">
      <c r="B334" s="279"/>
      <c r="C334" s="301"/>
      <c r="D334" s="312"/>
      <c r="E334" s="303"/>
      <c r="F334" s="303"/>
    </row>
    <row r="335" spans="2:8" x14ac:dyDescent="0.2">
      <c r="B335" s="279"/>
      <c r="C335" s="301"/>
      <c r="D335" s="312"/>
      <c r="E335" s="303"/>
      <c r="F335" s="303"/>
    </row>
    <row r="336" spans="2:8" x14ac:dyDescent="0.2">
      <c r="B336" s="279"/>
      <c r="C336" s="301"/>
      <c r="D336" s="312"/>
      <c r="E336" s="303"/>
      <c r="F336" s="303"/>
    </row>
    <row r="337" spans="2:6" x14ac:dyDescent="0.2">
      <c r="B337" s="279"/>
      <c r="C337" s="301"/>
      <c r="D337" s="312"/>
      <c r="E337" s="303"/>
      <c r="F337" s="303"/>
    </row>
    <row r="338" spans="2:6" x14ac:dyDescent="0.2">
      <c r="B338" s="279"/>
      <c r="C338" s="301"/>
      <c r="D338" s="312"/>
      <c r="E338" s="303"/>
      <c r="F338" s="303"/>
    </row>
    <row r="339" spans="2:6" x14ac:dyDescent="0.2">
      <c r="B339" s="279"/>
      <c r="C339" s="301"/>
      <c r="D339" s="312"/>
      <c r="E339" s="303"/>
      <c r="F339" s="303"/>
    </row>
    <row r="340" spans="2:6" x14ac:dyDescent="0.2">
      <c r="B340" s="279"/>
      <c r="C340" s="301"/>
      <c r="D340" s="312"/>
      <c r="E340" s="303"/>
      <c r="F340" s="303"/>
    </row>
    <row r="341" spans="2:6" x14ac:dyDescent="0.2">
      <c r="B341" s="279"/>
      <c r="C341" s="301"/>
      <c r="D341" s="312"/>
      <c r="E341" s="303"/>
      <c r="F341" s="303"/>
    </row>
    <row r="342" spans="2:6" x14ac:dyDescent="0.2">
      <c r="B342" s="279"/>
      <c r="C342" s="301"/>
      <c r="D342" s="312"/>
      <c r="E342" s="303"/>
      <c r="F342" s="303"/>
    </row>
    <row r="343" spans="2:6" x14ac:dyDescent="0.2">
      <c r="B343" s="279"/>
      <c r="C343" s="301"/>
      <c r="D343" s="312"/>
      <c r="E343" s="303"/>
      <c r="F343" s="303"/>
    </row>
    <row r="344" spans="2:6" x14ac:dyDescent="0.2">
      <c r="B344" s="279"/>
      <c r="C344" s="301"/>
      <c r="D344" s="312"/>
      <c r="E344" s="303"/>
      <c r="F344" s="303"/>
    </row>
    <row r="345" spans="2:6" x14ac:dyDescent="0.2">
      <c r="B345" s="305"/>
      <c r="C345" s="276"/>
      <c r="D345" s="312"/>
      <c r="E345" s="303"/>
      <c r="F345" s="303"/>
    </row>
    <row r="346" spans="2:6" x14ac:dyDescent="0.2">
      <c r="B346" s="300"/>
      <c r="C346" s="276"/>
      <c r="D346" s="312"/>
      <c r="E346" s="303"/>
      <c r="F346" s="303"/>
    </row>
    <row r="347" spans="2:6" x14ac:dyDescent="0.2">
      <c r="B347" s="279"/>
      <c r="C347" s="276"/>
      <c r="D347" s="312"/>
      <c r="E347" s="303"/>
      <c r="F347" s="303"/>
    </row>
    <row r="348" spans="2:6" x14ac:dyDescent="0.2">
      <c r="B348" s="279"/>
      <c r="C348" s="276"/>
      <c r="D348" s="312"/>
      <c r="E348" s="303"/>
      <c r="F348" s="303"/>
    </row>
    <row r="349" spans="2:6" x14ac:dyDescent="0.2">
      <c r="B349" s="279"/>
      <c r="C349" s="276"/>
      <c r="D349" s="312"/>
      <c r="E349" s="303"/>
      <c r="F349" s="303"/>
    </row>
    <row r="350" spans="2:6" x14ac:dyDescent="0.2">
      <c r="B350" s="279"/>
      <c r="C350" s="276"/>
      <c r="D350" s="312"/>
      <c r="E350" s="303"/>
      <c r="F350" s="303"/>
    </row>
    <row r="351" spans="2:6" x14ac:dyDescent="0.2">
      <c r="B351" s="279"/>
      <c r="C351" s="276"/>
      <c r="D351" s="312"/>
      <c r="E351" s="303"/>
      <c r="F351" s="303"/>
    </row>
    <row r="352" spans="2:6" x14ac:dyDescent="0.2">
      <c r="B352" s="279"/>
      <c r="C352" s="276"/>
      <c r="D352" s="312"/>
      <c r="E352" s="303"/>
      <c r="F352" s="303"/>
    </row>
    <row r="353" spans="2:8" x14ac:dyDescent="0.2">
      <c r="B353" s="279"/>
      <c r="C353" s="276"/>
      <c r="D353" s="312"/>
      <c r="E353" s="303"/>
      <c r="F353" s="303"/>
    </row>
    <row r="354" spans="2:8" x14ac:dyDescent="0.2">
      <c r="B354" s="279"/>
      <c r="C354" s="276"/>
      <c r="D354" s="312"/>
      <c r="E354" s="303"/>
      <c r="F354" s="303"/>
    </row>
    <row r="355" spans="2:8" x14ac:dyDescent="0.2">
      <c r="B355" s="279"/>
      <c r="C355" s="276"/>
      <c r="D355" s="312"/>
      <c r="E355" s="303"/>
      <c r="F355" s="303"/>
    </row>
    <row r="356" spans="2:8" x14ac:dyDescent="0.2">
      <c r="B356" s="279"/>
      <c r="C356" s="276"/>
      <c r="D356" s="312"/>
      <c r="E356" s="303"/>
      <c r="F356" s="303"/>
    </row>
    <row r="357" spans="2:8" x14ac:dyDescent="0.2">
      <c r="B357" s="279"/>
      <c r="C357" s="276"/>
      <c r="D357" s="312"/>
      <c r="E357" s="303"/>
      <c r="F357" s="303"/>
    </row>
    <row r="358" spans="2:8" x14ac:dyDescent="0.2">
      <c r="B358" s="279"/>
      <c r="C358" s="276"/>
      <c r="D358" s="312"/>
      <c r="E358" s="303"/>
      <c r="F358" s="303"/>
    </row>
    <row r="359" spans="2:8" x14ac:dyDescent="0.2">
      <c r="B359" s="279"/>
      <c r="C359" s="276"/>
      <c r="D359" s="312"/>
      <c r="E359" s="303"/>
      <c r="F359" s="324"/>
      <c r="G359" s="309"/>
      <c r="H359" s="309"/>
    </row>
    <row r="360" spans="2:8" x14ac:dyDescent="0.2">
      <c r="B360" s="279"/>
      <c r="C360" s="276"/>
      <c r="D360" s="312"/>
      <c r="E360" s="303"/>
      <c r="F360" s="324"/>
    </row>
    <row r="361" spans="2:8" x14ac:dyDescent="0.2">
      <c r="B361" s="279"/>
      <c r="C361" s="276"/>
      <c r="D361" s="312"/>
      <c r="E361" s="303"/>
      <c r="F361" s="324"/>
    </row>
    <row r="362" spans="2:8" x14ac:dyDescent="0.2">
      <c r="B362" s="279"/>
      <c r="C362" s="276"/>
      <c r="D362" s="312"/>
      <c r="E362" s="303"/>
      <c r="F362" s="324"/>
    </row>
    <row r="363" spans="2:8" x14ac:dyDescent="0.2">
      <c r="B363" s="279"/>
      <c r="C363" s="276"/>
      <c r="D363" s="312"/>
      <c r="E363" s="303"/>
      <c r="F363" s="324"/>
    </row>
    <row r="364" spans="2:8" x14ac:dyDescent="0.2">
      <c r="B364" s="279"/>
      <c r="C364" s="276"/>
      <c r="D364" s="312"/>
      <c r="E364" s="303"/>
      <c r="F364" s="324"/>
    </row>
    <row r="365" spans="2:8" x14ac:dyDescent="0.2">
      <c r="B365" s="279"/>
      <c r="C365" s="276"/>
      <c r="D365" s="312"/>
      <c r="E365" s="303"/>
      <c r="F365" s="324"/>
    </row>
    <row r="366" spans="2:8" x14ac:dyDescent="0.2">
      <c r="B366" s="279"/>
      <c r="C366" s="276"/>
      <c r="D366" s="312"/>
      <c r="E366" s="303"/>
      <c r="F366" s="324"/>
    </row>
    <row r="367" spans="2:8" x14ac:dyDescent="0.2">
      <c r="B367" s="279"/>
      <c r="C367" s="276"/>
      <c r="D367" s="312"/>
      <c r="E367" s="303"/>
      <c r="F367" s="324"/>
    </row>
    <row r="368" spans="2:8" x14ac:dyDescent="0.2">
      <c r="B368" s="279"/>
      <c r="C368" s="276"/>
      <c r="D368" s="312"/>
      <c r="E368" s="303"/>
      <c r="F368" s="324"/>
    </row>
    <row r="369" spans="2:8" x14ac:dyDescent="0.2">
      <c r="B369" s="279"/>
      <c r="C369" s="276"/>
      <c r="D369" s="312"/>
      <c r="E369" s="303"/>
      <c r="F369" s="324"/>
    </row>
    <row r="370" spans="2:8" x14ac:dyDescent="0.2">
      <c r="B370" s="279"/>
      <c r="C370" s="276"/>
      <c r="D370" s="312"/>
      <c r="E370" s="303"/>
      <c r="F370" s="324"/>
    </row>
    <row r="371" spans="2:8" x14ac:dyDescent="0.2">
      <c r="B371" s="279"/>
      <c r="C371" s="276"/>
      <c r="D371" s="312"/>
      <c r="E371" s="303"/>
      <c r="F371" s="324"/>
    </row>
    <row r="372" spans="2:8" x14ac:dyDescent="0.2">
      <c r="B372" s="279"/>
      <c r="C372" s="276"/>
      <c r="D372" s="312"/>
      <c r="E372" s="303"/>
      <c r="F372" s="324"/>
    </row>
    <row r="373" spans="2:8" x14ac:dyDescent="0.2">
      <c r="B373" s="279"/>
      <c r="C373" s="276"/>
      <c r="D373" s="312"/>
      <c r="E373" s="303"/>
      <c r="F373" s="303"/>
    </row>
    <row r="374" spans="2:8" x14ac:dyDescent="0.2">
      <c r="B374" s="279"/>
      <c r="C374" s="276"/>
      <c r="D374" s="312"/>
      <c r="E374" s="303"/>
      <c r="F374" s="303"/>
    </row>
    <row r="375" spans="2:8" x14ac:dyDescent="0.2">
      <c r="B375" s="279"/>
      <c r="C375" s="276"/>
      <c r="D375" s="312"/>
      <c r="E375" s="303"/>
      <c r="F375" s="303"/>
    </row>
    <row r="376" spans="2:8" x14ac:dyDescent="0.2">
      <c r="B376" s="279"/>
      <c r="C376" s="276"/>
      <c r="D376" s="312"/>
      <c r="E376" s="303"/>
      <c r="F376" s="303"/>
    </row>
    <row r="377" spans="2:8" x14ac:dyDescent="0.2">
      <c r="B377" s="279"/>
      <c r="C377" s="276"/>
      <c r="D377" s="312"/>
      <c r="E377" s="303"/>
      <c r="F377" s="324"/>
    </row>
    <row r="378" spans="2:8" x14ac:dyDescent="0.2">
      <c r="B378" s="279"/>
      <c r="C378" s="276"/>
      <c r="D378" s="312"/>
      <c r="E378" s="324"/>
      <c r="F378" s="324"/>
      <c r="G378" s="286"/>
      <c r="H378" s="286"/>
    </row>
    <row r="379" spans="2:8" x14ac:dyDescent="0.2">
      <c r="B379" s="279"/>
      <c r="C379" s="276"/>
      <c r="D379" s="312"/>
      <c r="E379" s="324"/>
      <c r="F379" s="324"/>
      <c r="G379" s="286"/>
      <c r="H379" s="286"/>
    </row>
    <row r="380" spans="2:8" x14ac:dyDescent="0.2">
      <c r="B380" s="279"/>
      <c r="C380" s="276"/>
      <c r="D380" s="312"/>
      <c r="E380" s="324"/>
      <c r="F380" s="324"/>
      <c r="G380" s="286"/>
      <c r="H380" s="286"/>
    </row>
    <row r="381" spans="2:8" x14ac:dyDescent="0.2">
      <c r="B381" s="279"/>
      <c r="C381" s="276"/>
      <c r="D381" s="312"/>
      <c r="E381" s="324"/>
      <c r="F381" s="324"/>
      <c r="G381" s="286"/>
      <c r="H381" s="286"/>
    </row>
    <row r="382" spans="2:8" x14ac:dyDescent="0.2">
      <c r="B382" s="279"/>
      <c r="C382" s="276"/>
      <c r="D382" s="312"/>
    </row>
    <row r="383" spans="2:8" x14ac:dyDescent="0.2">
      <c r="B383" s="279"/>
      <c r="C383" s="276"/>
      <c r="D383" s="312"/>
    </row>
    <row r="384" spans="2:8" x14ac:dyDescent="0.2">
      <c r="B384" s="279"/>
      <c r="C384" s="276"/>
      <c r="D384" s="312"/>
    </row>
    <row r="385" spans="2:4" x14ac:dyDescent="0.2">
      <c r="B385" s="279"/>
      <c r="C385" s="276"/>
      <c r="D385" s="312"/>
    </row>
    <row r="386" spans="2:4" x14ac:dyDescent="0.2">
      <c r="B386" s="279"/>
      <c r="C386" s="276"/>
      <c r="D386" s="312"/>
    </row>
    <row r="387" spans="2:4" x14ac:dyDescent="0.2">
      <c r="B387" s="279"/>
      <c r="C387" s="276"/>
      <c r="D387" s="312"/>
    </row>
    <row r="388" spans="2:4" x14ac:dyDescent="0.2">
      <c r="B388" s="279"/>
      <c r="C388" s="276"/>
      <c r="D388" s="312"/>
    </row>
    <row r="389" spans="2:4" x14ac:dyDescent="0.2">
      <c r="B389" s="279"/>
      <c r="C389" s="276"/>
      <c r="D389" s="312"/>
    </row>
    <row r="390" spans="2:4" x14ac:dyDescent="0.2">
      <c r="B390" s="279"/>
      <c r="C390" s="276"/>
      <c r="D390" s="312"/>
    </row>
    <row r="391" spans="2:4" x14ac:dyDescent="0.2">
      <c r="B391" s="279"/>
      <c r="C391" s="276"/>
      <c r="D391" s="312"/>
    </row>
    <row r="392" spans="2:4" x14ac:dyDescent="0.2">
      <c r="B392" s="279"/>
      <c r="C392" s="276"/>
      <c r="D392" s="312"/>
    </row>
    <row r="393" spans="2:4" x14ac:dyDescent="0.2">
      <c r="B393" s="279"/>
      <c r="C393" s="276"/>
      <c r="D393" s="312"/>
    </row>
    <row r="394" spans="2:4" x14ac:dyDescent="0.2">
      <c r="B394" s="279"/>
      <c r="C394" s="276"/>
      <c r="D394" s="312"/>
    </row>
    <row r="395" spans="2:4" x14ac:dyDescent="0.2">
      <c r="B395" s="279"/>
      <c r="C395" s="276"/>
      <c r="D395" s="312"/>
    </row>
    <row r="396" spans="2:4" x14ac:dyDescent="0.2">
      <c r="B396" s="279"/>
      <c r="C396" s="276"/>
      <c r="D396" s="312"/>
    </row>
    <row r="397" spans="2:4" x14ac:dyDescent="0.2">
      <c r="B397" s="279"/>
      <c r="C397" s="276"/>
      <c r="D397" s="312"/>
    </row>
    <row r="398" spans="2:4" x14ac:dyDescent="0.2">
      <c r="B398" s="279"/>
      <c r="C398" s="276"/>
      <c r="D398" s="312"/>
    </row>
    <row r="399" spans="2:4" x14ac:dyDescent="0.2">
      <c r="B399" s="300"/>
      <c r="C399" s="276"/>
      <c r="D399" s="312"/>
    </row>
    <row r="400" spans="2:4" x14ac:dyDescent="0.2">
      <c r="B400" s="268"/>
      <c r="C400" s="276"/>
      <c r="D400" s="312"/>
    </row>
    <row r="401" spans="2:4" x14ac:dyDescent="0.2">
      <c r="B401" s="268"/>
      <c r="C401" s="276"/>
      <c r="D401" s="312"/>
    </row>
    <row r="402" spans="2:4" x14ac:dyDescent="0.2">
      <c r="B402" s="268"/>
      <c r="C402" s="276"/>
      <c r="D402" s="312"/>
    </row>
    <row r="403" spans="2:4" x14ac:dyDescent="0.2">
      <c r="B403" s="268"/>
      <c r="C403" s="276"/>
      <c r="D403" s="312"/>
    </row>
    <row r="404" spans="2:4" x14ac:dyDescent="0.2">
      <c r="B404" s="268"/>
      <c r="C404" s="276"/>
      <c r="D404" s="312"/>
    </row>
    <row r="405" spans="2:4" x14ac:dyDescent="0.2">
      <c r="B405" s="268"/>
      <c r="C405" s="276"/>
      <c r="D405" s="312"/>
    </row>
    <row r="406" spans="2:4" x14ac:dyDescent="0.2">
      <c r="B406" s="268"/>
      <c r="C406" s="276"/>
      <c r="D406" s="312"/>
    </row>
    <row r="407" spans="2:4" x14ac:dyDescent="0.2">
      <c r="B407" s="268"/>
      <c r="C407" s="276"/>
      <c r="D407" s="312"/>
    </row>
    <row r="408" spans="2:4" x14ac:dyDescent="0.2">
      <c r="B408" s="268"/>
      <c r="C408" s="276"/>
      <c r="D408" s="312"/>
    </row>
    <row r="409" spans="2:4" x14ac:dyDescent="0.2">
      <c r="B409" s="268"/>
      <c r="C409" s="276"/>
      <c r="D409" s="312"/>
    </row>
    <row r="410" spans="2:4" x14ac:dyDescent="0.2">
      <c r="B410" s="268"/>
      <c r="C410" s="276"/>
      <c r="D410" s="312"/>
    </row>
    <row r="411" spans="2:4" x14ac:dyDescent="0.2">
      <c r="B411" s="268"/>
      <c r="C411" s="276"/>
      <c r="D411" s="312"/>
    </row>
    <row r="412" spans="2:4" x14ac:dyDescent="0.2">
      <c r="B412" s="268"/>
      <c r="C412" s="276"/>
      <c r="D412" s="312"/>
    </row>
    <row r="413" spans="2:4" x14ac:dyDescent="0.2">
      <c r="B413" s="268"/>
      <c r="C413" s="276"/>
      <c r="D413" s="312"/>
    </row>
    <row r="414" spans="2:4" x14ac:dyDescent="0.2">
      <c r="B414" s="268"/>
      <c r="C414" s="276"/>
      <c r="D414" s="312"/>
    </row>
    <row r="415" spans="2:4" x14ac:dyDescent="0.2">
      <c r="B415" s="268"/>
      <c r="C415" s="276"/>
      <c r="D415" s="312"/>
    </row>
    <row r="416" spans="2:4" x14ac:dyDescent="0.2">
      <c r="B416" s="268"/>
      <c r="C416" s="276"/>
      <c r="D416" s="312"/>
    </row>
    <row r="417" spans="2:8" x14ac:dyDescent="0.2">
      <c r="B417" s="268"/>
      <c r="C417" s="276"/>
      <c r="D417" s="312"/>
    </row>
    <row r="418" spans="2:8" x14ac:dyDescent="0.2">
      <c r="B418" s="268"/>
      <c r="C418" s="276"/>
      <c r="D418" s="312"/>
    </row>
    <row r="419" spans="2:8" x14ac:dyDescent="0.2">
      <c r="B419" s="268"/>
      <c r="C419" s="276"/>
      <c r="D419" s="312"/>
    </row>
    <row r="420" spans="2:8" x14ac:dyDescent="0.2">
      <c r="B420" s="268"/>
      <c r="C420" s="276"/>
      <c r="D420" s="312"/>
    </row>
    <row r="421" spans="2:8" x14ac:dyDescent="0.2">
      <c r="B421" s="268"/>
      <c r="C421" s="276"/>
      <c r="D421" s="312"/>
    </row>
    <row r="422" spans="2:8" x14ac:dyDescent="0.2">
      <c r="B422" s="268"/>
      <c r="C422" s="276"/>
      <c r="D422" s="312"/>
    </row>
    <row r="423" spans="2:8" x14ac:dyDescent="0.2">
      <c r="B423" s="268"/>
      <c r="C423" s="276"/>
      <c r="D423" s="312"/>
    </row>
    <row r="424" spans="2:8" x14ac:dyDescent="0.2">
      <c r="B424" s="268"/>
      <c r="C424" s="276"/>
      <c r="D424" s="312"/>
    </row>
    <row r="425" spans="2:8" s="308" customFormat="1" x14ac:dyDescent="0.2">
      <c r="B425" s="307"/>
      <c r="E425" s="313"/>
      <c r="F425" s="313"/>
      <c r="G425" s="254"/>
      <c r="H425" s="254"/>
    </row>
    <row r="426" spans="2:8" s="308" customFormat="1" x14ac:dyDescent="0.2">
      <c r="B426" s="307"/>
      <c r="E426" s="313"/>
      <c r="F426" s="313"/>
      <c r="G426" s="254"/>
      <c r="H426" s="254"/>
    </row>
    <row r="427" spans="2:8" s="308" customFormat="1" x14ac:dyDescent="0.2">
      <c r="B427" s="307"/>
      <c r="E427" s="313"/>
      <c r="F427" s="313"/>
      <c r="G427" s="254"/>
      <c r="H427" s="254"/>
    </row>
    <row r="428" spans="2:8" s="308" customFormat="1" x14ac:dyDescent="0.2">
      <c r="B428" s="307"/>
      <c r="E428" s="313"/>
      <c r="F428" s="313"/>
      <c r="G428" s="254"/>
      <c r="H428" s="254"/>
    </row>
    <row r="429" spans="2:8" s="308" customFormat="1" x14ac:dyDescent="0.2">
      <c r="B429" s="307"/>
      <c r="E429" s="313"/>
      <c r="F429" s="313"/>
      <c r="G429" s="254"/>
      <c r="H429" s="254"/>
    </row>
    <row r="430" spans="2:8" s="308" customFormat="1" x14ac:dyDescent="0.2">
      <c r="B430" s="307"/>
      <c r="E430" s="313"/>
      <c r="F430" s="313"/>
      <c r="G430" s="254"/>
      <c r="H430" s="254"/>
    </row>
    <row r="431" spans="2:8" s="308" customFormat="1" x14ac:dyDescent="0.2">
      <c r="B431" s="307"/>
      <c r="E431" s="313"/>
      <c r="F431" s="313"/>
      <c r="G431" s="254"/>
      <c r="H431" s="254"/>
    </row>
    <row r="432" spans="2:8" s="308" customFormat="1" x14ac:dyDescent="0.2">
      <c r="B432" s="307"/>
      <c r="E432" s="313"/>
      <c r="F432" s="313"/>
      <c r="G432" s="254"/>
      <c r="H432" s="254"/>
    </row>
    <row r="433" spans="2:8" s="308" customFormat="1" x14ac:dyDescent="0.2">
      <c r="B433" s="307"/>
      <c r="E433" s="313"/>
      <c r="F433" s="313"/>
      <c r="G433" s="254"/>
      <c r="H433" s="254"/>
    </row>
    <row r="434" spans="2:8" s="308" customFormat="1" x14ac:dyDescent="0.2">
      <c r="B434" s="307"/>
      <c r="E434" s="313"/>
      <c r="F434" s="313"/>
      <c r="G434" s="254"/>
      <c r="H434" s="254"/>
    </row>
    <row r="435" spans="2:8" s="308" customFormat="1" x14ac:dyDescent="0.2">
      <c r="B435" s="307"/>
      <c r="E435" s="313"/>
      <c r="F435" s="313"/>
      <c r="G435" s="254"/>
      <c r="H435" s="254"/>
    </row>
    <row r="436" spans="2:8" s="308" customFormat="1" x14ac:dyDescent="0.2">
      <c r="B436" s="307"/>
      <c r="E436" s="313"/>
      <c r="F436" s="313"/>
      <c r="G436" s="254"/>
      <c r="H436" s="254"/>
    </row>
    <row r="437" spans="2:8" x14ac:dyDescent="0.2">
      <c r="B437" s="268"/>
      <c r="C437" s="276"/>
      <c r="D437" s="312"/>
    </row>
    <row r="438" spans="2:8" x14ac:dyDescent="0.2">
      <c r="B438" s="268"/>
      <c r="C438" s="276"/>
      <c r="D438" s="312"/>
    </row>
    <row r="439" spans="2:8" x14ac:dyDescent="0.2">
      <c r="B439" s="268"/>
      <c r="C439" s="276"/>
      <c r="D439" s="312"/>
    </row>
    <row r="440" spans="2:8" x14ac:dyDescent="0.2">
      <c r="B440" s="268"/>
      <c r="C440" s="276"/>
      <c r="D440" s="312"/>
    </row>
    <row r="441" spans="2:8" s="308" customFormat="1" x14ac:dyDescent="0.2">
      <c r="B441" s="307"/>
      <c r="E441" s="313"/>
      <c r="F441" s="313"/>
      <c r="G441" s="254"/>
      <c r="H441" s="254"/>
    </row>
    <row r="443" spans="2:8" s="308" customFormat="1" x14ac:dyDescent="0.2">
      <c r="B443" s="307"/>
      <c r="E443" s="313"/>
      <c r="F443" s="313"/>
      <c r="G443" s="254"/>
      <c r="H443" s="254"/>
    </row>
    <row r="444" spans="2:8" s="279" customFormat="1" x14ac:dyDescent="0.2">
      <c r="D444" s="308"/>
      <c r="E444" s="313"/>
      <c r="F444" s="313"/>
      <c r="G444" s="254"/>
      <c r="H444" s="254"/>
    </row>
    <row r="445" spans="2:8" s="279" customFormat="1" x14ac:dyDescent="0.2">
      <c r="B445" s="274"/>
      <c r="C445" s="276"/>
      <c r="D445" s="289"/>
      <c r="E445" s="313"/>
      <c r="F445" s="313"/>
      <c r="G445" s="254"/>
      <c r="H445" s="254"/>
    </row>
    <row r="446" spans="2:8" s="279" customFormat="1" x14ac:dyDescent="0.2">
      <c r="B446" s="271"/>
      <c r="C446" s="276"/>
      <c r="D446" s="308"/>
      <c r="E446" s="313"/>
      <c r="F446" s="313"/>
      <c r="G446" s="254"/>
      <c r="H446" s="254"/>
    </row>
    <row r="447" spans="2:8" s="279" customFormat="1" x14ac:dyDescent="0.2">
      <c r="B447" s="271"/>
      <c r="C447" s="276"/>
      <c r="D447" s="308"/>
      <c r="E447" s="313"/>
      <c r="F447" s="313"/>
      <c r="G447" s="254"/>
      <c r="H447" s="254"/>
    </row>
    <row r="448" spans="2:8" s="279" customFormat="1" x14ac:dyDescent="0.2">
      <c r="B448" s="271"/>
      <c r="C448" s="276"/>
      <c r="D448" s="308"/>
      <c r="E448" s="313"/>
      <c r="F448" s="313"/>
      <c r="G448" s="254"/>
      <c r="H448" s="254"/>
    </row>
    <row r="449" spans="2:8" s="279" customFormat="1" x14ac:dyDescent="0.2">
      <c r="B449" s="287"/>
      <c r="C449" s="276"/>
      <c r="D449" s="308"/>
      <c r="E449" s="313"/>
      <c r="F449" s="313"/>
      <c r="G449" s="254"/>
      <c r="H449" s="254"/>
    </row>
    <row r="450" spans="2:8" s="279" customFormat="1" x14ac:dyDescent="0.2">
      <c r="B450" s="325"/>
      <c r="D450" s="308"/>
      <c r="E450" s="313"/>
      <c r="F450" s="313"/>
      <c r="G450" s="254"/>
      <c r="H450" s="254"/>
    </row>
    <row r="451" spans="2:8" s="279" customFormat="1" x14ac:dyDescent="0.2">
      <c r="B451" s="274"/>
      <c r="C451" s="276"/>
      <c r="D451" s="289"/>
      <c r="E451" s="313"/>
      <c r="F451" s="313"/>
      <c r="G451" s="254"/>
      <c r="H451" s="254"/>
    </row>
    <row r="452" spans="2:8" s="279" customFormat="1" x14ac:dyDescent="0.2">
      <c r="B452" s="287"/>
      <c r="C452" s="276"/>
      <c r="D452" s="289"/>
      <c r="E452" s="313"/>
      <c r="F452" s="313"/>
      <c r="G452" s="254"/>
      <c r="H452" s="254"/>
    </row>
    <row r="453" spans="2:8" s="308" customFormat="1" x14ac:dyDescent="0.2">
      <c r="B453" s="289"/>
      <c r="C453" s="276"/>
      <c r="D453" s="289"/>
      <c r="E453" s="313"/>
      <c r="F453" s="313"/>
      <c r="G453" s="254"/>
      <c r="H453" s="254"/>
    </row>
    <row r="454" spans="2:8" s="279" customFormat="1" x14ac:dyDescent="0.2">
      <c r="B454" s="287"/>
      <c r="C454" s="276"/>
      <c r="D454" s="289"/>
      <c r="E454" s="313"/>
      <c r="F454" s="313"/>
      <c r="G454" s="254"/>
      <c r="H454" s="254"/>
    </row>
    <row r="455" spans="2:8" s="279" customFormat="1" x14ac:dyDescent="0.2">
      <c r="D455" s="308"/>
      <c r="E455" s="313"/>
      <c r="F455" s="313"/>
      <c r="G455" s="254"/>
      <c r="H455" s="254"/>
    </row>
    <row r="456" spans="2:8" s="279" customFormat="1" x14ac:dyDescent="0.2">
      <c r="D456" s="308"/>
      <c r="E456" s="313"/>
      <c r="F456" s="313"/>
      <c r="G456" s="254"/>
      <c r="H456" s="254"/>
    </row>
    <row r="457" spans="2:8" s="279" customFormat="1" x14ac:dyDescent="0.2">
      <c r="D457" s="308"/>
      <c r="E457" s="313"/>
      <c r="F457" s="313"/>
      <c r="G457" s="254"/>
      <c r="H457" s="254"/>
    </row>
  </sheetData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3"/>
  <sheetViews>
    <sheetView showGridLines="0" tabSelected="1" topLeftCell="B12" zoomScaleNormal="100" zoomScaleSheetLayoutView="75" workbookViewId="0">
      <selection activeCell="G25" sqref="G25:I2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2" customWidth="1"/>
    <col min="8" max="8" width="12.7109375" customWidth="1"/>
    <col min="9" max="9" width="12.7109375" style="2" customWidth="1"/>
    <col min="10" max="10" width="6.7109375" style="2" customWidth="1"/>
    <col min="11" max="11" width="4.28515625" customWidth="1"/>
    <col min="12" max="15" width="10.7109375" customWidth="1"/>
  </cols>
  <sheetData>
    <row r="1" spans="1:15" ht="33.75" customHeight="1" x14ac:dyDescent="0.2">
      <c r="A1" s="74" t="s">
        <v>36</v>
      </c>
      <c r="B1" s="328" t="s">
        <v>556</v>
      </c>
      <c r="C1" s="329"/>
      <c r="D1" s="329"/>
      <c r="E1" s="329"/>
      <c r="F1" s="329"/>
      <c r="G1" s="329"/>
      <c r="H1" s="329"/>
      <c r="I1" s="329"/>
      <c r="J1" s="330"/>
    </row>
    <row r="2" spans="1:15" ht="23.25" customHeight="1" x14ac:dyDescent="0.2">
      <c r="A2" s="5"/>
      <c r="B2" s="82" t="s">
        <v>40</v>
      </c>
      <c r="C2" s="83"/>
      <c r="D2" s="350" t="s">
        <v>45</v>
      </c>
      <c r="E2" s="351"/>
      <c r="F2" s="351"/>
      <c r="G2" s="351"/>
      <c r="H2" s="351"/>
      <c r="I2" s="351"/>
      <c r="J2" s="352"/>
      <c r="O2" s="3"/>
    </row>
    <row r="3" spans="1:15" ht="23.25" customHeight="1" x14ac:dyDescent="0.2">
      <c r="A3" s="5"/>
      <c r="B3" s="84" t="s">
        <v>44</v>
      </c>
      <c r="C3" s="85"/>
      <c r="D3" s="347" t="s">
        <v>42</v>
      </c>
      <c r="E3" s="348"/>
      <c r="F3" s="348"/>
      <c r="G3" s="348"/>
      <c r="H3" s="348"/>
      <c r="I3" s="348"/>
      <c r="J3" s="349"/>
    </row>
    <row r="4" spans="1:15" ht="23.25" hidden="1" customHeight="1" x14ac:dyDescent="0.2">
      <c r="A4" s="5"/>
      <c r="B4" s="86" t="s">
        <v>43</v>
      </c>
      <c r="C4" s="87"/>
      <c r="D4" s="88"/>
      <c r="E4" s="88"/>
      <c r="F4" s="89"/>
      <c r="G4" s="90"/>
      <c r="H4" s="89"/>
      <c r="I4" s="90"/>
      <c r="J4" s="91"/>
    </row>
    <row r="5" spans="1:15" ht="24" customHeight="1" x14ac:dyDescent="0.2">
      <c r="A5" s="5"/>
      <c r="B5" s="48" t="s">
        <v>21</v>
      </c>
      <c r="C5" s="6"/>
      <c r="D5" s="92" t="s">
        <v>46</v>
      </c>
      <c r="E5" s="27"/>
      <c r="F5" s="27"/>
      <c r="G5" s="27"/>
      <c r="H5" s="29" t="s">
        <v>33</v>
      </c>
      <c r="I5" s="92" t="s">
        <v>49</v>
      </c>
      <c r="J5" s="12"/>
    </row>
    <row r="6" spans="1:15" ht="15.75" customHeight="1" x14ac:dyDescent="0.2">
      <c r="A6" s="5"/>
      <c r="B6" s="42"/>
      <c r="C6" s="27"/>
      <c r="D6" s="92" t="s">
        <v>47</v>
      </c>
      <c r="E6" s="27"/>
      <c r="F6" s="27"/>
      <c r="G6" s="27"/>
      <c r="H6" s="29" t="s">
        <v>34</v>
      </c>
      <c r="I6" s="92" t="s">
        <v>50</v>
      </c>
      <c r="J6" s="12"/>
    </row>
    <row r="7" spans="1:15" ht="15.75" customHeight="1" x14ac:dyDescent="0.2">
      <c r="A7" s="5"/>
      <c r="B7" s="43"/>
      <c r="C7" s="93" t="s">
        <v>48</v>
      </c>
      <c r="D7" s="81" t="s">
        <v>42</v>
      </c>
      <c r="E7" s="35"/>
      <c r="F7" s="35"/>
      <c r="G7" s="35"/>
      <c r="H7" s="37"/>
      <c r="I7" s="35"/>
      <c r="J7" s="52"/>
    </row>
    <row r="8" spans="1:15" ht="24" hidden="1" customHeight="1" x14ac:dyDescent="0.2">
      <c r="A8" s="5"/>
      <c r="B8" s="48" t="s">
        <v>19</v>
      </c>
      <c r="C8" s="6"/>
      <c r="D8" s="36"/>
      <c r="E8" s="6"/>
      <c r="F8" s="6"/>
      <c r="G8" s="46"/>
      <c r="H8" s="29" t="s">
        <v>33</v>
      </c>
      <c r="I8" s="34"/>
      <c r="J8" s="12"/>
    </row>
    <row r="9" spans="1:15" ht="15.75" hidden="1" customHeight="1" x14ac:dyDescent="0.2">
      <c r="A9" s="5"/>
      <c r="B9" s="5"/>
      <c r="C9" s="6"/>
      <c r="D9" s="36"/>
      <c r="E9" s="6"/>
      <c r="F9" s="6"/>
      <c r="G9" s="46"/>
      <c r="H9" s="29" t="s">
        <v>34</v>
      </c>
      <c r="I9" s="34"/>
      <c r="J9" s="12"/>
    </row>
    <row r="10" spans="1:15" ht="15.75" hidden="1" customHeight="1" x14ac:dyDescent="0.2">
      <c r="A10" s="5"/>
      <c r="B10" s="53"/>
      <c r="C10" s="28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5"/>
      <c r="B11" s="48" t="s">
        <v>18</v>
      </c>
      <c r="C11" s="6"/>
      <c r="D11" s="354" t="s">
        <v>557</v>
      </c>
      <c r="E11" s="354"/>
      <c r="F11" s="354"/>
      <c r="G11" s="354"/>
      <c r="H11" s="29" t="s">
        <v>33</v>
      </c>
      <c r="I11" s="95"/>
      <c r="J11" s="12"/>
    </row>
    <row r="12" spans="1:15" ht="15.75" customHeight="1" x14ac:dyDescent="0.2">
      <c r="A12" s="5"/>
      <c r="B12" s="42"/>
      <c r="C12" s="27"/>
      <c r="D12" s="345"/>
      <c r="E12" s="345"/>
      <c r="F12" s="345"/>
      <c r="G12" s="345"/>
      <c r="H12" s="29" t="s">
        <v>34</v>
      </c>
      <c r="I12" s="95"/>
      <c r="J12" s="12"/>
    </row>
    <row r="13" spans="1:15" ht="15.75" customHeight="1" x14ac:dyDescent="0.2">
      <c r="A13" s="5"/>
      <c r="B13" s="43"/>
      <c r="C13" s="94"/>
      <c r="D13" s="346"/>
      <c r="E13" s="346"/>
      <c r="F13" s="346"/>
      <c r="G13" s="346"/>
      <c r="H13" s="30"/>
      <c r="I13" s="35"/>
      <c r="J13" s="52"/>
    </row>
    <row r="14" spans="1:15" ht="24" hidden="1" customHeight="1" x14ac:dyDescent="0.2">
      <c r="A14" s="5"/>
      <c r="B14" s="67" t="s">
        <v>20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5"/>
      <c r="B15" s="53" t="s">
        <v>31</v>
      </c>
      <c r="C15" s="73"/>
      <c r="D15" s="54"/>
      <c r="E15" s="353"/>
      <c r="F15" s="353"/>
      <c r="G15" s="342"/>
      <c r="H15" s="342"/>
      <c r="I15" s="342" t="s">
        <v>28</v>
      </c>
      <c r="J15" s="343"/>
    </row>
    <row r="16" spans="1:15" ht="23.25" customHeight="1" x14ac:dyDescent="0.2">
      <c r="A16" s="142" t="s">
        <v>23</v>
      </c>
      <c r="B16" s="143" t="s">
        <v>23</v>
      </c>
      <c r="C16" s="59"/>
      <c r="D16" s="60"/>
      <c r="E16" s="337"/>
      <c r="F16" s="344"/>
      <c r="G16" s="337"/>
      <c r="H16" s="344"/>
      <c r="I16" s="337">
        <f>SUMIF(F47:F79,A16,I47:I79)+SUMIF(F47:F79,"PSU",I47:I79)</f>
        <v>0</v>
      </c>
      <c r="J16" s="338"/>
    </row>
    <row r="17" spans="1:12" ht="23.25" customHeight="1" x14ac:dyDescent="0.2">
      <c r="A17" s="142" t="s">
        <v>24</v>
      </c>
      <c r="B17" s="143" t="s">
        <v>24</v>
      </c>
      <c r="C17" s="59"/>
      <c r="D17" s="60"/>
      <c r="E17" s="337"/>
      <c r="F17" s="344"/>
      <c r="G17" s="337"/>
      <c r="H17" s="344"/>
      <c r="I17" s="337">
        <f>SUMIF(F47:F79,A17,I47:I79)</f>
        <v>0</v>
      </c>
      <c r="J17" s="338"/>
    </row>
    <row r="18" spans="1:12" ht="23.25" customHeight="1" x14ac:dyDescent="0.2">
      <c r="A18" s="142" t="s">
        <v>25</v>
      </c>
      <c r="B18" s="143" t="s">
        <v>25</v>
      </c>
      <c r="C18" s="59"/>
      <c r="D18" s="60"/>
      <c r="E18" s="337"/>
      <c r="F18" s="344"/>
      <c r="G18" s="337"/>
      <c r="H18" s="344"/>
      <c r="I18" s="337">
        <f>SUMIF(F47:F79,A18,I47:I79)</f>
        <v>0</v>
      </c>
      <c r="J18" s="338"/>
    </row>
    <row r="19" spans="1:12" ht="23.25" customHeight="1" x14ac:dyDescent="0.2">
      <c r="A19" s="142" t="s">
        <v>119</v>
      </c>
      <c r="B19" s="143" t="s">
        <v>26</v>
      </c>
      <c r="C19" s="59"/>
      <c r="D19" s="60"/>
      <c r="E19" s="337"/>
      <c r="F19" s="344"/>
      <c r="G19" s="337"/>
      <c r="H19" s="344"/>
      <c r="I19" s="337">
        <f>SUMIF(F47:F79,A19,I47:I79)</f>
        <v>0</v>
      </c>
      <c r="J19" s="338"/>
    </row>
    <row r="20" spans="1:12" ht="23.25" customHeight="1" x14ac:dyDescent="0.2">
      <c r="A20" s="142" t="s">
        <v>120</v>
      </c>
      <c r="B20" s="143" t="s">
        <v>27</v>
      </c>
      <c r="C20" s="59"/>
      <c r="D20" s="60"/>
      <c r="E20" s="337"/>
      <c r="F20" s="344"/>
      <c r="G20" s="337"/>
      <c r="H20" s="344"/>
      <c r="I20" s="337">
        <f>SUMIF(F47:F79,A20,I47:I79)</f>
        <v>0</v>
      </c>
      <c r="J20" s="338"/>
    </row>
    <row r="21" spans="1:12" ht="23.25" customHeight="1" x14ac:dyDescent="0.2">
      <c r="A21" s="5"/>
      <c r="B21" s="75" t="s">
        <v>28</v>
      </c>
      <c r="C21" s="76"/>
      <c r="D21" s="77"/>
      <c r="E21" s="339"/>
      <c r="F21" s="340"/>
      <c r="G21" s="339"/>
      <c r="H21" s="340"/>
      <c r="I21" s="339">
        <f>SUM(I16:J20)</f>
        <v>0</v>
      </c>
      <c r="J21" s="372"/>
    </row>
    <row r="22" spans="1:12" ht="33" customHeight="1" x14ac:dyDescent="0.2">
      <c r="A22" s="5"/>
      <c r="B22" s="66" t="s">
        <v>32</v>
      </c>
      <c r="C22" s="59"/>
      <c r="D22" s="60"/>
      <c r="E22" s="65"/>
      <c r="F22" s="62"/>
      <c r="G22" s="51"/>
      <c r="H22" s="51"/>
      <c r="I22" s="51"/>
      <c r="J22" s="63"/>
    </row>
    <row r="23" spans="1:12" ht="23.25" customHeight="1" x14ac:dyDescent="0.2">
      <c r="A23" s="5"/>
      <c r="B23" s="58" t="s">
        <v>11</v>
      </c>
      <c r="C23" s="59"/>
      <c r="D23" s="60"/>
      <c r="E23" s="61">
        <v>15</v>
      </c>
      <c r="F23" s="62" t="s">
        <v>0</v>
      </c>
      <c r="G23" s="370">
        <f>ZakladDPHSniVypocet</f>
        <v>0</v>
      </c>
      <c r="H23" s="371"/>
      <c r="I23" s="371"/>
      <c r="J23" s="63" t="str">
        <f t="shared" ref="J23:J28" si="0">Mena</f>
        <v>CZK</v>
      </c>
    </row>
    <row r="24" spans="1:12" ht="23.25" customHeight="1" x14ac:dyDescent="0.2">
      <c r="A24" s="5"/>
      <c r="B24" s="58" t="s">
        <v>12</v>
      </c>
      <c r="C24" s="59"/>
      <c r="D24" s="60"/>
      <c r="E24" s="61">
        <f>SazbaDPH1</f>
        <v>15</v>
      </c>
      <c r="F24" s="62" t="s">
        <v>0</v>
      </c>
      <c r="G24" s="368">
        <f>ZakladDPHSni*SazbaDPH1/100</f>
        <v>0</v>
      </c>
      <c r="H24" s="369"/>
      <c r="I24" s="369"/>
      <c r="J24" s="63" t="str">
        <f t="shared" si="0"/>
        <v>CZK</v>
      </c>
    </row>
    <row r="25" spans="1:12" ht="23.25" customHeight="1" x14ac:dyDescent="0.2">
      <c r="A25" s="5"/>
      <c r="B25" s="58" t="s">
        <v>13</v>
      </c>
      <c r="C25" s="59"/>
      <c r="D25" s="60"/>
      <c r="E25" s="61">
        <v>21</v>
      </c>
      <c r="F25" s="62" t="s">
        <v>0</v>
      </c>
      <c r="G25" s="335">
        <f>I21</f>
        <v>0</v>
      </c>
      <c r="H25" s="336"/>
      <c r="I25" s="336"/>
      <c r="J25" s="63" t="str">
        <f t="shared" si="0"/>
        <v>CZK</v>
      </c>
      <c r="L25" s="327" t="s">
        <v>1498</v>
      </c>
    </row>
    <row r="26" spans="1:12" ht="23.25" customHeight="1" x14ac:dyDescent="0.2">
      <c r="A26" s="5"/>
      <c r="B26" s="50" t="s">
        <v>14</v>
      </c>
      <c r="C26" s="23"/>
      <c r="D26" s="19"/>
      <c r="E26" s="44">
        <f>SazbaDPH2</f>
        <v>21</v>
      </c>
      <c r="F26" s="45" t="s">
        <v>0</v>
      </c>
      <c r="G26" s="331">
        <f>ZakladDPHZakl*SazbaDPH2/100</f>
        <v>0</v>
      </c>
      <c r="H26" s="332"/>
      <c r="I26" s="332"/>
      <c r="J26" s="57" t="str">
        <f t="shared" si="0"/>
        <v>CZK</v>
      </c>
    </row>
    <row r="27" spans="1:12" ht="23.25" customHeight="1" thickBot="1" x14ac:dyDescent="0.25">
      <c r="A27" s="5"/>
      <c r="B27" s="49" t="s">
        <v>4</v>
      </c>
      <c r="C27" s="21"/>
      <c r="D27" s="24"/>
      <c r="E27" s="21"/>
      <c r="F27" s="22"/>
      <c r="G27" s="333">
        <f>0</f>
        <v>0</v>
      </c>
      <c r="H27" s="333"/>
      <c r="I27" s="333"/>
      <c r="J27" s="64" t="str">
        <f t="shared" si="0"/>
        <v>CZK</v>
      </c>
    </row>
    <row r="28" spans="1:12" ht="27.75" hidden="1" customHeight="1" thickBot="1" x14ac:dyDescent="0.25">
      <c r="A28" s="5"/>
      <c r="B28" s="114" t="s">
        <v>22</v>
      </c>
      <c r="C28" s="115"/>
      <c r="D28" s="115"/>
      <c r="E28" s="116"/>
      <c r="F28" s="117"/>
      <c r="G28" s="341">
        <f>ZakladDPHSniVypocet+ZakladDPHZaklVypocet</f>
        <v>0</v>
      </c>
      <c r="H28" s="341"/>
      <c r="I28" s="341"/>
      <c r="J28" s="118" t="str">
        <f t="shared" si="0"/>
        <v>CZK</v>
      </c>
    </row>
    <row r="29" spans="1:12" ht="27.75" customHeight="1" thickBot="1" x14ac:dyDescent="0.25">
      <c r="A29" s="5"/>
      <c r="B29" s="114" t="s">
        <v>35</v>
      </c>
      <c r="C29" s="119"/>
      <c r="D29" s="119"/>
      <c r="E29" s="119"/>
      <c r="F29" s="119"/>
      <c r="G29" s="334">
        <f>ZakladDPHSni+DPHSni+ZakladDPHZakl+DPHZakl+Zaokrouhleni</f>
        <v>0</v>
      </c>
      <c r="H29" s="334"/>
      <c r="I29" s="334"/>
      <c r="J29" s="120" t="s">
        <v>52</v>
      </c>
    </row>
    <row r="30" spans="1:12" ht="12.75" customHeight="1" x14ac:dyDescent="0.2">
      <c r="A30" s="5"/>
      <c r="B30" s="5"/>
      <c r="C30" s="6"/>
      <c r="D30" s="6"/>
      <c r="E30" s="6"/>
      <c r="F30" s="6"/>
      <c r="G30" s="46"/>
      <c r="H30" s="6"/>
      <c r="I30" s="46"/>
      <c r="J30" s="13"/>
    </row>
    <row r="31" spans="1:12" ht="30" customHeight="1" x14ac:dyDescent="0.2">
      <c r="A31" s="5"/>
      <c r="B31" s="5"/>
      <c r="C31" s="6"/>
      <c r="D31" s="6"/>
      <c r="E31" s="6"/>
      <c r="F31" s="6"/>
      <c r="G31" s="46"/>
      <c r="H31" s="6"/>
      <c r="I31" s="46"/>
      <c r="J31" s="13"/>
    </row>
    <row r="32" spans="1:12" ht="18.75" customHeight="1" x14ac:dyDescent="0.2">
      <c r="A32" s="5"/>
      <c r="B32" s="25"/>
      <c r="C32" s="20" t="s">
        <v>10</v>
      </c>
      <c r="D32" s="40"/>
      <c r="E32" s="40"/>
      <c r="F32" s="20" t="s">
        <v>9</v>
      </c>
      <c r="G32" s="40"/>
      <c r="H32" s="41"/>
      <c r="I32" s="40"/>
      <c r="J32" s="13"/>
    </row>
    <row r="33" spans="1:10" ht="47.25" customHeight="1" x14ac:dyDescent="0.2">
      <c r="A33" s="5"/>
      <c r="B33" s="5"/>
      <c r="C33" s="6"/>
      <c r="D33" s="6"/>
      <c r="E33" s="6"/>
      <c r="F33" s="6"/>
      <c r="G33" s="46"/>
      <c r="H33" s="6"/>
      <c r="I33" s="46"/>
      <c r="J33" s="13"/>
    </row>
    <row r="34" spans="1:10" s="38" customFormat="1" ht="18.75" customHeight="1" x14ac:dyDescent="0.2">
      <c r="A34" s="31"/>
      <c r="B34" s="31"/>
      <c r="C34" s="32"/>
      <c r="D34" s="26"/>
      <c r="E34" s="26"/>
      <c r="F34" s="32"/>
      <c r="G34" s="33"/>
      <c r="H34" s="26"/>
      <c r="I34" s="33"/>
      <c r="J34" s="39"/>
    </row>
    <row r="35" spans="1:10" ht="12.75" customHeight="1" x14ac:dyDescent="0.2">
      <c r="A35" s="5"/>
      <c r="B35" s="5"/>
      <c r="C35" s="6"/>
      <c r="D35" s="367" t="s">
        <v>2</v>
      </c>
      <c r="E35" s="367"/>
      <c r="F35" s="6"/>
      <c r="G35" s="46"/>
      <c r="H35" s="14" t="s">
        <v>3</v>
      </c>
      <c r="I35" s="46"/>
      <c r="J35" s="13"/>
    </row>
    <row r="36" spans="1:10" ht="13.5" customHeight="1" thickBot="1" x14ac:dyDescent="0.25">
      <c r="A36" s="15"/>
      <c r="B36" s="15"/>
      <c r="C36" s="16"/>
      <c r="D36" s="16"/>
      <c r="E36" s="16"/>
      <c r="F36" s="16"/>
      <c r="G36" s="17"/>
      <c r="H36" s="16"/>
      <c r="I36" s="17"/>
      <c r="J36" s="18"/>
    </row>
    <row r="37" spans="1:10" ht="27" hidden="1" customHeight="1" x14ac:dyDescent="0.25">
      <c r="B37" s="78" t="s">
        <v>15</v>
      </c>
      <c r="C37" s="4"/>
      <c r="D37" s="4"/>
      <c r="E37" s="4"/>
      <c r="F37" s="106"/>
      <c r="G37" s="106"/>
      <c r="H37" s="106"/>
      <c r="I37" s="106"/>
      <c r="J37" s="4"/>
    </row>
    <row r="38" spans="1:10" ht="25.5" hidden="1" customHeight="1" x14ac:dyDescent="0.2">
      <c r="A38" s="98" t="s">
        <v>37</v>
      </c>
      <c r="B38" s="100" t="s">
        <v>16</v>
      </c>
      <c r="C38" s="101" t="s">
        <v>5</v>
      </c>
      <c r="D38" s="102"/>
      <c r="E38" s="102"/>
      <c r="F38" s="107" t="str">
        <f>B23</f>
        <v>Základ pro sníženou DPH</v>
      </c>
      <c r="G38" s="107" t="str">
        <f>B25</f>
        <v>Základ pro základní DPH</v>
      </c>
      <c r="H38" s="108" t="s">
        <v>17</v>
      </c>
      <c r="I38" s="108" t="s">
        <v>1</v>
      </c>
      <c r="J38" s="103" t="s">
        <v>0</v>
      </c>
    </row>
    <row r="39" spans="1:10" ht="25.5" hidden="1" customHeight="1" x14ac:dyDescent="0.2">
      <c r="A39" s="98">
        <v>1</v>
      </c>
      <c r="B39" s="104"/>
      <c r="C39" s="358"/>
      <c r="D39" s="359"/>
      <c r="E39" s="359"/>
      <c r="F39" s="109">
        <f>'arch+stav'!AC368</f>
        <v>0</v>
      </c>
      <c r="G39" s="110">
        <f>'arch+stav'!AD368</f>
        <v>0</v>
      </c>
      <c r="H39" s="111">
        <f>(F39*SazbaDPH1/100)+(G39*SazbaDPH2/100)</f>
        <v>0</v>
      </c>
      <c r="I39" s="111">
        <f>F39+G39+H39</f>
        <v>0</v>
      </c>
      <c r="J39" s="105" t="str">
        <f>IF(CenaCelkemVypocet=0,"",I39/CenaCelkemVypocet*100)</f>
        <v/>
      </c>
    </row>
    <row r="40" spans="1:10" ht="25.5" hidden="1" customHeight="1" x14ac:dyDescent="0.2">
      <c r="A40" s="98"/>
      <c r="B40" s="360" t="s">
        <v>51</v>
      </c>
      <c r="C40" s="361"/>
      <c r="D40" s="361"/>
      <c r="E40" s="362"/>
      <c r="F40" s="112">
        <f>SUMIF(A39:A39,"=1",F39:F39)</f>
        <v>0</v>
      </c>
      <c r="G40" s="113">
        <f>SUMIF(A39:A39,"=1",G39:G39)</f>
        <v>0</v>
      </c>
      <c r="H40" s="113">
        <f>SUMIF(A39:A39,"=1",H39:H39)</f>
        <v>0</v>
      </c>
      <c r="I40" s="113">
        <f>SUMIF(A39:A39,"=1",I39:I39)</f>
        <v>0</v>
      </c>
      <c r="J40" s="99">
        <f>SUMIF(A39:A39,"=1",J39:J39)</f>
        <v>0</v>
      </c>
    </row>
    <row r="44" spans="1:10" ht="15.75" x14ac:dyDescent="0.25">
      <c r="B44" s="121" t="s">
        <v>53</v>
      </c>
    </row>
    <row r="45" spans="1:10" ht="31.9" customHeight="1" x14ac:dyDescent="0.25">
      <c r="B45" s="373" t="s">
        <v>1437</v>
      </c>
      <c r="C45" s="373"/>
      <c r="D45" s="373"/>
      <c r="E45" s="373"/>
      <c r="F45" s="373"/>
      <c r="G45" s="373"/>
      <c r="H45" s="373"/>
      <c r="I45" s="373"/>
      <c r="J45" s="373"/>
    </row>
    <row r="46" spans="1:10" ht="25.5" customHeight="1" x14ac:dyDescent="0.2">
      <c r="A46" s="122"/>
      <c r="B46" s="126" t="s">
        <v>16</v>
      </c>
      <c r="C46" s="126" t="s">
        <v>5</v>
      </c>
      <c r="D46" s="127"/>
      <c r="E46" s="127"/>
      <c r="F46" s="130" t="s">
        <v>54</v>
      </c>
      <c r="G46" s="130"/>
      <c r="H46" s="130"/>
      <c r="I46" s="363" t="s">
        <v>28</v>
      </c>
      <c r="J46" s="363"/>
    </row>
    <row r="47" spans="1:10" ht="25.5" customHeight="1" x14ac:dyDescent="0.2">
      <c r="A47" s="123"/>
      <c r="B47" s="131" t="s">
        <v>55</v>
      </c>
      <c r="C47" s="365" t="s">
        <v>56</v>
      </c>
      <c r="D47" s="366"/>
      <c r="E47" s="366"/>
      <c r="F47" s="133" t="s">
        <v>23</v>
      </c>
      <c r="G47" s="134"/>
      <c r="H47" s="134"/>
      <c r="I47" s="364">
        <f>'arch+stav'!G8</f>
        <v>0</v>
      </c>
      <c r="J47" s="364"/>
    </row>
    <row r="48" spans="1:10" ht="25.5" customHeight="1" x14ac:dyDescent="0.2">
      <c r="A48" s="123"/>
      <c r="B48" s="125" t="s">
        <v>57</v>
      </c>
      <c r="C48" s="356" t="s">
        <v>58</v>
      </c>
      <c r="D48" s="357"/>
      <c r="E48" s="357"/>
      <c r="F48" s="135" t="s">
        <v>23</v>
      </c>
      <c r="G48" s="136"/>
      <c r="H48" s="136"/>
      <c r="I48" s="355">
        <f>'arch+stav'!G27</f>
        <v>0</v>
      </c>
      <c r="J48" s="355"/>
    </row>
    <row r="49" spans="1:10" ht="25.5" customHeight="1" x14ac:dyDescent="0.2">
      <c r="A49" s="123"/>
      <c r="B49" s="125" t="s">
        <v>59</v>
      </c>
      <c r="C49" s="356" t="s">
        <v>60</v>
      </c>
      <c r="D49" s="357"/>
      <c r="E49" s="357"/>
      <c r="F49" s="135" t="s">
        <v>23</v>
      </c>
      <c r="G49" s="136"/>
      <c r="H49" s="136"/>
      <c r="I49" s="355">
        <f>'arch+stav'!G30</f>
        <v>0</v>
      </c>
      <c r="J49" s="355"/>
    </row>
    <row r="50" spans="1:10" ht="25.5" customHeight="1" x14ac:dyDescent="0.2">
      <c r="A50" s="123"/>
      <c r="B50" s="125" t="s">
        <v>61</v>
      </c>
      <c r="C50" s="356" t="s">
        <v>62</v>
      </c>
      <c r="D50" s="357"/>
      <c r="E50" s="357"/>
      <c r="F50" s="135" t="s">
        <v>23</v>
      </c>
      <c r="G50" s="136"/>
      <c r="H50" s="136"/>
      <c r="I50" s="355">
        <f>'arch+stav'!G88</f>
        <v>0</v>
      </c>
      <c r="J50" s="355"/>
    </row>
    <row r="51" spans="1:10" ht="25.5" customHeight="1" x14ac:dyDescent="0.2">
      <c r="A51" s="123"/>
      <c r="B51" s="125" t="s">
        <v>63</v>
      </c>
      <c r="C51" s="356" t="s">
        <v>64</v>
      </c>
      <c r="D51" s="357"/>
      <c r="E51" s="357"/>
      <c r="F51" s="135" t="s">
        <v>23</v>
      </c>
      <c r="G51" s="136"/>
      <c r="H51" s="136"/>
      <c r="I51" s="355">
        <f>'arch+stav'!G134</f>
        <v>0</v>
      </c>
      <c r="J51" s="355"/>
    </row>
    <row r="52" spans="1:10" ht="25.5" customHeight="1" x14ac:dyDescent="0.2">
      <c r="A52" s="123"/>
      <c r="B52" s="125" t="s">
        <v>65</v>
      </c>
      <c r="C52" s="356" t="s">
        <v>66</v>
      </c>
      <c r="D52" s="357"/>
      <c r="E52" s="357"/>
      <c r="F52" s="135" t="s">
        <v>23</v>
      </c>
      <c r="G52" s="136"/>
      <c r="H52" s="136"/>
      <c r="I52" s="355">
        <f>'arch+stav'!G141</f>
        <v>0</v>
      </c>
      <c r="J52" s="355"/>
    </row>
    <row r="53" spans="1:10" ht="25.5" customHeight="1" x14ac:dyDescent="0.2">
      <c r="A53" s="123"/>
      <c r="B53" s="125" t="s">
        <v>67</v>
      </c>
      <c r="C53" s="356" t="s">
        <v>68</v>
      </c>
      <c r="D53" s="357"/>
      <c r="E53" s="357"/>
      <c r="F53" s="135" t="s">
        <v>23</v>
      </c>
      <c r="G53" s="136"/>
      <c r="H53" s="136"/>
      <c r="I53" s="355">
        <f>'arch+stav'!G161</f>
        <v>0</v>
      </c>
      <c r="J53" s="355"/>
    </row>
    <row r="54" spans="1:10" ht="25.5" customHeight="1" x14ac:dyDescent="0.2">
      <c r="A54" s="123"/>
      <c r="B54" s="125" t="s">
        <v>69</v>
      </c>
      <c r="C54" s="356" t="s">
        <v>70</v>
      </c>
      <c r="D54" s="357"/>
      <c r="E54" s="357"/>
      <c r="F54" s="135" t="s">
        <v>23</v>
      </c>
      <c r="G54" s="136"/>
      <c r="H54" s="136"/>
      <c r="I54" s="355">
        <f>'arch+stav'!G171</f>
        <v>0</v>
      </c>
      <c r="J54" s="355"/>
    </row>
    <row r="55" spans="1:10" ht="25.5" customHeight="1" x14ac:dyDescent="0.2">
      <c r="A55" s="123"/>
      <c r="B55" s="125" t="s">
        <v>71</v>
      </c>
      <c r="C55" s="356" t="s">
        <v>72</v>
      </c>
      <c r="D55" s="357"/>
      <c r="E55" s="357"/>
      <c r="F55" s="135" t="s">
        <v>23</v>
      </c>
      <c r="G55" s="136"/>
      <c r="H55" s="136"/>
      <c r="I55" s="355">
        <f>'arch+stav'!G177</f>
        <v>0</v>
      </c>
      <c r="J55" s="355"/>
    </row>
    <row r="56" spans="1:10" ht="25.5" customHeight="1" x14ac:dyDescent="0.2">
      <c r="A56" s="123"/>
      <c r="B56" s="125" t="s">
        <v>73</v>
      </c>
      <c r="C56" s="356" t="s">
        <v>74</v>
      </c>
      <c r="D56" s="357"/>
      <c r="E56" s="357"/>
      <c r="F56" s="135" t="s">
        <v>23</v>
      </c>
      <c r="G56" s="136"/>
      <c r="H56" s="136"/>
      <c r="I56" s="355">
        <f>'arch+stav'!G184</f>
        <v>0</v>
      </c>
      <c r="J56" s="355"/>
    </row>
    <row r="57" spans="1:10" ht="25.5" customHeight="1" x14ac:dyDescent="0.2">
      <c r="A57" s="123"/>
      <c r="B57" s="125" t="s">
        <v>75</v>
      </c>
      <c r="C57" s="356" t="s">
        <v>76</v>
      </c>
      <c r="D57" s="357"/>
      <c r="E57" s="357"/>
      <c r="F57" s="135" t="s">
        <v>23</v>
      </c>
      <c r="G57" s="136"/>
      <c r="H57" s="136"/>
      <c r="I57" s="355">
        <f>'arch+stav'!G187</f>
        <v>0</v>
      </c>
      <c r="J57" s="355"/>
    </row>
    <row r="58" spans="1:10" ht="25.5" customHeight="1" x14ac:dyDescent="0.2">
      <c r="A58" s="123"/>
      <c r="B58" s="125" t="s">
        <v>77</v>
      </c>
      <c r="C58" s="356" t="s">
        <v>78</v>
      </c>
      <c r="D58" s="357"/>
      <c r="E58" s="357"/>
      <c r="F58" s="135" t="s">
        <v>23</v>
      </c>
      <c r="G58" s="136"/>
      <c r="H58" s="136"/>
      <c r="I58" s="355">
        <f>'arch+stav'!G191</f>
        <v>0</v>
      </c>
      <c r="J58" s="355"/>
    </row>
    <row r="59" spans="1:10" ht="25.5" customHeight="1" x14ac:dyDescent="0.2">
      <c r="A59" s="123"/>
      <c r="B59" s="125" t="s">
        <v>79</v>
      </c>
      <c r="C59" s="356" t="s">
        <v>80</v>
      </c>
      <c r="D59" s="357"/>
      <c r="E59" s="357"/>
      <c r="F59" s="135" t="s">
        <v>23</v>
      </c>
      <c r="G59" s="136"/>
      <c r="H59" s="136"/>
      <c r="I59" s="355">
        <f>'arch+stav'!G228</f>
        <v>0</v>
      </c>
      <c r="J59" s="355"/>
    </row>
    <row r="60" spans="1:10" ht="25.5" customHeight="1" x14ac:dyDescent="0.2">
      <c r="A60" s="123"/>
      <c r="B60" s="125" t="s">
        <v>81</v>
      </c>
      <c r="C60" s="356" t="s">
        <v>82</v>
      </c>
      <c r="D60" s="357"/>
      <c r="E60" s="357"/>
      <c r="F60" s="135" t="s">
        <v>24</v>
      </c>
      <c r="G60" s="136"/>
      <c r="H60" s="136"/>
      <c r="I60" s="355">
        <f>'arch+stav'!G233</f>
        <v>0</v>
      </c>
      <c r="J60" s="355"/>
    </row>
    <row r="61" spans="1:10" ht="25.5" customHeight="1" x14ac:dyDescent="0.2">
      <c r="A61" s="123"/>
      <c r="B61" s="125" t="s">
        <v>83</v>
      </c>
      <c r="C61" s="356" t="s">
        <v>84</v>
      </c>
      <c r="D61" s="357"/>
      <c r="E61" s="357"/>
      <c r="F61" s="135" t="s">
        <v>24</v>
      </c>
      <c r="G61" s="136"/>
      <c r="H61" s="136"/>
      <c r="I61" s="355">
        <f>'arch+stav'!G236</f>
        <v>0</v>
      </c>
      <c r="J61" s="355"/>
    </row>
    <row r="62" spans="1:10" ht="25.5" customHeight="1" x14ac:dyDescent="0.2">
      <c r="A62" s="123"/>
      <c r="B62" s="125" t="s">
        <v>85</v>
      </c>
      <c r="C62" s="356" t="s">
        <v>86</v>
      </c>
      <c r="D62" s="357"/>
      <c r="E62" s="357"/>
      <c r="F62" s="135" t="s">
        <v>24</v>
      </c>
      <c r="G62" s="136"/>
      <c r="H62" s="136"/>
      <c r="I62" s="355">
        <f>'arch+stav'!G252+zti1!I21</f>
        <v>0</v>
      </c>
      <c r="J62" s="355"/>
    </row>
    <row r="63" spans="1:10" ht="25.5" customHeight="1" x14ac:dyDescent="0.2">
      <c r="A63" s="123"/>
      <c r="B63" s="125" t="s">
        <v>87</v>
      </c>
      <c r="C63" s="356" t="s">
        <v>88</v>
      </c>
      <c r="D63" s="357"/>
      <c r="E63" s="357"/>
      <c r="F63" s="135" t="s">
        <v>24</v>
      </c>
      <c r="G63" s="136"/>
      <c r="H63" s="136"/>
      <c r="I63" s="355">
        <f>'arch+stav'!G254+plyn1!I21</f>
        <v>0</v>
      </c>
      <c r="J63" s="355"/>
    </row>
    <row r="64" spans="1:10" ht="25.5" customHeight="1" x14ac:dyDescent="0.2">
      <c r="A64" s="123"/>
      <c r="B64" s="125" t="s">
        <v>89</v>
      </c>
      <c r="C64" s="356" t="s">
        <v>90</v>
      </c>
      <c r="D64" s="357"/>
      <c r="E64" s="357"/>
      <c r="F64" s="135" t="s">
        <v>24</v>
      </c>
      <c r="G64" s="136"/>
      <c r="H64" s="136"/>
      <c r="I64" s="355">
        <f>'arch+stav'!G256+'ut1'!I21:J21</f>
        <v>0</v>
      </c>
      <c r="J64" s="355"/>
    </row>
    <row r="65" spans="1:10" ht="25.5" customHeight="1" x14ac:dyDescent="0.2">
      <c r="A65" s="123"/>
      <c r="B65" s="125" t="s">
        <v>91</v>
      </c>
      <c r="C65" s="356" t="s">
        <v>92</v>
      </c>
      <c r="D65" s="357"/>
      <c r="E65" s="357"/>
      <c r="F65" s="135" t="s">
        <v>24</v>
      </c>
      <c r="G65" s="136"/>
      <c r="H65" s="136"/>
      <c r="I65" s="355">
        <f>'arch+stav'!G258</f>
        <v>0</v>
      </c>
      <c r="J65" s="355"/>
    </row>
    <row r="66" spans="1:10" ht="25.5" customHeight="1" x14ac:dyDescent="0.2">
      <c r="A66" s="123"/>
      <c r="B66" s="125" t="s">
        <v>93</v>
      </c>
      <c r="C66" s="356" t="s">
        <v>94</v>
      </c>
      <c r="D66" s="357"/>
      <c r="E66" s="357"/>
      <c r="F66" s="135" t="s">
        <v>24</v>
      </c>
      <c r="G66" s="136"/>
      <c r="H66" s="136"/>
      <c r="I66" s="355">
        <f>'arch+stav'!G272</f>
        <v>0</v>
      </c>
      <c r="J66" s="355"/>
    </row>
    <row r="67" spans="1:10" ht="25.5" customHeight="1" x14ac:dyDescent="0.2">
      <c r="A67" s="123"/>
      <c r="B67" s="125" t="s">
        <v>95</v>
      </c>
      <c r="C67" s="356" t="s">
        <v>96</v>
      </c>
      <c r="D67" s="357"/>
      <c r="E67" s="357"/>
      <c r="F67" s="135" t="s">
        <v>24</v>
      </c>
      <c r="G67" s="136"/>
      <c r="H67" s="136"/>
      <c r="I67" s="355">
        <f>'arch+stav'!G282</f>
        <v>0</v>
      </c>
      <c r="J67" s="355"/>
    </row>
    <row r="68" spans="1:10" ht="25.5" customHeight="1" x14ac:dyDescent="0.2">
      <c r="A68" s="123"/>
      <c r="B68" s="125" t="s">
        <v>97</v>
      </c>
      <c r="C68" s="356" t="s">
        <v>98</v>
      </c>
      <c r="D68" s="357"/>
      <c r="E68" s="357"/>
      <c r="F68" s="135" t="s">
        <v>24</v>
      </c>
      <c r="G68" s="136"/>
      <c r="H68" s="136"/>
      <c r="I68" s="355">
        <f>'arch+stav'!G299</f>
        <v>0</v>
      </c>
      <c r="J68" s="355"/>
    </row>
    <row r="69" spans="1:10" ht="25.5" customHeight="1" x14ac:dyDescent="0.2">
      <c r="A69" s="123"/>
      <c r="B69" s="125" t="s">
        <v>99</v>
      </c>
      <c r="C69" s="356" t="s">
        <v>100</v>
      </c>
      <c r="D69" s="357"/>
      <c r="E69" s="357"/>
      <c r="F69" s="135" t="s">
        <v>24</v>
      </c>
      <c r="G69" s="136"/>
      <c r="H69" s="136"/>
      <c r="I69" s="355">
        <f>'arch+stav'!G323</f>
        <v>0</v>
      </c>
      <c r="J69" s="355"/>
    </row>
    <row r="70" spans="1:10" ht="25.5" customHeight="1" x14ac:dyDescent="0.2">
      <c r="A70" s="123"/>
      <c r="B70" s="125" t="s">
        <v>101</v>
      </c>
      <c r="C70" s="356" t="s">
        <v>102</v>
      </c>
      <c r="D70" s="357"/>
      <c r="E70" s="357"/>
      <c r="F70" s="135" t="s">
        <v>24</v>
      </c>
      <c r="G70" s="136"/>
      <c r="H70" s="136"/>
      <c r="I70" s="355">
        <f>'arch+stav'!G328</f>
        <v>0</v>
      </c>
      <c r="J70" s="355"/>
    </row>
    <row r="71" spans="1:10" ht="25.5" customHeight="1" x14ac:dyDescent="0.2">
      <c r="A71" s="123"/>
      <c r="B71" s="125" t="s">
        <v>103</v>
      </c>
      <c r="C71" s="356" t="s">
        <v>104</v>
      </c>
      <c r="D71" s="357"/>
      <c r="E71" s="357"/>
      <c r="F71" s="135" t="s">
        <v>24</v>
      </c>
      <c r="G71" s="136"/>
      <c r="H71" s="136"/>
      <c r="I71" s="355">
        <f>'arch+stav'!G335</f>
        <v>0</v>
      </c>
      <c r="J71" s="355"/>
    </row>
    <row r="72" spans="1:10" ht="25.5" customHeight="1" x14ac:dyDescent="0.2">
      <c r="A72" s="123"/>
      <c r="B72" s="125" t="s">
        <v>105</v>
      </c>
      <c r="C72" s="356" t="s">
        <v>106</v>
      </c>
      <c r="D72" s="357"/>
      <c r="E72" s="357"/>
      <c r="F72" s="135" t="s">
        <v>24</v>
      </c>
      <c r="G72" s="136"/>
      <c r="H72" s="136"/>
      <c r="I72" s="355">
        <f>'arch+stav'!G339</f>
        <v>0</v>
      </c>
      <c r="J72" s="355"/>
    </row>
    <row r="73" spans="1:10" ht="25.5" customHeight="1" x14ac:dyDescent="0.2">
      <c r="A73" s="123"/>
      <c r="B73" s="125" t="s">
        <v>107</v>
      </c>
      <c r="C73" s="356" t="s">
        <v>108</v>
      </c>
      <c r="D73" s="357"/>
      <c r="E73" s="357"/>
      <c r="F73" s="135" t="s">
        <v>24</v>
      </c>
      <c r="G73" s="136"/>
      <c r="H73" s="136"/>
      <c r="I73" s="355">
        <f>'arch+stav'!G343</f>
        <v>0</v>
      </c>
      <c r="J73" s="355"/>
    </row>
    <row r="74" spans="1:10" ht="25.5" customHeight="1" x14ac:dyDescent="0.2">
      <c r="A74" s="123"/>
      <c r="B74" s="125" t="s">
        <v>109</v>
      </c>
      <c r="C74" s="356" t="s">
        <v>110</v>
      </c>
      <c r="D74" s="357"/>
      <c r="E74" s="357"/>
      <c r="F74" s="135" t="s">
        <v>24</v>
      </c>
      <c r="G74" s="136"/>
      <c r="H74" s="136"/>
      <c r="I74" s="355">
        <f>'arch+stav'!G349</f>
        <v>0</v>
      </c>
      <c r="J74" s="355"/>
    </row>
    <row r="75" spans="1:10" ht="25.5" customHeight="1" x14ac:dyDescent="0.2">
      <c r="A75" s="123"/>
      <c r="B75" s="125" t="s">
        <v>111</v>
      </c>
      <c r="C75" s="356" t="s">
        <v>112</v>
      </c>
      <c r="D75" s="357"/>
      <c r="E75" s="357"/>
      <c r="F75" s="135" t="s">
        <v>24</v>
      </c>
      <c r="G75" s="136"/>
      <c r="H75" s="136"/>
      <c r="I75" s="355">
        <f>'arch+stav'!G352</f>
        <v>0</v>
      </c>
      <c r="J75" s="355"/>
    </row>
    <row r="76" spans="1:10" ht="25.5" customHeight="1" x14ac:dyDescent="0.2">
      <c r="A76" s="123"/>
      <c r="B76" s="125" t="s">
        <v>113</v>
      </c>
      <c r="C76" s="356" t="s">
        <v>114</v>
      </c>
      <c r="D76" s="357"/>
      <c r="E76" s="357"/>
      <c r="F76" s="135" t="s">
        <v>25</v>
      </c>
      <c r="G76" s="136"/>
      <c r="H76" s="136"/>
      <c r="I76" s="355">
        <f>'arch+stav'!G356+'HZS GZS a VRN'!F36</f>
        <v>0</v>
      </c>
      <c r="J76" s="355"/>
    </row>
    <row r="77" spans="1:10" ht="25.5" customHeight="1" x14ac:dyDescent="0.2">
      <c r="A77" s="123"/>
      <c r="B77" s="125" t="s">
        <v>115</v>
      </c>
      <c r="C77" s="356" t="s">
        <v>116</v>
      </c>
      <c r="D77" s="357"/>
      <c r="E77" s="357"/>
      <c r="F77" s="135" t="s">
        <v>25</v>
      </c>
      <c r="G77" s="136"/>
      <c r="H77" s="136"/>
      <c r="I77" s="355">
        <f>'arch+stav'!G358+'vzt1'!I21:J21</f>
        <v>0</v>
      </c>
      <c r="J77" s="355"/>
    </row>
    <row r="78" spans="1:10" ht="25.5" customHeight="1" x14ac:dyDescent="0.2">
      <c r="A78" s="123"/>
      <c r="B78" s="125" t="s">
        <v>117</v>
      </c>
      <c r="C78" s="356" t="s">
        <v>118</v>
      </c>
      <c r="D78" s="357"/>
      <c r="E78" s="357"/>
      <c r="F78" s="135" t="s">
        <v>25</v>
      </c>
      <c r="G78" s="136"/>
      <c r="H78" s="136"/>
      <c r="I78" s="355">
        <f>'arch+stav'!G360</f>
        <v>0</v>
      </c>
      <c r="J78" s="355"/>
    </row>
    <row r="79" spans="1:10" ht="25.5" customHeight="1" x14ac:dyDescent="0.2">
      <c r="A79" s="123"/>
      <c r="B79" s="132" t="s">
        <v>119</v>
      </c>
      <c r="C79" s="375" t="s">
        <v>26</v>
      </c>
      <c r="D79" s="376"/>
      <c r="E79" s="376"/>
      <c r="F79" s="137" t="s">
        <v>119</v>
      </c>
      <c r="G79" s="138"/>
      <c r="H79" s="138"/>
      <c r="I79" s="374">
        <f>'arch+stav'!G363</f>
        <v>0</v>
      </c>
      <c r="J79" s="374"/>
    </row>
    <row r="80" spans="1:10" ht="25.5" customHeight="1" x14ac:dyDescent="0.2">
      <c r="A80" s="124"/>
      <c r="B80" s="128" t="s">
        <v>1</v>
      </c>
      <c r="C80" s="128"/>
      <c r="D80" s="129"/>
      <c r="E80" s="129"/>
      <c r="F80" s="139"/>
      <c r="G80" s="140"/>
      <c r="H80" s="140"/>
      <c r="I80" s="377">
        <f>SUM(I47:I79)</f>
        <v>0</v>
      </c>
      <c r="J80" s="377"/>
    </row>
    <row r="81" spans="2:10" x14ac:dyDescent="0.2">
      <c r="F81" s="141"/>
      <c r="G81" s="97"/>
      <c r="H81" s="141"/>
      <c r="I81" s="97"/>
      <c r="J81" s="97"/>
    </row>
    <row r="82" spans="2:10" x14ac:dyDescent="0.2">
      <c r="B82" t="s">
        <v>554</v>
      </c>
      <c r="F82" s="141"/>
      <c r="G82" s="97"/>
      <c r="H82" s="141"/>
      <c r="I82" s="97"/>
      <c r="J82" s="97"/>
    </row>
    <row r="83" spans="2:10" ht="106.9" customHeight="1" x14ac:dyDescent="0.2">
      <c r="C83" s="378" t="s">
        <v>555</v>
      </c>
      <c r="D83" s="378"/>
      <c r="E83" s="378"/>
      <c r="F83" s="378"/>
      <c r="G83" s="378"/>
      <c r="H83" s="378"/>
      <c r="I83" s="378"/>
      <c r="J83" s="37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07">
    <mergeCell ref="B45:J45"/>
    <mergeCell ref="I79:J79"/>
    <mergeCell ref="C79:E79"/>
    <mergeCell ref="I80:J80"/>
    <mergeCell ref="C83:J83"/>
    <mergeCell ref="I76:J76"/>
    <mergeCell ref="C76:E76"/>
    <mergeCell ref="I77:J77"/>
    <mergeCell ref="C77:E77"/>
    <mergeCell ref="I78:J78"/>
    <mergeCell ref="C78:E78"/>
    <mergeCell ref="I73:J73"/>
    <mergeCell ref="C73:E73"/>
    <mergeCell ref="I74:J74"/>
    <mergeCell ref="C74:E74"/>
    <mergeCell ref="I75:J75"/>
    <mergeCell ref="C75:E75"/>
    <mergeCell ref="I70:J70"/>
    <mergeCell ref="C70:E70"/>
    <mergeCell ref="I71:J71"/>
    <mergeCell ref="C71:E71"/>
    <mergeCell ref="I72:J72"/>
    <mergeCell ref="C72:E72"/>
    <mergeCell ref="I67:J67"/>
    <mergeCell ref="C67:E67"/>
    <mergeCell ref="I68:J68"/>
    <mergeCell ref="C68:E68"/>
    <mergeCell ref="I69:J69"/>
    <mergeCell ref="C69:E69"/>
    <mergeCell ref="I64:J64"/>
    <mergeCell ref="C64:E64"/>
    <mergeCell ref="I65:J65"/>
    <mergeCell ref="C65:E65"/>
    <mergeCell ref="I66:J66"/>
    <mergeCell ref="C66:E66"/>
    <mergeCell ref="I61:J61"/>
    <mergeCell ref="C61:E61"/>
    <mergeCell ref="I62:J62"/>
    <mergeCell ref="C62:E62"/>
    <mergeCell ref="I63:J63"/>
    <mergeCell ref="C63:E63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E15:F15"/>
    <mergeCell ref="D11:G11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D2:J2"/>
    <mergeCell ref="E17:F17"/>
    <mergeCell ref="G16:H16"/>
    <mergeCell ref="G17:H17"/>
    <mergeCell ref="G18:H18"/>
    <mergeCell ref="I17:J17"/>
    <mergeCell ref="I18:J18"/>
    <mergeCell ref="E18:F1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7" customWidth="1"/>
    <col min="2" max="2" width="14.42578125" style="7" customWidth="1"/>
    <col min="3" max="3" width="38.28515625" style="11" customWidth="1"/>
    <col min="4" max="4" width="4.5703125" style="7" customWidth="1"/>
    <col min="5" max="5" width="10.5703125" style="7" customWidth="1"/>
    <col min="6" max="6" width="9.85546875" style="7" customWidth="1"/>
    <col min="7" max="7" width="12.7109375" style="7" customWidth="1"/>
    <col min="8" max="16384" width="9.140625" style="7"/>
  </cols>
  <sheetData>
    <row r="1" spans="1:7" ht="15.75" x14ac:dyDescent="0.2">
      <c r="A1" s="379" t="s">
        <v>6</v>
      </c>
      <c r="B1" s="379"/>
      <c r="C1" s="380"/>
      <c r="D1" s="379"/>
      <c r="E1" s="379"/>
      <c r="F1" s="379"/>
      <c r="G1" s="379"/>
    </row>
    <row r="2" spans="1:7" ht="24.95" customHeight="1" x14ac:dyDescent="0.2">
      <c r="A2" s="80" t="s">
        <v>41</v>
      </c>
      <c r="B2" s="79"/>
      <c r="C2" s="381"/>
      <c r="D2" s="381"/>
      <c r="E2" s="381"/>
      <c r="F2" s="381"/>
      <c r="G2" s="382"/>
    </row>
    <row r="3" spans="1:7" ht="24.95" hidden="1" customHeight="1" x14ac:dyDescent="0.2">
      <c r="A3" s="80" t="s">
        <v>7</v>
      </c>
      <c r="B3" s="79"/>
      <c r="C3" s="381"/>
      <c r="D3" s="381"/>
      <c r="E3" s="381"/>
      <c r="F3" s="381"/>
      <c r="G3" s="382"/>
    </row>
    <row r="4" spans="1:7" ht="24.95" hidden="1" customHeight="1" x14ac:dyDescent="0.2">
      <c r="A4" s="80" t="s">
        <v>8</v>
      </c>
      <c r="B4" s="79"/>
      <c r="C4" s="381"/>
      <c r="D4" s="381"/>
      <c r="E4" s="381"/>
      <c r="F4" s="381"/>
      <c r="G4" s="382"/>
    </row>
    <row r="5" spans="1:7" hidden="1" x14ac:dyDescent="0.2">
      <c r="B5" s="8"/>
      <c r="C5" s="9"/>
      <c r="D5" s="10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378"/>
  <sheetViews>
    <sheetView topLeftCell="A72" zoomScaleNormal="100" workbookViewId="0">
      <selection activeCell="B363" sqref="B363"/>
    </sheetView>
  </sheetViews>
  <sheetFormatPr defaultRowHeight="12.75" outlineLevelRow="1" x14ac:dyDescent="0.2"/>
  <cols>
    <col min="1" max="1" width="4.28515625" customWidth="1"/>
    <col min="2" max="2" width="14.42578125" style="96" customWidth="1"/>
    <col min="3" max="3" width="68.28515625" style="96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395" t="s">
        <v>1427</v>
      </c>
      <c r="B1" s="395"/>
      <c r="C1" s="395"/>
      <c r="D1" s="395"/>
      <c r="E1" s="395"/>
      <c r="F1" s="395"/>
      <c r="G1" s="395"/>
      <c r="AE1" t="s">
        <v>122</v>
      </c>
    </row>
    <row r="2" spans="1:60" ht="25.15" customHeight="1" x14ac:dyDescent="0.2">
      <c r="A2" s="146" t="s">
        <v>121</v>
      </c>
      <c r="B2" s="144"/>
      <c r="C2" s="396" t="s">
        <v>45</v>
      </c>
      <c r="D2" s="397"/>
      <c r="E2" s="397"/>
      <c r="F2" s="397"/>
      <c r="G2" s="398"/>
      <c r="AE2" t="s">
        <v>123</v>
      </c>
    </row>
    <row r="3" spans="1:60" ht="25.15" customHeight="1" x14ac:dyDescent="0.2">
      <c r="A3" s="147" t="s">
        <v>7</v>
      </c>
      <c r="B3" s="145"/>
      <c r="C3" s="399" t="s">
        <v>42</v>
      </c>
      <c r="D3" s="400"/>
      <c r="E3" s="400"/>
      <c r="F3" s="400"/>
      <c r="G3" s="401"/>
      <c r="AE3" t="s">
        <v>124</v>
      </c>
    </row>
    <row r="4" spans="1:60" ht="25.15" hidden="1" customHeight="1" x14ac:dyDescent="0.2">
      <c r="A4" s="147" t="s">
        <v>8</v>
      </c>
      <c r="B4" s="145"/>
      <c r="C4" s="399"/>
      <c r="D4" s="400"/>
      <c r="E4" s="400"/>
      <c r="F4" s="400"/>
      <c r="G4" s="401"/>
      <c r="AE4" t="s">
        <v>125</v>
      </c>
    </row>
    <row r="5" spans="1:60" hidden="1" x14ac:dyDescent="0.2">
      <c r="A5" s="148" t="s">
        <v>126</v>
      </c>
      <c r="B5" s="149"/>
      <c r="C5" s="150"/>
      <c r="D5" s="151"/>
      <c r="E5" s="151"/>
      <c r="F5" s="151"/>
      <c r="G5" s="152"/>
      <c r="AE5" t="s">
        <v>127</v>
      </c>
    </row>
    <row r="7" spans="1:60" ht="38.25" x14ac:dyDescent="0.2">
      <c r="A7" s="157" t="s">
        <v>128</v>
      </c>
      <c r="B7" s="158" t="s">
        <v>129</v>
      </c>
      <c r="C7" s="158" t="s">
        <v>130</v>
      </c>
      <c r="D7" s="157" t="s">
        <v>131</v>
      </c>
      <c r="E7" s="157" t="s">
        <v>132</v>
      </c>
      <c r="F7" s="153" t="s">
        <v>133</v>
      </c>
      <c r="G7" s="176" t="s">
        <v>28</v>
      </c>
      <c r="H7" s="177" t="s">
        <v>29</v>
      </c>
      <c r="I7" s="177" t="s">
        <v>134</v>
      </c>
      <c r="J7" s="177" t="s">
        <v>30</v>
      </c>
      <c r="K7" s="177" t="s">
        <v>135</v>
      </c>
      <c r="L7" s="177" t="s">
        <v>136</v>
      </c>
      <c r="M7" s="177" t="s">
        <v>137</v>
      </c>
      <c r="N7" s="177" t="s">
        <v>138</v>
      </c>
      <c r="O7" s="177" t="s">
        <v>139</v>
      </c>
      <c r="P7" s="177" t="s">
        <v>140</v>
      </c>
      <c r="Q7" s="177" t="s">
        <v>141</v>
      </c>
      <c r="R7" s="177" t="s">
        <v>142</v>
      </c>
      <c r="S7" s="177" t="s">
        <v>143</v>
      </c>
      <c r="T7" s="177" t="s">
        <v>144</v>
      </c>
      <c r="U7" s="160" t="s">
        <v>145</v>
      </c>
    </row>
    <row r="8" spans="1:60" x14ac:dyDescent="0.2">
      <c r="A8" s="178" t="s">
        <v>146</v>
      </c>
      <c r="B8" s="179" t="s">
        <v>55</v>
      </c>
      <c r="C8" s="180" t="s">
        <v>56</v>
      </c>
      <c r="D8" s="181"/>
      <c r="E8" s="182"/>
      <c r="F8" s="183"/>
      <c r="G8" s="183">
        <f>SUMIF(AE9:AE26,"&lt;&gt;NOR",G9:G26)</f>
        <v>0</v>
      </c>
      <c r="H8" s="183"/>
      <c r="I8" s="183">
        <f>SUM(I9:I26)</f>
        <v>0</v>
      </c>
      <c r="J8" s="183"/>
      <c r="K8" s="183">
        <f>SUM(K9:K26)</f>
        <v>0</v>
      </c>
      <c r="L8" s="183"/>
      <c r="M8" s="183">
        <f>SUM(M9:M26)</f>
        <v>0</v>
      </c>
      <c r="N8" s="159"/>
      <c r="O8" s="159">
        <f>SUM(O9:O26)</f>
        <v>7.016E-2</v>
      </c>
      <c r="P8" s="159"/>
      <c r="Q8" s="159">
        <f>SUM(Q9:Q26)</f>
        <v>1.917</v>
      </c>
      <c r="R8" s="159"/>
      <c r="S8" s="159"/>
      <c r="T8" s="178"/>
      <c r="U8" s="159">
        <f>SUM(U9:U26)</f>
        <v>116.21</v>
      </c>
      <c r="AE8" t="s">
        <v>147</v>
      </c>
    </row>
    <row r="9" spans="1:60" outlineLevel="1" x14ac:dyDescent="0.2">
      <c r="A9" s="155">
        <v>1</v>
      </c>
      <c r="B9" s="161" t="s">
        <v>148</v>
      </c>
      <c r="C9" s="196" t="s">
        <v>149</v>
      </c>
      <c r="D9" s="163" t="s">
        <v>150</v>
      </c>
      <c r="E9" s="170">
        <v>18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64">
        <v>0</v>
      </c>
      <c r="O9" s="164">
        <f>ROUND(E9*N9,5)</f>
        <v>0</v>
      </c>
      <c r="P9" s="164">
        <v>0</v>
      </c>
      <c r="Q9" s="164">
        <f>ROUND(E9*P9,5)</f>
        <v>0</v>
      </c>
      <c r="R9" s="164"/>
      <c r="S9" s="164"/>
      <c r="T9" s="165">
        <v>0.17199999999999999</v>
      </c>
      <c r="U9" s="164">
        <f>ROUND(E9*T9,2)</f>
        <v>3.1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151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">
      <c r="A10" s="155">
        <v>2</v>
      </c>
      <c r="B10" s="161" t="s">
        <v>152</v>
      </c>
      <c r="C10" s="196" t="s">
        <v>153</v>
      </c>
      <c r="D10" s="163" t="s">
        <v>154</v>
      </c>
      <c r="E10" s="170">
        <v>7.1</v>
      </c>
      <c r="F10" s="173"/>
      <c r="G10" s="174">
        <f>ROUND(E10*F10,2)</f>
        <v>0</v>
      </c>
      <c r="H10" s="173"/>
      <c r="I10" s="174">
        <f>ROUND(E10*H10,2)</f>
        <v>0</v>
      </c>
      <c r="J10" s="173"/>
      <c r="K10" s="174">
        <f>ROUND(E10*J10,2)</f>
        <v>0</v>
      </c>
      <c r="L10" s="174">
        <v>21</v>
      </c>
      <c r="M10" s="174">
        <f>G10*(1+L10/100)</f>
        <v>0</v>
      </c>
      <c r="N10" s="164">
        <v>0</v>
      </c>
      <c r="O10" s="164">
        <f>ROUND(E10*N10,5)</f>
        <v>0</v>
      </c>
      <c r="P10" s="164">
        <v>0.27</v>
      </c>
      <c r="Q10" s="164">
        <f>ROUND(E10*P10,5)</f>
        <v>1.917</v>
      </c>
      <c r="R10" s="164"/>
      <c r="S10" s="164"/>
      <c r="T10" s="165">
        <v>0.123</v>
      </c>
      <c r="U10" s="164">
        <f>ROUND(E10*T10,2)</f>
        <v>0.87</v>
      </c>
      <c r="V10" s="154"/>
      <c r="W10" s="154"/>
      <c r="X10" s="154"/>
      <c r="Y10" s="154"/>
      <c r="Z10" s="154"/>
      <c r="AA10" s="154"/>
      <c r="AB10" s="154"/>
      <c r="AC10" s="154"/>
      <c r="AD10" s="154"/>
      <c r="AE10" s="154" t="s">
        <v>151</v>
      </c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1" x14ac:dyDescent="0.2">
      <c r="A11" s="155"/>
      <c r="B11" s="161"/>
      <c r="C11" s="197" t="s">
        <v>155</v>
      </c>
      <c r="D11" s="166"/>
      <c r="E11" s="171">
        <v>7.1</v>
      </c>
      <c r="F11" s="174"/>
      <c r="G11" s="174"/>
      <c r="H11" s="174"/>
      <c r="I11" s="174"/>
      <c r="J11" s="174"/>
      <c r="K11" s="174"/>
      <c r="L11" s="174"/>
      <c r="M11" s="174"/>
      <c r="N11" s="164"/>
      <c r="O11" s="164"/>
      <c r="P11" s="164"/>
      <c r="Q11" s="164"/>
      <c r="R11" s="164"/>
      <c r="S11" s="164"/>
      <c r="T11" s="165"/>
      <c r="U11" s="164"/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156</v>
      </c>
      <c r="AF11" s="154">
        <v>0</v>
      </c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155">
        <v>3</v>
      </c>
      <c r="B12" s="161" t="s">
        <v>157</v>
      </c>
      <c r="C12" s="196" t="s">
        <v>158</v>
      </c>
      <c r="D12" s="163" t="s">
        <v>159</v>
      </c>
      <c r="E12" s="170">
        <v>51.25</v>
      </c>
      <c r="F12" s="173"/>
      <c r="G12" s="174">
        <f>ROUND(E12*F12,2)</f>
        <v>0</v>
      </c>
      <c r="H12" s="173"/>
      <c r="I12" s="174">
        <f>ROUND(E12*H12,2)</f>
        <v>0</v>
      </c>
      <c r="J12" s="173"/>
      <c r="K12" s="174">
        <f>ROUND(E12*J12,2)</f>
        <v>0</v>
      </c>
      <c r="L12" s="174">
        <v>21</v>
      </c>
      <c r="M12" s="174">
        <f>G12*(1+L12/100)</f>
        <v>0</v>
      </c>
      <c r="N12" s="164">
        <v>0</v>
      </c>
      <c r="O12" s="164">
        <f>ROUND(E12*N12,5)</f>
        <v>0</v>
      </c>
      <c r="P12" s="164">
        <v>0</v>
      </c>
      <c r="Q12" s="164">
        <f>ROUND(E12*P12,5)</f>
        <v>0</v>
      </c>
      <c r="R12" s="164"/>
      <c r="S12" s="164"/>
      <c r="T12" s="165">
        <v>9.7000000000000003E-2</v>
      </c>
      <c r="U12" s="164">
        <f>ROUND(E12*T12,2)</f>
        <v>4.97</v>
      </c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151</v>
      </c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55"/>
      <c r="B13" s="161"/>
      <c r="C13" s="197" t="s">
        <v>160</v>
      </c>
      <c r="D13" s="166"/>
      <c r="E13" s="171">
        <v>4.5</v>
      </c>
      <c r="F13" s="174"/>
      <c r="G13" s="174"/>
      <c r="H13" s="174"/>
      <c r="I13" s="174"/>
      <c r="J13" s="174"/>
      <c r="K13" s="174"/>
      <c r="L13" s="174"/>
      <c r="M13" s="174"/>
      <c r="N13" s="164"/>
      <c r="O13" s="164"/>
      <c r="P13" s="164"/>
      <c r="Q13" s="164"/>
      <c r="R13" s="164"/>
      <c r="S13" s="164"/>
      <c r="T13" s="165"/>
      <c r="U13" s="164"/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156</v>
      </c>
      <c r="AF13" s="154">
        <v>0</v>
      </c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1" x14ac:dyDescent="0.2">
      <c r="A14" s="155"/>
      <c r="B14" s="161"/>
      <c r="C14" s="197" t="s">
        <v>161</v>
      </c>
      <c r="D14" s="166"/>
      <c r="E14" s="171">
        <v>46.75</v>
      </c>
      <c r="F14" s="174"/>
      <c r="G14" s="174"/>
      <c r="H14" s="174"/>
      <c r="I14" s="174"/>
      <c r="J14" s="174"/>
      <c r="K14" s="174"/>
      <c r="L14" s="174"/>
      <c r="M14" s="174"/>
      <c r="N14" s="164"/>
      <c r="O14" s="164"/>
      <c r="P14" s="164"/>
      <c r="Q14" s="164"/>
      <c r="R14" s="164"/>
      <c r="S14" s="164"/>
      <c r="T14" s="165"/>
      <c r="U14" s="164"/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156</v>
      </c>
      <c r="AF14" s="154">
        <v>0</v>
      </c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 x14ac:dyDescent="0.2">
      <c r="A15" s="155">
        <v>4</v>
      </c>
      <c r="B15" s="161" t="s">
        <v>162</v>
      </c>
      <c r="C15" s="196" t="s">
        <v>163</v>
      </c>
      <c r="D15" s="163" t="s">
        <v>159</v>
      </c>
      <c r="E15" s="170">
        <v>0.6825</v>
      </c>
      <c r="F15" s="173"/>
      <c r="G15" s="174">
        <f>ROUND(E15*F15,2)</f>
        <v>0</v>
      </c>
      <c r="H15" s="173"/>
      <c r="I15" s="174">
        <f>ROUND(E15*H15,2)</f>
        <v>0</v>
      </c>
      <c r="J15" s="173"/>
      <c r="K15" s="174">
        <f>ROUND(E15*J15,2)</f>
        <v>0</v>
      </c>
      <c r="L15" s="174">
        <v>21</v>
      </c>
      <c r="M15" s="174">
        <f>G15*(1+L15/100)</f>
        <v>0</v>
      </c>
      <c r="N15" s="164">
        <v>0</v>
      </c>
      <c r="O15" s="164">
        <f>ROUND(E15*N15,5)</f>
        <v>0</v>
      </c>
      <c r="P15" s="164">
        <v>0</v>
      </c>
      <c r="Q15" s="164">
        <f>ROUND(E15*P15,5)</f>
        <v>0</v>
      </c>
      <c r="R15" s="164"/>
      <c r="S15" s="164"/>
      <c r="T15" s="165">
        <v>4.7279999999999998</v>
      </c>
      <c r="U15" s="164">
        <f>ROUND(E15*T15,2)</f>
        <v>3.23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151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155"/>
      <c r="B16" s="161"/>
      <c r="C16" s="197" t="s">
        <v>164</v>
      </c>
      <c r="D16" s="166"/>
      <c r="E16" s="171">
        <v>0.6825</v>
      </c>
      <c r="F16" s="174"/>
      <c r="G16" s="174"/>
      <c r="H16" s="174"/>
      <c r="I16" s="174"/>
      <c r="J16" s="174"/>
      <c r="K16" s="174"/>
      <c r="L16" s="174"/>
      <c r="M16" s="174"/>
      <c r="N16" s="164"/>
      <c r="O16" s="164"/>
      <c r="P16" s="164"/>
      <c r="Q16" s="164"/>
      <c r="R16" s="164"/>
      <c r="S16" s="164"/>
      <c r="T16" s="165"/>
      <c r="U16" s="164"/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156</v>
      </c>
      <c r="AF16" s="154">
        <v>0</v>
      </c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 x14ac:dyDescent="0.2">
      <c r="A17" s="155">
        <v>5</v>
      </c>
      <c r="B17" s="161" t="s">
        <v>165</v>
      </c>
      <c r="C17" s="196" t="s">
        <v>166</v>
      </c>
      <c r="D17" s="163" t="s">
        <v>150</v>
      </c>
      <c r="E17" s="170">
        <v>186</v>
      </c>
      <c r="F17" s="173"/>
      <c r="G17" s="174">
        <f>ROUND(E17*F17,2)</f>
        <v>0</v>
      </c>
      <c r="H17" s="173"/>
      <c r="I17" s="174">
        <f>ROUND(E17*H17,2)</f>
        <v>0</v>
      </c>
      <c r="J17" s="173"/>
      <c r="K17" s="174">
        <f>ROUND(E17*J17,2)</f>
        <v>0</v>
      </c>
      <c r="L17" s="174">
        <v>21</v>
      </c>
      <c r="M17" s="174">
        <f>G17*(1+L17/100)</f>
        <v>0</v>
      </c>
      <c r="N17" s="164">
        <v>2.0000000000000001E-4</v>
      </c>
      <c r="O17" s="164">
        <f>ROUND(E17*N17,5)</f>
        <v>3.7199999999999997E-2</v>
      </c>
      <c r="P17" s="164">
        <v>0</v>
      </c>
      <c r="Q17" s="164">
        <f>ROUND(E17*P17,5)</f>
        <v>0</v>
      </c>
      <c r="R17" s="164"/>
      <c r="S17" s="164"/>
      <c r="T17" s="165">
        <v>8.8520000000000001E-2</v>
      </c>
      <c r="U17" s="164">
        <f>ROUND(E17*T17,2)</f>
        <v>16.46</v>
      </c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167</v>
      </c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">
      <c r="A18" s="155"/>
      <c r="B18" s="161"/>
      <c r="C18" s="197" t="s">
        <v>168</v>
      </c>
      <c r="D18" s="166"/>
      <c r="E18" s="171"/>
      <c r="F18" s="174"/>
      <c r="G18" s="174"/>
      <c r="H18" s="174"/>
      <c r="I18" s="174"/>
      <c r="J18" s="174"/>
      <c r="K18" s="174"/>
      <c r="L18" s="174"/>
      <c r="M18" s="174"/>
      <c r="N18" s="164"/>
      <c r="O18" s="164"/>
      <c r="P18" s="164"/>
      <c r="Q18" s="164"/>
      <c r="R18" s="164"/>
      <c r="S18" s="164"/>
      <c r="T18" s="165"/>
      <c r="U18" s="164"/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156</v>
      </c>
      <c r="AF18" s="154">
        <v>0</v>
      </c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 x14ac:dyDescent="0.2">
      <c r="A19" s="155"/>
      <c r="B19" s="161"/>
      <c r="C19" s="197" t="s">
        <v>169</v>
      </c>
      <c r="D19" s="166"/>
      <c r="E19" s="171">
        <v>66</v>
      </c>
      <c r="F19" s="174"/>
      <c r="G19" s="174"/>
      <c r="H19" s="174"/>
      <c r="I19" s="174"/>
      <c r="J19" s="174"/>
      <c r="K19" s="174"/>
      <c r="L19" s="174"/>
      <c r="M19" s="174"/>
      <c r="N19" s="164"/>
      <c r="O19" s="164"/>
      <c r="P19" s="164"/>
      <c r="Q19" s="164"/>
      <c r="R19" s="164"/>
      <c r="S19" s="164"/>
      <c r="T19" s="165"/>
      <c r="U19" s="164"/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156</v>
      </c>
      <c r="AF19" s="154">
        <v>0</v>
      </c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155"/>
      <c r="B20" s="161"/>
      <c r="C20" s="197" t="s">
        <v>170</v>
      </c>
      <c r="D20" s="166"/>
      <c r="E20" s="171">
        <v>120</v>
      </c>
      <c r="F20" s="174"/>
      <c r="G20" s="174"/>
      <c r="H20" s="174"/>
      <c r="I20" s="174"/>
      <c r="J20" s="174"/>
      <c r="K20" s="174"/>
      <c r="L20" s="174"/>
      <c r="M20" s="174"/>
      <c r="N20" s="164"/>
      <c r="O20" s="164"/>
      <c r="P20" s="164"/>
      <c r="Q20" s="164"/>
      <c r="R20" s="164"/>
      <c r="S20" s="164"/>
      <c r="T20" s="165"/>
      <c r="U20" s="164"/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156</v>
      </c>
      <c r="AF20" s="154">
        <v>0</v>
      </c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155">
        <v>6</v>
      </c>
      <c r="B21" s="161" t="s">
        <v>171</v>
      </c>
      <c r="C21" s="196" t="s">
        <v>172</v>
      </c>
      <c r="D21" s="163" t="s">
        <v>173</v>
      </c>
      <c r="E21" s="170">
        <v>5</v>
      </c>
      <c r="F21" s="173"/>
      <c r="G21" s="174">
        <f>ROUND(E21*F21,2)</f>
        <v>0</v>
      </c>
      <c r="H21" s="173"/>
      <c r="I21" s="174">
        <f>ROUND(E21*H21,2)</f>
        <v>0</v>
      </c>
      <c r="J21" s="173"/>
      <c r="K21" s="174">
        <f>ROUND(E21*J21,2)</f>
        <v>0</v>
      </c>
      <c r="L21" s="174">
        <v>21</v>
      </c>
      <c r="M21" s="174">
        <f>G21*(1+L21/100)</f>
        <v>0</v>
      </c>
      <c r="N21" s="164">
        <v>5.47E-3</v>
      </c>
      <c r="O21" s="164">
        <f>ROUND(E21*N21,5)</f>
        <v>2.7349999999999999E-2</v>
      </c>
      <c r="P21" s="164">
        <v>0</v>
      </c>
      <c r="Q21" s="164">
        <f>ROUND(E21*P21,5)</f>
        <v>0</v>
      </c>
      <c r="R21" s="164"/>
      <c r="S21" s="164"/>
      <c r="T21" s="165">
        <v>1.0782</v>
      </c>
      <c r="U21" s="164">
        <f>ROUND(E21*T21,2)</f>
        <v>5.39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167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155">
        <v>7</v>
      </c>
      <c r="B22" s="161" t="s">
        <v>174</v>
      </c>
      <c r="C22" s="196" t="s">
        <v>175</v>
      </c>
      <c r="D22" s="163" t="s">
        <v>150</v>
      </c>
      <c r="E22" s="170">
        <v>186</v>
      </c>
      <c r="F22" s="173"/>
      <c r="G22" s="174">
        <f>ROUND(E22*F22,2)</f>
        <v>0</v>
      </c>
      <c r="H22" s="173"/>
      <c r="I22" s="174">
        <f>ROUND(E22*H22,2)</f>
        <v>0</v>
      </c>
      <c r="J22" s="173"/>
      <c r="K22" s="174">
        <f>ROUND(E22*J22,2)</f>
        <v>0</v>
      </c>
      <c r="L22" s="174">
        <v>21</v>
      </c>
      <c r="M22" s="174">
        <f>G22*(1+L22/100)</f>
        <v>0</v>
      </c>
      <c r="N22" s="164">
        <v>3.0000000000000001E-5</v>
      </c>
      <c r="O22" s="164">
        <f>ROUND(E22*N22,5)</f>
        <v>5.5799999999999999E-3</v>
      </c>
      <c r="P22" s="164">
        <v>0</v>
      </c>
      <c r="Q22" s="164">
        <f>ROUND(E22*P22,5)</f>
        <v>0</v>
      </c>
      <c r="R22" s="164"/>
      <c r="S22" s="164"/>
      <c r="T22" s="165">
        <v>0.25752000000000003</v>
      </c>
      <c r="U22" s="164">
        <f>ROUND(E22*T22,2)</f>
        <v>47.9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167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1" x14ac:dyDescent="0.2">
      <c r="A23" s="155">
        <v>8</v>
      </c>
      <c r="B23" s="161" t="s">
        <v>176</v>
      </c>
      <c r="C23" s="196" t="s">
        <v>177</v>
      </c>
      <c r="D23" s="163" t="s">
        <v>173</v>
      </c>
      <c r="E23" s="170">
        <v>152</v>
      </c>
      <c r="F23" s="173"/>
      <c r="G23" s="174">
        <f>ROUND(E23*F23,2)</f>
        <v>0</v>
      </c>
      <c r="H23" s="173"/>
      <c r="I23" s="174">
        <f>ROUND(E23*H23,2)</f>
        <v>0</v>
      </c>
      <c r="J23" s="173"/>
      <c r="K23" s="174">
        <f>ROUND(E23*J23,2)</f>
        <v>0</v>
      </c>
      <c r="L23" s="174">
        <v>21</v>
      </c>
      <c r="M23" s="174">
        <f>G23*(1+L23/100)</f>
        <v>0</v>
      </c>
      <c r="N23" s="164">
        <v>0</v>
      </c>
      <c r="O23" s="164">
        <f>ROUND(E23*N23,5)</f>
        <v>0</v>
      </c>
      <c r="P23" s="164">
        <v>0</v>
      </c>
      <c r="Q23" s="164">
        <f>ROUND(E23*P23,5)</f>
        <v>0</v>
      </c>
      <c r="R23" s="164"/>
      <c r="S23" s="164"/>
      <c r="T23" s="165">
        <v>0.22484000000000001</v>
      </c>
      <c r="U23" s="164">
        <f>ROUND(E23*T23,2)</f>
        <v>34.18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167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55"/>
      <c r="B24" s="161"/>
      <c r="C24" s="197" t="s">
        <v>178</v>
      </c>
      <c r="D24" s="166"/>
      <c r="E24" s="171">
        <v>152</v>
      </c>
      <c r="F24" s="174"/>
      <c r="G24" s="174"/>
      <c r="H24" s="174"/>
      <c r="I24" s="174"/>
      <c r="J24" s="174"/>
      <c r="K24" s="174"/>
      <c r="L24" s="174"/>
      <c r="M24" s="174"/>
      <c r="N24" s="164"/>
      <c r="O24" s="164"/>
      <c r="P24" s="164"/>
      <c r="Q24" s="164"/>
      <c r="R24" s="164"/>
      <c r="S24" s="164"/>
      <c r="T24" s="165"/>
      <c r="U24" s="164"/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156</v>
      </c>
      <c r="AF24" s="154">
        <v>0</v>
      </c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155">
        <v>9</v>
      </c>
      <c r="B25" s="161" t="s">
        <v>179</v>
      </c>
      <c r="C25" s="196" t="s">
        <v>180</v>
      </c>
      <c r="D25" s="163" t="s">
        <v>181</v>
      </c>
      <c r="E25" s="170">
        <v>1</v>
      </c>
      <c r="F25" s="173"/>
      <c r="G25" s="174">
        <f>ROUND(E25*F25,2)</f>
        <v>0</v>
      </c>
      <c r="H25" s="173"/>
      <c r="I25" s="174">
        <f>ROUND(E25*H25,2)</f>
        <v>0</v>
      </c>
      <c r="J25" s="173"/>
      <c r="K25" s="174">
        <f>ROUND(E25*J25,2)</f>
        <v>0</v>
      </c>
      <c r="L25" s="174">
        <v>21</v>
      </c>
      <c r="M25" s="174">
        <f>G25*(1+L25/100)</f>
        <v>0</v>
      </c>
      <c r="N25" s="164">
        <v>3.0000000000000001E-5</v>
      </c>
      <c r="O25" s="164">
        <f>ROUND(E25*N25,5)</f>
        <v>3.0000000000000001E-5</v>
      </c>
      <c r="P25" s="164">
        <v>0</v>
      </c>
      <c r="Q25" s="164">
        <f>ROUND(E25*P25,5)</f>
        <v>0</v>
      </c>
      <c r="R25" s="164"/>
      <c r="S25" s="164"/>
      <c r="T25" s="165">
        <v>0.113</v>
      </c>
      <c r="U25" s="164">
        <f>ROUND(E25*T25,2)</f>
        <v>0.11</v>
      </c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151</v>
      </c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55"/>
      <c r="B26" s="161"/>
      <c r="C26" s="197" t="s">
        <v>182</v>
      </c>
      <c r="D26" s="166"/>
      <c r="E26" s="171">
        <v>1</v>
      </c>
      <c r="F26" s="174"/>
      <c r="G26" s="174"/>
      <c r="H26" s="174"/>
      <c r="I26" s="174"/>
      <c r="J26" s="174"/>
      <c r="K26" s="174"/>
      <c r="L26" s="174"/>
      <c r="M26" s="174"/>
      <c r="N26" s="164"/>
      <c r="O26" s="164"/>
      <c r="P26" s="164"/>
      <c r="Q26" s="164"/>
      <c r="R26" s="164"/>
      <c r="S26" s="164"/>
      <c r="T26" s="165"/>
      <c r="U26" s="164"/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156</v>
      </c>
      <c r="AF26" s="154">
        <v>0</v>
      </c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x14ac:dyDescent="0.2">
      <c r="A27" s="156" t="s">
        <v>146</v>
      </c>
      <c r="B27" s="162" t="s">
        <v>57</v>
      </c>
      <c r="C27" s="198" t="s">
        <v>58</v>
      </c>
      <c r="D27" s="167"/>
      <c r="E27" s="172"/>
      <c r="F27" s="175"/>
      <c r="G27" s="175">
        <f>SUMIF(AE28:AE29,"&lt;&gt;NOR",G28:G29)</f>
        <v>0</v>
      </c>
      <c r="H27" s="175"/>
      <c r="I27" s="175">
        <f>SUM(I28:I29)</f>
        <v>0</v>
      </c>
      <c r="J27" s="175"/>
      <c r="K27" s="175">
        <f>SUM(K28:K29)</f>
        <v>0</v>
      </c>
      <c r="L27" s="175"/>
      <c r="M27" s="175">
        <f>SUM(M28:M29)</f>
        <v>0</v>
      </c>
      <c r="N27" s="168"/>
      <c r="O27" s="168">
        <f>SUM(O28:O29)</f>
        <v>2.5584600000000002</v>
      </c>
      <c r="P27" s="168"/>
      <c r="Q27" s="168">
        <f>SUM(Q28:Q29)</f>
        <v>0</v>
      </c>
      <c r="R27" s="168"/>
      <c r="S27" s="168"/>
      <c r="T27" s="169"/>
      <c r="U27" s="168">
        <f>SUM(U28:U29)</f>
        <v>0.49</v>
      </c>
      <c r="AE27" t="s">
        <v>147</v>
      </c>
    </row>
    <row r="28" spans="1:60" ht="55.15" customHeight="1" outlineLevel="1" x14ac:dyDescent="0.2">
      <c r="A28" s="155">
        <v>10</v>
      </c>
      <c r="B28" s="161" t="s">
        <v>183</v>
      </c>
      <c r="C28" s="204" t="s">
        <v>1438</v>
      </c>
      <c r="D28" s="163" t="s">
        <v>159</v>
      </c>
      <c r="E28" s="170">
        <v>1.01325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21</v>
      </c>
      <c r="M28" s="174">
        <f>G28*(1+L28/100)</f>
        <v>0</v>
      </c>
      <c r="N28" s="164">
        <v>2.5249999999999999</v>
      </c>
      <c r="O28" s="164">
        <f>ROUND(E28*N28,5)</f>
        <v>2.5584600000000002</v>
      </c>
      <c r="P28" s="164">
        <v>0</v>
      </c>
      <c r="Q28" s="164">
        <f>ROUND(E28*P28,5)</f>
        <v>0</v>
      </c>
      <c r="R28" s="164"/>
      <c r="S28" s="164"/>
      <c r="T28" s="165">
        <v>0.48</v>
      </c>
      <c r="U28" s="164">
        <f>ROUND(E28*T28,2)</f>
        <v>0.49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151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ht="12.75" customHeight="1" outlineLevel="1" x14ac:dyDescent="0.2">
      <c r="A29" s="155"/>
      <c r="B29" s="161"/>
      <c r="C29" s="203" t="s">
        <v>558</v>
      </c>
      <c r="D29" s="166"/>
      <c r="E29" s="171">
        <v>1.01325</v>
      </c>
      <c r="F29" s="174"/>
      <c r="G29" s="174"/>
      <c r="H29" s="174"/>
      <c r="I29" s="174"/>
      <c r="J29" s="174"/>
      <c r="K29" s="174"/>
      <c r="L29" s="174"/>
      <c r="M29" s="174"/>
      <c r="N29" s="164"/>
      <c r="O29" s="164"/>
      <c r="P29" s="164"/>
      <c r="Q29" s="164"/>
      <c r="R29" s="164"/>
      <c r="S29" s="164"/>
      <c r="T29" s="165"/>
      <c r="U29" s="164"/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156</v>
      </c>
      <c r="AF29" s="154">
        <v>0</v>
      </c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x14ac:dyDescent="0.2">
      <c r="A30" s="156" t="s">
        <v>146</v>
      </c>
      <c r="B30" s="162" t="s">
        <v>59</v>
      </c>
      <c r="C30" s="198" t="s">
        <v>60</v>
      </c>
      <c r="D30" s="167"/>
      <c r="E30" s="172"/>
      <c r="F30" s="175"/>
      <c r="G30" s="175">
        <f>SUMIF(AE31:AE87,"&lt;&gt;NOR",G31:G87)</f>
        <v>0</v>
      </c>
      <c r="H30" s="175"/>
      <c r="I30" s="175">
        <f>SUM(I31:I87)</f>
        <v>0</v>
      </c>
      <c r="J30" s="175"/>
      <c r="K30" s="175">
        <f>SUM(K31:K87)</f>
        <v>0</v>
      </c>
      <c r="L30" s="175"/>
      <c r="M30" s="175">
        <f>SUM(M31:M87)</f>
        <v>0</v>
      </c>
      <c r="N30" s="168"/>
      <c r="O30" s="168">
        <f>SUM(O31:O87)</f>
        <v>213.58927</v>
      </c>
      <c r="P30" s="168"/>
      <c r="Q30" s="168">
        <f>SUM(Q31:Q87)</f>
        <v>2.9309999999999999E-2</v>
      </c>
      <c r="R30" s="168"/>
      <c r="S30" s="168"/>
      <c r="T30" s="169"/>
      <c r="U30" s="168">
        <f>SUM(U31:U87)</f>
        <v>2761.4900000000002</v>
      </c>
      <c r="AE30" t="s">
        <v>147</v>
      </c>
    </row>
    <row r="31" spans="1:60" ht="105" customHeight="1" outlineLevel="1" x14ac:dyDescent="0.2">
      <c r="A31" s="155">
        <v>11</v>
      </c>
      <c r="B31" s="161" t="s">
        <v>184</v>
      </c>
      <c r="C31" s="196" t="s">
        <v>1439</v>
      </c>
      <c r="D31" s="163" t="s">
        <v>159</v>
      </c>
      <c r="E31" s="170">
        <v>43.861392000000002</v>
      </c>
      <c r="F31" s="173"/>
      <c r="G31" s="174">
        <f>ROUND(E31*F31,2)</f>
        <v>0</v>
      </c>
      <c r="H31" s="173"/>
      <c r="I31" s="174">
        <f>ROUND(E31*H31,2)</f>
        <v>0</v>
      </c>
      <c r="J31" s="173"/>
      <c r="K31" s="174">
        <f>ROUND(E31*J31,2)</f>
        <v>0</v>
      </c>
      <c r="L31" s="174">
        <v>21</v>
      </c>
      <c r="M31" s="174">
        <f>G31*(1+L31/100)</f>
        <v>0</v>
      </c>
      <c r="N31" s="164">
        <v>0.99804000000000004</v>
      </c>
      <c r="O31" s="164">
        <f>ROUND(E31*N31,5)</f>
        <v>43.775419999999997</v>
      </c>
      <c r="P31" s="164">
        <v>0</v>
      </c>
      <c r="Q31" s="164">
        <f>ROUND(E31*P31,5)</f>
        <v>0</v>
      </c>
      <c r="R31" s="164"/>
      <c r="S31" s="164"/>
      <c r="T31" s="165">
        <v>3.5463900000000002</v>
      </c>
      <c r="U31" s="164">
        <f>ROUND(E31*T31,2)</f>
        <v>155.55000000000001</v>
      </c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167</v>
      </c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1" x14ac:dyDescent="0.2">
      <c r="A32" s="155"/>
      <c r="B32" s="161"/>
      <c r="C32" s="197" t="s">
        <v>185</v>
      </c>
      <c r="D32" s="166"/>
      <c r="E32" s="171">
        <v>16.37388</v>
      </c>
      <c r="F32" s="174"/>
      <c r="G32" s="174"/>
      <c r="H32" s="174"/>
      <c r="I32" s="174"/>
      <c r="J32" s="174"/>
      <c r="K32" s="174"/>
      <c r="L32" s="174"/>
      <c r="M32" s="174"/>
      <c r="N32" s="164"/>
      <c r="O32" s="164"/>
      <c r="P32" s="164"/>
      <c r="Q32" s="164"/>
      <c r="R32" s="164"/>
      <c r="S32" s="164"/>
      <c r="T32" s="165"/>
      <c r="U32" s="164"/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156</v>
      </c>
      <c r="AF32" s="154">
        <v>0</v>
      </c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">
      <c r="A33" s="155"/>
      <c r="B33" s="161"/>
      <c r="C33" s="197" t="s">
        <v>186</v>
      </c>
      <c r="D33" s="166"/>
      <c r="E33" s="171">
        <v>4.616352</v>
      </c>
      <c r="F33" s="174"/>
      <c r="G33" s="174"/>
      <c r="H33" s="174"/>
      <c r="I33" s="174"/>
      <c r="J33" s="174"/>
      <c r="K33" s="174"/>
      <c r="L33" s="174"/>
      <c r="M33" s="174"/>
      <c r="N33" s="164"/>
      <c r="O33" s="164"/>
      <c r="P33" s="164"/>
      <c r="Q33" s="164"/>
      <c r="R33" s="164"/>
      <c r="S33" s="164"/>
      <c r="T33" s="165"/>
      <c r="U33" s="164"/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156</v>
      </c>
      <c r="AF33" s="154">
        <v>0</v>
      </c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1" x14ac:dyDescent="0.2">
      <c r="A34" s="155"/>
      <c r="B34" s="161"/>
      <c r="C34" s="197" t="s">
        <v>187</v>
      </c>
      <c r="D34" s="166"/>
      <c r="E34" s="171">
        <v>22.87116</v>
      </c>
      <c r="F34" s="174"/>
      <c r="G34" s="174"/>
      <c r="H34" s="174"/>
      <c r="I34" s="174"/>
      <c r="J34" s="174"/>
      <c r="K34" s="174"/>
      <c r="L34" s="174"/>
      <c r="M34" s="174"/>
      <c r="N34" s="164"/>
      <c r="O34" s="164"/>
      <c r="P34" s="164"/>
      <c r="Q34" s="164"/>
      <c r="R34" s="164"/>
      <c r="S34" s="164"/>
      <c r="T34" s="165"/>
      <c r="U34" s="164"/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156</v>
      </c>
      <c r="AF34" s="154">
        <v>0</v>
      </c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ht="93.75" customHeight="1" outlineLevel="1" x14ac:dyDescent="0.2">
      <c r="A35" s="155">
        <v>12</v>
      </c>
      <c r="B35" s="161" t="s">
        <v>188</v>
      </c>
      <c r="C35" s="196" t="s">
        <v>1440</v>
      </c>
      <c r="D35" s="163" t="s">
        <v>159</v>
      </c>
      <c r="E35" s="170">
        <v>52.347375</v>
      </c>
      <c r="F35" s="173"/>
      <c r="G35" s="174">
        <f>ROUND(E35*F35,2)</f>
        <v>0</v>
      </c>
      <c r="H35" s="173"/>
      <c r="I35" s="174">
        <f>ROUND(E35*H35,2)</f>
        <v>0</v>
      </c>
      <c r="J35" s="173"/>
      <c r="K35" s="174">
        <f>ROUND(E35*J35,2)</f>
        <v>0</v>
      </c>
      <c r="L35" s="174">
        <v>21</v>
      </c>
      <c r="M35" s="174">
        <f>G35*(1+L35/100)</f>
        <v>0</v>
      </c>
      <c r="N35" s="164">
        <v>0.91247999999999996</v>
      </c>
      <c r="O35" s="164">
        <f>ROUND(E35*N35,5)</f>
        <v>47.765929999999997</v>
      </c>
      <c r="P35" s="164">
        <v>5.5999999999999995E-4</v>
      </c>
      <c r="Q35" s="164">
        <f>ROUND(E35*P35,5)</f>
        <v>2.9309999999999999E-2</v>
      </c>
      <c r="R35" s="164"/>
      <c r="S35" s="164"/>
      <c r="T35" s="165">
        <v>3.3516499999999998</v>
      </c>
      <c r="U35" s="164">
        <f>ROUND(E35*T35,2)</f>
        <v>175.45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167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155"/>
      <c r="B36" s="161"/>
      <c r="C36" s="197" t="s">
        <v>189</v>
      </c>
      <c r="D36" s="166"/>
      <c r="E36" s="171">
        <v>36.500624999999999</v>
      </c>
      <c r="F36" s="174"/>
      <c r="G36" s="174"/>
      <c r="H36" s="174"/>
      <c r="I36" s="174"/>
      <c r="J36" s="174"/>
      <c r="K36" s="174"/>
      <c r="L36" s="174"/>
      <c r="M36" s="174"/>
      <c r="N36" s="164"/>
      <c r="O36" s="164"/>
      <c r="P36" s="164"/>
      <c r="Q36" s="164"/>
      <c r="R36" s="164"/>
      <c r="S36" s="164"/>
      <c r="T36" s="165"/>
      <c r="U36" s="164"/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156</v>
      </c>
      <c r="AF36" s="154">
        <v>0</v>
      </c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1" x14ac:dyDescent="0.2">
      <c r="A37" s="155"/>
      <c r="B37" s="161"/>
      <c r="C37" s="197" t="s">
        <v>190</v>
      </c>
      <c r="D37" s="166"/>
      <c r="E37" s="171">
        <v>-11.231999999999999</v>
      </c>
      <c r="F37" s="174"/>
      <c r="G37" s="174"/>
      <c r="H37" s="174"/>
      <c r="I37" s="174"/>
      <c r="J37" s="174"/>
      <c r="K37" s="174"/>
      <c r="L37" s="174"/>
      <c r="M37" s="174"/>
      <c r="N37" s="164"/>
      <c r="O37" s="164"/>
      <c r="P37" s="164"/>
      <c r="Q37" s="164"/>
      <c r="R37" s="164"/>
      <c r="S37" s="164"/>
      <c r="T37" s="165"/>
      <c r="U37" s="164"/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156</v>
      </c>
      <c r="AF37" s="154">
        <v>0</v>
      </c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outlineLevel="1" x14ac:dyDescent="0.2">
      <c r="A38" s="155"/>
      <c r="B38" s="161"/>
      <c r="C38" s="197" t="s">
        <v>191</v>
      </c>
      <c r="D38" s="166"/>
      <c r="E38" s="171">
        <v>36.642375000000001</v>
      </c>
      <c r="F38" s="174"/>
      <c r="G38" s="174"/>
      <c r="H38" s="174"/>
      <c r="I38" s="174"/>
      <c r="J38" s="174"/>
      <c r="K38" s="174"/>
      <c r="L38" s="174"/>
      <c r="M38" s="174"/>
      <c r="N38" s="164"/>
      <c r="O38" s="164"/>
      <c r="P38" s="164"/>
      <c r="Q38" s="164"/>
      <c r="R38" s="164"/>
      <c r="S38" s="164"/>
      <c r="T38" s="165"/>
      <c r="U38" s="164"/>
      <c r="V38" s="154"/>
      <c r="W38" s="154"/>
      <c r="X38" s="154"/>
      <c r="Y38" s="154"/>
      <c r="Z38" s="154"/>
      <c r="AA38" s="154"/>
      <c r="AB38" s="154"/>
      <c r="AC38" s="154"/>
      <c r="AD38" s="154"/>
      <c r="AE38" s="154" t="s">
        <v>156</v>
      </c>
      <c r="AF38" s="154">
        <v>0</v>
      </c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1" x14ac:dyDescent="0.2">
      <c r="A39" s="155"/>
      <c r="B39" s="161"/>
      <c r="C39" s="197" t="s">
        <v>192</v>
      </c>
      <c r="D39" s="166"/>
      <c r="E39" s="171">
        <v>-9.6389999999999993</v>
      </c>
      <c r="F39" s="174"/>
      <c r="G39" s="174"/>
      <c r="H39" s="174"/>
      <c r="I39" s="174"/>
      <c r="J39" s="174"/>
      <c r="K39" s="174"/>
      <c r="L39" s="174"/>
      <c r="M39" s="174"/>
      <c r="N39" s="164"/>
      <c r="O39" s="164"/>
      <c r="P39" s="164"/>
      <c r="Q39" s="164"/>
      <c r="R39" s="164"/>
      <c r="S39" s="164"/>
      <c r="T39" s="165"/>
      <c r="U39" s="164"/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156</v>
      </c>
      <c r="AF39" s="154">
        <v>0</v>
      </c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1" x14ac:dyDescent="0.2">
      <c r="A40" s="155"/>
      <c r="B40" s="161"/>
      <c r="C40" s="197" t="s">
        <v>193</v>
      </c>
      <c r="D40" s="166"/>
      <c r="E40" s="171">
        <v>7.5374999999999304E-2</v>
      </c>
      <c r="F40" s="174"/>
      <c r="G40" s="174"/>
      <c r="H40" s="174"/>
      <c r="I40" s="174"/>
      <c r="J40" s="174"/>
      <c r="K40" s="174"/>
      <c r="L40" s="174"/>
      <c r="M40" s="174"/>
      <c r="N40" s="164"/>
      <c r="O40" s="164"/>
      <c r="P40" s="164"/>
      <c r="Q40" s="164"/>
      <c r="R40" s="164"/>
      <c r="S40" s="164"/>
      <c r="T40" s="165"/>
      <c r="U40" s="164"/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156</v>
      </c>
      <c r="AF40" s="154">
        <v>0</v>
      </c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1" x14ac:dyDescent="0.2">
      <c r="A41" s="155"/>
      <c r="B41" s="161"/>
      <c r="C41" s="197" t="s">
        <v>194</v>
      </c>
      <c r="D41" s="166"/>
      <c r="E41" s="171"/>
      <c r="F41" s="174"/>
      <c r="G41" s="174"/>
      <c r="H41" s="174"/>
      <c r="I41" s="174"/>
      <c r="J41" s="174"/>
      <c r="K41" s="174"/>
      <c r="L41" s="174"/>
      <c r="M41" s="174"/>
      <c r="N41" s="164"/>
      <c r="O41" s="164"/>
      <c r="P41" s="164"/>
      <c r="Q41" s="164"/>
      <c r="R41" s="164"/>
      <c r="S41" s="164"/>
      <c r="T41" s="165"/>
      <c r="U41" s="164"/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156</v>
      </c>
      <c r="AF41" s="154">
        <v>0</v>
      </c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outlineLevel="1" x14ac:dyDescent="0.2">
      <c r="A42" s="155">
        <v>13</v>
      </c>
      <c r="B42" s="161" t="s">
        <v>195</v>
      </c>
      <c r="C42" s="196" t="s">
        <v>196</v>
      </c>
      <c r="D42" s="163" t="s">
        <v>154</v>
      </c>
      <c r="E42" s="170">
        <v>5</v>
      </c>
      <c r="F42" s="173"/>
      <c r="G42" s="174">
        <f>ROUND(E42*F42,2)</f>
        <v>0</v>
      </c>
      <c r="H42" s="173"/>
      <c r="I42" s="174">
        <f>ROUND(E42*H42,2)</f>
        <v>0</v>
      </c>
      <c r="J42" s="173"/>
      <c r="K42" s="174">
        <f>ROUND(E42*J42,2)</f>
        <v>0</v>
      </c>
      <c r="L42" s="174">
        <v>21</v>
      </c>
      <c r="M42" s="174">
        <f>G42*(1+L42/100)</f>
        <v>0</v>
      </c>
      <c r="N42" s="164">
        <v>0.98629999999999995</v>
      </c>
      <c r="O42" s="164">
        <f>ROUND(E42*N42,5)</f>
        <v>4.9314999999999998</v>
      </c>
      <c r="P42" s="164">
        <v>0</v>
      </c>
      <c r="Q42" s="164">
        <f>ROUND(E42*P42,5)</f>
        <v>0</v>
      </c>
      <c r="R42" s="164"/>
      <c r="S42" s="164"/>
      <c r="T42" s="165">
        <v>3.5646100000000001</v>
      </c>
      <c r="U42" s="164">
        <f>ROUND(E42*T42,2)</f>
        <v>17.82</v>
      </c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167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55">
        <v>14</v>
      </c>
      <c r="B43" s="161" t="s">
        <v>197</v>
      </c>
      <c r="C43" s="196" t="s">
        <v>198</v>
      </c>
      <c r="D43" s="163" t="s">
        <v>150</v>
      </c>
      <c r="E43" s="170">
        <v>73.784000000000006</v>
      </c>
      <c r="F43" s="173"/>
      <c r="G43" s="174">
        <f>ROUND(E43*F43,2)</f>
        <v>0</v>
      </c>
      <c r="H43" s="173"/>
      <c r="I43" s="174">
        <f>ROUND(E43*H43,2)</f>
        <v>0</v>
      </c>
      <c r="J43" s="173"/>
      <c r="K43" s="174">
        <f>ROUND(E43*J43,2)</f>
        <v>0</v>
      </c>
      <c r="L43" s="174">
        <v>21</v>
      </c>
      <c r="M43" s="174">
        <f>G43*(1+L43/100)</f>
        <v>0</v>
      </c>
      <c r="N43" s="164">
        <v>0.37564999999999998</v>
      </c>
      <c r="O43" s="164">
        <f>ROUND(E43*N43,5)</f>
        <v>27.71696</v>
      </c>
      <c r="P43" s="164">
        <v>0</v>
      </c>
      <c r="Q43" s="164">
        <f>ROUND(E43*P43,5)</f>
        <v>0</v>
      </c>
      <c r="R43" s="164"/>
      <c r="S43" s="164"/>
      <c r="T43" s="165">
        <v>0.59599999999999997</v>
      </c>
      <c r="U43" s="164">
        <f>ROUND(E43*T43,2)</f>
        <v>43.98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151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1" x14ac:dyDescent="0.2">
      <c r="A44" s="155"/>
      <c r="B44" s="161"/>
      <c r="C44" s="197" t="s">
        <v>199</v>
      </c>
      <c r="D44" s="166"/>
      <c r="E44" s="171">
        <v>38.6965</v>
      </c>
      <c r="F44" s="174"/>
      <c r="G44" s="174"/>
      <c r="H44" s="174"/>
      <c r="I44" s="174"/>
      <c r="J44" s="174"/>
      <c r="K44" s="174"/>
      <c r="L44" s="174"/>
      <c r="M44" s="174"/>
      <c r="N44" s="164"/>
      <c r="O44" s="164"/>
      <c r="P44" s="164"/>
      <c r="Q44" s="164"/>
      <c r="R44" s="164"/>
      <c r="S44" s="164"/>
      <c r="T44" s="165"/>
      <c r="U44" s="164"/>
      <c r="V44" s="154"/>
      <c r="W44" s="154"/>
      <c r="X44" s="154"/>
      <c r="Y44" s="154"/>
      <c r="Z44" s="154"/>
      <c r="AA44" s="154"/>
      <c r="AB44" s="154"/>
      <c r="AC44" s="154"/>
      <c r="AD44" s="154"/>
      <c r="AE44" s="154" t="s">
        <v>156</v>
      </c>
      <c r="AF44" s="154">
        <v>0</v>
      </c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1" x14ac:dyDescent="0.2">
      <c r="A45" s="155"/>
      <c r="B45" s="161"/>
      <c r="C45" s="197" t="s">
        <v>200</v>
      </c>
      <c r="D45" s="166"/>
      <c r="E45" s="171">
        <v>35.087499999999999</v>
      </c>
      <c r="F45" s="174"/>
      <c r="G45" s="174"/>
      <c r="H45" s="174"/>
      <c r="I45" s="174"/>
      <c r="J45" s="174"/>
      <c r="K45" s="174"/>
      <c r="L45" s="174"/>
      <c r="M45" s="174"/>
      <c r="N45" s="164"/>
      <c r="O45" s="164"/>
      <c r="P45" s="164"/>
      <c r="Q45" s="164"/>
      <c r="R45" s="164"/>
      <c r="S45" s="164"/>
      <c r="T45" s="165"/>
      <c r="U45" s="164"/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156</v>
      </c>
      <c r="AF45" s="154">
        <v>0</v>
      </c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1" x14ac:dyDescent="0.2">
      <c r="A46" s="155">
        <v>15</v>
      </c>
      <c r="B46" s="161" t="s">
        <v>201</v>
      </c>
      <c r="C46" s="196" t="s">
        <v>202</v>
      </c>
      <c r="D46" s="163" t="s">
        <v>203</v>
      </c>
      <c r="E46" s="170">
        <v>0.98950000000000005</v>
      </c>
      <c r="F46" s="173"/>
      <c r="G46" s="174">
        <f>ROUND(E46*F46,2)</f>
        <v>0</v>
      </c>
      <c r="H46" s="173"/>
      <c r="I46" s="174">
        <f>ROUND(E46*H46,2)</f>
        <v>0</v>
      </c>
      <c r="J46" s="173"/>
      <c r="K46" s="174">
        <f>ROUND(E46*J46,2)</f>
        <v>0</v>
      </c>
      <c r="L46" s="174">
        <v>21</v>
      </c>
      <c r="M46" s="174">
        <f>G46*(1+L46/100)</f>
        <v>0</v>
      </c>
      <c r="N46" s="164">
        <v>1.0202899999999999</v>
      </c>
      <c r="O46" s="164">
        <f>ROUND(E46*N46,5)</f>
        <v>1.0095799999999999</v>
      </c>
      <c r="P46" s="164">
        <v>0</v>
      </c>
      <c r="Q46" s="164">
        <f>ROUND(E46*P46,5)</f>
        <v>0</v>
      </c>
      <c r="R46" s="164"/>
      <c r="S46" s="164"/>
      <c r="T46" s="165">
        <v>25.271000000000001</v>
      </c>
      <c r="U46" s="164">
        <f>ROUND(E46*T46,2)</f>
        <v>25.01</v>
      </c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151</v>
      </c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1" x14ac:dyDescent="0.2">
      <c r="A47" s="155"/>
      <c r="B47" s="161"/>
      <c r="C47" s="197" t="s">
        <v>204</v>
      </c>
      <c r="D47" s="166"/>
      <c r="E47" s="171">
        <v>0.98950000000000005</v>
      </c>
      <c r="F47" s="174"/>
      <c r="G47" s="174"/>
      <c r="H47" s="174"/>
      <c r="I47" s="174"/>
      <c r="J47" s="174"/>
      <c r="K47" s="174"/>
      <c r="L47" s="174"/>
      <c r="M47" s="174"/>
      <c r="N47" s="164"/>
      <c r="O47" s="164"/>
      <c r="P47" s="164"/>
      <c r="Q47" s="164"/>
      <c r="R47" s="164"/>
      <c r="S47" s="164"/>
      <c r="T47" s="165"/>
      <c r="U47" s="164"/>
      <c r="V47" s="154"/>
      <c r="W47" s="154"/>
      <c r="X47" s="154"/>
      <c r="Y47" s="154"/>
      <c r="Z47" s="154"/>
      <c r="AA47" s="154"/>
      <c r="AB47" s="154"/>
      <c r="AC47" s="154"/>
      <c r="AD47" s="154"/>
      <c r="AE47" s="154" t="s">
        <v>156</v>
      </c>
      <c r="AF47" s="154">
        <v>0</v>
      </c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outlineLevel="1" x14ac:dyDescent="0.2">
      <c r="A48" s="155">
        <v>16</v>
      </c>
      <c r="B48" s="161" t="s">
        <v>205</v>
      </c>
      <c r="C48" s="196" t="s">
        <v>206</v>
      </c>
      <c r="D48" s="163" t="s">
        <v>203</v>
      </c>
      <c r="E48" s="170">
        <v>47.500500000000002</v>
      </c>
      <c r="F48" s="173"/>
      <c r="G48" s="174">
        <f>ROUND(E48*F48,2)</f>
        <v>0</v>
      </c>
      <c r="H48" s="173"/>
      <c r="I48" s="174">
        <f>ROUND(E48*H48,2)</f>
        <v>0</v>
      </c>
      <c r="J48" s="173"/>
      <c r="K48" s="174">
        <f>ROUND(E48*J48,2)</f>
        <v>0</v>
      </c>
      <c r="L48" s="174">
        <v>21</v>
      </c>
      <c r="M48" s="174">
        <f>G48*(1+L48/100)</f>
        <v>0</v>
      </c>
      <c r="N48" s="164">
        <v>1.0922099999999999</v>
      </c>
      <c r="O48" s="164">
        <f>ROUND(E48*N48,5)</f>
        <v>51.880519999999997</v>
      </c>
      <c r="P48" s="164">
        <v>0</v>
      </c>
      <c r="Q48" s="164">
        <f>ROUND(E48*P48,5)</f>
        <v>0</v>
      </c>
      <c r="R48" s="164"/>
      <c r="S48" s="164"/>
      <c r="T48" s="165">
        <v>15.532999999999999</v>
      </c>
      <c r="U48" s="164">
        <f>ROUND(E48*T48,2)</f>
        <v>737.83</v>
      </c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151</v>
      </c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outlineLevel="1" x14ac:dyDescent="0.2">
      <c r="A49" s="155"/>
      <c r="B49" s="161"/>
      <c r="C49" s="197" t="s">
        <v>207</v>
      </c>
      <c r="D49" s="166"/>
      <c r="E49" s="171"/>
      <c r="F49" s="174"/>
      <c r="G49" s="174"/>
      <c r="H49" s="174"/>
      <c r="I49" s="174"/>
      <c r="J49" s="174"/>
      <c r="K49" s="174"/>
      <c r="L49" s="174"/>
      <c r="M49" s="174"/>
      <c r="N49" s="164"/>
      <c r="O49" s="164"/>
      <c r="P49" s="164"/>
      <c r="Q49" s="164"/>
      <c r="R49" s="164"/>
      <c r="S49" s="164"/>
      <c r="T49" s="165"/>
      <c r="U49" s="164"/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156</v>
      </c>
      <c r="AF49" s="154">
        <v>0</v>
      </c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outlineLevel="1" x14ac:dyDescent="0.2">
      <c r="A50" s="155"/>
      <c r="B50" s="161"/>
      <c r="C50" s="197" t="s">
        <v>208</v>
      </c>
      <c r="D50" s="166"/>
      <c r="E50" s="171">
        <v>7.5631000000000004</v>
      </c>
      <c r="F50" s="174"/>
      <c r="G50" s="174"/>
      <c r="H50" s="174"/>
      <c r="I50" s="174"/>
      <c r="J50" s="174"/>
      <c r="K50" s="174"/>
      <c r="L50" s="174"/>
      <c r="M50" s="174"/>
      <c r="N50" s="164"/>
      <c r="O50" s="164"/>
      <c r="P50" s="164"/>
      <c r="Q50" s="164"/>
      <c r="R50" s="164"/>
      <c r="S50" s="164"/>
      <c r="T50" s="165"/>
      <c r="U50" s="164"/>
      <c r="V50" s="154"/>
      <c r="W50" s="154"/>
      <c r="X50" s="154"/>
      <c r="Y50" s="154"/>
      <c r="Z50" s="154"/>
      <c r="AA50" s="154"/>
      <c r="AB50" s="154"/>
      <c r="AC50" s="154"/>
      <c r="AD50" s="154"/>
      <c r="AE50" s="154" t="s">
        <v>156</v>
      </c>
      <c r="AF50" s="154">
        <v>0</v>
      </c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outlineLevel="1" x14ac:dyDescent="0.2">
      <c r="A51" s="155"/>
      <c r="B51" s="161"/>
      <c r="C51" s="197" t="s">
        <v>209</v>
      </c>
      <c r="D51" s="166"/>
      <c r="E51" s="171">
        <v>50.291400000000003</v>
      </c>
      <c r="F51" s="174"/>
      <c r="G51" s="174"/>
      <c r="H51" s="174"/>
      <c r="I51" s="174"/>
      <c r="J51" s="174"/>
      <c r="K51" s="174"/>
      <c r="L51" s="174"/>
      <c r="M51" s="174"/>
      <c r="N51" s="164"/>
      <c r="O51" s="164"/>
      <c r="P51" s="164"/>
      <c r="Q51" s="164"/>
      <c r="R51" s="164"/>
      <c r="S51" s="164"/>
      <c r="T51" s="165"/>
      <c r="U51" s="164"/>
      <c r="V51" s="154"/>
      <c r="W51" s="154"/>
      <c r="X51" s="154"/>
      <c r="Y51" s="154"/>
      <c r="Z51" s="154"/>
      <c r="AA51" s="154"/>
      <c r="AB51" s="154"/>
      <c r="AC51" s="154"/>
      <c r="AD51" s="154"/>
      <c r="AE51" s="154" t="s">
        <v>156</v>
      </c>
      <c r="AF51" s="154">
        <v>0</v>
      </c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outlineLevel="1" x14ac:dyDescent="0.2">
      <c r="A52" s="155"/>
      <c r="B52" s="161"/>
      <c r="C52" s="197" t="s">
        <v>210</v>
      </c>
      <c r="D52" s="166"/>
      <c r="E52" s="171">
        <v>-10.353999999999999</v>
      </c>
      <c r="F52" s="174"/>
      <c r="G52" s="174"/>
      <c r="H52" s="174"/>
      <c r="I52" s="174"/>
      <c r="J52" s="174"/>
      <c r="K52" s="174"/>
      <c r="L52" s="174"/>
      <c r="M52" s="174"/>
      <c r="N52" s="164"/>
      <c r="O52" s="164"/>
      <c r="P52" s="164"/>
      <c r="Q52" s="164"/>
      <c r="R52" s="164"/>
      <c r="S52" s="164"/>
      <c r="T52" s="165"/>
      <c r="U52" s="164"/>
      <c r="V52" s="154"/>
      <c r="W52" s="154"/>
      <c r="X52" s="154"/>
      <c r="Y52" s="154"/>
      <c r="Z52" s="154"/>
      <c r="AA52" s="154"/>
      <c r="AB52" s="154"/>
      <c r="AC52" s="154"/>
      <c r="AD52" s="154"/>
      <c r="AE52" s="154" t="s">
        <v>156</v>
      </c>
      <c r="AF52" s="154">
        <v>0</v>
      </c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ht="73.5" customHeight="1" outlineLevel="1" x14ac:dyDescent="0.2">
      <c r="A53" s="155">
        <v>17</v>
      </c>
      <c r="B53" s="161" t="s">
        <v>211</v>
      </c>
      <c r="C53" s="196" t="s">
        <v>1441</v>
      </c>
      <c r="D53" s="163" t="s">
        <v>150</v>
      </c>
      <c r="E53" s="170">
        <v>84.334000000000003</v>
      </c>
      <c r="F53" s="173"/>
      <c r="G53" s="174">
        <f>ROUND(E53*F53,2)</f>
        <v>0</v>
      </c>
      <c r="H53" s="173"/>
      <c r="I53" s="174">
        <f>ROUND(E53*H53,2)</f>
        <v>0</v>
      </c>
      <c r="J53" s="173"/>
      <c r="K53" s="174">
        <f>ROUND(E53*J53,2)</f>
        <v>0</v>
      </c>
      <c r="L53" s="174">
        <v>21</v>
      </c>
      <c r="M53" s="174">
        <f>G53*(1+L53/100)</f>
        <v>0</v>
      </c>
      <c r="N53" s="164">
        <v>4.9320000000000003E-2</v>
      </c>
      <c r="O53" s="164">
        <f>ROUND(E53*N53,5)</f>
        <v>4.1593499999999999</v>
      </c>
      <c r="P53" s="164">
        <v>0</v>
      </c>
      <c r="Q53" s="164">
        <f>ROUND(E53*P53,5)</f>
        <v>0</v>
      </c>
      <c r="R53" s="164"/>
      <c r="S53" s="164"/>
      <c r="T53" s="165">
        <v>1.425</v>
      </c>
      <c r="U53" s="164">
        <f>ROUND(E53*T53,2)</f>
        <v>120.18</v>
      </c>
      <c r="V53" s="154"/>
      <c r="W53" s="154"/>
      <c r="X53" s="154"/>
      <c r="Y53" s="154"/>
      <c r="Z53" s="154"/>
      <c r="AA53" s="154"/>
      <c r="AB53" s="154"/>
      <c r="AC53" s="154"/>
      <c r="AD53" s="154"/>
      <c r="AE53" s="154" t="s">
        <v>151</v>
      </c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 x14ac:dyDescent="0.2">
      <c r="A54" s="155"/>
      <c r="B54" s="161"/>
      <c r="C54" s="197" t="s">
        <v>212</v>
      </c>
      <c r="D54" s="166"/>
      <c r="E54" s="171">
        <v>29.05</v>
      </c>
      <c r="F54" s="174"/>
      <c r="G54" s="174"/>
      <c r="H54" s="174"/>
      <c r="I54" s="174"/>
      <c r="J54" s="174"/>
      <c r="K54" s="174"/>
      <c r="L54" s="174"/>
      <c r="M54" s="174"/>
      <c r="N54" s="164"/>
      <c r="O54" s="164"/>
      <c r="P54" s="164"/>
      <c r="Q54" s="164"/>
      <c r="R54" s="164"/>
      <c r="S54" s="164"/>
      <c r="T54" s="165"/>
      <c r="U54" s="164"/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156</v>
      </c>
      <c r="AF54" s="154">
        <v>0</v>
      </c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155"/>
      <c r="B55" s="161"/>
      <c r="C55" s="197" t="s">
        <v>213</v>
      </c>
      <c r="D55" s="166"/>
      <c r="E55" s="171">
        <v>9.6</v>
      </c>
      <c r="F55" s="174"/>
      <c r="G55" s="174"/>
      <c r="H55" s="174"/>
      <c r="I55" s="174"/>
      <c r="J55" s="174"/>
      <c r="K55" s="174"/>
      <c r="L55" s="174"/>
      <c r="M55" s="174"/>
      <c r="N55" s="164"/>
      <c r="O55" s="164"/>
      <c r="P55" s="164"/>
      <c r="Q55" s="164"/>
      <c r="R55" s="164"/>
      <c r="S55" s="164"/>
      <c r="T55" s="165"/>
      <c r="U55" s="164"/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156</v>
      </c>
      <c r="AF55" s="154">
        <v>0</v>
      </c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outlineLevel="1" x14ac:dyDescent="0.2">
      <c r="A56" s="155"/>
      <c r="B56" s="161"/>
      <c r="C56" s="197" t="s">
        <v>214</v>
      </c>
      <c r="D56" s="166"/>
      <c r="E56" s="171">
        <v>21.632000000000001</v>
      </c>
      <c r="F56" s="174"/>
      <c r="G56" s="174"/>
      <c r="H56" s="174"/>
      <c r="I56" s="174"/>
      <c r="J56" s="174"/>
      <c r="K56" s="174"/>
      <c r="L56" s="174"/>
      <c r="M56" s="174"/>
      <c r="N56" s="164"/>
      <c r="O56" s="164"/>
      <c r="P56" s="164"/>
      <c r="Q56" s="164"/>
      <c r="R56" s="164"/>
      <c r="S56" s="164"/>
      <c r="T56" s="165"/>
      <c r="U56" s="164"/>
      <c r="V56" s="154"/>
      <c r="W56" s="154"/>
      <c r="X56" s="154"/>
      <c r="Y56" s="154"/>
      <c r="Z56" s="154"/>
      <c r="AA56" s="154"/>
      <c r="AB56" s="154"/>
      <c r="AC56" s="154"/>
      <c r="AD56" s="154"/>
      <c r="AE56" s="154" t="s">
        <v>156</v>
      </c>
      <c r="AF56" s="154">
        <v>0</v>
      </c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</row>
    <row r="57" spans="1:60" outlineLevel="1" x14ac:dyDescent="0.2">
      <c r="A57" s="155"/>
      <c r="B57" s="161"/>
      <c r="C57" s="197" t="s">
        <v>215</v>
      </c>
      <c r="D57" s="166"/>
      <c r="E57" s="171">
        <v>20.032</v>
      </c>
      <c r="F57" s="174"/>
      <c r="G57" s="174"/>
      <c r="H57" s="174"/>
      <c r="I57" s="174"/>
      <c r="J57" s="174"/>
      <c r="K57" s="174"/>
      <c r="L57" s="174"/>
      <c r="M57" s="174"/>
      <c r="N57" s="164"/>
      <c r="O57" s="164"/>
      <c r="P57" s="164"/>
      <c r="Q57" s="164"/>
      <c r="R57" s="164"/>
      <c r="S57" s="164"/>
      <c r="T57" s="165"/>
      <c r="U57" s="164"/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156</v>
      </c>
      <c r="AF57" s="154">
        <v>0</v>
      </c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1" x14ac:dyDescent="0.2">
      <c r="A58" s="155"/>
      <c r="B58" s="161"/>
      <c r="C58" s="197" t="s">
        <v>216</v>
      </c>
      <c r="D58" s="166"/>
      <c r="E58" s="171">
        <v>4.0199999999999996</v>
      </c>
      <c r="F58" s="174"/>
      <c r="G58" s="174"/>
      <c r="H58" s="174"/>
      <c r="I58" s="174"/>
      <c r="J58" s="174"/>
      <c r="K58" s="174"/>
      <c r="L58" s="174"/>
      <c r="M58" s="174"/>
      <c r="N58" s="164"/>
      <c r="O58" s="164"/>
      <c r="P58" s="164"/>
      <c r="Q58" s="164"/>
      <c r="R58" s="164"/>
      <c r="S58" s="164"/>
      <c r="T58" s="165"/>
      <c r="U58" s="164"/>
      <c r="V58" s="154"/>
      <c r="W58" s="154"/>
      <c r="X58" s="154"/>
      <c r="Y58" s="154"/>
      <c r="Z58" s="154"/>
      <c r="AA58" s="154"/>
      <c r="AB58" s="154"/>
      <c r="AC58" s="154"/>
      <c r="AD58" s="154"/>
      <c r="AE58" s="154" t="s">
        <v>156</v>
      </c>
      <c r="AF58" s="154">
        <v>0</v>
      </c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ht="117.75" customHeight="1" outlineLevel="1" x14ac:dyDescent="0.2">
      <c r="A59" s="155">
        <v>18</v>
      </c>
      <c r="B59" s="161" t="s">
        <v>217</v>
      </c>
      <c r="C59" s="196" t="s">
        <v>1442</v>
      </c>
      <c r="D59" s="163" t="s">
        <v>150</v>
      </c>
      <c r="E59" s="170">
        <v>189.51439999999999</v>
      </c>
      <c r="F59" s="173"/>
      <c r="G59" s="174">
        <f>ROUND(E59*F59,2)</f>
        <v>0</v>
      </c>
      <c r="H59" s="173"/>
      <c r="I59" s="174">
        <f>ROUND(E59*H59,2)</f>
        <v>0</v>
      </c>
      <c r="J59" s="173"/>
      <c r="K59" s="174">
        <f>ROUND(E59*J59,2)</f>
        <v>0</v>
      </c>
      <c r="L59" s="174">
        <v>21</v>
      </c>
      <c r="M59" s="174">
        <f>G59*(1+L59/100)</f>
        <v>0</v>
      </c>
      <c r="N59" s="164">
        <v>5.3789999999999998E-2</v>
      </c>
      <c r="O59" s="164">
        <f>ROUND(E59*N59,5)</f>
        <v>10.19398</v>
      </c>
      <c r="P59" s="164">
        <v>0</v>
      </c>
      <c r="Q59" s="164">
        <f>ROUND(E59*P59,5)</f>
        <v>0</v>
      </c>
      <c r="R59" s="164"/>
      <c r="S59" s="164"/>
      <c r="T59" s="165">
        <v>1.452</v>
      </c>
      <c r="U59" s="164">
        <f>ROUND(E59*T59,2)</f>
        <v>275.17</v>
      </c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151</v>
      </c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1" x14ac:dyDescent="0.2">
      <c r="A60" s="155"/>
      <c r="B60" s="161"/>
      <c r="C60" s="197" t="s">
        <v>218</v>
      </c>
      <c r="D60" s="166"/>
      <c r="E60" s="171">
        <v>25.928000000000001</v>
      </c>
      <c r="F60" s="174"/>
      <c r="G60" s="174"/>
      <c r="H60" s="174"/>
      <c r="I60" s="174"/>
      <c r="J60" s="174"/>
      <c r="K60" s="174"/>
      <c r="L60" s="174"/>
      <c r="M60" s="174"/>
      <c r="N60" s="164"/>
      <c r="O60" s="164"/>
      <c r="P60" s="164"/>
      <c r="Q60" s="164"/>
      <c r="R60" s="164"/>
      <c r="S60" s="164"/>
      <c r="T60" s="165"/>
      <c r="U60" s="164"/>
      <c r="V60" s="154"/>
      <c r="W60" s="154"/>
      <c r="X60" s="154"/>
      <c r="Y60" s="154"/>
      <c r="Z60" s="154"/>
      <c r="AA60" s="154"/>
      <c r="AB60" s="154"/>
      <c r="AC60" s="154"/>
      <c r="AD60" s="154"/>
      <c r="AE60" s="154" t="s">
        <v>156</v>
      </c>
      <c r="AF60" s="154">
        <v>0</v>
      </c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outlineLevel="1" x14ac:dyDescent="0.2">
      <c r="A61" s="155"/>
      <c r="B61" s="161"/>
      <c r="C61" s="197" t="s">
        <v>219</v>
      </c>
      <c r="D61" s="166"/>
      <c r="E61" s="171">
        <v>43.96</v>
      </c>
      <c r="F61" s="174"/>
      <c r="G61" s="174"/>
      <c r="H61" s="174"/>
      <c r="I61" s="174"/>
      <c r="J61" s="174"/>
      <c r="K61" s="174"/>
      <c r="L61" s="174"/>
      <c r="M61" s="174"/>
      <c r="N61" s="164"/>
      <c r="O61" s="164"/>
      <c r="P61" s="164"/>
      <c r="Q61" s="164"/>
      <c r="R61" s="164"/>
      <c r="S61" s="164"/>
      <c r="T61" s="165"/>
      <c r="U61" s="164"/>
      <c r="V61" s="154"/>
      <c r="W61" s="154"/>
      <c r="X61" s="154"/>
      <c r="Y61" s="154"/>
      <c r="Z61" s="154"/>
      <c r="AA61" s="154"/>
      <c r="AB61" s="154"/>
      <c r="AC61" s="154"/>
      <c r="AD61" s="154"/>
      <c r="AE61" s="154" t="s">
        <v>156</v>
      </c>
      <c r="AF61" s="154">
        <v>0</v>
      </c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1" x14ac:dyDescent="0.2">
      <c r="A62" s="155"/>
      <c r="B62" s="161"/>
      <c r="C62" s="197" t="s">
        <v>220</v>
      </c>
      <c r="D62" s="166"/>
      <c r="E62" s="171">
        <v>46.567999999999998</v>
      </c>
      <c r="F62" s="174"/>
      <c r="G62" s="174"/>
      <c r="H62" s="174"/>
      <c r="I62" s="174"/>
      <c r="J62" s="174"/>
      <c r="K62" s="174"/>
      <c r="L62" s="174"/>
      <c r="M62" s="174"/>
      <c r="N62" s="164"/>
      <c r="O62" s="164"/>
      <c r="P62" s="164"/>
      <c r="Q62" s="164"/>
      <c r="R62" s="164"/>
      <c r="S62" s="164"/>
      <c r="T62" s="165"/>
      <c r="U62" s="164"/>
      <c r="V62" s="154"/>
      <c r="W62" s="154"/>
      <c r="X62" s="154"/>
      <c r="Y62" s="154"/>
      <c r="Z62" s="154"/>
      <c r="AA62" s="154"/>
      <c r="AB62" s="154"/>
      <c r="AC62" s="154"/>
      <c r="AD62" s="154"/>
      <c r="AE62" s="154" t="s">
        <v>156</v>
      </c>
      <c r="AF62" s="154">
        <v>0</v>
      </c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outlineLevel="1" x14ac:dyDescent="0.2">
      <c r="A63" s="155"/>
      <c r="B63" s="161"/>
      <c r="C63" s="197" t="s">
        <v>221</v>
      </c>
      <c r="D63" s="166"/>
      <c r="E63" s="171"/>
      <c r="F63" s="174"/>
      <c r="G63" s="174"/>
      <c r="H63" s="174"/>
      <c r="I63" s="174"/>
      <c r="J63" s="174"/>
      <c r="K63" s="174"/>
      <c r="L63" s="174"/>
      <c r="M63" s="174"/>
      <c r="N63" s="164"/>
      <c r="O63" s="164"/>
      <c r="P63" s="164"/>
      <c r="Q63" s="164"/>
      <c r="R63" s="164"/>
      <c r="S63" s="164"/>
      <c r="T63" s="165"/>
      <c r="U63" s="164"/>
      <c r="V63" s="154"/>
      <c r="W63" s="154"/>
      <c r="X63" s="154"/>
      <c r="Y63" s="154"/>
      <c r="Z63" s="154"/>
      <c r="AA63" s="154"/>
      <c r="AB63" s="154"/>
      <c r="AC63" s="154"/>
      <c r="AD63" s="154"/>
      <c r="AE63" s="154" t="s">
        <v>156</v>
      </c>
      <c r="AF63" s="154">
        <v>0</v>
      </c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outlineLevel="1" x14ac:dyDescent="0.2">
      <c r="A64" s="155"/>
      <c r="B64" s="161"/>
      <c r="C64" s="197" t="s">
        <v>222</v>
      </c>
      <c r="D64" s="166"/>
      <c r="E64" s="171">
        <v>39.840000000000003</v>
      </c>
      <c r="F64" s="174"/>
      <c r="G64" s="174"/>
      <c r="H64" s="174"/>
      <c r="I64" s="174"/>
      <c r="J64" s="174"/>
      <c r="K64" s="174"/>
      <c r="L64" s="174"/>
      <c r="M64" s="174"/>
      <c r="N64" s="164"/>
      <c r="O64" s="164"/>
      <c r="P64" s="164"/>
      <c r="Q64" s="164"/>
      <c r="R64" s="164"/>
      <c r="S64" s="164"/>
      <c r="T64" s="165"/>
      <c r="U64" s="164"/>
      <c r="V64" s="154"/>
      <c r="W64" s="154"/>
      <c r="X64" s="154"/>
      <c r="Y64" s="154"/>
      <c r="Z64" s="154"/>
      <c r="AA64" s="154"/>
      <c r="AB64" s="154"/>
      <c r="AC64" s="154"/>
      <c r="AD64" s="154"/>
      <c r="AE64" s="154" t="s">
        <v>156</v>
      </c>
      <c r="AF64" s="154">
        <v>0</v>
      </c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1" x14ac:dyDescent="0.2">
      <c r="A65" s="155"/>
      <c r="B65" s="161"/>
      <c r="C65" s="197" t="s">
        <v>223</v>
      </c>
      <c r="D65" s="166"/>
      <c r="E65" s="171">
        <v>14.52</v>
      </c>
      <c r="F65" s="174"/>
      <c r="G65" s="174"/>
      <c r="H65" s="174"/>
      <c r="I65" s="174"/>
      <c r="J65" s="174"/>
      <c r="K65" s="174"/>
      <c r="L65" s="174"/>
      <c r="M65" s="174"/>
      <c r="N65" s="164"/>
      <c r="O65" s="164"/>
      <c r="P65" s="164"/>
      <c r="Q65" s="164"/>
      <c r="R65" s="164"/>
      <c r="S65" s="164"/>
      <c r="T65" s="165"/>
      <c r="U65" s="164"/>
      <c r="V65" s="154"/>
      <c r="W65" s="154"/>
      <c r="X65" s="154"/>
      <c r="Y65" s="154"/>
      <c r="Z65" s="154"/>
      <c r="AA65" s="154"/>
      <c r="AB65" s="154"/>
      <c r="AC65" s="154"/>
      <c r="AD65" s="154"/>
      <c r="AE65" s="154" t="s">
        <v>156</v>
      </c>
      <c r="AF65" s="154">
        <v>0</v>
      </c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1" x14ac:dyDescent="0.2">
      <c r="A66" s="155"/>
      <c r="B66" s="161"/>
      <c r="C66" s="197" t="s">
        <v>224</v>
      </c>
      <c r="D66" s="166"/>
      <c r="E66" s="171">
        <v>18.698399999999999</v>
      </c>
      <c r="F66" s="174"/>
      <c r="G66" s="174"/>
      <c r="H66" s="174"/>
      <c r="I66" s="174"/>
      <c r="J66" s="174"/>
      <c r="K66" s="174"/>
      <c r="L66" s="174"/>
      <c r="M66" s="174"/>
      <c r="N66" s="164"/>
      <c r="O66" s="164"/>
      <c r="P66" s="164"/>
      <c r="Q66" s="164"/>
      <c r="R66" s="164"/>
      <c r="S66" s="164"/>
      <c r="T66" s="165"/>
      <c r="U66" s="164"/>
      <c r="V66" s="154"/>
      <c r="W66" s="154"/>
      <c r="X66" s="154"/>
      <c r="Y66" s="154"/>
      <c r="Z66" s="154"/>
      <c r="AA66" s="154"/>
      <c r="AB66" s="154"/>
      <c r="AC66" s="154"/>
      <c r="AD66" s="154"/>
      <c r="AE66" s="154" t="s">
        <v>156</v>
      </c>
      <c r="AF66" s="154">
        <v>0</v>
      </c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ht="63" customHeight="1" outlineLevel="1" x14ac:dyDescent="0.2">
      <c r="A67" s="155">
        <v>19</v>
      </c>
      <c r="B67" s="161" t="s">
        <v>225</v>
      </c>
      <c r="C67" s="196" t="s">
        <v>1443</v>
      </c>
      <c r="D67" s="163" t="s">
        <v>150</v>
      </c>
      <c r="E67" s="170">
        <v>3.4</v>
      </c>
      <c r="F67" s="173"/>
      <c r="G67" s="174">
        <f>ROUND(E67*F67,2)</f>
        <v>0</v>
      </c>
      <c r="H67" s="173"/>
      <c r="I67" s="174">
        <f>ROUND(E67*H67,2)</f>
        <v>0</v>
      </c>
      <c r="J67" s="173"/>
      <c r="K67" s="174">
        <f>ROUND(E67*J67,2)</f>
        <v>0</v>
      </c>
      <c r="L67" s="174">
        <v>21</v>
      </c>
      <c r="M67" s="174">
        <f>G67*(1+L67/100)</f>
        <v>0</v>
      </c>
      <c r="N67" s="164">
        <v>5.1639999999999998E-2</v>
      </c>
      <c r="O67" s="164">
        <f>ROUND(E67*N67,5)</f>
        <v>0.17558000000000001</v>
      </c>
      <c r="P67" s="164">
        <v>0</v>
      </c>
      <c r="Q67" s="164">
        <f>ROUND(E67*P67,5)</f>
        <v>0</v>
      </c>
      <c r="R67" s="164"/>
      <c r="S67" s="164"/>
      <c r="T67" s="165">
        <v>1.9810000000000001</v>
      </c>
      <c r="U67" s="164">
        <f>ROUND(E67*T67,2)</f>
        <v>6.74</v>
      </c>
      <c r="V67" s="154"/>
      <c r="W67" s="154"/>
      <c r="X67" s="154"/>
      <c r="Y67" s="154"/>
      <c r="Z67" s="154"/>
      <c r="AA67" s="154"/>
      <c r="AB67" s="154"/>
      <c r="AC67" s="154"/>
      <c r="AD67" s="154"/>
      <c r="AE67" s="154" t="s">
        <v>151</v>
      </c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">
      <c r="A68" s="155"/>
      <c r="B68" s="161"/>
      <c r="C68" s="197" t="s">
        <v>226</v>
      </c>
      <c r="D68" s="166"/>
      <c r="E68" s="171">
        <v>3.4</v>
      </c>
      <c r="F68" s="174"/>
      <c r="G68" s="174"/>
      <c r="H68" s="174"/>
      <c r="I68" s="174"/>
      <c r="J68" s="174"/>
      <c r="K68" s="174"/>
      <c r="L68" s="174"/>
      <c r="M68" s="174"/>
      <c r="N68" s="164"/>
      <c r="O68" s="164"/>
      <c r="P68" s="164"/>
      <c r="Q68" s="164"/>
      <c r="R68" s="164"/>
      <c r="S68" s="164"/>
      <c r="T68" s="165"/>
      <c r="U68" s="164"/>
      <c r="V68" s="154"/>
      <c r="W68" s="154"/>
      <c r="X68" s="154"/>
      <c r="Y68" s="154"/>
      <c r="Z68" s="154"/>
      <c r="AA68" s="154"/>
      <c r="AB68" s="154"/>
      <c r="AC68" s="154"/>
      <c r="AD68" s="154"/>
      <c r="AE68" s="154" t="s">
        <v>156</v>
      </c>
      <c r="AF68" s="154">
        <v>0</v>
      </c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ht="110.45" customHeight="1" outlineLevel="1" x14ac:dyDescent="0.2">
      <c r="A69" s="155">
        <v>20</v>
      </c>
      <c r="B69" s="161" t="s">
        <v>1463</v>
      </c>
      <c r="C69" s="196" t="s">
        <v>1444</v>
      </c>
      <c r="D69" s="163" t="s">
        <v>150</v>
      </c>
      <c r="E69" s="170">
        <v>100.928</v>
      </c>
      <c r="F69" s="173"/>
      <c r="G69" s="174">
        <f>ROUND(E69*F69,2)</f>
        <v>0</v>
      </c>
      <c r="H69" s="173"/>
      <c r="I69" s="174">
        <f>ROUND(E69*H69,2)</f>
        <v>0</v>
      </c>
      <c r="J69" s="173"/>
      <c r="K69" s="174">
        <f>ROUND(E69*J69,2)</f>
        <v>0</v>
      </c>
      <c r="L69" s="174">
        <v>21</v>
      </c>
      <c r="M69" s="174">
        <f>G69*(1+L69/100)</f>
        <v>0</v>
      </c>
      <c r="N69" s="164">
        <v>3.8589999999999999E-2</v>
      </c>
      <c r="O69" s="164">
        <f>ROUND(E69*N69,5)</f>
        <v>3.8948100000000001</v>
      </c>
      <c r="P69" s="164">
        <v>0</v>
      </c>
      <c r="Q69" s="164">
        <f>ROUND(E69*P69,5)</f>
        <v>0</v>
      </c>
      <c r="R69" s="164"/>
      <c r="S69" s="164"/>
      <c r="T69" s="165">
        <v>1.80925</v>
      </c>
      <c r="U69" s="164">
        <f>ROUND(E69*T69,2)</f>
        <v>182.6</v>
      </c>
      <c r="V69" s="154"/>
      <c r="W69" s="154"/>
      <c r="X69" s="154"/>
      <c r="Y69" s="154"/>
      <c r="Z69" s="154"/>
      <c r="AA69" s="154"/>
      <c r="AB69" s="154"/>
      <c r="AC69" s="154"/>
      <c r="AD69" s="154"/>
      <c r="AE69" s="154" t="s">
        <v>151</v>
      </c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outlineLevel="1" x14ac:dyDescent="0.2">
      <c r="A70" s="155"/>
      <c r="B70" s="161"/>
      <c r="C70" s="197" t="s">
        <v>227</v>
      </c>
      <c r="D70" s="166"/>
      <c r="E70" s="171">
        <v>46.567999999999998</v>
      </c>
      <c r="F70" s="174"/>
      <c r="G70" s="174"/>
      <c r="H70" s="174"/>
      <c r="I70" s="174"/>
      <c r="J70" s="174"/>
      <c r="K70" s="174"/>
      <c r="L70" s="174"/>
      <c r="M70" s="174"/>
      <c r="N70" s="164"/>
      <c r="O70" s="164"/>
      <c r="P70" s="164"/>
      <c r="Q70" s="164"/>
      <c r="R70" s="164"/>
      <c r="S70" s="164"/>
      <c r="T70" s="165"/>
      <c r="U70" s="164"/>
      <c r="V70" s="154"/>
      <c r="W70" s="154"/>
      <c r="X70" s="154"/>
      <c r="Y70" s="154"/>
      <c r="Z70" s="154"/>
      <c r="AA70" s="154"/>
      <c r="AB70" s="154"/>
      <c r="AC70" s="154"/>
      <c r="AD70" s="154"/>
      <c r="AE70" s="154" t="s">
        <v>156</v>
      </c>
      <c r="AF70" s="154">
        <v>0</v>
      </c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1" x14ac:dyDescent="0.2">
      <c r="A71" s="155"/>
      <c r="B71" s="161"/>
      <c r="C71" s="197" t="s">
        <v>228</v>
      </c>
      <c r="D71" s="166"/>
      <c r="E71" s="171">
        <v>54.36</v>
      </c>
      <c r="F71" s="174"/>
      <c r="G71" s="174"/>
      <c r="H71" s="174"/>
      <c r="I71" s="174"/>
      <c r="J71" s="174"/>
      <c r="K71" s="174"/>
      <c r="L71" s="174"/>
      <c r="M71" s="174"/>
      <c r="N71" s="164"/>
      <c r="O71" s="164"/>
      <c r="P71" s="164"/>
      <c r="Q71" s="164"/>
      <c r="R71" s="164"/>
      <c r="S71" s="164"/>
      <c r="T71" s="165"/>
      <c r="U71" s="164"/>
      <c r="V71" s="154"/>
      <c r="W71" s="154"/>
      <c r="X71" s="154"/>
      <c r="Y71" s="154"/>
      <c r="Z71" s="154"/>
      <c r="AA71" s="154"/>
      <c r="AB71" s="154"/>
      <c r="AC71" s="154"/>
      <c r="AD71" s="154"/>
      <c r="AE71" s="154" t="s">
        <v>156</v>
      </c>
      <c r="AF71" s="154">
        <v>0</v>
      </c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ht="84" customHeight="1" outlineLevel="1" x14ac:dyDescent="0.2">
      <c r="A72" s="155">
        <v>21</v>
      </c>
      <c r="B72" s="161" t="s">
        <v>1464</v>
      </c>
      <c r="C72" s="196" t="s">
        <v>1445</v>
      </c>
      <c r="D72" s="163" t="s">
        <v>150</v>
      </c>
      <c r="E72" s="170">
        <v>18.698</v>
      </c>
      <c r="F72" s="173"/>
      <c r="G72" s="174">
        <f>ROUND(E72*F72,2)</f>
        <v>0</v>
      </c>
      <c r="H72" s="173"/>
      <c r="I72" s="174">
        <f>ROUND(E72*H72,2)</f>
        <v>0</v>
      </c>
      <c r="J72" s="173"/>
      <c r="K72" s="174">
        <f>ROUND(E72*J72,2)</f>
        <v>0</v>
      </c>
      <c r="L72" s="174">
        <v>21</v>
      </c>
      <c r="M72" s="174">
        <f>G72*(1+L72/100)</f>
        <v>0</v>
      </c>
      <c r="N72" s="164">
        <v>0</v>
      </c>
      <c r="O72" s="164">
        <f>ROUND(E72*N72,5)</f>
        <v>0</v>
      </c>
      <c r="P72" s="164">
        <v>0</v>
      </c>
      <c r="Q72" s="164">
        <f>ROUND(E72*P72,5)</f>
        <v>0</v>
      </c>
      <c r="R72" s="164"/>
      <c r="S72" s="164"/>
      <c r="T72" s="165">
        <v>0</v>
      </c>
      <c r="U72" s="164">
        <f>ROUND(E72*T72,2)</f>
        <v>0</v>
      </c>
      <c r="V72" s="154"/>
      <c r="W72" s="154"/>
      <c r="X72" s="154"/>
      <c r="Y72" s="154"/>
      <c r="Z72" s="154"/>
      <c r="AA72" s="154"/>
      <c r="AB72" s="154"/>
      <c r="AC72" s="154"/>
      <c r="AD72" s="154"/>
      <c r="AE72" s="154" t="s">
        <v>151</v>
      </c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1" x14ac:dyDescent="0.2">
      <c r="A73" s="155">
        <v>22</v>
      </c>
      <c r="B73" s="161" t="s">
        <v>1465</v>
      </c>
      <c r="C73" s="196" t="s">
        <v>229</v>
      </c>
      <c r="D73" s="163" t="s">
        <v>150</v>
      </c>
      <c r="E73" s="170">
        <v>16.012499999999999</v>
      </c>
      <c r="F73" s="173"/>
      <c r="G73" s="174">
        <f>ROUND(E73*F73,2)</f>
        <v>0</v>
      </c>
      <c r="H73" s="173"/>
      <c r="I73" s="174">
        <f>ROUND(E73*H73,2)</f>
        <v>0</v>
      </c>
      <c r="J73" s="173"/>
      <c r="K73" s="174">
        <f>ROUND(E73*J73,2)</f>
        <v>0</v>
      </c>
      <c r="L73" s="174">
        <v>21</v>
      </c>
      <c r="M73" s="174">
        <f>G73*(1+L73/100)</f>
        <v>0</v>
      </c>
      <c r="N73" s="164">
        <v>1.8200000000000001E-2</v>
      </c>
      <c r="O73" s="164">
        <f>ROUND(E73*N73,5)</f>
        <v>0.29143000000000002</v>
      </c>
      <c r="P73" s="164">
        <v>0</v>
      </c>
      <c r="Q73" s="164">
        <f>ROUND(E73*P73,5)</f>
        <v>0</v>
      </c>
      <c r="R73" s="164"/>
      <c r="S73" s="164"/>
      <c r="T73" s="165">
        <v>1.07199</v>
      </c>
      <c r="U73" s="164">
        <f>ROUND(E73*T73,2)</f>
        <v>17.170000000000002</v>
      </c>
      <c r="V73" s="154"/>
      <c r="W73" s="154"/>
      <c r="X73" s="154"/>
      <c r="Y73" s="154"/>
      <c r="Z73" s="154"/>
      <c r="AA73" s="154"/>
      <c r="AB73" s="154"/>
      <c r="AC73" s="154"/>
      <c r="AD73" s="154"/>
      <c r="AE73" s="154" t="s">
        <v>167</v>
      </c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1" x14ac:dyDescent="0.2">
      <c r="A74" s="155"/>
      <c r="B74" s="161"/>
      <c r="C74" s="197" t="s">
        <v>230</v>
      </c>
      <c r="D74" s="166"/>
      <c r="E74" s="171">
        <v>16.012499999999999</v>
      </c>
      <c r="F74" s="174"/>
      <c r="G74" s="174"/>
      <c r="H74" s="174"/>
      <c r="I74" s="174"/>
      <c r="J74" s="174"/>
      <c r="K74" s="174"/>
      <c r="L74" s="174"/>
      <c r="M74" s="174"/>
      <c r="N74" s="164"/>
      <c r="O74" s="164"/>
      <c r="P74" s="164"/>
      <c r="Q74" s="164"/>
      <c r="R74" s="164"/>
      <c r="S74" s="164"/>
      <c r="T74" s="165"/>
      <c r="U74" s="164"/>
      <c r="V74" s="154"/>
      <c r="W74" s="154"/>
      <c r="X74" s="154"/>
      <c r="Y74" s="154"/>
      <c r="Z74" s="154"/>
      <c r="AA74" s="154"/>
      <c r="AB74" s="154"/>
      <c r="AC74" s="154"/>
      <c r="AD74" s="154"/>
      <c r="AE74" s="154" t="s">
        <v>156</v>
      </c>
      <c r="AF74" s="154">
        <v>0</v>
      </c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ht="70.5" customHeight="1" outlineLevel="1" x14ac:dyDescent="0.2">
      <c r="A75" s="155">
        <v>23</v>
      </c>
      <c r="B75" s="161" t="s">
        <v>1466</v>
      </c>
      <c r="C75" s="196" t="s">
        <v>1446</v>
      </c>
      <c r="D75" s="163" t="s">
        <v>150</v>
      </c>
      <c r="E75" s="170">
        <v>177.48990000000001</v>
      </c>
      <c r="F75" s="173"/>
      <c r="G75" s="174">
        <f>ROUND(E75*F75,2)</f>
        <v>0</v>
      </c>
      <c r="H75" s="173"/>
      <c r="I75" s="174">
        <f>ROUND(E75*H75,2)</f>
        <v>0</v>
      </c>
      <c r="J75" s="173"/>
      <c r="K75" s="174">
        <f>ROUND(E75*J75,2)</f>
        <v>0</v>
      </c>
      <c r="L75" s="174">
        <v>21</v>
      </c>
      <c r="M75" s="174">
        <f>G75*(1+L75/100)</f>
        <v>0</v>
      </c>
      <c r="N75" s="164">
        <v>2.1000000000000001E-2</v>
      </c>
      <c r="O75" s="164">
        <f>ROUND(E75*N75,5)</f>
        <v>3.72729</v>
      </c>
      <c r="P75" s="164">
        <v>0</v>
      </c>
      <c r="Q75" s="164">
        <f>ROUND(E75*P75,5)</f>
        <v>0</v>
      </c>
      <c r="R75" s="164"/>
      <c r="S75" s="164"/>
      <c r="T75" s="165">
        <v>0.93400000000000005</v>
      </c>
      <c r="U75" s="164">
        <f>ROUND(E75*T75,2)</f>
        <v>165.78</v>
      </c>
      <c r="V75" s="154"/>
      <c r="W75" s="154"/>
      <c r="X75" s="154"/>
      <c r="Y75" s="154"/>
      <c r="Z75" s="154"/>
      <c r="AA75" s="154"/>
      <c r="AB75" s="154"/>
      <c r="AC75" s="154"/>
      <c r="AD75" s="154"/>
      <c r="AE75" s="154" t="s">
        <v>151</v>
      </c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1" x14ac:dyDescent="0.2">
      <c r="A76" s="155"/>
      <c r="B76" s="161"/>
      <c r="C76" s="197" t="s">
        <v>231</v>
      </c>
      <c r="D76" s="166"/>
      <c r="E76" s="171">
        <v>69.592500000000001</v>
      </c>
      <c r="F76" s="174"/>
      <c r="G76" s="174"/>
      <c r="H76" s="174"/>
      <c r="I76" s="174"/>
      <c r="J76" s="174"/>
      <c r="K76" s="174"/>
      <c r="L76" s="174"/>
      <c r="M76" s="174"/>
      <c r="N76" s="164"/>
      <c r="O76" s="164"/>
      <c r="P76" s="164"/>
      <c r="Q76" s="164"/>
      <c r="R76" s="164"/>
      <c r="S76" s="164"/>
      <c r="T76" s="165"/>
      <c r="U76" s="164"/>
      <c r="V76" s="154"/>
      <c r="W76" s="154"/>
      <c r="X76" s="154"/>
      <c r="Y76" s="154"/>
      <c r="Z76" s="154"/>
      <c r="AA76" s="154"/>
      <c r="AB76" s="154"/>
      <c r="AC76" s="154"/>
      <c r="AD76" s="154"/>
      <c r="AE76" s="154" t="s">
        <v>156</v>
      </c>
      <c r="AF76" s="154">
        <v>0</v>
      </c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155"/>
      <c r="B77" s="161"/>
      <c r="C77" s="197" t="s">
        <v>232</v>
      </c>
      <c r="D77" s="166"/>
      <c r="E77" s="171">
        <v>27.5535</v>
      </c>
      <c r="F77" s="174"/>
      <c r="G77" s="174"/>
      <c r="H77" s="174"/>
      <c r="I77" s="174"/>
      <c r="J77" s="174"/>
      <c r="K77" s="174"/>
      <c r="L77" s="174"/>
      <c r="M77" s="174"/>
      <c r="N77" s="164"/>
      <c r="O77" s="164"/>
      <c r="P77" s="164"/>
      <c r="Q77" s="164"/>
      <c r="R77" s="164"/>
      <c r="S77" s="164"/>
      <c r="T77" s="165"/>
      <c r="U77" s="164"/>
      <c r="V77" s="154"/>
      <c r="W77" s="154"/>
      <c r="X77" s="154"/>
      <c r="Y77" s="154"/>
      <c r="Z77" s="154"/>
      <c r="AA77" s="154"/>
      <c r="AB77" s="154"/>
      <c r="AC77" s="154"/>
      <c r="AD77" s="154"/>
      <c r="AE77" s="154" t="s">
        <v>156</v>
      </c>
      <c r="AF77" s="154">
        <v>0</v>
      </c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1" x14ac:dyDescent="0.2">
      <c r="A78" s="155"/>
      <c r="B78" s="161"/>
      <c r="C78" s="197" t="s">
        <v>233</v>
      </c>
      <c r="D78" s="166"/>
      <c r="E78" s="171">
        <v>80.343900000000005</v>
      </c>
      <c r="F78" s="174"/>
      <c r="G78" s="174"/>
      <c r="H78" s="174"/>
      <c r="I78" s="174"/>
      <c r="J78" s="174"/>
      <c r="K78" s="174"/>
      <c r="L78" s="174"/>
      <c r="M78" s="174"/>
      <c r="N78" s="164"/>
      <c r="O78" s="164"/>
      <c r="P78" s="164"/>
      <c r="Q78" s="164"/>
      <c r="R78" s="164"/>
      <c r="S78" s="164"/>
      <c r="T78" s="165"/>
      <c r="U78" s="164"/>
      <c r="V78" s="154"/>
      <c r="W78" s="154"/>
      <c r="X78" s="154"/>
      <c r="Y78" s="154"/>
      <c r="Z78" s="154"/>
      <c r="AA78" s="154"/>
      <c r="AB78" s="154"/>
      <c r="AC78" s="154"/>
      <c r="AD78" s="154"/>
      <c r="AE78" s="154" t="s">
        <v>156</v>
      </c>
      <c r="AF78" s="154">
        <v>0</v>
      </c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ht="117.75" customHeight="1" outlineLevel="1" x14ac:dyDescent="0.2">
      <c r="A79" s="155">
        <v>24</v>
      </c>
      <c r="B79" s="161" t="s">
        <v>1467</v>
      </c>
      <c r="C79" s="196" t="s">
        <v>1447</v>
      </c>
      <c r="D79" s="163" t="s">
        <v>150</v>
      </c>
      <c r="E79" s="170">
        <v>85.882000000000005</v>
      </c>
      <c r="F79" s="173"/>
      <c r="G79" s="174">
        <f>ROUND(E79*F79,2)</f>
        <v>0</v>
      </c>
      <c r="H79" s="173"/>
      <c r="I79" s="174">
        <f>ROUND(E79*H79,2)</f>
        <v>0</v>
      </c>
      <c r="J79" s="173"/>
      <c r="K79" s="174">
        <f>ROUND(E79*J79,2)</f>
        <v>0</v>
      </c>
      <c r="L79" s="174">
        <v>21</v>
      </c>
      <c r="M79" s="174">
        <f>G79*(1+L79/100)</f>
        <v>0</v>
      </c>
      <c r="N79" s="164">
        <v>2.29E-2</v>
      </c>
      <c r="O79" s="164">
        <f>ROUND(E79*N79,5)</f>
        <v>1.9666999999999999</v>
      </c>
      <c r="P79" s="164">
        <v>0</v>
      </c>
      <c r="Q79" s="164">
        <f>ROUND(E79*P79,5)</f>
        <v>0</v>
      </c>
      <c r="R79" s="164"/>
      <c r="S79" s="164"/>
      <c r="T79" s="165">
        <v>0.99099999999999999</v>
      </c>
      <c r="U79" s="164">
        <f>ROUND(E79*T79,2)</f>
        <v>85.11</v>
      </c>
      <c r="V79" s="154"/>
      <c r="W79" s="154"/>
      <c r="X79" s="154"/>
      <c r="Y79" s="154"/>
      <c r="Z79" s="154"/>
      <c r="AA79" s="154"/>
      <c r="AB79" s="154"/>
      <c r="AC79" s="154"/>
      <c r="AD79" s="154"/>
      <c r="AE79" s="154" t="s">
        <v>151</v>
      </c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1" x14ac:dyDescent="0.2">
      <c r="A80" s="155"/>
      <c r="B80" s="161"/>
      <c r="C80" s="197" t="s">
        <v>234</v>
      </c>
      <c r="D80" s="166"/>
      <c r="E80" s="171">
        <v>67.2</v>
      </c>
      <c r="F80" s="174"/>
      <c r="G80" s="174"/>
      <c r="H80" s="174"/>
      <c r="I80" s="174"/>
      <c r="J80" s="174"/>
      <c r="K80" s="174"/>
      <c r="L80" s="174"/>
      <c r="M80" s="174"/>
      <c r="N80" s="164"/>
      <c r="O80" s="164"/>
      <c r="P80" s="164"/>
      <c r="Q80" s="164"/>
      <c r="R80" s="164"/>
      <c r="S80" s="164"/>
      <c r="T80" s="165"/>
      <c r="U80" s="164"/>
      <c r="V80" s="154"/>
      <c r="W80" s="154"/>
      <c r="X80" s="154"/>
      <c r="Y80" s="154"/>
      <c r="Z80" s="154"/>
      <c r="AA80" s="154"/>
      <c r="AB80" s="154"/>
      <c r="AC80" s="154"/>
      <c r="AD80" s="154"/>
      <c r="AE80" s="154" t="s">
        <v>156</v>
      </c>
      <c r="AF80" s="154">
        <v>0</v>
      </c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1" x14ac:dyDescent="0.2">
      <c r="A81" s="155"/>
      <c r="B81" s="161"/>
      <c r="C81" s="197" t="s">
        <v>235</v>
      </c>
      <c r="D81" s="166"/>
      <c r="E81" s="171">
        <v>18.681999999999999</v>
      </c>
      <c r="F81" s="174"/>
      <c r="G81" s="174"/>
      <c r="H81" s="174"/>
      <c r="I81" s="174"/>
      <c r="J81" s="174"/>
      <c r="K81" s="174"/>
      <c r="L81" s="174"/>
      <c r="M81" s="174"/>
      <c r="N81" s="164"/>
      <c r="O81" s="164"/>
      <c r="P81" s="164"/>
      <c r="Q81" s="164"/>
      <c r="R81" s="164"/>
      <c r="S81" s="164"/>
      <c r="T81" s="165"/>
      <c r="U81" s="164"/>
      <c r="V81" s="154"/>
      <c r="W81" s="154"/>
      <c r="X81" s="154"/>
      <c r="Y81" s="154"/>
      <c r="Z81" s="154"/>
      <c r="AA81" s="154"/>
      <c r="AB81" s="154"/>
      <c r="AC81" s="154"/>
      <c r="AD81" s="154"/>
      <c r="AE81" s="154" t="s">
        <v>156</v>
      </c>
      <c r="AF81" s="154">
        <v>0</v>
      </c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ht="112.5" outlineLevel="1" x14ac:dyDescent="0.2">
      <c r="A82" s="155">
        <v>25</v>
      </c>
      <c r="B82" s="161" t="s">
        <v>1468</v>
      </c>
      <c r="C82" s="196" t="s">
        <v>1448</v>
      </c>
      <c r="D82" s="163" t="s">
        <v>150</v>
      </c>
      <c r="E82" s="170">
        <v>239.9134</v>
      </c>
      <c r="F82" s="173"/>
      <c r="G82" s="174">
        <f>ROUND(E82*F82,2)</f>
        <v>0</v>
      </c>
      <c r="H82" s="173"/>
      <c r="I82" s="174">
        <f>ROUND(E82*H82,2)</f>
        <v>0</v>
      </c>
      <c r="J82" s="173"/>
      <c r="K82" s="174">
        <f>ROUND(E82*J82,2)</f>
        <v>0</v>
      </c>
      <c r="L82" s="174">
        <v>21</v>
      </c>
      <c r="M82" s="174">
        <f>G82*(1+L82/100)</f>
        <v>0</v>
      </c>
      <c r="N82" s="164">
        <v>2.997E-2</v>
      </c>
      <c r="O82" s="164">
        <f>ROUND(E82*N82,5)</f>
        <v>7.1901999999999999</v>
      </c>
      <c r="P82" s="164">
        <v>0</v>
      </c>
      <c r="Q82" s="164">
        <f>ROUND(E82*P82,5)</f>
        <v>0</v>
      </c>
      <c r="R82" s="164"/>
      <c r="S82" s="164"/>
      <c r="T82" s="165">
        <v>2.0217999999999998</v>
      </c>
      <c r="U82" s="164">
        <f>ROUND(E82*T82,2)</f>
        <v>485.06</v>
      </c>
      <c r="V82" s="154"/>
      <c r="W82" s="154"/>
      <c r="X82" s="154"/>
      <c r="Y82" s="154"/>
      <c r="Z82" s="154"/>
      <c r="AA82" s="154"/>
      <c r="AB82" s="154"/>
      <c r="AC82" s="154"/>
      <c r="AD82" s="154"/>
      <c r="AE82" s="154" t="s">
        <v>167</v>
      </c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1" x14ac:dyDescent="0.2">
      <c r="A83" s="155"/>
      <c r="B83" s="161"/>
      <c r="C83" s="197" t="s">
        <v>236</v>
      </c>
      <c r="D83" s="166"/>
      <c r="E83" s="171">
        <v>239.9134</v>
      </c>
      <c r="F83" s="174"/>
      <c r="G83" s="174"/>
      <c r="H83" s="174"/>
      <c r="I83" s="174"/>
      <c r="J83" s="174"/>
      <c r="K83" s="174"/>
      <c r="L83" s="174"/>
      <c r="M83" s="174"/>
      <c r="N83" s="164"/>
      <c r="O83" s="164"/>
      <c r="P83" s="164"/>
      <c r="Q83" s="164"/>
      <c r="R83" s="164"/>
      <c r="S83" s="164"/>
      <c r="T83" s="165"/>
      <c r="U83" s="164"/>
      <c r="V83" s="154"/>
      <c r="W83" s="154"/>
      <c r="X83" s="154"/>
      <c r="Y83" s="154"/>
      <c r="Z83" s="154"/>
      <c r="AA83" s="154"/>
      <c r="AB83" s="154"/>
      <c r="AC83" s="154"/>
      <c r="AD83" s="154"/>
      <c r="AE83" s="154" t="s">
        <v>156</v>
      </c>
      <c r="AF83" s="154">
        <v>0</v>
      </c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ht="99" customHeight="1" outlineLevel="1" x14ac:dyDescent="0.2">
      <c r="A84" s="155">
        <v>26</v>
      </c>
      <c r="B84" s="161" t="s">
        <v>237</v>
      </c>
      <c r="C84" s="196" t="s">
        <v>1469</v>
      </c>
      <c r="D84" s="163" t="s">
        <v>150</v>
      </c>
      <c r="E84" s="170">
        <v>33.5</v>
      </c>
      <c r="F84" s="173"/>
      <c r="G84" s="174">
        <f>ROUND(E84*F84,2)</f>
        <v>0</v>
      </c>
      <c r="H84" s="173"/>
      <c r="I84" s="174">
        <f>ROUND(E84*H84,2)</f>
        <v>0</v>
      </c>
      <c r="J84" s="173"/>
      <c r="K84" s="174">
        <f>ROUND(E84*J84,2)</f>
        <v>0</v>
      </c>
      <c r="L84" s="174">
        <v>21</v>
      </c>
      <c r="M84" s="174">
        <f>G84*(1+L84/100)</f>
        <v>0</v>
      </c>
      <c r="N84" s="164">
        <v>1.8519999999999998E-2</v>
      </c>
      <c r="O84" s="164">
        <f>ROUND(E84*N84,5)</f>
        <v>0.62041999999999997</v>
      </c>
      <c r="P84" s="164">
        <v>0</v>
      </c>
      <c r="Q84" s="164">
        <f>ROUND(E84*P84,5)</f>
        <v>0</v>
      </c>
      <c r="R84" s="164"/>
      <c r="S84" s="164"/>
      <c r="T84" s="165">
        <v>1.0109999999999999</v>
      </c>
      <c r="U84" s="164">
        <f>ROUND(E84*T84,2)</f>
        <v>33.869999999999997</v>
      </c>
      <c r="V84" s="154"/>
      <c r="W84" s="154"/>
      <c r="X84" s="154"/>
      <c r="Y84" s="154"/>
      <c r="Z84" s="154"/>
      <c r="AA84" s="154"/>
      <c r="AB84" s="154"/>
      <c r="AC84" s="154"/>
      <c r="AD84" s="154"/>
      <c r="AE84" s="154" t="s">
        <v>151</v>
      </c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outlineLevel="1" x14ac:dyDescent="0.2">
      <c r="A85" s="155"/>
      <c r="B85" s="161"/>
      <c r="C85" s="197" t="s">
        <v>238</v>
      </c>
      <c r="D85" s="166"/>
      <c r="E85" s="171">
        <v>33.5</v>
      </c>
      <c r="F85" s="174"/>
      <c r="G85" s="174"/>
      <c r="H85" s="174"/>
      <c r="I85" s="174"/>
      <c r="J85" s="174"/>
      <c r="K85" s="174"/>
      <c r="L85" s="174"/>
      <c r="M85" s="174"/>
      <c r="N85" s="164"/>
      <c r="O85" s="164"/>
      <c r="P85" s="164"/>
      <c r="Q85" s="164"/>
      <c r="R85" s="164"/>
      <c r="S85" s="164"/>
      <c r="T85" s="165"/>
      <c r="U85" s="164"/>
      <c r="V85" s="154"/>
      <c r="W85" s="154"/>
      <c r="X85" s="154"/>
      <c r="Y85" s="154"/>
      <c r="Z85" s="154"/>
      <c r="AA85" s="154"/>
      <c r="AB85" s="154"/>
      <c r="AC85" s="154"/>
      <c r="AD85" s="154"/>
      <c r="AE85" s="154" t="s">
        <v>156</v>
      </c>
      <c r="AF85" s="154">
        <v>0</v>
      </c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ht="12.75" customHeight="1" outlineLevel="1" x14ac:dyDescent="0.2">
      <c r="A86" s="155">
        <v>27</v>
      </c>
      <c r="B86" s="161" t="s">
        <v>239</v>
      </c>
      <c r="C86" s="196" t="s">
        <v>559</v>
      </c>
      <c r="D86" s="163" t="s">
        <v>150</v>
      </c>
      <c r="E86" s="170">
        <v>231.62</v>
      </c>
      <c r="F86" s="173"/>
      <c r="G86" s="174">
        <f>ROUND(E86*F86,2)</f>
        <v>0</v>
      </c>
      <c r="H86" s="173"/>
      <c r="I86" s="174">
        <f>ROUND(E86*H86,2)</f>
        <v>0</v>
      </c>
      <c r="J86" s="173"/>
      <c r="K86" s="174">
        <f>ROUND(E86*J86,2)</f>
        <v>0</v>
      </c>
      <c r="L86" s="174">
        <v>21</v>
      </c>
      <c r="M86" s="174">
        <f>G86*(1+L86/100)</f>
        <v>0</v>
      </c>
      <c r="N86" s="164">
        <v>1.8519999999999998E-2</v>
      </c>
      <c r="O86" s="164">
        <f>ROUND(E86*N86,5)</f>
        <v>4.2896000000000001</v>
      </c>
      <c r="P86" s="164">
        <v>0</v>
      </c>
      <c r="Q86" s="164">
        <f>ROUND(E86*P86,5)</f>
        <v>0</v>
      </c>
      <c r="R86" s="164"/>
      <c r="S86" s="164"/>
      <c r="T86" s="165">
        <v>1.0109999999999999</v>
      </c>
      <c r="U86" s="164">
        <f>ROUND(E86*T86,2)</f>
        <v>234.17</v>
      </c>
      <c r="V86" s="154"/>
      <c r="W86" s="154"/>
      <c r="X86" s="154"/>
      <c r="Y86" s="154"/>
      <c r="Z86" s="154"/>
      <c r="AA86" s="154"/>
      <c r="AB86" s="154"/>
      <c r="AC86" s="154"/>
      <c r="AD86" s="154"/>
      <c r="AE86" s="154" t="s">
        <v>151</v>
      </c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outlineLevel="1" x14ac:dyDescent="0.2">
      <c r="A87" s="155"/>
      <c r="B87" s="161"/>
      <c r="C87" s="197" t="s">
        <v>240</v>
      </c>
      <c r="D87" s="166"/>
      <c r="E87" s="171">
        <v>231.62</v>
      </c>
      <c r="F87" s="174"/>
      <c r="G87" s="174"/>
      <c r="H87" s="174"/>
      <c r="I87" s="174"/>
      <c r="J87" s="174"/>
      <c r="K87" s="174"/>
      <c r="L87" s="174"/>
      <c r="M87" s="174"/>
      <c r="N87" s="164"/>
      <c r="O87" s="164"/>
      <c r="P87" s="164"/>
      <c r="Q87" s="164"/>
      <c r="R87" s="164"/>
      <c r="S87" s="164"/>
      <c r="T87" s="165"/>
      <c r="U87" s="164"/>
      <c r="V87" s="154"/>
      <c r="W87" s="154"/>
      <c r="X87" s="154"/>
      <c r="Y87" s="154"/>
      <c r="Z87" s="154"/>
      <c r="AA87" s="154"/>
      <c r="AB87" s="154"/>
      <c r="AC87" s="154"/>
      <c r="AD87" s="154"/>
      <c r="AE87" s="154" t="s">
        <v>156</v>
      </c>
      <c r="AF87" s="154">
        <v>0</v>
      </c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x14ac:dyDescent="0.2">
      <c r="A88" s="156" t="s">
        <v>146</v>
      </c>
      <c r="B88" s="162" t="s">
        <v>61</v>
      </c>
      <c r="C88" s="198" t="s">
        <v>62</v>
      </c>
      <c r="D88" s="167"/>
      <c r="E88" s="172"/>
      <c r="F88" s="175"/>
      <c r="G88" s="175">
        <f>SUMIF(AE89:AE133,"&lt;&gt;NOR",G89:G133)</f>
        <v>0</v>
      </c>
      <c r="H88" s="175"/>
      <c r="I88" s="175">
        <f>SUM(I89:I133)</f>
        <v>0</v>
      </c>
      <c r="J88" s="175"/>
      <c r="K88" s="175">
        <f>SUM(K89:K133)</f>
        <v>0</v>
      </c>
      <c r="L88" s="175"/>
      <c r="M88" s="175">
        <f>SUM(M89:M133)</f>
        <v>0</v>
      </c>
      <c r="N88" s="168"/>
      <c r="O88" s="168">
        <f>SUM(O89:O133)</f>
        <v>162.10091999999997</v>
      </c>
      <c r="P88" s="168"/>
      <c r="Q88" s="168">
        <f>SUM(Q89:Q133)</f>
        <v>0</v>
      </c>
      <c r="R88" s="168"/>
      <c r="S88" s="168"/>
      <c r="T88" s="169"/>
      <c r="U88" s="168">
        <f>SUM(U89:U133)</f>
        <v>980.75999999999988</v>
      </c>
      <c r="AE88" t="s">
        <v>147</v>
      </c>
    </row>
    <row r="89" spans="1:60" outlineLevel="1" x14ac:dyDescent="0.2">
      <c r="A89" s="155">
        <v>28</v>
      </c>
      <c r="B89" s="161" t="s">
        <v>241</v>
      </c>
      <c r="C89" s="196" t="s">
        <v>242</v>
      </c>
      <c r="D89" s="163" t="s">
        <v>159</v>
      </c>
      <c r="E89" s="170">
        <v>27.929874999999999</v>
      </c>
      <c r="F89" s="173"/>
      <c r="G89" s="174">
        <f>ROUND(E89*F89,2)</f>
        <v>0</v>
      </c>
      <c r="H89" s="173"/>
      <c r="I89" s="174">
        <f>ROUND(E89*H89,2)</f>
        <v>0</v>
      </c>
      <c r="J89" s="173"/>
      <c r="K89" s="174">
        <f>ROUND(E89*J89,2)</f>
        <v>0</v>
      </c>
      <c r="L89" s="174">
        <v>21</v>
      </c>
      <c r="M89" s="174">
        <f>G89*(1+L89/100)</f>
        <v>0</v>
      </c>
      <c r="N89" s="164">
        <v>2.5251399999999999</v>
      </c>
      <c r="O89" s="164">
        <f>ROUND(E89*N89,5)</f>
        <v>70.526840000000007</v>
      </c>
      <c r="P89" s="164">
        <v>0</v>
      </c>
      <c r="Q89" s="164">
        <f>ROUND(E89*P89,5)</f>
        <v>0</v>
      </c>
      <c r="R89" s="164"/>
      <c r="S89" s="164"/>
      <c r="T89" s="165">
        <v>0.98699999999999999</v>
      </c>
      <c r="U89" s="164">
        <f>ROUND(E89*T89,2)</f>
        <v>27.57</v>
      </c>
      <c r="V89" s="154"/>
      <c r="W89" s="154"/>
      <c r="X89" s="154"/>
      <c r="Y89" s="154"/>
      <c r="Z89" s="154"/>
      <c r="AA89" s="154"/>
      <c r="AB89" s="154"/>
      <c r="AC89" s="154"/>
      <c r="AD89" s="154"/>
      <c r="AE89" s="154" t="s">
        <v>151</v>
      </c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outlineLevel="1" x14ac:dyDescent="0.2">
      <c r="A90" s="155"/>
      <c r="B90" s="161"/>
      <c r="C90" s="197" t="s">
        <v>243</v>
      </c>
      <c r="D90" s="166"/>
      <c r="E90" s="171">
        <v>0.60550000000000004</v>
      </c>
      <c r="F90" s="174"/>
      <c r="G90" s="174"/>
      <c r="H90" s="174"/>
      <c r="I90" s="174"/>
      <c r="J90" s="174"/>
      <c r="K90" s="174"/>
      <c r="L90" s="174"/>
      <c r="M90" s="174"/>
      <c r="N90" s="164"/>
      <c r="O90" s="164"/>
      <c r="P90" s="164"/>
      <c r="Q90" s="164"/>
      <c r="R90" s="164"/>
      <c r="S90" s="164"/>
      <c r="T90" s="165"/>
      <c r="U90" s="164"/>
      <c r="V90" s="154"/>
      <c r="W90" s="154"/>
      <c r="X90" s="154"/>
      <c r="Y90" s="154"/>
      <c r="Z90" s="154"/>
      <c r="AA90" s="154"/>
      <c r="AB90" s="154"/>
      <c r="AC90" s="154"/>
      <c r="AD90" s="154"/>
      <c r="AE90" s="154" t="s">
        <v>156</v>
      </c>
      <c r="AF90" s="154">
        <v>0</v>
      </c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55"/>
      <c r="B91" s="161"/>
      <c r="C91" s="197" t="s">
        <v>244</v>
      </c>
      <c r="D91" s="166"/>
      <c r="E91" s="171">
        <v>8.4993750000000006</v>
      </c>
      <c r="F91" s="174"/>
      <c r="G91" s="174"/>
      <c r="H91" s="174"/>
      <c r="I91" s="174"/>
      <c r="J91" s="174"/>
      <c r="K91" s="174"/>
      <c r="L91" s="174"/>
      <c r="M91" s="174"/>
      <c r="N91" s="164"/>
      <c r="O91" s="164"/>
      <c r="P91" s="164"/>
      <c r="Q91" s="164"/>
      <c r="R91" s="164"/>
      <c r="S91" s="164"/>
      <c r="T91" s="165"/>
      <c r="U91" s="164"/>
      <c r="V91" s="154"/>
      <c r="W91" s="154"/>
      <c r="X91" s="154"/>
      <c r="Y91" s="154"/>
      <c r="Z91" s="154"/>
      <c r="AA91" s="154"/>
      <c r="AB91" s="154"/>
      <c r="AC91" s="154"/>
      <c r="AD91" s="154"/>
      <c r="AE91" s="154" t="s">
        <v>156</v>
      </c>
      <c r="AF91" s="154">
        <v>0</v>
      </c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 x14ac:dyDescent="0.2">
      <c r="A92" s="155"/>
      <c r="B92" s="161"/>
      <c r="C92" s="197" t="s">
        <v>245</v>
      </c>
      <c r="D92" s="166"/>
      <c r="E92" s="171">
        <v>18.824999999999999</v>
      </c>
      <c r="F92" s="174"/>
      <c r="G92" s="174"/>
      <c r="H92" s="174"/>
      <c r="I92" s="174"/>
      <c r="J92" s="174"/>
      <c r="K92" s="174"/>
      <c r="L92" s="174"/>
      <c r="M92" s="174"/>
      <c r="N92" s="164"/>
      <c r="O92" s="164"/>
      <c r="P92" s="164"/>
      <c r="Q92" s="164"/>
      <c r="R92" s="164"/>
      <c r="S92" s="164"/>
      <c r="T92" s="165"/>
      <c r="U92" s="164"/>
      <c r="V92" s="154"/>
      <c r="W92" s="154"/>
      <c r="X92" s="154"/>
      <c r="Y92" s="154"/>
      <c r="Z92" s="154"/>
      <c r="AA92" s="154"/>
      <c r="AB92" s="154"/>
      <c r="AC92" s="154"/>
      <c r="AD92" s="154"/>
      <c r="AE92" s="154" t="s">
        <v>156</v>
      </c>
      <c r="AF92" s="154">
        <v>0</v>
      </c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1" x14ac:dyDescent="0.2">
      <c r="A93" s="155">
        <v>29</v>
      </c>
      <c r="B93" s="161" t="s">
        <v>246</v>
      </c>
      <c r="C93" s="196" t="s">
        <v>247</v>
      </c>
      <c r="D93" s="163" t="s">
        <v>150</v>
      </c>
      <c r="E93" s="170">
        <v>364.32499999999999</v>
      </c>
      <c r="F93" s="173"/>
      <c r="G93" s="174">
        <f>ROUND(E93*F93,2)</f>
        <v>0</v>
      </c>
      <c r="H93" s="173"/>
      <c r="I93" s="174">
        <f>ROUND(E93*H93,2)</f>
        <v>0</v>
      </c>
      <c r="J93" s="173"/>
      <c r="K93" s="174">
        <f>ROUND(E93*J93,2)</f>
        <v>0</v>
      </c>
      <c r="L93" s="174">
        <v>21</v>
      </c>
      <c r="M93" s="174">
        <f>G93*(1+L93/100)</f>
        <v>0</v>
      </c>
      <c r="N93" s="164">
        <v>1.3169999999999999E-2</v>
      </c>
      <c r="O93" s="164">
        <f>ROUND(E93*N93,5)</f>
        <v>4.7981600000000002</v>
      </c>
      <c r="P93" s="164">
        <v>0</v>
      </c>
      <c r="Q93" s="164">
        <f>ROUND(E93*P93,5)</f>
        <v>0</v>
      </c>
      <c r="R93" s="164"/>
      <c r="S93" s="164"/>
      <c r="T93" s="165">
        <v>0.16300000000000001</v>
      </c>
      <c r="U93" s="164">
        <f>ROUND(E93*T93,2)</f>
        <v>59.38</v>
      </c>
      <c r="V93" s="154"/>
      <c r="W93" s="154"/>
      <c r="X93" s="154"/>
      <c r="Y93" s="154"/>
      <c r="Z93" s="154"/>
      <c r="AA93" s="154"/>
      <c r="AB93" s="154"/>
      <c r="AC93" s="154"/>
      <c r="AD93" s="154"/>
      <c r="AE93" s="154" t="s">
        <v>151</v>
      </c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155"/>
      <c r="B94" s="161"/>
      <c r="C94" s="197" t="s">
        <v>248</v>
      </c>
      <c r="D94" s="166"/>
      <c r="E94" s="171"/>
      <c r="F94" s="174"/>
      <c r="G94" s="174"/>
      <c r="H94" s="174"/>
      <c r="I94" s="174"/>
      <c r="J94" s="174"/>
      <c r="K94" s="174"/>
      <c r="L94" s="174"/>
      <c r="M94" s="174"/>
      <c r="N94" s="164"/>
      <c r="O94" s="164"/>
      <c r="P94" s="164"/>
      <c r="Q94" s="164"/>
      <c r="R94" s="164"/>
      <c r="S94" s="164"/>
      <c r="T94" s="165"/>
      <c r="U94" s="164"/>
      <c r="V94" s="154"/>
      <c r="W94" s="154"/>
      <c r="X94" s="154"/>
      <c r="Y94" s="154"/>
      <c r="Z94" s="154"/>
      <c r="AA94" s="154"/>
      <c r="AB94" s="154"/>
      <c r="AC94" s="154"/>
      <c r="AD94" s="154"/>
      <c r="AE94" s="154" t="s">
        <v>156</v>
      </c>
      <c r="AF94" s="154">
        <v>0</v>
      </c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outlineLevel="1" x14ac:dyDescent="0.2">
      <c r="A95" s="155"/>
      <c r="B95" s="161"/>
      <c r="C95" s="197" t="s">
        <v>249</v>
      </c>
      <c r="D95" s="166"/>
      <c r="E95" s="171">
        <v>113.325</v>
      </c>
      <c r="F95" s="174"/>
      <c r="G95" s="174"/>
      <c r="H95" s="174"/>
      <c r="I95" s="174"/>
      <c r="J95" s="174"/>
      <c r="K95" s="174"/>
      <c r="L95" s="174"/>
      <c r="M95" s="174"/>
      <c r="N95" s="164"/>
      <c r="O95" s="164"/>
      <c r="P95" s="164"/>
      <c r="Q95" s="164"/>
      <c r="R95" s="164"/>
      <c r="S95" s="164"/>
      <c r="T95" s="165"/>
      <c r="U95" s="164"/>
      <c r="V95" s="154"/>
      <c r="W95" s="154"/>
      <c r="X95" s="154"/>
      <c r="Y95" s="154"/>
      <c r="Z95" s="154"/>
      <c r="AA95" s="154"/>
      <c r="AB95" s="154"/>
      <c r="AC95" s="154"/>
      <c r="AD95" s="154"/>
      <c r="AE95" s="154" t="s">
        <v>156</v>
      </c>
      <c r="AF95" s="154">
        <v>0</v>
      </c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155"/>
      <c r="B96" s="161"/>
      <c r="C96" s="197" t="s">
        <v>250</v>
      </c>
      <c r="D96" s="166"/>
      <c r="E96" s="171">
        <v>251</v>
      </c>
      <c r="F96" s="174"/>
      <c r="G96" s="174"/>
      <c r="H96" s="174"/>
      <c r="I96" s="174"/>
      <c r="J96" s="174"/>
      <c r="K96" s="174"/>
      <c r="L96" s="174"/>
      <c r="M96" s="174"/>
      <c r="N96" s="164"/>
      <c r="O96" s="164"/>
      <c r="P96" s="164"/>
      <c r="Q96" s="164"/>
      <c r="R96" s="164"/>
      <c r="S96" s="164"/>
      <c r="T96" s="165"/>
      <c r="U96" s="164"/>
      <c r="V96" s="154"/>
      <c r="W96" s="154"/>
      <c r="X96" s="154"/>
      <c r="Y96" s="154"/>
      <c r="Z96" s="154"/>
      <c r="AA96" s="154"/>
      <c r="AB96" s="154"/>
      <c r="AC96" s="154"/>
      <c r="AD96" s="154"/>
      <c r="AE96" s="154" t="s">
        <v>156</v>
      </c>
      <c r="AF96" s="154">
        <v>0</v>
      </c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1" x14ac:dyDescent="0.2">
      <c r="A97" s="155">
        <v>30</v>
      </c>
      <c r="B97" s="161" t="s">
        <v>251</v>
      </c>
      <c r="C97" s="196" t="s">
        <v>252</v>
      </c>
      <c r="D97" s="163" t="s">
        <v>203</v>
      </c>
      <c r="E97" s="170">
        <v>0.53800000000000003</v>
      </c>
      <c r="F97" s="173"/>
      <c r="G97" s="174">
        <f>ROUND(E97*F97,2)</f>
        <v>0</v>
      </c>
      <c r="H97" s="173"/>
      <c r="I97" s="174">
        <f>ROUND(E97*H97,2)</f>
        <v>0</v>
      </c>
      <c r="J97" s="173"/>
      <c r="K97" s="174">
        <f>ROUND(E97*J97,2)</f>
        <v>0</v>
      </c>
      <c r="L97" s="174">
        <v>21</v>
      </c>
      <c r="M97" s="174">
        <f>G97*(1+L97/100)</f>
        <v>0</v>
      </c>
      <c r="N97" s="164">
        <v>1.02139</v>
      </c>
      <c r="O97" s="164">
        <f>ROUND(E97*N97,5)</f>
        <v>0.54951000000000005</v>
      </c>
      <c r="P97" s="164">
        <v>0</v>
      </c>
      <c r="Q97" s="164">
        <f>ROUND(E97*P97,5)</f>
        <v>0</v>
      </c>
      <c r="R97" s="164"/>
      <c r="S97" s="164"/>
      <c r="T97" s="165">
        <v>26.616</v>
      </c>
      <c r="U97" s="164">
        <f>ROUND(E97*T97,2)</f>
        <v>14.32</v>
      </c>
      <c r="V97" s="154"/>
      <c r="W97" s="154"/>
      <c r="X97" s="154"/>
      <c r="Y97" s="154"/>
      <c r="Z97" s="154"/>
      <c r="AA97" s="154"/>
      <c r="AB97" s="154"/>
      <c r="AC97" s="154"/>
      <c r="AD97" s="154"/>
      <c r="AE97" s="154" t="s">
        <v>151</v>
      </c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outlineLevel="1" x14ac:dyDescent="0.2">
      <c r="A98" s="155"/>
      <c r="B98" s="161"/>
      <c r="C98" s="197" t="s">
        <v>253</v>
      </c>
      <c r="D98" s="166"/>
      <c r="E98" s="171">
        <v>0.13500000000000001</v>
      </c>
      <c r="F98" s="174"/>
      <c r="G98" s="174"/>
      <c r="H98" s="174"/>
      <c r="I98" s="174"/>
      <c r="J98" s="174"/>
      <c r="K98" s="174"/>
      <c r="L98" s="174"/>
      <c r="M98" s="174"/>
      <c r="N98" s="164"/>
      <c r="O98" s="164"/>
      <c r="P98" s="164"/>
      <c r="Q98" s="164"/>
      <c r="R98" s="164"/>
      <c r="S98" s="164"/>
      <c r="T98" s="165"/>
      <c r="U98" s="164"/>
      <c r="V98" s="154"/>
      <c r="W98" s="154"/>
      <c r="X98" s="154"/>
      <c r="Y98" s="154"/>
      <c r="Z98" s="154"/>
      <c r="AA98" s="154"/>
      <c r="AB98" s="154"/>
      <c r="AC98" s="154"/>
      <c r="AD98" s="154"/>
      <c r="AE98" s="154" t="s">
        <v>156</v>
      </c>
      <c r="AF98" s="154">
        <v>0</v>
      </c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outlineLevel="1" x14ac:dyDescent="0.2">
      <c r="A99" s="155"/>
      <c r="B99" s="161"/>
      <c r="C99" s="197" t="s">
        <v>254</v>
      </c>
      <c r="D99" s="166"/>
      <c r="E99" s="171">
        <v>0.40300000000000002</v>
      </c>
      <c r="F99" s="174"/>
      <c r="G99" s="174"/>
      <c r="H99" s="174"/>
      <c r="I99" s="174"/>
      <c r="J99" s="174"/>
      <c r="K99" s="174"/>
      <c r="L99" s="174"/>
      <c r="M99" s="174"/>
      <c r="N99" s="164"/>
      <c r="O99" s="164"/>
      <c r="P99" s="164"/>
      <c r="Q99" s="164"/>
      <c r="R99" s="164"/>
      <c r="S99" s="164"/>
      <c r="T99" s="165"/>
      <c r="U99" s="164"/>
      <c r="V99" s="154"/>
      <c r="W99" s="154"/>
      <c r="X99" s="154"/>
      <c r="Y99" s="154"/>
      <c r="Z99" s="154"/>
      <c r="AA99" s="154"/>
      <c r="AB99" s="154"/>
      <c r="AC99" s="154"/>
      <c r="AD99" s="154"/>
      <c r="AE99" s="154" t="s">
        <v>156</v>
      </c>
      <c r="AF99" s="154">
        <v>0</v>
      </c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1" x14ac:dyDescent="0.2">
      <c r="A100" s="155">
        <v>31</v>
      </c>
      <c r="B100" s="161" t="s">
        <v>255</v>
      </c>
      <c r="C100" s="196" t="s">
        <v>256</v>
      </c>
      <c r="D100" s="163" t="s">
        <v>150</v>
      </c>
      <c r="E100" s="170">
        <v>3.6669999999999998</v>
      </c>
      <c r="F100" s="173"/>
      <c r="G100" s="174">
        <f>ROUND(E100*F100,2)</f>
        <v>0</v>
      </c>
      <c r="H100" s="173"/>
      <c r="I100" s="174">
        <f>ROUND(E100*H100,2)</f>
        <v>0</v>
      </c>
      <c r="J100" s="173"/>
      <c r="K100" s="174">
        <f>ROUND(E100*J100,2)</f>
        <v>0</v>
      </c>
      <c r="L100" s="174">
        <v>21</v>
      </c>
      <c r="M100" s="174">
        <f>G100*(1+L100/100)</f>
        <v>0</v>
      </c>
      <c r="N100" s="164">
        <v>3.637E-2</v>
      </c>
      <c r="O100" s="164">
        <f>ROUND(E100*N100,5)</f>
        <v>0.13336999999999999</v>
      </c>
      <c r="P100" s="164">
        <v>0</v>
      </c>
      <c r="Q100" s="164">
        <f>ROUND(E100*P100,5)</f>
        <v>0</v>
      </c>
      <c r="R100" s="164"/>
      <c r="S100" s="164"/>
      <c r="T100" s="165">
        <v>0.73399999999999999</v>
      </c>
      <c r="U100" s="164">
        <f>ROUND(E100*T100,2)</f>
        <v>2.69</v>
      </c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 t="s">
        <v>151</v>
      </c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outlineLevel="1" x14ac:dyDescent="0.2">
      <c r="A101" s="155"/>
      <c r="B101" s="161"/>
      <c r="C101" s="197" t="s">
        <v>257</v>
      </c>
      <c r="D101" s="166"/>
      <c r="E101" s="171">
        <v>3.6669999999999998</v>
      </c>
      <c r="F101" s="174"/>
      <c r="G101" s="174"/>
      <c r="H101" s="174"/>
      <c r="I101" s="174"/>
      <c r="J101" s="174"/>
      <c r="K101" s="174"/>
      <c r="L101" s="174"/>
      <c r="M101" s="174"/>
      <c r="N101" s="164"/>
      <c r="O101" s="164"/>
      <c r="P101" s="164"/>
      <c r="Q101" s="164"/>
      <c r="R101" s="164"/>
      <c r="S101" s="164"/>
      <c r="T101" s="165"/>
      <c r="U101" s="16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 t="s">
        <v>156</v>
      </c>
      <c r="AF101" s="154">
        <v>0</v>
      </c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outlineLevel="1" x14ac:dyDescent="0.2">
      <c r="A102" s="155">
        <v>32</v>
      </c>
      <c r="B102" s="161" t="s">
        <v>258</v>
      </c>
      <c r="C102" s="196" t="s">
        <v>259</v>
      </c>
      <c r="D102" s="163" t="s">
        <v>150</v>
      </c>
      <c r="E102" s="170">
        <v>3.6669999999999998</v>
      </c>
      <c r="F102" s="173"/>
      <c r="G102" s="174">
        <f>ROUND(E102*F102,2)</f>
        <v>0</v>
      </c>
      <c r="H102" s="173"/>
      <c r="I102" s="174">
        <f>ROUND(E102*H102,2)</f>
        <v>0</v>
      </c>
      <c r="J102" s="173"/>
      <c r="K102" s="174">
        <f>ROUND(E102*J102,2)</f>
        <v>0</v>
      </c>
      <c r="L102" s="174">
        <v>21</v>
      </c>
      <c r="M102" s="174">
        <f>G102*(1+L102/100)</f>
        <v>0</v>
      </c>
      <c r="N102" s="164">
        <v>0</v>
      </c>
      <c r="O102" s="164">
        <f>ROUND(E102*N102,5)</f>
        <v>0</v>
      </c>
      <c r="P102" s="164">
        <v>0</v>
      </c>
      <c r="Q102" s="164">
        <f>ROUND(E102*P102,5)</f>
        <v>0</v>
      </c>
      <c r="R102" s="164"/>
      <c r="S102" s="164"/>
      <c r="T102" s="165">
        <v>0.17299999999999999</v>
      </c>
      <c r="U102" s="164">
        <f>ROUND(E102*T102,2)</f>
        <v>0.63</v>
      </c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 t="s">
        <v>151</v>
      </c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155">
        <v>33</v>
      </c>
      <c r="B103" s="161" t="s">
        <v>260</v>
      </c>
      <c r="C103" s="196" t="s">
        <v>261</v>
      </c>
      <c r="D103" s="163" t="s">
        <v>203</v>
      </c>
      <c r="E103" s="170">
        <v>37.017899999999997</v>
      </c>
      <c r="F103" s="173"/>
      <c r="G103" s="174">
        <f>ROUND(E103*F103,2)</f>
        <v>0</v>
      </c>
      <c r="H103" s="173"/>
      <c r="I103" s="174">
        <f>ROUND(E103*H103,2)</f>
        <v>0</v>
      </c>
      <c r="J103" s="173"/>
      <c r="K103" s="174">
        <f>ROUND(E103*J103,2)</f>
        <v>0</v>
      </c>
      <c r="L103" s="174">
        <v>21</v>
      </c>
      <c r="M103" s="174">
        <f>G103*(1+L103/100)</f>
        <v>0</v>
      </c>
      <c r="N103" s="164">
        <v>1.09188</v>
      </c>
      <c r="O103" s="164">
        <f>ROUND(E103*N103,5)</f>
        <v>40.4191</v>
      </c>
      <c r="P103" s="164">
        <v>0</v>
      </c>
      <c r="Q103" s="164">
        <f>ROUND(E103*P103,5)</f>
        <v>0</v>
      </c>
      <c r="R103" s="164"/>
      <c r="S103" s="164"/>
      <c r="T103" s="165">
        <v>15.433</v>
      </c>
      <c r="U103" s="164">
        <f>ROUND(E103*T103,2)</f>
        <v>571.29999999999995</v>
      </c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 t="s">
        <v>151</v>
      </c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outlineLevel="1" x14ac:dyDescent="0.2">
      <c r="A104" s="155"/>
      <c r="B104" s="161"/>
      <c r="C104" s="197" t="s">
        <v>207</v>
      </c>
      <c r="D104" s="166"/>
      <c r="E104" s="171"/>
      <c r="F104" s="174"/>
      <c r="G104" s="174"/>
      <c r="H104" s="174"/>
      <c r="I104" s="174"/>
      <c r="J104" s="174"/>
      <c r="K104" s="174"/>
      <c r="L104" s="174"/>
      <c r="M104" s="174"/>
      <c r="N104" s="164"/>
      <c r="O104" s="164"/>
      <c r="P104" s="164"/>
      <c r="Q104" s="164"/>
      <c r="R104" s="164"/>
      <c r="S104" s="164"/>
      <c r="T104" s="165"/>
      <c r="U104" s="16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 t="s">
        <v>156</v>
      </c>
      <c r="AF104" s="154">
        <v>0</v>
      </c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0" outlineLevel="1" x14ac:dyDescent="0.2">
      <c r="A105" s="155"/>
      <c r="B105" s="161"/>
      <c r="C105" s="197" t="s">
        <v>262</v>
      </c>
      <c r="D105" s="166"/>
      <c r="E105" s="171">
        <v>28.608000000000001</v>
      </c>
      <c r="F105" s="174"/>
      <c r="G105" s="174"/>
      <c r="H105" s="174"/>
      <c r="I105" s="174"/>
      <c r="J105" s="174"/>
      <c r="K105" s="174"/>
      <c r="L105" s="174"/>
      <c r="M105" s="174"/>
      <c r="N105" s="164"/>
      <c r="O105" s="164"/>
      <c r="P105" s="164"/>
      <c r="Q105" s="164"/>
      <c r="R105" s="164"/>
      <c r="S105" s="164"/>
      <c r="T105" s="165"/>
      <c r="U105" s="16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 t="s">
        <v>156</v>
      </c>
      <c r="AF105" s="154">
        <v>0</v>
      </c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outlineLevel="1" x14ac:dyDescent="0.2">
      <c r="A106" s="155"/>
      <c r="B106" s="161"/>
      <c r="C106" s="197" t="s">
        <v>263</v>
      </c>
      <c r="D106" s="166"/>
      <c r="E106" s="171">
        <v>8.4099000000000004</v>
      </c>
      <c r="F106" s="174"/>
      <c r="G106" s="174"/>
      <c r="H106" s="174"/>
      <c r="I106" s="174"/>
      <c r="J106" s="174"/>
      <c r="K106" s="174"/>
      <c r="L106" s="174"/>
      <c r="M106" s="174"/>
      <c r="N106" s="164"/>
      <c r="O106" s="164"/>
      <c r="P106" s="164"/>
      <c r="Q106" s="164"/>
      <c r="R106" s="164"/>
      <c r="S106" s="164"/>
      <c r="T106" s="165"/>
      <c r="U106" s="16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 t="s">
        <v>156</v>
      </c>
      <c r="AF106" s="154">
        <v>0</v>
      </c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1" x14ac:dyDescent="0.2">
      <c r="A107" s="155">
        <v>34</v>
      </c>
      <c r="B107" s="161" t="s">
        <v>264</v>
      </c>
      <c r="C107" s="196" t="s">
        <v>265</v>
      </c>
      <c r="D107" s="163" t="s">
        <v>159</v>
      </c>
      <c r="E107" s="170">
        <v>10.941974999999999</v>
      </c>
      <c r="F107" s="173"/>
      <c r="G107" s="174">
        <f>ROUND(E107*F107,2)</f>
        <v>0</v>
      </c>
      <c r="H107" s="173"/>
      <c r="I107" s="174">
        <f>ROUND(E107*H107,2)</f>
        <v>0</v>
      </c>
      <c r="J107" s="173"/>
      <c r="K107" s="174">
        <f>ROUND(E107*J107,2)</f>
        <v>0</v>
      </c>
      <c r="L107" s="174">
        <v>21</v>
      </c>
      <c r="M107" s="174">
        <f>G107*(1+L107/100)</f>
        <v>0</v>
      </c>
      <c r="N107" s="164">
        <v>2.5251100000000002</v>
      </c>
      <c r="O107" s="164">
        <f>ROUND(E107*N107,5)</f>
        <v>27.62969</v>
      </c>
      <c r="P107" s="164">
        <v>0</v>
      </c>
      <c r="Q107" s="164">
        <f>ROUND(E107*P107,5)</f>
        <v>0</v>
      </c>
      <c r="R107" s="164"/>
      <c r="S107" s="164"/>
      <c r="T107" s="165">
        <v>1.448</v>
      </c>
      <c r="U107" s="164">
        <f>ROUND(E107*T107,2)</f>
        <v>15.84</v>
      </c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 t="s">
        <v>151</v>
      </c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outlineLevel="1" x14ac:dyDescent="0.2">
      <c r="A108" s="155"/>
      <c r="B108" s="161"/>
      <c r="C108" s="197" t="s">
        <v>248</v>
      </c>
      <c r="D108" s="166"/>
      <c r="E108" s="171"/>
      <c r="F108" s="174"/>
      <c r="G108" s="174"/>
      <c r="H108" s="174"/>
      <c r="I108" s="174"/>
      <c r="J108" s="174"/>
      <c r="K108" s="174"/>
      <c r="L108" s="174"/>
      <c r="M108" s="174"/>
      <c r="N108" s="164"/>
      <c r="O108" s="164"/>
      <c r="P108" s="164"/>
      <c r="Q108" s="164"/>
      <c r="R108" s="164"/>
      <c r="S108" s="164"/>
      <c r="T108" s="165"/>
      <c r="U108" s="16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 t="s">
        <v>156</v>
      </c>
      <c r="AF108" s="154">
        <v>0</v>
      </c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outlineLevel="1" x14ac:dyDescent="0.2">
      <c r="A109" s="155"/>
      <c r="B109" s="161"/>
      <c r="C109" s="197" t="s">
        <v>266</v>
      </c>
      <c r="D109" s="166"/>
      <c r="E109" s="171">
        <v>5.6132999999999997</v>
      </c>
      <c r="F109" s="174"/>
      <c r="G109" s="174"/>
      <c r="H109" s="174"/>
      <c r="I109" s="174"/>
      <c r="J109" s="174"/>
      <c r="K109" s="174"/>
      <c r="L109" s="174"/>
      <c r="M109" s="174"/>
      <c r="N109" s="164"/>
      <c r="O109" s="164"/>
      <c r="P109" s="164"/>
      <c r="Q109" s="164"/>
      <c r="R109" s="164"/>
      <c r="S109" s="164"/>
      <c r="T109" s="165"/>
      <c r="U109" s="16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 t="s">
        <v>156</v>
      </c>
      <c r="AF109" s="154">
        <v>0</v>
      </c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outlineLevel="1" x14ac:dyDescent="0.2">
      <c r="A110" s="155"/>
      <c r="B110" s="161"/>
      <c r="C110" s="197" t="s">
        <v>267</v>
      </c>
      <c r="D110" s="166"/>
      <c r="E110" s="171">
        <v>3.1893750000000001</v>
      </c>
      <c r="F110" s="174"/>
      <c r="G110" s="174"/>
      <c r="H110" s="174"/>
      <c r="I110" s="174"/>
      <c r="J110" s="174"/>
      <c r="K110" s="174"/>
      <c r="L110" s="174"/>
      <c r="M110" s="174"/>
      <c r="N110" s="164"/>
      <c r="O110" s="164"/>
      <c r="P110" s="164"/>
      <c r="Q110" s="164"/>
      <c r="R110" s="164"/>
      <c r="S110" s="164"/>
      <c r="T110" s="165"/>
      <c r="U110" s="16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 t="s">
        <v>156</v>
      </c>
      <c r="AF110" s="154">
        <v>0</v>
      </c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outlineLevel="1" x14ac:dyDescent="0.2">
      <c r="A111" s="155"/>
      <c r="B111" s="161"/>
      <c r="C111" s="197" t="s">
        <v>268</v>
      </c>
      <c r="D111" s="166"/>
      <c r="E111" s="171">
        <v>0.31680000000000003</v>
      </c>
      <c r="F111" s="174"/>
      <c r="G111" s="174"/>
      <c r="H111" s="174"/>
      <c r="I111" s="174"/>
      <c r="J111" s="174"/>
      <c r="K111" s="174"/>
      <c r="L111" s="174"/>
      <c r="M111" s="174"/>
      <c r="N111" s="164"/>
      <c r="O111" s="164"/>
      <c r="P111" s="164"/>
      <c r="Q111" s="164"/>
      <c r="R111" s="164"/>
      <c r="S111" s="164"/>
      <c r="T111" s="165"/>
      <c r="U111" s="16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 t="s">
        <v>156</v>
      </c>
      <c r="AF111" s="154">
        <v>0</v>
      </c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outlineLevel="1" x14ac:dyDescent="0.2">
      <c r="A112" s="155"/>
      <c r="B112" s="161"/>
      <c r="C112" s="197" t="s">
        <v>269</v>
      </c>
      <c r="D112" s="166"/>
      <c r="E112" s="171">
        <v>1.8225</v>
      </c>
      <c r="F112" s="174"/>
      <c r="G112" s="174"/>
      <c r="H112" s="174"/>
      <c r="I112" s="174"/>
      <c r="J112" s="174"/>
      <c r="K112" s="174"/>
      <c r="L112" s="174"/>
      <c r="M112" s="174"/>
      <c r="N112" s="164"/>
      <c r="O112" s="164"/>
      <c r="P112" s="164"/>
      <c r="Q112" s="164"/>
      <c r="R112" s="164"/>
      <c r="S112" s="164"/>
      <c r="T112" s="165"/>
      <c r="U112" s="16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 t="s">
        <v>156</v>
      </c>
      <c r="AF112" s="154">
        <v>0</v>
      </c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outlineLevel="1" x14ac:dyDescent="0.2">
      <c r="A113" s="155"/>
      <c r="B113" s="161"/>
      <c r="C113" s="197" t="s">
        <v>270</v>
      </c>
      <c r="D113" s="166"/>
      <c r="E113" s="171"/>
      <c r="F113" s="174"/>
      <c r="G113" s="174"/>
      <c r="H113" s="174"/>
      <c r="I113" s="174"/>
      <c r="J113" s="174"/>
      <c r="K113" s="174"/>
      <c r="L113" s="174"/>
      <c r="M113" s="174"/>
      <c r="N113" s="164"/>
      <c r="O113" s="164"/>
      <c r="P113" s="164"/>
      <c r="Q113" s="164"/>
      <c r="R113" s="164"/>
      <c r="S113" s="164"/>
      <c r="T113" s="165"/>
      <c r="U113" s="16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 t="s">
        <v>156</v>
      </c>
      <c r="AF113" s="154">
        <v>0</v>
      </c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outlineLevel="1" x14ac:dyDescent="0.2">
      <c r="A114" s="155">
        <v>35</v>
      </c>
      <c r="B114" s="161" t="s">
        <v>271</v>
      </c>
      <c r="C114" s="196" t="s">
        <v>272</v>
      </c>
      <c r="D114" s="163" t="s">
        <v>154</v>
      </c>
      <c r="E114" s="170">
        <v>106.39</v>
      </c>
      <c r="F114" s="173"/>
      <c r="G114" s="174">
        <f>ROUND(E114*F114,2)</f>
        <v>0</v>
      </c>
      <c r="H114" s="173"/>
      <c r="I114" s="174">
        <f>ROUND(E114*H114,2)</f>
        <v>0</v>
      </c>
      <c r="J114" s="173"/>
      <c r="K114" s="174">
        <f>ROUND(E114*J114,2)</f>
        <v>0</v>
      </c>
      <c r="L114" s="174">
        <v>21</v>
      </c>
      <c r="M114" s="174">
        <f>G114*(1+L114/100)</f>
        <v>0</v>
      </c>
      <c r="N114" s="164">
        <v>5.2420000000000001E-2</v>
      </c>
      <c r="O114" s="164">
        <f>ROUND(E114*N114,5)</f>
        <v>5.5769599999999997</v>
      </c>
      <c r="P114" s="164">
        <v>0</v>
      </c>
      <c r="Q114" s="164">
        <f>ROUND(E114*P114,5)</f>
        <v>0</v>
      </c>
      <c r="R114" s="164"/>
      <c r="S114" s="164"/>
      <c r="T114" s="165">
        <v>0.94</v>
      </c>
      <c r="U114" s="164">
        <f>ROUND(E114*T114,2)</f>
        <v>100.01</v>
      </c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 t="s">
        <v>151</v>
      </c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outlineLevel="1" x14ac:dyDescent="0.2">
      <c r="A115" s="155"/>
      <c r="B115" s="161"/>
      <c r="C115" s="197" t="s">
        <v>273</v>
      </c>
      <c r="D115" s="166"/>
      <c r="E115" s="171">
        <v>62.37</v>
      </c>
      <c r="F115" s="174"/>
      <c r="G115" s="174"/>
      <c r="H115" s="174"/>
      <c r="I115" s="174"/>
      <c r="J115" s="174"/>
      <c r="K115" s="174"/>
      <c r="L115" s="174"/>
      <c r="M115" s="174"/>
      <c r="N115" s="164"/>
      <c r="O115" s="164"/>
      <c r="P115" s="164"/>
      <c r="Q115" s="164"/>
      <c r="R115" s="164"/>
      <c r="S115" s="164"/>
      <c r="T115" s="165"/>
      <c r="U115" s="16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 t="s">
        <v>156</v>
      </c>
      <c r="AF115" s="154">
        <v>0</v>
      </c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outlineLevel="1" x14ac:dyDescent="0.2">
      <c r="A116" s="155"/>
      <c r="B116" s="161"/>
      <c r="C116" s="197" t="s">
        <v>274</v>
      </c>
      <c r="D116" s="166"/>
      <c r="E116" s="171">
        <v>20.25</v>
      </c>
      <c r="F116" s="174"/>
      <c r="G116" s="174"/>
      <c r="H116" s="174"/>
      <c r="I116" s="174"/>
      <c r="J116" s="174"/>
      <c r="K116" s="174"/>
      <c r="L116" s="174"/>
      <c r="M116" s="174"/>
      <c r="N116" s="164"/>
      <c r="O116" s="164"/>
      <c r="P116" s="164"/>
      <c r="Q116" s="164"/>
      <c r="R116" s="164"/>
      <c r="S116" s="164"/>
      <c r="T116" s="165"/>
      <c r="U116" s="16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 t="s">
        <v>156</v>
      </c>
      <c r="AF116" s="154">
        <v>0</v>
      </c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outlineLevel="1" x14ac:dyDescent="0.2">
      <c r="A117" s="155"/>
      <c r="B117" s="161"/>
      <c r="C117" s="197" t="s">
        <v>275</v>
      </c>
      <c r="D117" s="166"/>
      <c r="E117" s="171">
        <v>3.52</v>
      </c>
      <c r="F117" s="174"/>
      <c r="G117" s="174"/>
      <c r="H117" s="174"/>
      <c r="I117" s="174"/>
      <c r="J117" s="174"/>
      <c r="K117" s="174"/>
      <c r="L117" s="174"/>
      <c r="M117" s="174"/>
      <c r="N117" s="164"/>
      <c r="O117" s="164"/>
      <c r="P117" s="164"/>
      <c r="Q117" s="164"/>
      <c r="R117" s="164"/>
      <c r="S117" s="164"/>
      <c r="T117" s="165"/>
      <c r="U117" s="16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 t="s">
        <v>156</v>
      </c>
      <c r="AF117" s="154">
        <v>0</v>
      </c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outlineLevel="1" x14ac:dyDescent="0.2">
      <c r="A118" s="155"/>
      <c r="B118" s="161"/>
      <c r="C118" s="197" t="s">
        <v>274</v>
      </c>
      <c r="D118" s="166"/>
      <c r="E118" s="171">
        <v>20.25</v>
      </c>
      <c r="F118" s="174"/>
      <c r="G118" s="174"/>
      <c r="H118" s="174"/>
      <c r="I118" s="174"/>
      <c r="J118" s="174"/>
      <c r="K118" s="174"/>
      <c r="L118" s="174"/>
      <c r="M118" s="174"/>
      <c r="N118" s="164"/>
      <c r="O118" s="164"/>
      <c r="P118" s="164"/>
      <c r="Q118" s="164"/>
      <c r="R118" s="164"/>
      <c r="S118" s="164"/>
      <c r="T118" s="165"/>
      <c r="U118" s="16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 t="s">
        <v>156</v>
      </c>
      <c r="AF118" s="154">
        <v>0</v>
      </c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0" outlineLevel="1" x14ac:dyDescent="0.2">
      <c r="A119" s="155">
        <v>36</v>
      </c>
      <c r="B119" s="161" t="s">
        <v>276</v>
      </c>
      <c r="C119" s="196" t="s">
        <v>277</v>
      </c>
      <c r="D119" s="163" t="s">
        <v>154</v>
      </c>
      <c r="E119" s="170">
        <v>106.39</v>
      </c>
      <c r="F119" s="173"/>
      <c r="G119" s="174">
        <f>ROUND(E119*F119,2)</f>
        <v>0</v>
      </c>
      <c r="H119" s="173"/>
      <c r="I119" s="174">
        <f>ROUND(E119*H119,2)</f>
        <v>0</v>
      </c>
      <c r="J119" s="173"/>
      <c r="K119" s="174">
        <f>ROUND(E119*J119,2)</f>
        <v>0</v>
      </c>
      <c r="L119" s="174">
        <v>21</v>
      </c>
      <c r="M119" s="174">
        <f>G119*(1+L119/100)</f>
        <v>0</v>
      </c>
      <c r="N119" s="164">
        <v>0</v>
      </c>
      <c r="O119" s="164">
        <f>ROUND(E119*N119,5)</f>
        <v>0</v>
      </c>
      <c r="P119" s="164">
        <v>0</v>
      </c>
      <c r="Q119" s="164">
        <f>ROUND(E119*P119,5)</f>
        <v>0</v>
      </c>
      <c r="R119" s="164"/>
      <c r="S119" s="164"/>
      <c r="T119" s="165">
        <v>0.28999999999999998</v>
      </c>
      <c r="U119" s="164">
        <f>ROUND(E119*T119,2)</f>
        <v>30.85</v>
      </c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 t="s">
        <v>151</v>
      </c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outlineLevel="1" x14ac:dyDescent="0.2">
      <c r="A120" s="155">
        <v>37</v>
      </c>
      <c r="B120" s="161" t="s">
        <v>278</v>
      </c>
      <c r="C120" s="196" t="s">
        <v>279</v>
      </c>
      <c r="D120" s="163" t="s">
        <v>203</v>
      </c>
      <c r="E120" s="170">
        <v>1.002</v>
      </c>
      <c r="F120" s="173"/>
      <c r="G120" s="174">
        <f>ROUND(E120*F120,2)</f>
        <v>0</v>
      </c>
      <c r="H120" s="173"/>
      <c r="I120" s="174">
        <f>ROUND(E120*H120,2)</f>
        <v>0</v>
      </c>
      <c r="J120" s="173"/>
      <c r="K120" s="174">
        <f>ROUND(E120*J120,2)</f>
        <v>0</v>
      </c>
      <c r="L120" s="174">
        <v>21</v>
      </c>
      <c r="M120" s="174">
        <f>G120*(1+L120/100)</f>
        <v>0</v>
      </c>
      <c r="N120" s="164">
        <v>1.0166500000000001</v>
      </c>
      <c r="O120" s="164">
        <f>ROUND(E120*N120,5)</f>
        <v>1.01868</v>
      </c>
      <c r="P120" s="164">
        <v>0</v>
      </c>
      <c r="Q120" s="164">
        <f>ROUND(E120*P120,5)</f>
        <v>0</v>
      </c>
      <c r="R120" s="164"/>
      <c r="S120" s="164"/>
      <c r="T120" s="165">
        <v>27.672999999999998</v>
      </c>
      <c r="U120" s="164">
        <f>ROUND(E120*T120,2)</f>
        <v>27.73</v>
      </c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 t="s">
        <v>151</v>
      </c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outlineLevel="1" x14ac:dyDescent="0.2">
      <c r="A121" s="155"/>
      <c r="B121" s="161"/>
      <c r="C121" s="197" t="s">
        <v>280</v>
      </c>
      <c r="D121" s="166"/>
      <c r="E121" s="171">
        <v>1.002</v>
      </c>
      <c r="F121" s="174"/>
      <c r="G121" s="174"/>
      <c r="H121" s="174"/>
      <c r="I121" s="174"/>
      <c r="J121" s="174"/>
      <c r="K121" s="174"/>
      <c r="L121" s="174"/>
      <c r="M121" s="174"/>
      <c r="N121" s="164"/>
      <c r="O121" s="164"/>
      <c r="P121" s="164"/>
      <c r="Q121" s="164"/>
      <c r="R121" s="164"/>
      <c r="S121" s="164"/>
      <c r="T121" s="165"/>
      <c r="U121" s="16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 t="s">
        <v>156</v>
      </c>
      <c r="AF121" s="154">
        <v>0</v>
      </c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</row>
    <row r="122" spans="1:60" outlineLevel="1" x14ac:dyDescent="0.2">
      <c r="A122" s="155">
        <v>38</v>
      </c>
      <c r="B122" s="161" t="s">
        <v>281</v>
      </c>
      <c r="C122" s="196" t="s">
        <v>282</v>
      </c>
      <c r="D122" s="163" t="s">
        <v>154</v>
      </c>
      <c r="E122" s="170">
        <v>24</v>
      </c>
      <c r="F122" s="173"/>
      <c r="G122" s="174">
        <f>ROUND(E122*F122,2)</f>
        <v>0</v>
      </c>
      <c r="H122" s="173"/>
      <c r="I122" s="174">
        <f>ROUND(E122*H122,2)</f>
        <v>0</v>
      </c>
      <c r="J122" s="173"/>
      <c r="K122" s="174">
        <f>ROUND(E122*J122,2)</f>
        <v>0</v>
      </c>
      <c r="L122" s="174">
        <v>21</v>
      </c>
      <c r="M122" s="174">
        <f>G122*(1+L122/100)</f>
        <v>0</v>
      </c>
      <c r="N122" s="164">
        <v>0.11369</v>
      </c>
      <c r="O122" s="164">
        <f>ROUND(E122*N122,5)</f>
        <v>2.7285599999999999</v>
      </c>
      <c r="P122" s="164">
        <v>0</v>
      </c>
      <c r="Q122" s="164">
        <f>ROUND(E122*P122,5)</f>
        <v>0</v>
      </c>
      <c r="R122" s="164"/>
      <c r="S122" s="164"/>
      <c r="T122" s="165">
        <v>0.56850000000000001</v>
      </c>
      <c r="U122" s="164">
        <f>ROUND(E122*T122,2)</f>
        <v>13.64</v>
      </c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 t="s">
        <v>151</v>
      </c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60" outlineLevel="1" x14ac:dyDescent="0.2">
      <c r="A123" s="155">
        <v>39</v>
      </c>
      <c r="B123" s="161" t="s">
        <v>283</v>
      </c>
      <c r="C123" s="196" t="s">
        <v>284</v>
      </c>
      <c r="D123" s="163" t="s">
        <v>150</v>
      </c>
      <c r="E123" s="170">
        <v>16.416</v>
      </c>
      <c r="F123" s="173"/>
      <c r="G123" s="174">
        <f>ROUND(E123*F123,2)</f>
        <v>0</v>
      </c>
      <c r="H123" s="173"/>
      <c r="I123" s="174">
        <f>ROUND(E123*H123,2)</f>
        <v>0</v>
      </c>
      <c r="J123" s="173"/>
      <c r="K123" s="174">
        <f>ROUND(E123*J123,2)</f>
        <v>0</v>
      </c>
      <c r="L123" s="174">
        <v>21</v>
      </c>
      <c r="M123" s="174">
        <f>G123*(1+L123/100)</f>
        <v>0</v>
      </c>
      <c r="N123" s="164">
        <v>1.6930000000000001E-2</v>
      </c>
      <c r="O123" s="164">
        <f>ROUND(E123*N123,5)</f>
        <v>0.27792</v>
      </c>
      <c r="P123" s="164">
        <v>0</v>
      </c>
      <c r="Q123" s="164">
        <f>ROUND(E123*P123,5)</f>
        <v>0</v>
      </c>
      <c r="R123" s="164"/>
      <c r="S123" s="164"/>
      <c r="T123" s="165">
        <v>1.5396000000000001</v>
      </c>
      <c r="U123" s="164">
        <f>ROUND(E123*T123,2)</f>
        <v>25.27</v>
      </c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 t="s">
        <v>151</v>
      </c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outlineLevel="1" x14ac:dyDescent="0.2">
      <c r="A124" s="155"/>
      <c r="B124" s="161"/>
      <c r="C124" s="197" t="s">
        <v>285</v>
      </c>
      <c r="D124" s="166"/>
      <c r="E124" s="171">
        <v>16.416</v>
      </c>
      <c r="F124" s="174"/>
      <c r="G124" s="174"/>
      <c r="H124" s="174"/>
      <c r="I124" s="174"/>
      <c r="J124" s="174"/>
      <c r="K124" s="174"/>
      <c r="L124" s="174"/>
      <c r="M124" s="174"/>
      <c r="N124" s="164"/>
      <c r="O124" s="164"/>
      <c r="P124" s="164"/>
      <c r="Q124" s="164"/>
      <c r="R124" s="164"/>
      <c r="S124" s="164"/>
      <c r="T124" s="165"/>
      <c r="U124" s="16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 t="s">
        <v>156</v>
      </c>
      <c r="AF124" s="154">
        <v>0</v>
      </c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0" outlineLevel="1" x14ac:dyDescent="0.2">
      <c r="A125" s="155">
        <v>40</v>
      </c>
      <c r="B125" s="161" t="s">
        <v>286</v>
      </c>
      <c r="C125" s="196" t="s">
        <v>287</v>
      </c>
      <c r="D125" s="163" t="s">
        <v>150</v>
      </c>
      <c r="E125" s="170">
        <v>16.416</v>
      </c>
      <c r="F125" s="173"/>
      <c r="G125" s="174">
        <f>ROUND(E125*F125,2)</f>
        <v>0</v>
      </c>
      <c r="H125" s="173"/>
      <c r="I125" s="174">
        <f>ROUND(E125*H125,2)</f>
        <v>0</v>
      </c>
      <c r="J125" s="173"/>
      <c r="K125" s="174">
        <f>ROUND(E125*J125,2)</f>
        <v>0</v>
      </c>
      <c r="L125" s="174">
        <v>21</v>
      </c>
      <c r="M125" s="174">
        <f>G125*(1+L125/100)</f>
        <v>0</v>
      </c>
      <c r="N125" s="164">
        <v>0</v>
      </c>
      <c r="O125" s="164">
        <f>ROUND(E125*N125,5)</f>
        <v>0</v>
      </c>
      <c r="P125" s="164">
        <v>0</v>
      </c>
      <c r="Q125" s="164">
        <f>ROUND(E125*P125,5)</f>
        <v>0</v>
      </c>
      <c r="R125" s="164"/>
      <c r="S125" s="164"/>
      <c r="T125" s="165">
        <v>0.26</v>
      </c>
      <c r="U125" s="164">
        <f>ROUND(E125*T125,2)</f>
        <v>4.2699999999999996</v>
      </c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 t="s">
        <v>151</v>
      </c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60" outlineLevel="1" x14ac:dyDescent="0.2">
      <c r="A126" s="155">
        <v>41</v>
      </c>
      <c r="B126" s="161" t="s">
        <v>288</v>
      </c>
      <c r="C126" s="196" t="s">
        <v>289</v>
      </c>
      <c r="D126" s="163" t="s">
        <v>159</v>
      </c>
      <c r="E126" s="170">
        <v>2.7984749999999998</v>
      </c>
      <c r="F126" s="173"/>
      <c r="G126" s="174">
        <f>ROUND(E126*F126,2)</f>
        <v>0</v>
      </c>
      <c r="H126" s="173"/>
      <c r="I126" s="174">
        <f>ROUND(E126*H126,2)</f>
        <v>0</v>
      </c>
      <c r="J126" s="173"/>
      <c r="K126" s="174">
        <f>ROUND(E126*J126,2)</f>
        <v>0</v>
      </c>
      <c r="L126" s="174">
        <v>21</v>
      </c>
      <c r="M126" s="174">
        <f>G126*(1+L126/100)</f>
        <v>0</v>
      </c>
      <c r="N126" s="164">
        <v>2.52508</v>
      </c>
      <c r="O126" s="164">
        <f>ROUND(E126*N126,5)</f>
        <v>7.06637</v>
      </c>
      <c r="P126" s="164">
        <v>0</v>
      </c>
      <c r="Q126" s="164">
        <f>ROUND(E126*P126,5)</f>
        <v>0</v>
      </c>
      <c r="R126" s="164"/>
      <c r="S126" s="164"/>
      <c r="T126" s="165">
        <v>3.7694999999999999</v>
      </c>
      <c r="U126" s="164">
        <f>ROUND(E126*T126,2)</f>
        <v>10.55</v>
      </c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 t="s">
        <v>151</v>
      </c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60" outlineLevel="1" x14ac:dyDescent="0.2">
      <c r="A127" s="155"/>
      <c r="B127" s="161"/>
      <c r="C127" s="197" t="s">
        <v>290</v>
      </c>
      <c r="D127" s="166"/>
      <c r="E127" s="171">
        <v>1.752075</v>
      </c>
      <c r="F127" s="174"/>
      <c r="G127" s="174"/>
      <c r="H127" s="174"/>
      <c r="I127" s="174"/>
      <c r="J127" s="174"/>
      <c r="K127" s="174"/>
      <c r="L127" s="174"/>
      <c r="M127" s="174"/>
      <c r="N127" s="164"/>
      <c r="O127" s="164"/>
      <c r="P127" s="164"/>
      <c r="Q127" s="164"/>
      <c r="R127" s="164"/>
      <c r="S127" s="164"/>
      <c r="T127" s="165"/>
      <c r="U127" s="16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 t="s">
        <v>156</v>
      </c>
      <c r="AF127" s="154">
        <v>0</v>
      </c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60" outlineLevel="1" x14ac:dyDescent="0.2">
      <c r="A128" s="155"/>
      <c r="B128" s="161"/>
      <c r="C128" s="197" t="s">
        <v>291</v>
      </c>
      <c r="D128" s="166"/>
      <c r="E128" s="171">
        <v>1.0464</v>
      </c>
      <c r="F128" s="174"/>
      <c r="G128" s="174"/>
      <c r="H128" s="174"/>
      <c r="I128" s="174"/>
      <c r="J128" s="174"/>
      <c r="K128" s="174"/>
      <c r="L128" s="174"/>
      <c r="M128" s="174"/>
      <c r="N128" s="164"/>
      <c r="O128" s="164"/>
      <c r="P128" s="164"/>
      <c r="Q128" s="164"/>
      <c r="R128" s="164"/>
      <c r="S128" s="164"/>
      <c r="T128" s="165"/>
      <c r="U128" s="16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 t="s">
        <v>156</v>
      </c>
      <c r="AF128" s="154">
        <v>0</v>
      </c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outlineLevel="1" x14ac:dyDescent="0.2">
      <c r="A129" s="155">
        <v>42</v>
      </c>
      <c r="B129" s="161" t="s">
        <v>292</v>
      </c>
      <c r="C129" s="196" t="s">
        <v>293</v>
      </c>
      <c r="D129" s="163" t="s">
        <v>203</v>
      </c>
      <c r="E129" s="170">
        <v>0.50749999999999995</v>
      </c>
      <c r="F129" s="173"/>
      <c r="G129" s="174">
        <f>ROUND(E129*F129,2)</f>
        <v>0</v>
      </c>
      <c r="H129" s="173"/>
      <c r="I129" s="174">
        <f>ROUND(E129*H129,2)</f>
        <v>0</v>
      </c>
      <c r="J129" s="173"/>
      <c r="K129" s="174">
        <f>ROUND(E129*J129,2)</f>
        <v>0</v>
      </c>
      <c r="L129" s="174">
        <v>21</v>
      </c>
      <c r="M129" s="174">
        <f>G129*(1+L129/100)</f>
        <v>0</v>
      </c>
      <c r="N129" s="164">
        <v>1.02092</v>
      </c>
      <c r="O129" s="164">
        <f>ROUND(E129*N129,5)</f>
        <v>0.51812000000000002</v>
      </c>
      <c r="P129" s="164">
        <v>0</v>
      </c>
      <c r="Q129" s="164">
        <f>ROUND(E129*P129,5)</f>
        <v>0</v>
      </c>
      <c r="R129" s="164"/>
      <c r="S129" s="164"/>
      <c r="T129" s="165">
        <v>54.167999999999999</v>
      </c>
      <c r="U129" s="164">
        <f>ROUND(E129*T129,2)</f>
        <v>27.49</v>
      </c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 t="s">
        <v>151</v>
      </c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</row>
    <row r="130" spans="1:60" outlineLevel="1" x14ac:dyDescent="0.2">
      <c r="A130" s="155"/>
      <c r="B130" s="161"/>
      <c r="C130" s="197" t="s">
        <v>294</v>
      </c>
      <c r="D130" s="166"/>
      <c r="E130" s="171">
        <v>0.50749999999999995</v>
      </c>
      <c r="F130" s="174"/>
      <c r="G130" s="174"/>
      <c r="H130" s="174"/>
      <c r="I130" s="174"/>
      <c r="J130" s="174"/>
      <c r="K130" s="174"/>
      <c r="L130" s="174"/>
      <c r="M130" s="174"/>
      <c r="N130" s="164"/>
      <c r="O130" s="164"/>
      <c r="P130" s="164"/>
      <c r="Q130" s="164"/>
      <c r="R130" s="164"/>
      <c r="S130" s="164"/>
      <c r="T130" s="165"/>
      <c r="U130" s="16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 t="s">
        <v>156</v>
      </c>
      <c r="AF130" s="154">
        <v>0</v>
      </c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outlineLevel="1" x14ac:dyDescent="0.2">
      <c r="A131" s="155">
        <v>43</v>
      </c>
      <c r="B131" s="161" t="s">
        <v>295</v>
      </c>
      <c r="C131" s="196" t="s">
        <v>296</v>
      </c>
      <c r="D131" s="163" t="s">
        <v>150</v>
      </c>
      <c r="E131" s="170">
        <v>18.656500000000001</v>
      </c>
      <c r="F131" s="173"/>
      <c r="G131" s="174">
        <f>ROUND(E131*F131,2)</f>
        <v>0</v>
      </c>
      <c r="H131" s="173"/>
      <c r="I131" s="174">
        <f>ROUND(E131*H131,2)</f>
        <v>0</v>
      </c>
      <c r="J131" s="173"/>
      <c r="K131" s="174">
        <f>ROUND(E131*J131,2)</f>
        <v>0</v>
      </c>
      <c r="L131" s="174">
        <v>21</v>
      </c>
      <c r="M131" s="174">
        <f>G131*(1+L131/100)</f>
        <v>0</v>
      </c>
      <c r="N131" s="164">
        <v>4.5969999999999997E-2</v>
      </c>
      <c r="O131" s="164">
        <f>ROUND(E131*N131,5)</f>
        <v>0.85763999999999996</v>
      </c>
      <c r="P131" s="164">
        <v>0</v>
      </c>
      <c r="Q131" s="164">
        <f>ROUND(E131*P131,5)</f>
        <v>0</v>
      </c>
      <c r="R131" s="164"/>
      <c r="S131" s="164"/>
      <c r="T131" s="165">
        <v>2.2999999999999998</v>
      </c>
      <c r="U131" s="164">
        <f>ROUND(E131*T131,2)</f>
        <v>42.91</v>
      </c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 t="s">
        <v>151</v>
      </c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outlineLevel="1" x14ac:dyDescent="0.2">
      <c r="A132" s="155"/>
      <c r="B132" s="161"/>
      <c r="C132" s="197" t="s">
        <v>297</v>
      </c>
      <c r="D132" s="166"/>
      <c r="E132" s="171">
        <v>18.656500000000001</v>
      </c>
      <c r="F132" s="174"/>
      <c r="G132" s="174"/>
      <c r="H132" s="174"/>
      <c r="I132" s="174"/>
      <c r="J132" s="174"/>
      <c r="K132" s="174"/>
      <c r="L132" s="174"/>
      <c r="M132" s="174"/>
      <c r="N132" s="164"/>
      <c r="O132" s="164"/>
      <c r="P132" s="164"/>
      <c r="Q132" s="164"/>
      <c r="R132" s="164"/>
      <c r="S132" s="164"/>
      <c r="T132" s="165"/>
      <c r="U132" s="16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 t="s">
        <v>156</v>
      </c>
      <c r="AF132" s="154">
        <v>0</v>
      </c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outlineLevel="1" x14ac:dyDescent="0.2">
      <c r="A133" s="155">
        <v>44</v>
      </c>
      <c r="B133" s="161" t="s">
        <v>298</v>
      </c>
      <c r="C133" s="196" t="s">
        <v>299</v>
      </c>
      <c r="D133" s="163" t="s">
        <v>150</v>
      </c>
      <c r="E133" s="170">
        <v>18.656500000000001</v>
      </c>
      <c r="F133" s="173"/>
      <c r="G133" s="174">
        <f>ROUND(E133*F133,2)</f>
        <v>0</v>
      </c>
      <c r="H133" s="173"/>
      <c r="I133" s="174">
        <f>ROUND(E133*H133,2)</f>
        <v>0</v>
      </c>
      <c r="J133" s="173"/>
      <c r="K133" s="174">
        <f>ROUND(E133*J133,2)</f>
        <v>0</v>
      </c>
      <c r="L133" s="174">
        <v>21</v>
      </c>
      <c r="M133" s="174">
        <f>G133*(1+L133/100)</f>
        <v>0</v>
      </c>
      <c r="N133" s="164">
        <v>0</v>
      </c>
      <c r="O133" s="164">
        <f>ROUND(E133*N133,5)</f>
        <v>0</v>
      </c>
      <c r="P133" s="164">
        <v>0</v>
      </c>
      <c r="Q133" s="164">
        <f>ROUND(E133*P133,5)</f>
        <v>0</v>
      </c>
      <c r="R133" s="164"/>
      <c r="S133" s="164"/>
      <c r="T133" s="165">
        <v>0.33800000000000002</v>
      </c>
      <c r="U133" s="164">
        <f>ROUND(E133*T133,2)</f>
        <v>6.31</v>
      </c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 t="s">
        <v>151</v>
      </c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</row>
    <row r="134" spans="1:60" x14ac:dyDescent="0.2">
      <c r="A134" s="156" t="s">
        <v>146</v>
      </c>
      <c r="B134" s="162" t="s">
        <v>63</v>
      </c>
      <c r="C134" s="198" t="s">
        <v>64</v>
      </c>
      <c r="D134" s="167"/>
      <c r="E134" s="172"/>
      <c r="F134" s="175"/>
      <c r="G134" s="175">
        <f>SUMIF(AE135:AE140,"&lt;&gt;NOR",G135:G140)</f>
        <v>0</v>
      </c>
      <c r="H134" s="175"/>
      <c r="I134" s="175">
        <f>SUM(I135:I140)</f>
        <v>0</v>
      </c>
      <c r="J134" s="175"/>
      <c r="K134" s="175">
        <f>SUM(K135:K140)</f>
        <v>0</v>
      </c>
      <c r="L134" s="175"/>
      <c r="M134" s="175">
        <f>SUM(M135:M140)</f>
        <v>0</v>
      </c>
      <c r="N134" s="168"/>
      <c r="O134" s="168">
        <f>SUM(O135:O140)</f>
        <v>214.55786999999998</v>
      </c>
      <c r="P134" s="168"/>
      <c r="Q134" s="168">
        <f>SUM(Q135:Q140)</f>
        <v>0</v>
      </c>
      <c r="R134" s="168"/>
      <c r="S134" s="168"/>
      <c r="T134" s="169"/>
      <c r="U134" s="168">
        <f>SUM(U135:U140)</f>
        <v>245.15</v>
      </c>
      <c r="AE134" t="s">
        <v>147</v>
      </c>
    </row>
    <row r="135" spans="1:60" outlineLevel="1" x14ac:dyDescent="0.2">
      <c r="A135" s="155">
        <v>45</v>
      </c>
      <c r="B135" s="161" t="s">
        <v>300</v>
      </c>
      <c r="C135" s="196" t="s">
        <v>301</v>
      </c>
      <c r="D135" s="163" t="s">
        <v>150</v>
      </c>
      <c r="E135" s="170">
        <v>54</v>
      </c>
      <c r="F135" s="173"/>
      <c r="G135" s="174">
        <f>ROUND(E135*F135,2)</f>
        <v>0</v>
      </c>
      <c r="H135" s="173"/>
      <c r="I135" s="174">
        <f>ROUND(E135*H135,2)</f>
        <v>0</v>
      </c>
      <c r="J135" s="173"/>
      <c r="K135" s="174">
        <f>ROUND(E135*J135,2)</f>
        <v>0</v>
      </c>
      <c r="L135" s="174">
        <v>21</v>
      </c>
      <c r="M135" s="174">
        <f>G135*(1+L135/100)</f>
        <v>0</v>
      </c>
      <c r="N135" s="164">
        <v>0.50021000000000004</v>
      </c>
      <c r="O135" s="164">
        <f>ROUND(E135*N135,5)</f>
        <v>27.011340000000001</v>
      </c>
      <c r="P135" s="164">
        <v>0</v>
      </c>
      <c r="Q135" s="164">
        <f>ROUND(E135*P135,5)</f>
        <v>0</v>
      </c>
      <c r="R135" s="164"/>
      <c r="S135" s="164"/>
      <c r="T135" s="165">
        <v>0.84548000000000001</v>
      </c>
      <c r="U135" s="164">
        <f>ROUND(E135*T135,2)</f>
        <v>45.66</v>
      </c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 t="s">
        <v>167</v>
      </c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</row>
    <row r="136" spans="1:60" outlineLevel="1" x14ac:dyDescent="0.2">
      <c r="A136" s="155"/>
      <c r="B136" s="161"/>
      <c r="C136" s="197" t="s">
        <v>302</v>
      </c>
      <c r="D136" s="166"/>
      <c r="E136" s="171"/>
      <c r="F136" s="174"/>
      <c r="G136" s="174"/>
      <c r="H136" s="174"/>
      <c r="I136" s="174"/>
      <c r="J136" s="174"/>
      <c r="K136" s="174"/>
      <c r="L136" s="174"/>
      <c r="M136" s="174"/>
      <c r="N136" s="164"/>
      <c r="O136" s="164"/>
      <c r="P136" s="164"/>
      <c r="Q136" s="164"/>
      <c r="R136" s="164"/>
      <c r="S136" s="164"/>
      <c r="T136" s="165"/>
      <c r="U136" s="16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 t="s">
        <v>156</v>
      </c>
      <c r="AF136" s="154">
        <v>0</v>
      </c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0" outlineLevel="1" x14ac:dyDescent="0.2">
      <c r="A137" s="155"/>
      <c r="B137" s="161"/>
      <c r="C137" s="197" t="s">
        <v>303</v>
      </c>
      <c r="D137" s="166"/>
      <c r="E137" s="171">
        <v>18</v>
      </c>
      <c r="F137" s="174"/>
      <c r="G137" s="174"/>
      <c r="H137" s="174"/>
      <c r="I137" s="174"/>
      <c r="J137" s="174"/>
      <c r="K137" s="174"/>
      <c r="L137" s="174"/>
      <c r="M137" s="174"/>
      <c r="N137" s="164"/>
      <c r="O137" s="164"/>
      <c r="P137" s="164"/>
      <c r="Q137" s="164"/>
      <c r="R137" s="164"/>
      <c r="S137" s="164"/>
      <c r="T137" s="165"/>
      <c r="U137" s="16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 t="s">
        <v>156</v>
      </c>
      <c r="AF137" s="154">
        <v>0</v>
      </c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</row>
    <row r="138" spans="1:60" outlineLevel="1" x14ac:dyDescent="0.2">
      <c r="A138" s="155"/>
      <c r="B138" s="161"/>
      <c r="C138" s="197" t="s">
        <v>304</v>
      </c>
      <c r="D138" s="166"/>
      <c r="E138" s="171">
        <v>36</v>
      </c>
      <c r="F138" s="174"/>
      <c r="G138" s="174"/>
      <c r="H138" s="174"/>
      <c r="I138" s="174"/>
      <c r="J138" s="174"/>
      <c r="K138" s="174"/>
      <c r="L138" s="174"/>
      <c r="M138" s="174"/>
      <c r="N138" s="164"/>
      <c r="O138" s="164"/>
      <c r="P138" s="164"/>
      <c r="Q138" s="164"/>
      <c r="R138" s="164"/>
      <c r="S138" s="164"/>
      <c r="T138" s="165"/>
      <c r="U138" s="16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 t="s">
        <v>156</v>
      </c>
      <c r="AF138" s="154">
        <v>0</v>
      </c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</row>
    <row r="139" spans="1:60" outlineLevel="1" x14ac:dyDescent="0.2">
      <c r="A139" s="155">
        <v>46</v>
      </c>
      <c r="B139" s="161" t="s">
        <v>305</v>
      </c>
      <c r="C139" s="196" t="s">
        <v>306</v>
      </c>
      <c r="D139" s="163" t="s">
        <v>150</v>
      </c>
      <c r="E139" s="170">
        <v>151</v>
      </c>
      <c r="F139" s="173"/>
      <c r="G139" s="174">
        <f>ROUND(E139*F139,2)</f>
        <v>0</v>
      </c>
      <c r="H139" s="173"/>
      <c r="I139" s="174">
        <f>ROUND(E139*H139,2)</f>
        <v>0</v>
      </c>
      <c r="J139" s="173"/>
      <c r="K139" s="174">
        <f>ROUND(E139*J139,2)</f>
        <v>0</v>
      </c>
      <c r="L139" s="174">
        <v>21</v>
      </c>
      <c r="M139" s="174">
        <f>G139*(1+L139/100)</f>
        <v>0</v>
      </c>
      <c r="N139" s="164">
        <v>1.24203</v>
      </c>
      <c r="O139" s="164">
        <f>ROUND(E139*N139,5)</f>
        <v>187.54652999999999</v>
      </c>
      <c r="P139" s="164">
        <v>0</v>
      </c>
      <c r="Q139" s="164">
        <f>ROUND(E139*P139,5)</f>
        <v>0</v>
      </c>
      <c r="R139" s="164"/>
      <c r="S139" s="164"/>
      <c r="T139" s="165">
        <v>1.32114</v>
      </c>
      <c r="U139" s="164">
        <f>ROUND(E139*T139,2)</f>
        <v>199.49</v>
      </c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 t="s">
        <v>167</v>
      </c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</row>
    <row r="140" spans="1:60" outlineLevel="1" x14ac:dyDescent="0.2">
      <c r="A140" s="155"/>
      <c r="B140" s="161"/>
      <c r="C140" s="197" t="s">
        <v>307</v>
      </c>
      <c r="D140" s="166"/>
      <c r="E140" s="171">
        <v>151</v>
      </c>
      <c r="F140" s="174"/>
      <c r="G140" s="174"/>
      <c r="H140" s="174"/>
      <c r="I140" s="174"/>
      <c r="J140" s="174"/>
      <c r="K140" s="174"/>
      <c r="L140" s="174"/>
      <c r="M140" s="174"/>
      <c r="N140" s="164"/>
      <c r="O140" s="164"/>
      <c r="P140" s="164"/>
      <c r="Q140" s="164"/>
      <c r="R140" s="164"/>
      <c r="S140" s="164"/>
      <c r="T140" s="165"/>
      <c r="U140" s="16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 t="s">
        <v>156</v>
      </c>
      <c r="AF140" s="154">
        <v>0</v>
      </c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</row>
    <row r="141" spans="1:60" x14ac:dyDescent="0.2">
      <c r="A141" s="156" t="s">
        <v>146</v>
      </c>
      <c r="B141" s="162" t="s">
        <v>65</v>
      </c>
      <c r="C141" s="198" t="s">
        <v>66</v>
      </c>
      <c r="D141" s="167"/>
      <c r="E141" s="172"/>
      <c r="F141" s="175"/>
      <c r="G141" s="175">
        <f>SUMIF(AE142:AE160,"&lt;&gt;NOR",G142:G160)</f>
        <v>0</v>
      </c>
      <c r="H141" s="175"/>
      <c r="I141" s="175">
        <f>SUM(I142:I160)</f>
        <v>0</v>
      </c>
      <c r="J141" s="175"/>
      <c r="K141" s="175">
        <f>SUM(K142:K160)</f>
        <v>0</v>
      </c>
      <c r="L141" s="175"/>
      <c r="M141" s="175">
        <f>SUM(M142:M160)</f>
        <v>0</v>
      </c>
      <c r="N141" s="168"/>
      <c r="O141" s="168">
        <f>SUM(O142:O160)</f>
        <v>12.375520000000002</v>
      </c>
      <c r="P141" s="168"/>
      <c r="Q141" s="168">
        <f>SUM(Q142:Q160)</f>
        <v>0</v>
      </c>
      <c r="R141" s="168"/>
      <c r="S141" s="168"/>
      <c r="T141" s="169"/>
      <c r="U141" s="168">
        <f>SUM(U142:U160)</f>
        <v>263.64</v>
      </c>
      <c r="AE141" t="s">
        <v>147</v>
      </c>
    </row>
    <row r="142" spans="1:60" outlineLevel="1" x14ac:dyDescent="0.2">
      <c r="A142" s="155">
        <v>47</v>
      </c>
      <c r="B142" s="161" t="s">
        <v>308</v>
      </c>
      <c r="C142" s="196" t="s">
        <v>309</v>
      </c>
      <c r="D142" s="163" t="s">
        <v>150</v>
      </c>
      <c r="E142" s="170">
        <v>299.1542</v>
      </c>
      <c r="F142" s="173"/>
      <c r="G142" s="174">
        <f>ROUND(E142*F142,2)</f>
        <v>0</v>
      </c>
      <c r="H142" s="173"/>
      <c r="I142" s="174">
        <f>ROUND(E142*H142,2)</f>
        <v>0</v>
      </c>
      <c r="J142" s="173"/>
      <c r="K142" s="174">
        <f>ROUND(E142*J142,2)</f>
        <v>0</v>
      </c>
      <c r="L142" s="174">
        <v>21</v>
      </c>
      <c r="M142" s="174">
        <f>G142*(1+L142/100)</f>
        <v>0</v>
      </c>
      <c r="N142" s="164">
        <v>2.8879999999999999E-2</v>
      </c>
      <c r="O142" s="164">
        <f>ROUND(E142*N142,5)</f>
        <v>8.6395700000000009</v>
      </c>
      <c r="P142" s="164">
        <v>0</v>
      </c>
      <c r="Q142" s="164">
        <f>ROUND(E142*P142,5)</f>
        <v>0</v>
      </c>
      <c r="R142" s="164"/>
      <c r="S142" s="164"/>
      <c r="T142" s="165">
        <v>0.58599999999999997</v>
      </c>
      <c r="U142" s="164">
        <f>ROUND(E142*T142,2)</f>
        <v>175.3</v>
      </c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 t="s">
        <v>151</v>
      </c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60" outlineLevel="1" x14ac:dyDescent="0.2">
      <c r="A143" s="155"/>
      <c r="B143" s="161"/>
      <c r="C143" s="197" t="s">
        <v>310</v>
      </c>
      <c r="D143" s="166"/>
      <c r="E143" s="171"/>
      <c r="F143" s="174"/>
      <c r="G143" s="174"/>
      <c r="H143" s="174"/>
      <c r="I143" s="174"/>
      <c r="J143" s="174"/>
      <c r="K143" s="174"/>
      <c r="L143" s="174"/>
      <c r="M143" s="174"/>
      <c r="N143" s="164"/>
      <c r="O143" s="164"/>
      <c r="P143" s="164"/>
      <c r="Q143" s="164"/>
      <c r="R143" s="164"/>
      <c r="S143" s="164"/>
      <c r="T143" s="165"/>
      <c r="U143" s="16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 t="s">
        <v>156</v>
      </c>
      <c r="AF143" s="154">
        <v>0</v>
      </c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</row>
    <row r="144" spans="1:60" outlineLevel="1" x14ac:dyDescent="0.2">
      <c r="A144" s="155"/>
      <c r="B144" s="161"/>
      <c r="C144" s="197" t="s">
        <v>311</v>
      </c>
      <c r="D144" s="166"/>
      <c r="E144" s="171">
        <v>81.112499999999997</v>
      </c>
      <c r="F144" s="174"/>
      <c r="G144" s="174"/>
      <c r="H144" s="174"/>
      <c r="I144" s="174"/>
      <c r="J144" s="174"/>
      <c r="K144" s="174"/>
      <c r="L144" s="174"/>
      <c r="M144" s="174"/>
      <c r="N144" s="164"/>
      <c r="O144" s="164"/>
      <c r="P144" s="164"/>
      <c r="Q144" s="164"/>
      <c r="R144" s="164"/>
      <c r="S144" s="164"/>
      <c r="T144" s="165"/>
      <c r="U144" s="16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 t="s">
        <v>156</v>
      </c>
      <c r="AF144" s="154">
        <v>0</v>
      </c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outlineLevel="1" x14ac:dyDescent="0.2">
      <c r="A145" s="155"/>
      <c r="B145" s="161"/>
      <c r="C145" s="197" t="s">
        <v>312</v>
      </c>
      <c r="D145" s="166"/>
      <c r="E145" s="171">
        <v>-58.89</v>
      </c>
      <c r="F145" s="174"/>
      <c r="G145" s="174"/>
      <c r="H145" s="174"/>
      <c r="I145" s="174"/>
      <c r="J145" s="174"/>
      <c r="K145" s="174"/>
      <c r="L145" s="174"/>
      <c r="M145" s="174"/>
      <c r="N145" s="164"/>
      <c r="O145" s="164"/>
      <c r="P145" s="164"/>
      <c r="Q145" s="164"/>
      <c r="R145" s="164"/>
      <c r="S145" s="164"/>
      <c r="T145" s="165"/>
      <c r="U145" s="16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 t="s">
        <v>156</v>
      </c>
      <c r="AF145" s="154">
        <v>0</v>
      </c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</row>
    <row r="146" spans="1:60" outlineLevel="1" x14ac:dyDescent="0.2">
      <c r="A146" s="155"/>
      <c r="B146" s="161"/>
      <c r="C146" s="197" t="s">
        <v>313</v>
      </c>
      <c r="D146" s="166"/>
      <c r="E146" s="171">
        <v>81.427499999999995</v>
      </c>
      <c r="F146" s="174"/>
      <c r="G146" s="174"/>
      <c r="H146" s="174"/>
      <c r="I146" s="174"/>
      <c r="J146" s="174"/>
      <c r="K146" s="174"/>
      <c r="L146" s="174"/>
      <c r="M146" s="174"/>
      <c r="N146" s="164"/>
      <c r="O146" s="164"/>
      <c r="P146" s="164"/>
      <c r="Q146" s="164"/>
      <c r="R146" s="164"/>
      <c r="S146" s="164"/>
      <c r="T146" s="165"/>
      <c r="U146" s="16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 t="s">
        <v>156</v>
      </c>
      <c r="AF146" s="154">
        <v>0</v>
      </c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0" outlineLevel="1" x14ac:dyDescent="0.2">
      <c r="A147" s="155"/>
      <c r="B147" s="161"/>
      <c r="C147" s="197" t="s">
        <v>314</v>
      </c>
      <c r="D147" s="166"/>
      <c r="E147" s="171">
        <v>-21.42</v>
      </c>
      <c r="F147" s="174"/>
      <c r="G147" s="174"/>
      <c r="H147" s="174"/>
      <c r="I147" s="174"/>
      <c r="J147" s="174"/>
      <c r="K147" s="174"/>
      <c r="L147" s="174"/>
      <c r="M147" s="174"/>
      <c r="N147" s="164"/>
      <c r="O147" s="164"/>
      <c r="P147" s="164"/>
      <c r="Q147" s="164"/>
      <c r="R147" s="164"/>
      <c r="S147" s="164"/>
      <c r="T147" s="165"/>
      <c r="U147" s="16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 t="s">
        <v>156</v>
      </c>
      <c r="AF147" s="154">
        <v>0</v>
      </c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</row>
    <row r="148" spans="1:60" outlineLevel="1" x14ac:dyDescent="0.2">
      <c r="A148" s="155"/>
      <c r="B148" s="161"/>
      <c r="C148" s="197" t="s">
        <v>315</v>
      </c>
      <c r="D148" s="166"/>
      <c r="E148" s="171">
        <v>7.4714999999999998</v>
      </c>
      <c r="F148" s="174"/>
      <c r="G148" s="174"/>
      <c r="H148" s="174"/>
      <c r="I148" s="174"/>
      <c r="J148" s="174"/>
      <c r="K148" s="174"/>
      <c r="L148" s="174"/>
      <c r="M148" s="174"/>
      <c r="N148" s="164"/>
      <c r="O148" s="164"/>
      <c r="P148" s="164"/>
      <c r="Q148" s="164"/>
      <c r="R148" s="164"/>
      <c r="S148" s="164"/>
      <c r="T148" s="165"/>
      <c r="U148" s="16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 t="s">
        <v>156</v>
      </c>
      <c r="AF148" s="154">
        <v>0</v>
      </c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</row>
    <row r="149" spans="1:60" outlineLevel="1" x14ac:dyDescent="0.2">
      <c r="A149" s="155"/>
      <c r="B149" s="161"/>
      <c r="C149" s="197" t="s">
        <v>316</v>
      </c>
      <c r="D149" s="166"/>
      <c r="E149" s="171"/>
      <c r="F149" s="174"/>
      <c r="G149" s="174"/>
      <c r="H149" s="174"/>
      <c r="I149" s="174"/>
      <c r="J149" s="174"/>
      <c r="K149" s="174"/>
      <c r="L149" s="174"/>
      <c r="M149" s="174"/>
      <c r="N149" s="164"/>
      <c r="O149" s="164"/>
      <c r="P149" s="164"/>
      <c r="Q149" s="164"/>
      <c r="R149" s="164"/>
      <c r="S149" s="164"/>
      <c r="T149" s="165"/>
      <c r="U149" s="16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 t="s">
        <v>156</v>
      </c>
      <c r="AF149" s="154">
        <v>0</v>
      </c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</row>
    <row r="150" spans="1:60" outlineLevel="1" x14ac:dyDescent="0.2">
      <c r="A150" s="155"/>
      <c r="B150" s="161"/>
      <c r="C150" s="197" t="s">
        <v>317</v>
      </c>
      <c r="D150" s="166"/>
      <c r="E150" s="171"/>
      <c r="F150" s="174"/>
      <c r="G150" s="174"/>
      <c r="H150" s="174"/>
      <c r="I150" s="174"/>
      <c r="J150" s="174"/>
      <c r="K150" s="174"/>
      <c r="L150" s="174"/>
      <c r="M150" s="174"/>
      <c r="N150" s="164"/>
      <c r="O150" s="164"/>
      <c r="P150" s="164"/>
      <c r="Q150" s="164"/>
      <c r="R150" s="164"/>
      <c r="S150" s="164"/>
      <c r="T150" s="165"/>
      <c r="U150" s="16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 t="s">
        <v>156</v>
      </c>
      <c r="AF150" s="154">
        <v>0</v>
      </c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0" outlineLevel="1" x14ac:dyDescent="0.2">
      <c r="A151" s="155"/>
      <c r="B151" s="161"/>
      <c r="C151" s="197" t="s">
        <v>231</v>
      </c>
      <c r="D151" s="166"/>
      <c r="E151" s="171">
        <v>69.592500000000001</v>
      </c>
      <c r="F151" s="174"/>
      <c r="G151" s="174"/>
      <c r="H151" s="174"/>
      <c r="I151" s="174"/>
      <c r="J151" s="174"/>
      <c r="K151" s="174"/>
      <c r="L151" s="174"/>
      <c r="M151" s="174"/>
      <c r="N151" s="164"/>
      <c r="O151" s="164"/>
      <c r="P151" s="164"/>
      <c r="Q151" s="164"/>
      <c r="R151" s="164"/>
      <c r="S151" s="164"/>
      <c r="T151" s="165"/>
      <c r="U151" s="16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 t="s">
        <v>156</v>
      </c>
      <c r="AF151" s="154">
        <v>0</v>
      </c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</row>
    <row r="152" spans="1:60" outlineLevel="1" x14ac:dyDescent="0.2">
      <c r="A152" s="155"/>
      <c r="B152" s="161"/>
      <c r="C152" s="197" t="s">
        <v>318</v>
      </c>
      <c r="D152" s="166"/>
      <c r="E152" s="171">
        <v>33.123600000000003</v>
      </c>
      <c r="F152" s="174"/>
      <c r="G152" s="174"/>
      <c r="H152" s="174"/>
      <c r="I152" s="174"/>
      <c r="J152" s="174"/>
      <c r="K152" s="174"/>
      <c r="L152" s="174"/>
      <c r="M152" s="174"/>
      <c r="N152" s="164"/>
      <c r="O152" s="164"/>
      <c r="P152" s="164"/>
      <c r="Q152" s="164"/>
      <c r="R152" s="164"/>
      <c r="S152" s="164"/>
      <c r="T152" s="165"/>
      <c r="U152" s="16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 t="s">
        <v>156</v>
      </c>
      <c r="AF152" s="154">
        <v>0</v>
      </c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</row>
    <row r="153" spans="1:60" outlineLevel="1" x14ac:dyDescent="0.2">
      <c r="A153" s="155"/>
      <c r="B153" s="161"/>
      <c r="C153" s="197" t="s">
        <v>319</v>
      </c>
      <c r="D153" s="166"/>
      <c r="E153" s="171"/>
      <c r="F153" s="174"/>
      <c r="G153" s="174"/>
      <c r="H153" s="174"/>
      <c r="I153" s="174"/>
      <c r="J153" s="174"/>
      <c r="K153" s="174"/>
      <c r="L153" s="174"/>
      <c r="M153" s="174"/>
      <c r="N153" s="164"/>
      <c r="O153" s="164"/>
      <c r="P153" s="164"/>
      <c r="Q153" s="164"/>
      <c r="R153" s="164"/>
      <c r="S153" s="164"/>
      <c r="T153" s="165"/>
      <c r="U153" s="16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 t="s">
        <v>156</v>
      </c>
      <c r="AF153" s="154">
        <v>0</v>
      </c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</row>
    <row r="154" spans="1:60" outlineLevel="1" x14ac:dyDescent="0.2">
      <c r="A154" s="155"/>
      <c r="B154" s="161"/>
      <c r="C154" s="197" t="s">
        <v>320</v>
      </c>
      <c r="D154" s="166"/>
      <c r="E154" s="171">
        <v>106.7366</v>
      </c>
      <c r="F154" s="174"/>
      <c r="G154" s="174"/>
      <c r="H154" s="174"/>
      <c r="I154" s="174"/>
      <c r="J154" s="174"/>
      <c r="K154" s="174"/>
      <c r="L154" s="174"/>
      <c r="M154" s="174"/>
      <c r="N154" s="164"/>
      <c r="O154" s="164"/>
      <c r="P154" s="164"/>
      <c r="Q154" s="164"/>
      <c r="R154" s="164"/>
      <c r="S154" s="164"/>
      <c r="T154" s="165"/>
      <c r="U154" s="16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 t="s">
        <v>156</v>
      </c>
      <c r="AF154" s="154">
        <v>0</v>
      </c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60" outlineLevel="1" x14ac:dyDescent="0.2">
      <c r="A155" s="155">
        <v>48</v>
      </c>
      <c r="B155" s="161" t="s">
        <v>321</v>
      </c>
      <c r="C155" s="196" t="s">
        <v>322</v>
      </c>
      <c r="D155" s="163" t="s">
        <v>150</v>
      </c>
      <c r="E155" s="170">
        <v>73.784000000000006</v>
      </c>
      <c r="F155" s="173"/>
      <c r="G155" s="174">
        <f>ROUND(E155*F155,2)</f>
        <v>0</v>
      </c>
      <c r="H155" s="173"/>
      <c r="I155" s="174">
        <f>ROUND(E155*H155,2)</f>
        <v>0</v>
      </c>
      <c r="J155" s="173"/>
      <c r="K155" s="174">
        <f>ROUND(E155*J155,2)</f>
        <v>0</v>
      </c>
      <c r="L155" s="174">
        <v>21</v>
      </c>
      <c r="M155" s="174">
        <f>G155*(1+L155/100)</f>
        <v>0</v>
      </c>
      <c r="N155" s="164">
        <v>2.5530000000000001E-2</v>
      </c>
      <c r="O155" s="164">
        <f>ROUND(E155*N155,5)</f>
        <v>1.88371</v>
      </c>
      <c r="P155" s="164">
        <v>0</v>
      </c>
      <c r="Q155" s="164">
        <f>ROUND(E155*P155,5)</f>
        <v>0</v>
      </c>
      <c r="R155" s="164"/>
      <c r="S155" s="164"/>
      <c r="T155" s="165">
        <v>0.57499999999999996</v>
      </c>
      <c r="U155" s="164">
        <f>ROUND(E155*T155,2)</f>
        <v>42.43</v>
      </c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 t="s">
        <v>151</v>
      </c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60" outlineLevel="1" x14ac:dyDescent="0.2">
      <c r="A156" s="155"/>
      <c r="B156" s="161"/>
      <c r="C156" s="197" t="s">
        <v>199</v>
      </c>
      <c r="D156" s="166"/>
      <c r="E156" s="171">
        <v>38.6965</v>
      </c>
      <c r="F156" s="174"/>
      <c r="G156" s="174"/>
      <c r="H156" s="174"/>
      <c r="I156" s="174"/>
      <c r="J156" s="174"/>
      <c r="K156" s="174"/>
      <c r="L156" s="174"/>
      <c r="M156" s="174"/>
      <c r="N156" s="164"/>
      <c r="O156" s="164"/>
      <c r="P156" s="164"/>
      <c r="Q156" s="164"/>
      <c r="R156" s="164"/>
      <c r="S156" s="164"/>
      <c r="T156" s="165"/>
      <c r="U156" s="16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 t="s">
        <v>156</v>
      </c>
      <c r="AF156" s="154">
        <v>0</v>
      </c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</row>
    <row r="157" spans="1:60" outlineLevel="1" x14ac:dyDescent="0.2">
      <c r="A157" s="155"/>
      <c r="B157" s="161"/>
      <c r="C157" s="197" t="s">
        <v>200</v>
      </c>
      <c r="D157" s="166"/>
      <c r="E157" s="171">
        <v>35.087499999999999</v>
      </c>
      <c r="F157" s="174"/>
      <c r="G157" s="174"/>
      <c r="H157" s="174"/>
      <c r="I157" s="174"/>
      <c r="J157" s="174"/>
      <c r="K157" s="174"/>
      <c r="L157" s="174"/>
      <c r="M157" s="174"/>
      <c r="N157" s="164"/>
      <c r="O157" s="164"/>
      <c r="P157" s="164"/>
      <c r="Q157" s="164"/>
      <c r="R157" s="164"/>
      <c r="S157" s="164"/>
      <c r="T157" s="165"/>
      <c r="U157" s="16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 t="s">
        <v>156</v>
      </c>
      <c r="AF157" s="154">
        <v>0</v>
      </c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</row>
    <row r="158" spans="1:60" outlineLevel="1" x14ac:dyDescent="0.2">
      <c r="A158" s="155">
        <v>49</v>
      </c>
      <c r="B158" s="161" t="s">
        <v>323</v>
      </c>
      <c r="C158" s="196" t="s">
        <v>324</v>
      </c>
      <c r="D158" s="163" t="s">
        <v>173</v>
      </c>
      <c r="E158" s="170">
        <v>52</v>
      </c>
      <c r="F158" s="173"/>
      <c r="G158" s="174">
        <f>ROUND(E158*F158,2)</f>
        <v>0</v>
      </c>
      <c r="H158" s="173"/>
      <c r="I158" s="174">
        <f>ROUND(E158*H158,2)</f>
        <v>0</v>
      </c>
      <c r="J158" s="173"/>
      <c r="K158" s="174">
        <f>ROUND(E158*J158,2)</f>
        <v>0</v>
      </c>
      <c r="L158" s="174">
        <v>21</v>
      </c>
      <c r="M158" s="174">
        <f>G158*(1+L158/100)</f>
        <v>0</v>
      </c>
      <c r="N158" s="164">
        <v>3.5619999999999999E-2</v>
      </c>
      <c r="O158" s="164">
        <f>ROUND(E158*N158,5)</f>
        <v>1.8522400000000001</v>
      </c>
      <c r="P158" s="164">
        <v>0</v>
      </c>
      <c r="Q158" s="164">
        <f>ROUND(E158*P158,5)</f>
        <v>0</v>
      </c>
      <c r="R158" s="164"/>
      <c r="S158" s="164"/>
      <c r="T158" s="165">
        <v>0.88292999999999999</v>
      </c>
      <c r="U158" s="164">
        <f>ROUND(E158*T158,2)</f>
        <v>45.91</v>
      </c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 t="s">
        <v>151</v>
      </c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</row>
    <row r="159" spans="1:60" outlineLevel="1" x14ac:dyDescent="0.2">
      <c r="A159" s="155"/>
      <c r="B159" s="161"/>
      <c r="C159" s="197" t="s">
        <v>325</v>
      </c>
      <c r="D159" s="166"/>
      <c r="E159" s="171">
        <v>42</v>
      </c>
      <c r="F159" s="174"/>
      <c r="G159" s="174"/>
      <c r="H159" s="174"/>
      <c r="I159" s="174"/>
      <c r="J159" s="174"/>
      <c r="K159" s="174"/>
      <c r="L159" s="174"/>
      <c r="M159" s="174"/>
      <c r="N159" s="164"/>
      <c r="O159" s="164"/>
      <c r="P159" s="164"/>
      <c r="Q159" s="164"/>
      <c r="R159" s="164"/>
      <c r="S159" s="164"/>
      <c r="T159" s="165"/>
      <c r="U159" s="16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 t="s">
        <v>156</v>
      </c>
      <c r="AF159" s="154">
        <v>0</v>
      </c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</row>
    <row r="160" spans="1:60" outlineLevel="1" x14ac:dyDescent="0.2">
      <c r="A160" s="155"/>
      <c r="B160" s="161"/>
      <c r="C160" s="197" t="s">
        <v>326</v>
      </c>
      <c r="D160" s="166"/>
      <c r="E160" s="171">
        <v>10</v>
      </c>
      <c r="F160" s="174"/>
      <c r="G160" s="174"/>
      <c r="H160" s="174"/>
      <c r="I160" s="174"/>
      <c r="J160" s="174"/>
      <c r="K160" s="174"/>
      <c r="L160" s="174"/>
      <c r="M160" s="174"/>
      <c r="N160" s="164"/>
      <c r="O160" s="164"/>
      <c r="P160" s="164"/>
      <c r="Q160" s="164"/>
      <c r="R160" s="164"/>
      <c r="S160" s="164"/>
      <c r="T160" s="165"/>
      <c r="U160" s="16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 t="s">
        <v>156</v>
      </c>
      <c r="AF160" s="154">
        <v>0</v>
      </c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</row>
    <row r="161" spans="1:60" x14ac:dyDescent="0.2">
      <c r="A161" s="156" t="s">
        <v>146</v>
      </c>
      <c r="B161" s="162" t="s">
        <v>67</v>
      </c>
      <c r="C161" s="198" t="s">
        <v>68</v>
      </c>
      <c r="D161" s="167"/>
      <c r="E161" s="172"/>
      <c r="F161" s="175"/>
      <c r="G161" s="175">
        <f>SUMIF(AE162:AE170,"&lt;&gt;NOR",G162:G170)</f>
        <v>0</v>
      </c>
      <c r="H161" s="175"/>
      <c r="I161" s="175">
        <f>SUM(I162:I170)</f>
        <v>0</v>
      </c>
      <c r="J161" s="175"/>
      <c r="K161" s="175">
        <f>SUM(K162:K170)</f>
        <v>0</v>
      </c>
      <c r="L161" s="175"/>
      <c r="M161" s="175">
        <f>SUM(M162:M170)</f>
        <v>0</v>
      </c>
      <c r="N161" s="168"/>
      <c r="O161" s="168">
        <f>SUM(O162:O170)</f>
        <v>2.4693999999999998</v>
      </c>
      <c r="P161" s="168"/>
      <c r="Q161" s="168">
        <f>SUM(Q162:Q170)</f>
        <v>0</v>
      </c>
      <c r="R161" s="168"/>
      <c r="S161" s="168"/>
      <c r="T161" s="169"/>
      <c r="U161" s="168">
        <f>SUM(U162:U170)</f>
        <v>242.65</v>
      </c>
      <c r="AE161" t="s">
        <v>147</v>
      </c>
    </row>
    <row r="162" spans="1:60" ht="246" customHeight="1" outlineLevel="1" x14ac:dyDescent="0.2">
      <c r="A162" s="155">
        <v>50</v>
      </c>
      <c r="B162" s="161" t="s">
        <v>327</v>
      </c>
      <c r="C162" s="196" t="s">
        <v>1449</v>
      </c>
      <c r="D162" s="163" t="s">
        <v>150</v>
      </c>
      <c r="E162" s="170">
        <v>193.22399999999999</v>
      </c>
      <c r="F162" s="173"/>
      <c r="G162" s="174">
        <f>ROUND(E162*F162,2)</f>
        <v>0</v>
      </c>
      <c r="H162" s="173"/>
      <c r="I162" s="174">
        <f>ROUND(E162*H162,2)</f>
        <v>0</v>
      </c>
      <c r="J162" s="173"/>
      <c r="K162" s="174">
        <f>ROUND(E162*J162,2)</f>
        <v>0</v>
      </c>
      <c r="L162" s="174">
        <v>21</v>
      </c>
      <c r="M162" s="174">
        <f>G162*(1+L162/100)</f>
        <v>0</v>
      </c>
      <c r="N162" s="164">
        <v>1.278E-2</v>
      </c>
      <c r="O162" s="164">
        <f>ROUND(E162*N162,5)</f>
        <v>2.4693999999999998</v>
      </c>
      <c r="P162" s="164">
        <v>0</v>
      </c>
      <c r="Q162" s="164">
        <f>ROUND(E162*P162,5)</f>
        <v>0</v>
      </c>
      <c r="R162" s="164"/>
      <c r="S162" s="164"/>
      <c r="T162" s="165">
        <v>1.2558</v>
      </c>
      <c r="U162" s="164">
        <f>ROUND(E162*T162,2)</f>
        <v>242.65</v>
      </c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 t="s">
        <v>151</v>
      </c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</row>
    <row r="163" spans="1:60" outlineLevel="1" x14ac:dyDescent="0.2">
      <c r="A163" s="155"/>
      <c r="B163" s="161"/>
      <c r="C163" s="197" t="s">
        <v>310</v>
      </c>
      <c r="D163" s="166"/>
      <c r="E163" s="171"/>
      <c r="F163" s="174"/>
      <c r="G163" s="174"/>
      <c r="H163" s="174"/>
      <c r="I163" s="174"/>
      <c r="J163" s="174"/>
      <c r="K163" s="174"/>
      <c r="L163" s="174"/>
      <c r="M163" s="174"/>
      <c r="N163" s="164"/>
      <c r="O163" s="164"/>
      <c r="P163" s="164"/>
      <c r="Q163" s="164"/>
      <c r="R163" s="164"/>
      <c r="S163" s="164"/>
      <c r="T163" s="165"/>
      <c r="U163" s="16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 t="s">
        <v>156</v>
      </c>
      <c r="AF163" s="154">
        <v>0</v>
      </c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</row>
    <row r="164" spans="1:60" outlineLevel="1" x14ac:dyDescent="0.2">
      <c r="A164" s="155"/>
      <c r="B164" s="161"/>
      <c r="C164" s="197" t="s">
        <v>311</v>
      </c>
      <c r="D164" s="166"/>
      <c r="E164" s="171">
        <v>81.112499999999997</v>
      </c>
      <c r="F164" s="174"/>
      <c r="G164" s="174"/>
      <c r="H164" s="174"/>
      <c r="I164" s="174"/>
      <c r="J164" s="174"/>
      <c r="K164" s="174"/>
      <c r="L164" s="174"/>
      <c r="M164" s="174"/>
      <c r="N164" s="164"/>
      <c r="O164" s="164"/>
      <c r="P164" s="164"/>
      <c r="Q164" s="164"/>
      <c r="R164" s="164"/>
      <c r="S164" s="164"/>
      <c r="T164" s="165"/>
      <c r="U164" s="16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 t="s">
        <v>156</v>
      </c>
      <c r="AF164" s="154">
        <v>0</v>
      </c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</row>
    <row r="165" spans="1:60" outlineLevel="1" x14ac:dyDescent="0.2">
      <c r="A165" s="155"/>
      <c r="B165" s="161"/>
      <c r="C165" s="197" t="s">
        <v>328</v>
      </c>
      <c r="D165" s="166"/>
      <c r="E165" s="171">
        <v>-24.96</v>
      </c>
      <c r="F165" s="174"/>
      <c r="G165" s="174"/>
      <c r="H165" s="174"/>
      <c r="I165" s="174"/>
      <c r="J165" s="174"/>
      <c r="K165" s="174"/>
      <c r="L165" s="174"/>
      <c r="M165" s="174"/>
      <c r="N165" s="164"/>
      <c r="O165" s="164"/>
      <c r="P165" s="164"/>
      <c r="Q165" s="164"/>
      <c r="R165" s="164"/>
      <c r="S165" s="164"/>
      <c r="T165" s="165"/>
      <c r="U165" s="16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 t="s">
        <v>156</v>
      </c>
      <c r="AF165" s="154">
        <v>0</v>
      </c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</row>
    <row r="166" spans="1:60" outlineLevel="1" x14ac:dyDescent="0.2">
      <c r="A166" s="155"/>
      <c r="B166" s="161"/>
      <c r="C166" s="197" t="s">
        <v>313</v>
      </c>
      <c r="D166" s="166"/>
      <c r="E166" s="171">
        <v>81.427499999999995</v>
      </c>
      <c r="F166" s="174"/>
      <c r="G166" s="174"/>
      <c r="H166" s="174"/>
      <c r="I166" s="174"/>
      <c r="J166" s="174"/>
      <c r="K166" s="174"/>
      <c r="L166" s="174"/>
      <c r="M166" s="174"/>
      <c r="N166" s="164"/>
      <c r="O166" s="164"/>
      <c r="P166" s="164"/>
      <c r="Q166" s="164"/>
      <c r="R166" s="164"/>
      <c r="S166" s="164"/>
      <c r="T166" s="165"/>
      <c r="U166" s="16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 t="s">
        <v>156</v>
      </c>
      <c r="AF166" s="154">
        <v>0</v>
      </c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</row>
    <row r="167" spans="1:60" outlineLevel="1" x14ac:dyDescent="0.2">
      <c r="A167" s="155"/>
      <c r="B167" s="161"/>
      <c r="C167" s="197" t="s">
        <v>314</v>
      </c>
      <c r="D167" s="166"/>
      <c r="E167" s="171">
        <v>-21.42</v>
      </c>
      <c r="F167" s="174"/>
      <c r="G167" s="174"/>
      <c r="H167" s="174"/>
      <c r="I167" s="174"/>
      <c r="J167" s="174"/>
      <c r="K167" s="174"/>
      <c r="L167" s="174"/>
      <c r="M167" s="174"/>
      <c r="N167" s="164"/>
      <c r="O167" s="164"/>
      <c r="P167" s="164"/>
      <c r="Q167" s="164"/>
      <c r="R167" s="164"/>
      <c r="S167" s="164"/>
      <c r="T167" s="165"/>
      <c r="U167" s="16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 t="s">
        <v>156</v>
      </c>
      <c r="AF167" s="154">
        <v>0</v>
      </c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</row>
    <row r="168" spans="1:60" outlineLevel="1" x14ac:dyDescent="0.2">
      <c r="A168" s="155"/>
      <c r="B168" s="161"/>
      <c r="C168" s="197" t="s">
        <v>315</v>
      </c>
      <c r="D168" s="166"/>
      <c r="E168" s="171">
        <v>7.4714999999999998</v>
      </c>
      <c r="F168" s="174"/>
      <c r="G168" s="174"/>
      <c r="H168" s="174"/>
      <c r="I168" s="174"/>
      <c r="J168" s="174"/>
      <c r="K168" s="174"/>
      <c r="L168" s="174"/>
      <c r="M168" s="174"/>
      <c r="N168" s="164"/>
      <c r="O168" s="164"/>
      <c r="P168" s="164"/>
      <c r="Q168" s="164"/>
      <c r="R168" s="164"/>
      <c r="S168" s="164"/>
      <c r="T168" s="165"/>
      <c r="U168" s="16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 t="s">
        <v>156</v>
      </c>
      <c r="AF168" s="154">
        <v>0</v>
      </c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</row>
    <row r="169" spans="1:60" outlineLevel="1" x14ac:dyDescent="0.2">
      <c r="A169" s="155"/>
      <c r="B169" s="161"/>
      <c r="C169" s="197" t="s">
        <v>329</v>
      </c>
      <c r="D169" s="166"/>
      <c r="E169" s="171"/>
      <c r="F169" s="174"/>
      <c r="G169" s="174"/>
      <c r="H169" s="174"/>
      <c r="I169" s="174"/>
      <c r="J169" s="174"/>
      <c r="K169" s="174"/>
      <c r="L169" s="174"/>
      <c r="M169" s="174"/>
      <c r="N169" s="164"/>
      <c r="O169" s="164"/>
      <c r="P169" s="164"/>
      <c r="Q169" s="164"/>
      <c r="R169" s="164"/>
      <c r="S169" s="164"/>
      <c r="T169" s="165"/>
      <c r="U169" s="16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 t="s">
        <v>156</v>
      </c>
      <c r="AF169" s="154">
        <v>0</v>
      </c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</row>
    <row r="170" spans="1:60" outlineLevel="1" x14ac:dyDescent="0.2">
      <c r="A170" s="155"/>
      <c r="B170" s="161"/>
      <c r="C170" s="197" t="s">
        <v>231</v>
      </c>
      <c r="D170" s="166"/>
      <c r="E170" s="171">
        <v>69.592500000000001</v>
      </c>
      <c r="F170" s="174"/>
      <c r="G170" s="174"/>
      <c r="H170" s="174"/>
      <c r="I170" s="174"/>
      <c r="J170" s="174"/>
      <c r="K170" s="174"/>
      <c r="L170" s="174"/>
      <c r="M170" s="174"/>
      <c r="N170" s="164"/>
      <c r="O170" s="164"/>
      <c r="P170" s="164"/>
      <c r="Q170" s="164"/>
      <c r="R170" s="164"/>
      <c r="S170" s="164"/>
      <c r="T170" s="165"/>
      <c r="U170" s="16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 t="s">
        <v>156</v>
      </c>
      <c r="AF170" s="154">
        <v>0</v>
      </c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</row>
    <row r="171" spans="1:60" x14ac:dyDescent="0.2">
      <c r="A171" s="156" t="s">
        <v>146</v>
      </c>
      <c r="B171" s="162" t="s">
        <v>69</v>
      </c>
      <c r="C171" s="198" t="s">
        <v>70</v>
      </c>
      <c r="D171" s="167"/>
      <c r="E171" s="172"/>
      <c r="F171" s="175"/>
      <c r="G171" s="175">
        <f>SUMIF(AE172:AE176,"&lt;&gt;NOR",G172:G176)</f>
        <v>0</v>
      </c>
      <c r="H171" s="175"/>
      <c r="I171" s="175">
        <f>SUM(I172:I176)</f>
        <v>0</v>
      </c>
      <c r="J171" s="175"/>
      <c r="K171" s="175">
        <f>SUM(K172:K176)</f>
        <v>0</v>
      </c>
      <c r="L171" s="175"/>
      <c r="M171" s="175">
        <f>SUM(M172:M176)</f>
        <v>0</v>
      </c>
      <c r="N171" s="168"/>
      <c r="O171" s="168">
        <f>SUM(O172:O176)</f>
        <v>26.070679999999999</v>
      </c>
      <c r="P171" s="168"/>
      <c r="Q171" s="168">
        <f>SUM(Q172:Q176)</f>
        <v>0</v>
      </c>
      <c r="R171" s="168"/>
      <c r="S171" s="168"/>
      <c r="T171" s="169"/>
      <c r="U171" s="168">
        <f>SUM(U172:U176)</f>
        <v>61.14</v>
      </c>
      <c r="AE171" t="s">
        <v>147</v>
      </c>
    </row>
    <row r="172" spans="1:60" outlineLevel="1" x14ac:dyDescent="0.2">
      <c r="A172" s="155">
        <v>51</v>
      </c>
      <c r="B172" s="161" t="s">
        <v>330</v>
      </c>
      <c r="C172" s="196" t="s">
        <v>331</v>
      </c>
      <c r="D172" s="163" t="s">
        <v>150</v>
      </c>
      <c r="E172" s="170">
        <v>0.236425</v>
      </c>
      <c r="F172" s="173"/>
      <c r="G172" s="174">
        <f>ROUND(E172*F172,2)</f>
        <v>0</v>
      </c>
      <c r="H172" s="173"/>
      <c r="I172" s="174">
        <f>ROUND(E172*H172,2)</f>
        <v>0</v>
      </c>
      <c r="J172" s="173"/>
      <c r="K172" s="174">
        <f>ROUND(E172*J172,2)</f>
        <v>0</v>
      </c>
      <c r="L172" s="174">
        <v>21</v>
      </c>
      <c r="M172" s="174">
        <f>G172*(1+L172/100)</f>
        <v>0</v>
      </c>
      <c r="N172" s="164">
        <v>0.20200000000000001</v>
      </c>
      <c r="O172" s="164">
        <f>ROUND(E172*N172,5)</f>
        <v>4.7759999999999997E-2</v>
      </c>
      <c r="P172" s="164">
        <v>0</v>
      </c>
      <c r="Q172" s="164">
        <f>ROUND(E172*P172,5)</f>
        <v>0</v>
      </c>
      <c r="R172" s="164"/>
      <c r="S172" s="164"/>
      <c r="T172" s="165">
        <v>0.42914999999999998</v>
      </c>
      <c r="U172" s="164">
        <f>ROUND(E172*T172,2)</f>
        <v>0.1</v>
      </c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 t="s">
        <v>167</v>
      </c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</row>
    <row r="173" spans="1:60" outlineLevel="1" x14ac:dyDescent="0.2">
      <c r="A173" s="155"/>
      <c r="B173" s="161"/>
      <c r="C173" s="197" t="s">
        <v>332</v>
      </c>
      <c r="D173" s="166"/>
      <c r="E173" s="171">
        <v>0.236425</v>
      </c>
      <c r="F173" s="174"/>
      <c r="G173" s="174"/>
      <c r="H173" s="174"/>
      <c r="I173" s="174"/>
      <c r="J173" s="174"/>
      <c r="K173" s="174"/>
      <c r="L173" s="174"/>
      <c r="M173" s="174"/>
      <c r="N173" s="164"/>
      <c r="O173" s="164"/>
      <c r="P173" s="164"/>
      <c r="Q173" s="164"/>
      <c r="R173" s="164"/>
      <c r="S173" s="164"/>
      <c r="T173" s="165"/>
      <c r="U173" s="16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 t="s">
        <v>156</v>
      </c>
      <c r="AF173" s="154">
        <v>0</v>
      </c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</row>
    <row r="174" spans="1:60" outlineLevel="1" x14ac:dyDescent="0.2">
      <c r="A174" s="155">
        <v>52</v>
      </c>
      <c r="B174" s="161" t="s">
        <v>333</v>
      </c>
      <c r="C174" s="196" t="s">
        <v>334</v>
      </c>
      <c r="D174" s="163" t="s">
        <v>150</v>
      </c>
      <c r="E174" s="170">
        <v>458.95800000000003</v>
      </c>
      <c r="F174" s="173"/>
      <c r="G174" s="174">
        <f>ROUND(E174*F174,2)</f>
        <v>0</v>
      </c>
      <c r="H174" s="173"/>
      <c r="I174" s="174">
        <f>ROUND(E174*H174,2)</f>
        <v>0</v>
      </c>
      <c r="J174" s="173"/>
      <c r="K174" s="174">
        <f>ROUND(E174*J174,2)</f>
        <v>0</v>
      </c>
      <c r="L174" s="174">
        <v>21</v>
      </c>
      <c r="M174" s="174">
        <f>G174*(1+L174/100)</f>
        <v>0</v>
      </c>
      <c r="N174" s="164">
        <v>5.67E-2</v>
      </c>
      <c r="O174" s="164">
        <f>ROUND(E174*N174,5)</f>
        <v>26.022919999999999</v>
      </c>
      <c r="P174" s="164">
        <v>0</v>
      </c>
      <c r="Q174" s="164">
        <f>ROUND(E174*P174,5)</f>
        <v>0</v>
      </c>
      <c r="R174" s="164"/>
      <c r="S174" s="164"/>
      <c r="T174" s="165">
        <v>0.13300000000000001</v>
      </c>
      <c r="U174" s="164">
        <f>ROUND(E174*T174,2)</f>
        <v>61.04</v>
      </c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 t="s">
        <v>151</v>
      </c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</row>
    <row r="175" spans="1:60" outlineLevel="1" x14ac:dyDescent="0.2">
      <c r="A175" s="155"/>
      <c r="B175" s="161"/>
      <c r="C175" s="197" t="s">
        <v>335</v>
      </c>
      <c r="D175" s="166"/>
      <c r="E175" s="171">
        <v>452.75</v>
      </c>
      <c r="F175" s="174"/>
      <c r="G175" s="174"/>
      <c r="H175" s="174"/>
      <c r="I175" s="174"/>
      <c r="J175" s="174"/>
      <c r="K175" s="174"/>
      <c r="L175" s="174"/>
      <c r="M175" s="174"/>
      <c r="N175" s="164"/>
      <c r="O175" s="164"/>
      <c r="P175" s="164"/>
      <c r="Q175" s="164"/>
      <c r="R175" s="164"/>
      <c r="S175" s="164"/>
      <c r="T175" s="165"/>
      <c r="U175" s="16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 t="s">
        <v>156</v>
      </c>
      <c r="AF175" s="154">
        <v>0</v>
      </c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</row>
    <row r="176" spans="1:60" outlineLevel="1" x14ac:dyDescent="0.2">
      <c r="A176" s="155"/>
      <c r="B176" s="161"/>
      <c r="C176" s="197" t="s">
        <v>336</v>
      </c>
      <c r="D176" s="166"/>
      <c r="E176" s="171">
        <v>6.2080000000000002</v>
      </c>
      <c r="F176" s="174"/>
      <c r="G176" s="174"/>
      <c r="H176" s="174"/>
      <c r="I176" s="174"/>
      <c r="J176" s="174"/>
      <c r="K176" s="174"/>
      <c r="L176" s="174"/>
      <c r="M176" s="174"/>
      <c r="N176" s="164"/>
      <c r="O176" s="164"/>
      <c r="P176" s="164"/>
      <c r="Q176" s="164"/>
      <c r="R176" s="164"/>
      <c r="S176" s="164"/>
      <c r="T176" s="165"/>
      <c r="U176" s="16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 t="s">
        <v>156</v>
      </c>
      <c r="AF176" s="154">
        <v>0</v>
      </c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</row>
    <row r="177" spans="1:60" x14ac:dyDescent="0.2">
      <c r="A177" s="156" t="s">
        <v>146</v>
      </c>
      <c r="B177" s="162" t="s">
        <v>71</v>
      </c>
      <c r="C177" s="198" t="s">
        <v>72</v>
      </c>
      <c r="D177" s="167"/>
      <c r="E177" s="172"/>
      <c r="F177" s="175"/>
      <c r="G177" s="175">
        <f>SUMIF(AE178:AE183,"&lt;&gt;NOR",G178:G183)</f>
        <v>0</v>
      </c>
      <c r="H177" s="175"/>
      <c r="I177" s="175">
        <f>SUM(I178:I183)</f>
        <v>0</v>
      </c>
      <c r="J177" s="175"/>
      <c r="K177" s="175">
        <f>SUM(K178:K183)</f>
        <v>0</v>
      </c>
      <c r="L177" s="175"/>
      <c r="M177" s="175">
        <f>SUM(M178:M183)</f>
        <v>0</v>
      </c>
      <c r="N177" s="168"/>
      <c r="O177" s="168">
        <f>SUM(O178:O183)</f>
        <v>26.619039999999998</v>
      </c>
      <c r="P177" s="168"/>
      <c r="Q177" s="168">
        <f>SUM(Q178:Q183)</f>
        <v>0</v>
      </c>
      <c r="R177" s="168"/>
      <c r="S177" s="168"/>
      <c r="T177" s="169"/>
      <c r="U177" s="168">
        <f>SUM(U178:U183)</f>
        <v>30.85</v>
      </c>
      <c r="AE177" t="s">
        <v>147</v>
      </c>
    </row>
    <row r="178" spans="1:60" outlineLevel="1" x14ac:dyDescent="0.2">
      <c r="A178" s="155">
        <v>53</v>
      </c>
      <c r="B178" s="161" t="s">
        <v>337</v>
      </c>
      <c r="C178" s="196" t="s">
        <v>338</v>
      </c>
      <c r="D178" s="163" t="s">
        <v>154</v>
      </c>
      <c r="E178" s="170">
        <v>10</v>
      </c>
      <c r="F178" s="173"/>
      <c r="G178" s="174">
        <f>ROUND(E178*F178,2)</f>
        <v>0</v>
      </c>
      <c r="H178" s="173"/>
      <c r="I178" s="174">
        <f>ROUND(E178*H178,2)</f>
        <v>0</v>
      </c>
      <c r="J178" s="173"/>
      <c r="K178" s="174">
        <f>ROUND(E178*J178,2)</f>
        <v>0</v>
      </c>
      <c r="L178" s="174">
        <v>21</v>
      </c>
      <c r="M178" s="174">
        <f>G178*(1+L178/100)</f>
        <v>0</v>
      </c>
      <c r="N178" s="164">
        <v>0.26940999999999998</v>
      </c>
      <c r="O178" s="164">
        <f>ROUND(E178*N178,5)</f>
        <v>2.6941000000000002</v>
      </c>
      <c r="P178" s="164">
        <v>0</v>
      </c>
      <c r="Q178" s="164">
        <f>ROUND(E178*P178,5)</f>
        <v>0</v>
      </c>
      <c r="R178" s="164"/>
      <c r="S178" s="164"/>
      <c r="T178" s="165">
        <v>0.27200000000000002</v>
      </c>
      <c r="U178" s="164">
        <f>ROUND(E178*T178,2)</f>
        <v>2.72</v>
      </c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 t="s">
        <v>151</v>
      </c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</row>
    <row r="179" spans="1:60" outlineLevel="1" x14ac:dyDescent="0.2">
      <c r="A179" s="155"/>
      <c r="B179" s="161"/>
      <c r="C179" s="197" t="s">
        <v>339</v>
      </c>
      <c r="D179" s="166"/>
      <c r="E179" s="171">
        <v>10</v>
      </c>
      <c r="F179" s="174"/>
      <c r="G179" s="174"/>
      <c r="H179" s="174"/>
      <c r="I179" s="174"/>
      <c r="J179" s="174"/>
      <c r="K179" s="174"/>
      <c r="L179" s="174"/>
      <c r="M179" s="174"/>
      <c r="N179" s="164"/>
      <c r="O179" s="164"/>
      <c r="P179" s="164"/>
      <c r="Q179" s="164"/>
      <c r="R179" s="164"/>
      <c r="S179" s="164"/>
      <c r="T179" s="165"/>
      <c r="U179" s="16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 t="s">
        <v>156</v>
      </c>
      <c r="AF179" s="154">
        <v>0</v>
      </c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</row>
    <row r="180" spans="1:60" outlineLevel="1" x14ac:dyDescent="0.2">
      <c r="A180" s="155">
        <v>54</v>
      </c>
      <c r="B180" s="161" t="s">
        <v>340</v>
      </c>
      <c r="C180" s="196" t="s">
        <v>341</v>
      </c>
      <c r="D180" s="163" t="s">
        <v>154</v>
      </c>
      <c r="E180" s="170">
        <v>54</v>
      </c>
      <c r="F180" s="173"/>
      <c r="G180" s="174">
        <f>ROUND(E180*F180,2)</f>
        <v>0</v>
      </c>
      <c r="H180" s="173"/>
      <c r="I180" s="174">
        <f>ROUND(E180*H180,2)</f>
        <v>0</v>
      </c>
      <c r="J180" s="173"/>
      <c r="K180" s="174">
        <f>ROUND(E180*J180,2)</f>
        <v>0</v>
      </c>
      <c r="L180" s="174">
        <v>21</v>
      </c>
      <c r="M180" s="174">
        <f>G180*(1+L180/100)</f>
        <v>0</v>
      </c>
      <c r="N180" s="164">
        <v>0.22133</v>
      </c>
      <c r="O180" s="164">
        <f>ROUND(E180*N180,5)</f>
        <v>11.95182</v>
      </c>
      <c r="P180" s="164">
        <v>0</v>
      </c>
      <c r="Q180" s="164">
        <f>ROUND(E180*P180,5)</f>
        <v>0</v>
      </c>
      <c r="R180" s="164"/>
      <c r="S180" s="164"/>
      <c r="T180" s="165">
        <v>0.27200000000000002</v>
      </c>
      <c r="U180" s="164">
        <f>ROUND(E180*T180,2)</f>
        <v>14.69</v>
      </c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 t="s">
        <v>151</v>
      </c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</row>
    <row r="181" spans="1:60" outlineLevel="1" x14ac:dyDescent="0.2">
      <c r="A181" s="155"/>
      <c r="B181" s="161"/>
      <c r="C181" s="197" t="s">
        <v>342</v>
      </c>
      <c r="D181" s="166"/>
      <c r="E181" s="171">
        <v>54</v>
      </c>
      <c r="F181" s="174"/>
      <c r="G181" s="174"/>
      <c r="H181" s="174"/>
      <c r="I181" s="174"/>
      <c r="J181" s="174"/>
      <c r="K181" s="174"/>
      <c r="L181" s="174"/>
      <c r="M181" s="174"/>
      <c r="N181" s="164"/>
      <c r="O181" s="164"/>
      <c r="P181" s="164"/>
      <c r="Q181" s="164"/>
      <c r="R181" s="164"/>
      <c r="S181" s="164"/>
      <c r="T181" s="165"/>
      <c r="U181" s="16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 t="s">
        <v>156</v>
      </c>
      <c r="AF181" s="154">
        <v>0</v>
      </c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</row>
    <row r="182" spans="1:60" outlineLevel="1" x14ac:dyDescent="0.2">
      <c r="A182" s="155">
        <v>55</v>
      </c>
      <c r="B182" s="161" t="s">
        <v>343</v>
      </c>
      <c r="C182" s="196" t="s">
        <v>344</v>
      </c>
      <c r="D182" s="163" t="s">
        <v>154</v>
      </c>
      <c r="E182" s="170">
        <v>96</v>
      </c>
      <c r="F182" s="173"/>
      <c r="G182" s="174">
        <f>ROUND(E182*F182,2)</f>
        <v>0</v>
      </c>
      <c r="H182" s="173"/>
      <c r="I182" s="174">
        <f>ROUND(E182*H182,2)</f>
        <v>0</v>
      </c>
      <c r="J182" s="173"/>
      <c r="K182" s="174">
        <f>ROUND(E182*J182,2)</f>
        <v>0</v>
      </c>
      <c r="L182" s="174">
        <v>21</v>
      </c>
      <c r="M182" s="174">
        <f>G182*(1+L182/100)</f>
        <v>0</v>
      </c>
      <c r="N182" s="164">
        <v>0.12472</v>
      </c>
      <c r="O182" s="164">
        <f>ROUND(E182*N182,5)</f>
        <v>11.97312</v>
      </c>
      <c r="P182" s="164">
        <v>0</v>
      </c>
      <c r="Q182" s="164">
        <f>ROUND(E182*P182,5)</f>
        <v>0</v>
      </c>
      <c r="R182" s="164"/>
      <c r="S182" s="164"/>
      <c r="T182" s="165">
        <v>0.14000000000000001</v>
      </c>
      <c r="U182" s="164">
        <f>ROUND(E182*T182,2)</f>
        <v>13.44</v>
      </c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 t="s">
        <v>151</v>
      </c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</row>
    <row r="183" spans="1:60" outlineLevel="1" x14ac:dyDescent="0.2">
      <c r="A183" s="155"/>
      <c r="B183" s="161"/>
      <c r="C183" s="197" t="s">
        <v>345</v>
      </c>
      <c r="D183" s="166"/>
      <c r="E183" s="171">
        <v>96</v>
      </c>
      <c r="F183" s="174"/>
      <c r="G183" s="174"/>
      <c r="H183" s="174"/>
      <c r="I183" s="174"/>
      <c r="J183" s="174"/>
      <c r="K183" s="174"/>
      <c r="L183" s="174"/>
      <c r="M183" s="174"/>
      <c r="N183" s="164"/>
      <c r="O183" s="164"/>
      <c r="P183" s="164"/>
      <c r="Q183" s="164"/>
      <c r="R183" s="164"/>
      <c r="S183" s="164"/>
      <c r="T183" s="165"/>
      <c r="U183" s="16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 t="s">
        <v>156</v>
      </c>
      <c r="AF183" s="154">
        <v>0</v>
      </c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</row>
    <row r="184" spans="1:60" x14ac:dyDescent="0.2">
      <c r="A184" s="156" t="s">
        <v>146</v>
      </c>
      <c r="B184" s="162" t="s">
        <v>73</v>
      </c>
      <c r="C184" s="198" t="s">
        <v>74</v>
      </c>
      <c r="D184" s="167"/>
      <c r="E184" s="172"/>
      <c r="F184" s="175"/>
      <c r="G184" s="175">
        <f>SUMIF(AE185:AE186,"&lt;&gt;NOR",G185:G186)</f>
        <v>0</v>
      </c>
      <c r="H184" s="175"/>
      <c r="I184" s="175">
        <f>SUM(I185:I186)</f>
        <v>0</v>
      </c>
      <c r="J184" s="175"/>
      <c r="K184" s="175">
        <f>SUM(K185:K186)</f>
        <v>0</v>
      </c>
      <c r="L184" s="175"/>
      <c r="M184" s="175">
        <f>SUM(M185:M186)</f>
        <v>0</v>
      </c>
      <c r="N184" s="168"/>
      <c r="O184" s="168">
        <f>SUM(O185:O186)</f>
        <v>11.46964</v>
      </c>
      <c r="P184" s="168"/>
      <c r="Q184" s="168">
        <f>SUM(Q185:Q186)</f>
        <v>0</v>
      </c>
      <c r="R184" s="168"/>
      <c r="S184" s="168"/>
      <c r="T184" s="169"/>
      <c r="U184" s="168">
        <f>SUM(U185:U186)</f>
        <v>163.95</v>
      </c>
      <c r="AE184" t="s">
        <v>147</v>
      </c>
    </row>
    <row r="185" spans="1:60" outlineLevel="1" x14ac:dyDescent="0.2">
      <c r="A185" s="155">
        <v>56</v>
      </c>
      <c r="B185" s="161" t="s">
        <v>346</v>
      </c>
      <c r="C185" s="196" t="s">
        <v>347</v>
      </c>
      <c r="D185" s="163" t="s">
        <v>150</v>
      </c>
      <c r="E185" s="170">
        <v>548</v>
      </c>
      <c r="F185" s="173"/>
      <c r="G185" s="174">
        <f>ROUND(E185*F185,2)</f>
        <v>0</v>
      </c>
      <c r="H185" s="173"/>
      <c r="I185" s="174">
        <f>ROUND(E185*H185,2)</f>
        <v>0</v>
      </c>
      <c r="J185" s="173"/>
      <c r="K185" s="174">
        <f>ROUND(E185*J185,2)</f>
        <v>0</v>
      </c>
      <c r="L185" s="174">
        <v>21</v>
      </c>
      <c r="M185" s="174">
        <f>G185*(1+L185/100)</f>
        <v>0</v>
      </c>
      <c r="N185" s="164">
        <v>2.0930000000000001E-2</v>
      </c>
      <c r="O185" s="164">
        <f>ROUND(E185*N185,5)</f>
        <v>11.46964</v>
      </c>
      <c r="P185" s="164">
        <v>0</v>
      </c>
      <c r="Q185" s="164">
        <f>ROUND(E185*P185,5)</f>
        <v>0</v>
      </c>
      <c r="R185" s="164"/>
      <c r="S185" s="164"/>
      <c r="T185" s="165">
        <v>0.29916999999999999</v>
      </c>
      <c r="U185" s="164">
        <f>ROUND(E185*T185,2)</f>
        <v>163.95</v>
      </c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 t="s">
        <v>167</v>
      </c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</row>
    <row r="186" spans="1:60" outlineLevel="1" x14ac:dyDescent="0.2">
      <c r="A186" s="155"/>
      <c r="B186" s="161"/>
      <c r="C186" s="197" t="s">
        <v>348</v>
      </c>
      <c r="D186" s="166"/>
      <c r="E186" s="171">
        <v>548</v>
      </c>
      <c r="F186" s="174"/>
      <c r="G186" s="174"/>
      <c r="H186" s="174"/>
      <c r="I186" s="174"/>
      <c r="J186" s="174"/>
      <c r="K186" s="174"/>
      <c r="L186" s="174"/>
      <c r="M186" s="174"/>
      <c r="N186" s="164"/>
      <c r="O186" s="164"/>
      <c r="P186" s="164"/>
      <c r="Q186" s="164"/>
      <c r="R186" s="164"/>
      <c r="S186" s="164"/>
      <c r="T186" s="165"/>
      <c r="U186" s="16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 t="s">
        <v>156</v>
      </c>
      <c r="AF186" s="154">
        <v>0</v>
      </c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</row>
    <row r="187" spans="1:60" x14ac:dyDescent="0.2">
      <c r="A187" s="156" t="s">
        <v>146</v>
      </c>
      <c r="B187" s="162" t="s">
        <v>75</v>
      </c>
      <c r="C187" s="198" t="s">
        <v>76</v>
      </c>
      <c r="D187" s="167"/>
      <c r="E187" s="172"/>
      <c r="F187" s="175"/>
      <c r="G187" s="175">
        <f>SUMIF(AE188:AE190,"&lt;&gt;NOR",G188:G190)</f>
        <v>0</v>
      </c>
      <c r="H187" s="175"/>
      <c r="I187" s="175">
        <f>SUM(I188:I190)</f>
        <v>0</v>
      </c>
      <c r="J187" s="175"/>
      <c r="K187" s="175">
        <f>SUM(K188:K190)</f>
        <v>0</v>
      </c>
      <c r="L187" s="175"/>
      <c r="M187" s="175">
        <f>SUM(M188:M190)</f>
        <v>0</v>
      </c>
      <c r="N187" s="168"/>
      <c r="O187" s="168">
        <f>SUM(O188:O190)</f>
        <v>2.5190000000000001E-2</v>
      </c>
      <c r="P187" s="168"/>
      <c r="Q187" s="168">
        <f>SUM(Q188:Q190)</f>
        <v>0</v>
      </c>
      <c r="R187" s="168"/>
      <c r="S187" s="168"/>
      <c r="T187" s="169"/>
      <c r="U187" s="168">
        <f>SUM(U188:U190)</f>
        <v>193.98</v>
      </c>
      <c r="AE187" t="s">
        <v>147</v>
      </c>
    </row>
    <row r="188" spans="1:60" outlineLevel="1" x14ac:dyDescent="0.2">
      <c r="A188" s="155">
        <v>57</v>
      </c>
      <c r="B188" s="161" t="s">
        <v>349</v>
      </c>
      <c r="C188" s="196" t="s">
        <v>350</v>
      </c>
      <c r="D188" s="163" t="s">
        <v>150</v>
      </c>
      <c r="E188" s="170">
        <v>629.79999999999995</v>
      </c>
      <c r="F188" s="173"/>
      <c r="G188" s="174">
        <f>ROUND(E188*F188,2)</f>
        <v>0</v>
      </c>
      <c r="H188" s="173"/>
      <c r="I188" s="174">
        <f>ROUND(E188*H188,2)</f>
        <v>0</v>
      </c>
      <c r="J188" s="173"/>
      <c r="K188" s="174">
        <f>ROUND(E188*J188,2)</f>
        <v>0</v>
      </c>
      <c r="L188" s="174">
        <v>21</v>
      </c>
      <c r="M188" s="174">
        <f>G188*(1+L188/100)</f>
        <v>0</v>
      </c>
      <c r="N188" s="164">
        <v>4.0000000000000003E-5</v>
      </c>
      <c r="O188" s="164">
        <f>ROUND(E188*N188,5)</f>
        <v>2.5190000000000001E-2</v>
      </c>
      <c r="P188" s="164">
        <v>0</v>
      </c>
      <c r="Q188" s="164">
        <f>ROUND(E188*P188,5)</f>
        <v>0</v>
      </c>
      <c r="R188" s="164"/>
      <c r="S188" s="164"/>
      <c r="T188" s="165">
        <v>0.308</v>
      </c>
      <c r="U188" s="164">
        <f>ROUND(E188*T188,2)</f>
        <v>193.98</v>
      </c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 t="s">
        <v>151</v>
      </c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</row>
    <row r="189" spans="1:60" outlineLevel="1" x14ac:dyDescent="0.2">
      <c r="A189" s="155"/>
      <c r="B189" s="161"/>
      <c r="C189" s="197" t="s">
        <v>335</v>
      </c>
      <c r="D189" s="166"/>
      <c r="E189" s="171">
        <v>452.75</v>
      </c>
      <c r="F189" s="174"/>
      <c r="G189" s="174"/>
      <c r="H189" s="174"/>
      <c r="I189" s="174"/>
      <c r="J189" s="174"/>
      <c r="K189" s="174"/>
      <c r="L189" s="174"/>
      <c r="M189" s="174"/>
      <c r="N189" s="164"/>
      <c r="O189" s="164"/>
      <c r="P189" s="164"/>
      <c r="Q189" s="164"/>
      <c r="R189" s="164"/>
      <c r="S189" s="164"/>
      <c r="T189" s="165"/>
      <c r="U189" s="16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 t="s">
        <v>156</v>
      </c>
      <c r="AF189" s="154">
        <v>0</v>
      </c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</row>
    <row r="190" spans="1:60" outlineLevel="1" x14ac:dyDescent="0.2">
      <c r="A190" s="155"/>
      <c r="B190" s="161"/>
      <c r="C190" s="197" t="s">
        <v>351</v>
      </c>
      <c r="D190" s="166"/>
      <c r="E190" s="171">
        <v>177.05</v>
      </c>
      <c r="F190" s="174"/>
      <c r="G190" s="174"/>
      <c r="H190" s="174"/>
      <c r="I190" s="174"/>
      <c r="J190" s="174"/>
      <c r="K190" s="174"/>
      <c r="L190" s="174"/>
      <c r="M190" s="174"/>
      <c r="N190" s="164"/>
      <c r="O190" s="164"/>
      <c r="P190" s="164"/>
      <c r="Q190" s="164"/>
      <c r="R190" s="164"/>
      <c r="S190" s="164"/>
      <c r="T190" s="165"/>
      <c r="U190" s="16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 t="s">
        <v>156</v>
      </c>
      <c r="AF190" s="154">
        <v>0</v>
      </c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</row>
    <row r="191" spans="1:60" x14ac:dyDescent="0.2">
      <c r="A191" s="156" t="s">
        <v>146</v>
      </c>
      <c r="B191" s="162" t="s">
        <v>77</v>
      </c>
      <c r="C191" s="198" t="s">
        <v>78</v>
      </c>
      <c r="D191" s="167"/>
      <c r="E191" s="172"/>
      <c r="F191" s="175"/>
      <c r="G191" s="175">
        <f>SUMIF(AE192:AE227,"&lt;&gt;NOR",G192:G227)</f>
        <v>0</v>
      </c>
      <c r="H191" s="175"/>
      <c r="I191" s="175">
        <f>SUM(I192:I227)</f>
        <v>0</v>
      </c>
      <c r="J191" s="175"/>
      <c r="K191" s="175">
        <f>SUM(K192:K227)</f>
        <v>0</v>
      </c>
      <c r="L191" s="175"/>
      <c r="M191" s="175">
        <f>SUM(M192:M227)</f>
        <v>0</v>
      </c>
      <c r="N191" s="168"/>
      <c r="O191" s="168">
        <f>SUM(O192:O227)</f>
        <v>6.3700000000000007E-2</v>
      </c>
      <c r="P191" s="168"/>
      <c r="Q191" s="168">
        <f>SUM(Q192:Q227)</f>
        <v>159.29810999999998</v>
      </c>
      <c r="R191" s="168"/>
      <c r="S191" s="168"/>
      <c r="T191" s="169"/>
      <c r="U191" s="168">
        <f>SUM(U192:U227)</f>
        <v>807.12</v>
      </c>
      <c r="AE191" t="s">
        <v>147</v>
      </c>
    </row>
    <row r="192" spans="1:60" outlineLevel="1" x14ac:dyDescent="0.2">
      <c r="A192" s="155">
        <v>58</v>
      </c>
      <c r="B192" s="161" t="s">
        <v>352</v>
      </c>
      <c r="C192" s="196" t="s">
        <v>353</v>
      </c>
      <c r="D192" s="163" t="s">
        <v>159</v>
      </c>
      <c r="E192" s="170">
        <v>49.763422499999997</v>
      </c>
      <c r="F192" s="173"/>
      <c r="G192" s="174">
        <f>ROUND(E192*F192,2)</f>
        <v>0</v>
      </c>
      <c r="H192" s="173"/>
      <c r="I192" s="174">
        <f>ROUND(E192*H192,2)</f>
        <v>0</v>
      </c>
      <c r="J192" s="173"/>
      <c r="K192" s="174">
        <f>ROUND(E192*J192,2)</f>
        <v>0</v>
      </c>
      <c r="L192" s="174">
        <v>21</v>
      </c>
      <c r="M192" s="174">
        <f>G192*(1+L192/100)</f>
        <v>0</v>
      </c>
      <c r="N192" s="164">
        <v>1.2800000000000001E-3</v>
      </c>
      <c r="O192" s="164">
        <f>ROUND(E192*N192,5)</f>
        <v>6.3700000000000007E-2</v>
      </c>
      <c r="P192" s="164">
        <v>1.8</v>
      </c>
      <c r="Q192" s="164">
        <f>ROUND(E192*P192,5)</f>
        <v>89.574160000000006</v>
      </c>
      <c r="R192" s="164"/>
      <c r="S192" s="164"/>
      <c r="T192" s="165">
        <v>1.52</v>
      </c>
      <c r="U192" s="164">
        <f>ROUND(E192*T192,2)</f>
        <v>75.64</v>
      </c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 t="s">
        <v>151</v>
      </c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</row>
    <row r="193" spans="1:60" outlineLevel="1" x14ac:dyDescent="0.2">
      <c r="A193" s="155"/>
      <c r="B193" s="161"/>
      <c r="C193" s="197" t="s">
        <v>354</v>
      </c>
      <c r="D193" s="166"/>
      <c r="E193" s="171"/>
      <c r="F193" s="174"/>
      <c r="G193" s="174"/>
      <c r="H193" s="174"/>
      <c r="I193" s="174"/>
      <c r="J193" s="174"/>
      <c r="K193" s="174"/>
      <c r="L193" s="174"/>
      <c r="M193" s="174"/>
      <c r="N193" s="164"/>
      <c r="O193" s="164"/>
      <c r="P193" s="164"/>
      <c r="Q193" s="164"/>
      <c r="R193" s="164"/>
      <c r="S193" s="164"/>
      <c r="T193" s="165"/>
      <c r="U193" s="16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 t="s">
        <v>156</v>
      </c>
      <c r="AF193" s="154">
        <v>0</v>
      </c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</row>
    <row r="194" spans="1:60" outlineLevel="1" x14ac:dyDescent="0.2">
      <c r="A194" s="155"/>
      <c r="B194" s="161"/>
      <c r="C194" s="197" t="s">
        <v>355</v>
      </c>
      <c r="D194" s="166"/>
      <c r="E194" s="171">
        <v>29.299859999999999</v>
      </c>
      <c r="F194" s="174"/>
      <c r="G194" s="174"/>
      <c r="H194" s="174"/>
      <c r="I194" s="174"/>
      <c r="J194" s="174"/>
      <c r="K194" s="174"/>
      <c r="L194" s="174"/>
      <c r="M194" s="174"/>
      <c r="N194" s="164"/>
      <c r="O194" s="164"/>
      <c r="P194" s="164"/>
      <c r="Q194" s="164"/>
      <c r="R194" s="164"/>
      <c r="S194" s="164"/>
      <c r="T194" s="165"/>
      <c r="U194" s="16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 t="s">
        <v>156</v>
      </c>
      <c r="AF194" s="154">
        <v>0</v>
      </c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</row>
    <row r="195" spans="1:60" outlineLevel="1" x14ac:dyDescent="0.2">
      <c r="A195" s="155"/>
      <c r="B195" s="161"/>
      <c r="C195" s="197" t="s">
        <v>356</v>
      </c>
      <c r="D195" s="166"/>
      <c r="E195" s="171">
        <v>10.443262499999999</v>
      </c>
      <c r="F195" s="174"/>
      <c r="G195" s="174"/>
      <c r="H195" s="174"/>
      <c r="I195" s="174"/>
      <c r="J195" s="174"/>
      <c r="K195" s="174"/>
      <c r="L195" s="174"/>
      <c r="M195" s="174"/>
      <c r="N195" s="164"/>
      <c r="O195" s="164"/>
      <c r="P195" s="164"/>
      <c r="Q195" s="164"/>
      <c r="R195" s="164"/>
      <c r="S195" s="164"/>
      <c r="T195" s="165"/>
      <c r="U195" s="16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 t="s">
        <v>156</v>
      </c>
      <c r="AF195" s="154">
        <v>0</v>
      </c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</row>
    <row r="196" spans="1:60" outlineLevel="1" x14ac:dyDescent="0.2">
      <c r="A196" s="155"/>
      <c r="B196" s="161"/>
      <c r="C196" s="197" t="s">
        <v>357</v>
      </c>
      <c r="D196" s="166"/>
      <c r="E196" s="171">
        <v>7.1043000000000003</v>
      </c>
      <c r="F196" s="174"/>
      <c r="G196" s="174"/>
      <c r="H196" s="174"/>
      <c r="I196" s="174"/>
      <c r="J196" s="174"/>
      <c r="K196" s="174"/>
      <c r="L196" s="174"/>
      <c r="M196" s="174"/>
      <c r="N196" s="164"/>
      <c r="O196" s="164"/>
      <c r="P196" s="164"/>
      <c r="Q196" s="164"/>
      <c r="R196" s="164"/>
      <c r="S196" s="164"/>
      <c r="T196" s="165"/>
      <c r="U196" s="16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 t="s">
        <v>156</v>
      </c>
      <c r="AF196" s="154">
        <v>0</v>
      </c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</row>
    <row r="197" spans="1:60" outlineLevel="1" x14ac:dyDescent="0.2">
      <c r="A197" s="155"/>
      <c r="B197" s="161"/>
      <c r="C197" s="197" t="s">
        <v>358</v>
      </c>
      <c r="D197" s="166"/>
      <c r="E197" s="171">
        <v>2.9159999999999999</v>
      </c>
      <c r="F197" s="174"/>
      <c r="G197" s="174"/>
      <c r="H197" s="174"/>
      <c r="I197" s="174"/>
      <c r="J197" s="174"/>
      <c r="K197" s="174"/>
      <c r="L197" s="174"/>
      <c r="M197" s="174"/>
      <c r="N197" s="164"/>
      <c r="O197" s="164"/>
      <c r="P197" s="164"/>
      <c r="Q197" s="164"/>
      <c r="R197" s="164"/>
      <c r="S197" s="164"/>
      <c r="T197" s="165"/>
      <c r="U197" s="16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 t="s">
        <v>156</v>
      </c>
      <c r="AF197" s="154">
        <v>0</v>
      </c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</row>
    <row r="198" spans="1:60" outlineLevel="1" x14ac:dyDescent="0.2">
      <c r="A198" s="155">
        <v>59</v>
      </c>
      <c r="B198" s="161" t="s">
        <v>359</v>
      </c>
      <c r="C198" s="196" t="s">
        <v>360</v>
      </c>
      <c r="D198" s="163" t="s">
        <v>159</v>
      </c>
      <c r="E198" s="170">
        <v>0.6825</v>
      </c>
      <c r="F198" s="173"/>
      <c r="G198" s="174">
        <f>ROUND(E198*F198,2)</f>
        <v>0</v>
      </c>
      <c r="H198" s="173"/>
      <c r="I198" s="174">
        <f>ROUND(E198*H198,2)</f>
        <v>0</v>
      </c>
      <c r="J198" s="173"/>
      <c r="K198" s="174">
        <f>ROUND(E198*J198,2)</f>
        <v>0</v>
      </c>
      <c r="L198" s="174">
        <v>21</v>
      </c>
      <c r="M198" s="174">
        <f>G198*(1+L198/100)</f>
        <v>0</v>
      </c>
      <c r="N198" s="164">
        <v>0</v>
      </c>
      <c r="O198" s="164">
        <f>ROUND(E198*N198,5)</f>
        <v>0</v>
      </c>
      <c r="P198" s="164">
        <v>2.2000000000000002</v>
      </c>
      <c r="Q198" s="164">
        <f>ROUND(E198*P198,5)</f>
        <v>1.5015000000000001</v>
      </c>
      <c r="R198" s="164"/>
      <c r="S198" s="164"/>
      <c r="T198" s="165">
        <v>2.9369999999999998</v>
      </c>
      <c r="U198" s="164">
        <f>ROUND(E198*T198,2)</f>
        <v>2</v>
      </c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 t="s">
        <v>151</v>
      </c>
      <c r="AF198" s="154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</row>
    <row r="199" spans="1:60" outlineLevel="1" x14ac:dyDescent="0.2">
      <c r="A199" s="155"/>
      <c r="B199" s="161"/>
      <c r="C199" s="197" t="s">
        <v>164</v>
      </c>
      <c r="D199" s="166"/>
      <c r="E199" s="171">
        <v>0.6825</v>
      </c>
      <c r="F199" s="174"/>
      <c r="G199" s="174"/>
      <c r="H199" s="174"/>
      <c r="I199" s="174"/>
      <c r="J199" s="174"/>
      <c r="K199" s="174"/>
      <c r="L199" s="174"/>
      <c r="M199" s="174"/>
      <c r="N199" s="164"/>
      <c r="O199" s="164"/>
      <c r="P199" s="164"/>
      <c r="Q199" s="164"/>
      <c r="R199" s="164"/>
      <c r="S199" s="164"/>
      <c r="T199" s="165"/>
      <c r="U199" s="164"/>
      <c r="V199" s="154"/>
      <c r="W199" s="154"/>
      <c r="X199" s="154"/>
      <c r="Y199" s="154"/>
      <c r="Z199" s="154"/>
      <c r="AA199" s="154"/>
      <c r="AB199" s="154"/>
      <c r="AC199" s="154"/>
      <c r="AD199" s="154"/>
      <c r="AE199" s="154" t="s">
        <v>156</v>
      </c>
      <c r="AF199" s="154">
        <v>0</v>
      </c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</row>
    <row r="200" spans="1:60" outlineLevel="1" x14ac:dyDescent="0.2">
      <c r="A200" s="155">
        <v>60</v>
      </c>
      <c r="B200" s="161" t="s">
        <v>361</v>
      </c>
      <c r="C200" s="196" t="s">
        <v>362</v>
      </c>
      <c r="D200" s="163" t="s">
        <v>154</v>
      </c>
      <c r="E200" s="170">
        <v>74.84</v>
      </c>
      <c r="F200" s="173"/>
      <c r="G200" s="174">
        <f>ROUND(E200*F200,2)</f>
        <v>0</v>
      </c>
      <c r="H200" s="173"/>
      <c r="I200" s="174">
        <f>ROUND(E200*H200,2)</f>
        <v>0</v>
      </c>
      <c r="J200" s="173"/>
      <c r="K200" s="174">
        <f>ROUND(E200*J200,2)</f>
        <v>0</v>
      </c>
      <c r="L200" s="174">
        <v>21</v>
      </c>
      <c r="M200" s="174">
        <f>G200*(1+L200/100)</f>
        <v>0</v>
      </c>
      <c r="N200" s="164">
        <v>0</v>
      </c>
      <c r="O200" s="164">
        <f>ROUND(E200*N200,5)</f>
        <v>0</v>
      </c>
      <c r="P200" s="164">
        <v>5.8000000000000003E-2</v>
      </c>
      <c r="Q200" s="164">
        <f>ROUND(E200*P200,5)</f>
        <v>4.3407200000000001</v>
      </c>
      <c r="R200" s="164"/>
      <c r="S200" s="164"/>
      <c r="T200" s="165">
        <v>1.18</v>
      </c>
      <c r="U200" s="164">
        <f>ROUND(E200*T200,2)</f>
        <v>88.31</v>
      </c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 t="s">
        <v>151</v>
      </c>
      <c r="AF200" s="154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</row>
    <row r="201" spans="1:60" outlineLevel="1" x14ac:dyDescent="0.2">
      <c r="A201" s="155"/>
      <c r="B201" s="161"/>
      <c r="C201" s="197" t="s">
        <v>354</v>
      </c>
      <c r="D201" s="166"/>
      <c r="E201" s="171"/>
      <c r="F201" s="174"/>
      <c r="G201" s="174"/>
      <c r="H201" s="174"/>
      <c r="I201" s="174"/>
      <c r="J201" s="174"/>
      <c r="K201" s="174"/>
      <c r="L201" s="174"/>
      <c r="M201" s="174"/>
      <c r="N201" s="164"/>
      <c r="O201" s="164"/>
      <c r="P201" s="164"/>
      <c r="Q201" s="164"/>
      <c r="R201" s="164"/>
      <c r="S201" s="164"/>
      <c r="T201" s="165"/>
      <c r="U201" s="16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 t="s">
        <v>156</v>
      </c>
      <c r="AF201" s="154">
        <v>0</v>
      </c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  <c r="BE201" s="154"/>
      <c r="BF201" s="154"/>
      <c r="BG201" s="154"/>
      <c r="BH201" s="154"/>
    </row>
    <row r="202" spans="1:60" outlineLevel="1" x14ac:dyDescent="0.2">
      <c r="A202" s="155"/>
      <c r="B202" s="161"/>
      <c r="C202" s="197" t="s">
        <v>363</v>
      </c>
      <c r="D202" s="166"/>
      <c r="E202" s="171">
        <v>74.84</v>
      </c>
      <c r="F202" s="174"/>
      <c r="G202" s="174"/>
      <c r="H202" s="174"/>
      <c r="I202" s="174"/>
      <c r="J202" s="174"/>
      <c r="K202" s="174"/>
      <c r="L202" s="174"/>
      <c r="M202" s="174"/>
      <c r="N202" s="164"/>
      <c r="O202" s="164"/>
      <c r="P202" s="164"/>
      <c r="Q202" s="164"/>
      <c r="R202" s="164"/>
      <c r="S202" s="164"/>
      <c r="T202" s="165"/>
      <c r="U202" s="16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 t="s">
        <v>156</v>
      </c>
      <c r="AF202" s="154">
        <v>0</v>
      </c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</row>
    <row r="203" spans="1:60" outlineLevel="1" x14ac:dyDescent="0.2">
      <c r="A203" s="155">
        <v>61</v>
      </c>
      <c r="B203" s="161" t="s">
        <v>364</v>
      </c>
      <c r="C203" s="196" t="s">
        <v>365</v>
      </c>
      <c r="D203" s="163" t="s">
        <v>159</v>
      </c>
      <c r="E203" s="170">
        <v>2.5593750000000002</v>
      </c>
      <c r="F203" s="173"/>
      <c r="G203" s="174">
        <f>ROUND(E203*F203,2)</f>
        <v>0</v>
      </c>
      <c r="H203" s="173"/>
      <c r="I203" s="174">
        <f>ROUND(E203*H203,2)</f>
        <v>0</v>
      </c>
      <c r="J203" s="173"/>
      <c r="K203" s="174">
        <f>ROUND(E203*J203,2)</f>
        <v>0</v>
      </c>
      <c r="L203" s="174">
        <v>21</v>
      </c>
      <c r="M203" s="174">
        <f>G203*(1+L203/100)</f>
        <v>0</v>
      </c>
      <c r="N203" s="164">
        <v>0</v>
      </c>
      <c r="O203" s="164">
        <f>ROUND(E203*N203,5)</f>
        <v>0</v>
      </c>
      <c r="P203" s="164">
        <v>2.1</v>
      </c>
      <c r="Q203" s="164">
        <f>ROUND(E203*P203,5)</f>
        <v>5.3746900000000002</v>
      </c>
      <c r="R203" s="164"/>
      <c r="S203" s="164"/>
      <c r="T203" s="165">
        <v>19.206</v>
      </c>
      <c r="U203" s="164">
        <f>ROUND(E203*T203,2)</f>
        <v>49.16</v>
      </c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 t="s">
        <v>151</v>
      </c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</row>
    <row r="204" spans="1:60" outlineLevel="1" x14ac:dyDescent="0.2">
      <c r="A204" s="155"/>
      <c r="B204" s="161"/>
      <c r="C204" s="197" t="s">
        <v>366</v>
      </c>
      <c r="D204" s="166"/>
      <c r="E204" s="171">
        <v>2.5593750000000002</v>
      </c>
      <c r="F204" s="174"/>
      <c r="G204" s="174"/>
      <c r="H204" s="174"/>
      <c r="I204" s="174"/>
      <c r="J204" s="174"/>
      <c r="K204" s="174"/>
      <c r="L204" s="174"/>
      <c r="M204" s="174"/>
      <c r="N204" s="164"/>
      <c r="O204" s="164"/>
      <c r="P204" s="164"/>
      <c r="Q204" s="164"/>
      <c r="R204" s="164"/>
      <c r="S204" s="164"/>
      <c r="T204" s="165"/>
      <c r="U204" s="16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 t="s">
        <v>156</v>
      </c>
      <c r="AF204" s="154">
        <v>0</v>
      </c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</row>
    <row r="205" spans="1:60" outlineLevel="1" x14ac:dyDescent="0.2">
      <c r="A205" s="155">
        <v>62</v>
      </c>
      <c r="B205" s="161" t="s">
        <v>367</v>
      </c>
      <c r="C205" s="196" t="s">
        <v>368</v>
      </c>
      <c r="D205" s="163" t="s">
        <v>173</v>
      </c>
      <c r="E205" s="170">
        <v>66</v>
      </c>
      <c r="F205" s="173"/>
      <c r="G205" s="174">
        <f>ROUND(E205*F205,2)</f>
        <v>0</v>
      </c>
      <c r="H205" s="173"/>
      <c r="I205" s="174">
        <f>ROUND(E205*H205,2)</f>
        <v>0</v>
      </c>
      <c r="J205" s="173"/>
      <c r="K205" s="174">
        <f>ROUND(E205*J205,2)</f>
        <v>0</v>
      </c>
      <c r="L205" s="174">
        <v>21</v>
      </c>
      <c r="M205" s="174">
        <f>G205*(1+L205/100)</f>
        <v>0</v>
      </c>
      <c r="N205" s="164">
        <v>0</v>
      </c>
      <c r="O205" s="164">
        <f>ROUND(E205*N205,5)</f>
        <v>0</v>
      </c>
      <c r="P205" s="164">
        <v>0.09</v>
      </c>
      <c r="Q205" s="164">
        <f>ROUND(E205*P205,5)</f>
        <v>5.94</v>
      </c>
      <c r="R205" s="164"/>
      <c r="S205" s="164"/>
      <c r="T205" s="165">
        <v>1.2549999999999999</v>
      </c>
      <c r="U205" s="164">
        <f>ROUND(E205*T205,2)</f>
        <v>82.83</v>
      </c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 t="s">
        <v>151</v>
      </c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</row>
    <row r="206" spans="1:60" outlineLevel="1" x14ac:dyDescent="0.2">
      <c r="A206" s="155"/>
      <c r="B206" s="161"/>
      <c r="C206" s="197" t="s">
        <v>369</v>
      </c>
      <c r="D206" s="166"/>
      <c r="E206" s="171">
        <v>66</v>
      </c>
      <c r="F206" s="174"/>
      <c r="G206" s="174"/>
      <c r="H206" s="174"/>
      <c r="I206" s="174"/>
      <c r="J206" s="174"/>
      <c r="K206" s="174"/>
      <c r="L206" s="174"/>
      <c r="M206" s="174"/>
      <c r="N206" s="164"/>
      <c r="O206" s="164"/>
      <c r="P206" s="164"/>
      <c r="Q206" s="164"/>
      <c r="R206" s="164"/>
      <c r="S206" s="164"/>
      <c r="T206" s="165"/>
      <c r="U206" s="16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 t="s">
        <v>156</v>
      </c>
      <c r="AF206" s="154">
        <v>0</v>
      </c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</row>
    <row r="207" spans="1:60" outlineLevel="1" x14ac:dyDescent="0.2">
      <c r="A207" s="155">
        <v>63</v>
      </c>
      <c r="B207" s="161" t="s">
        <v>370</v>
      </c>
      <c r="C207" s="196" t="s">
        <v>371</v>
      </c>
      <c r="D207" s="163" t="s">
        <v>203</v>
      </c>
      <c r="E207" s="170">
        <v>159.298</v>
      </c>
      <c r="F207" s="173"/>
      <c r="G207" s="174">
        <f>ROUND(E207*F207,2)</f>
        <v>0</v>
      </c>
      <c r="H207" s="173"/>
      <c r="I207" s="174">
        <f>ROUND(E207*H207,2)</f>
        <v>0</v>
      </c>
      <c r="J207" s="173"/>
      <c r="K207" s="174">
        <f>ROUND(E207*J207,2)</f>
        <v>0</v>
      </c>
      <c r="L207" s="174">
        <v>21</v>
      </c>
      <c r="M207" s="174">
        <f>G207*(1+L207/100)</f>
        <v>0</v>
      </c>
      <c r="N207" s="164">
        <v>0</v>
      </c>
      <c r="O207" s="164">
        <f>ROUND(E207*N207,5)</f>
        <v>0</v>
      </c>
      <c r="P207" s="164">
        <v>0</v>
      </c>
      <c r="Q207" s="164">
        <f>ROUND(E207*P207,5)</f>
        <v>0</v>
      </c>
      <c r="R207" s="164"/>
      <c r="S207" s="164"/>
      <c r="T207" s="165">
        <v>0.55000000000000004</v>
      </c>
      <c r="U207" s="164">
        <f>ROUND(E207*T207,2)</f>
        <v>87.61</v>
      </c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 t="s">
        <v>151</v>
      </c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</row>
    <row r="208" spans="1:60" outlineLevel="1" x14ac:dyDescent="0.2">
      <c r="A208" s="155">
        <v>64</v>
      </c>
      <c r="B208" s="161" t="s">
        <v>372</v>
      </c>
      <c r="C208" s="196" t="s">
        <v>373</v>
      </c>
      <c r="D208" s="163" t="s">
        <v>203</v>
      </c>
      <c r="E208" s="170">
        <v>159.298</v>
      </c>
      <c r="F208" s="173"/>
      <c r="G208" s="174">
        <f>ROUND(E208*F208,2)</f>
        <v>0</v>
      </c>
      <c r="H208" s="173"/>
      <c r="I208" s="174">
        <f>ROUND(E208*H208,2)</f>
        <v>0</v>
      </c>
      <c r="J208" s="173"/>
      <c r="K208" s="174">
        <f>ROUND(E208*J208,2)</f>
        <v>0</v>
      </c>
      <c r="L208" s="174">
        <v>21</v>
      </c>
      <c r="M208" s="174">
        <f>G208*(1+L208/100)</f>
        <v>0</v>
      </c>
      <c r="N208" s="164">
        <v>0</v>
      </c>
      <c r="O208" s="164">
        <f>ROUND(E208*N208,5)</f>
        <v>0</v>
      </c>
      <c r="P208" s="164">
        <v>0</v>
      </c>
      <c r="Q208" s="164">
        <f>ROUND(E208*P208,5)</f>
        <v>0</v>
      </c>
      <c r="R208" s="164"/>
      <c r="S208" s="164"/>
      <c r="T208" s="165">
        <v>0.49</v>
      </c>
      <c r="U208" s="164">
        <f>ROUND(E208*T208,2)</f>
        <v>78.06</v>
      </c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 t="s">
        <v>151</v>
      </c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</row>
    <row r="209" spans="1:60" outlineLevel="1" x14ac:dyDescent="0.2">
      <c r="A209" s="155">
        <v>65</v>
      </c>
      <c r="B209" s="161" t="s">
        <v>374</v>
      </c>
      <c r="C209" s="196" t="s">
        <v>375</v>
      </c>
      <c r="D209" s="163" t="s">
        <v>203</v>
      </c>
      <c r="E209" s="170">
        <v>1592.98</v>
      </c>
      <c r="F209" s="173"/>
      <c r="G209" s="174">
        <f>ROUND(E209*F209,2)</f>
        <v>0</v>
      </c>
      <c r="H209" s="173"/>
      <c r="I209" s="174">
        <f>ROUND(E209*H209,2)</f>
        <v>0</v>
      </c>
      <c r="J209" s="173"/>
      <c r="K209" s="174">
        <f>ROUND(E209*J209,2)</f>
        <v>0</v>
      </c>
      <c r="L209" s="174">
        <v>21</v>
      </c>
      <c r="M209" s="174">
        <f>G209*(1+L209/100)</f>
        <v>0</v>
      </c>
      <c r="N209" s="164">
        <v>0</v>
      </c>
      <c r="O209" s="164">
        <f>ROUND(E209*N209,5)</f>
        <v>0</v>
      </c>
      <c r="P209" s="164">
        <v>0</v>
      </c>
      <c r="Q209" s="164">
        <f>ROUND(E209*P209,5)</f>
        <v>0</v>
      </c>
      <c r="R209" s="164"/>
      <c r="S209" s="164"/>
      <c r="T209" s="165">
        <v>0</v>
      </c>
      <c r="U209" s="164">
        <f>ROUND(E209*T209,2)</f>
        <v>0</v>
      </c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 t="s">
        <v>151</v>
      </c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</row>
    <row r="210" spans="1:60" outlineLevel="1" x14ac:dyDescent="0.2">
      <c r="A210" s="155">
        <v>66</v>
      </c>
      <c r="B210" s="161" t="s">
        <v>376</v>
      </c>
      <c r="C210" s="196" t="s">
        <v>377</v>
      </c>
      <c r="D210" s="163" t="s">
        <v>150</v>
      </c>
      <c r="E210" s="170">
        <v>574.52250000000004</v>
      </c>
      <c r="F210" s="173"/>
      <c r="G210" s="174">
        <f>ROUND(E210*F210,2)</f>
        <v>0</v>
      </c>
      <c r="H210" s="173"/>
      <c r="I210" s="174">
        <f>ROUND(E210*H210,2)</f>
        <v>0</v>
      </c>
      <c r="J210" s="173"/>
      <c r="K210" s="174">
        <f>ROUND(E210*J210,2)</f>
        <v>0</v>
      </c>
      <c r="L210" s="174">
        <v>21</v>
      </c>
      <c r="M210" s="174">
        <f>G210*(1+L210/100)</f>
        <v>0</v>
      </c>
      <c r="N210" s="164">
        <v>0</v>
      </c>
      <c r="O210" s="164">
        <f>ROUND(E210*N210,5)</f>
        <v>0</v>
      </c>
      <c r="P210" s="164">
        <v>4.2000000000000003E-2</v>
      </c>
      <c r="Q210" s="164">
        <f>ROUND(E210*P210,5)</f>
        <v>24.129950000000001</v>
      </c>
      <c r="R210" s="164"/>
      <c r="S210" s="164"/>
      <c r="T210" s="165">
        <v>0.14199999999999999</v>
      </c>
      <c r="U210" s="164">
        <f>ROUND(E210*T210,2)</f>
        <v>81.58</v>
      </c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 t="s">
        <v>151</v>
      </c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</row>
    <row r="211" spans="1:60" outlineLevel="1" x14ac:dyDescent="0.2">
      <c r="A211" s="155"/>
      <c r="B211" s="161"/>
      <c r="C211" s="197" t="s">
        <v>378</v>
      </c>
      <c r="D211" s="166"/>
      <c r="E211" s="171">
        <v>509.04750000000001</v>
      </c>
      <c r="F211" s="174"/>
      <c r="G211" s="174"/>
      <c r="H211" s="174"/>
      <c r="I211" s="174"/>
      <c r="J211" s="174"/>
      <c r="K211" s="174"/>
      <c r="L211" s="174"/>
      <c r="M211" s="174"/>
      <c r="N211" s="164"/>
      <c r="O211" s="164"/>
      <c r="P211" s="164"/>
      <c r="Q211" s="164"/>
      <c r="R211" s="164"/>
      <c r="S211" s="164"/>
      <c r="T211" s="165"/>
      <c r="U211" s="16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 t="s">
        <v>156</v>
      </c>
      <c r="AF211" s="154">
        <v>0</v>
      </c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</row>
    <row r="212" spans="1:60" outlineLevel="1" x14ac:dyDescent="0.2">
      <c r="A212" s="155"/>
      <c r="B212" s="161"/>
      <c r="C212" s="197" t="s">
        <v>379</v>
      </c>
      <c r="D212" s="166"/>
      <c r="E212" s="171">
        <v>65.474999999999994</v>
      </c>
      <c r="F212" s="174"/>
      <c r="G212" s="174"/>
      <c r="H212" s="174"/>
      <c r="I212" s="174"/>
      <c r="J212" s="174"/>
      <c r="K212" s="174"/>
      <c r="L212" s="174"/>
      <c r="M212" s="174"/>
      <c r="N212" s="164"/>
      <c r="O212" s="164"/>
      <c r="P212" s="164"/>
      <c r="Q212" s="164"/>
      <c r="R212" s="164"/>
      <c r="S212" s="164"/>
      <c r="T212" s="165"/>
      <c r="U212" s="16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 t="s">
        <v>156</v>
      </c>
      <c r="AF212" s="154">
        <v>0</v>
      </c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</row>
    <row r="213" spans="1:60" outlineLevel="1" x14ac:dyDescent="0.2">
      <c r="A213" s="155">
        <v>67</v>
      </c>
      <c r="B213" s="161" t="s">
        <v>380</v>
      </c>
      <c r="C213" s="196" t="s">
        <v>381</v>
      </c>
      <c r="D213" s="163" t="s">
        <v>154</v>
      </c>
      <c r="E213" s="170">
        <v>1446.9056</v>
      </c>
      <c r="F213" s="173"/>
      <c r="G213" s="174">
        <f>ROUND(E213*F213,2)</f>
        <v>0</v>
      </c>
      <c r="H213" s="173"/>
      <c r="I213" s="174">
        <f>ROUND(E213*H213,2)</f>
        <v>0</v>
      </c>
      <c r="J213" s="173"/>
      <c r="K213" s="174">
        <f>ROUND(E213*J213,2)</f>
        <v>0</v>
      </c>
      <c r="L213" s="174">
        <v>21</v>
      </c>
      <c r="M213" s="174">
        <f>G213*(1+L213/100)</f>
        <v>0</v>
      </c>
      <c r="N213" s="164">
        <v>0</v>
      </c>
      <c r="O213" s="164">
        <f>ROUND(E213*N213,5)</f>
        <v>0</v>
      </c>
      <c r="P213" s="164">
        <v>1.4E-2</v>
      </c>
      <c r="Q213" s="164">
        <f>ROUND(E213*P213,5)</f>
        <v>20.256679999999999</v>
      </c>
      <c r="R213" s="164"/>
      <c r="S213" s="164"/>
      <c r="T213" s="165">
        <v>0.128</v>
      </c>
      <c r="U213" s="164">
        <f>ROUND(E213*T213,2)</f>
        <v>185.2</v>
      </c>
      <c r="V213" s="154"/>
      <c r="W213" s="154"/>
      <c r="X213" s="154"/>
      <c r="Y213" s="154"/>
      <c r="Z213" s="154"/>
      <c r="AA213" s="154"/>
      <c r="AB213" s="154"/>
      <c r="AC213" s="154"/>
      <c r="AD213" s="154"/>
      <c r="AE213" s="154" t="s">
        <v>151</v>
      </c>
      <c r="AF213" s="154"/>
      <c r="AG213" s="154"/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  <c r="AW213" s="154"/>
      <c r="AX213" s="154"/>
      <c r="AY213" s="154"/>
      <c r="AZ213" s="154"/>
      <c r="BA213" s="154"/>
      <c r="BB213" s="154"/>
      <c r="BC213" s="154"/>
      <c r="BD213" s="154"/>
      <c r="BE213" s="154"/>
      <c r="BF213" s="154"/>
      <c r="BG213" s="154"/>
      <c r="BH213" s="154"/>
    </row>
    <row r="214" spans="1:60" outlineLevel="1" x14ac:dyDescent="0.2">
      <c r="A214" s="155"/>
      <c r="B214" s="161"/>
      <c r="C214" s="197" t="s">
        <v>382</v>
      </c>
      <c r="D214" s="166"/>
      <c r="E214" s="171">
        <v>88.28</v>
      </c>
      <c r="F214" s="174"/>
      <c r="G214" s="174"/>
      <c r="H214" s="174"/>
      <c r="I214" s="174"/>
      <c r="J214" s="174"/>
      <c r="K214" s="174"/>
      <c r="L214" s="174"/>
      <c r="M214" s="174"/>
      <c r="N214" s="164"/>
      <c r="O214" s="164"/>
      <c r="P214" s="164"/>
      <c r="Q214" s="164"/>
      <c r="R214" s="164"/>
      <c r="S214" s="164"/>
      <c r="T214" s="165"/>
      <c r="U214" s="164"/>
      <c r="V214" s="154"/>
      <c r="W214" s="154"/>
      <c r="X214" s="154"/>
      <c r="Y214" s="154"/>
      <c r="Z214" s="154"/>
      <c r="AA214" s="154"/>
      <c r="AB214" s="154"/>
      <c r="AC214" s="154"/>
      <c r="AD214" s="154"/>
      <c r="AE214" s="154" t="s">
        <v>156</v>
      </c>
      <c r="AF214" s="154">
        <v>0</v>
      </c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  <c r="AW214" s="154"/>
      <c r="AX214" s="154"/>
      <c r="AY214" s="154"/>
      <c r="AZ214" s="154"/>
      <c r="BA214" s="154"/>
      <c r="BB214" s="154"/>
      <c r="BC214" s="154"/>
      <c r="BD214" s="154"/>
      <c r="BE214" s="154"/>
      <c r="BF214" s="154"/>
      <c r="BG214" s="154"/>
      <c r="BH214" s="154"/>
    </row>
    <row r="215" spans="1:60" outlineLevel="1" x14ac:dyDescent="0.2">
      <c r="A215" s="155"/>
      <c r="B215" s="161"/>
      <c r="C215" s="197" t="s">
        <v>383</v>
      </c>
      <c r="D215" s="166"/>
      <c r="E215" s="171">
        <v>76.319999999999993</v>
      </c>
      <c r="F215" s="174"/>
      <c r="G215" s="174"/>
      <c r="H215" s="174"/>
      <c r="I215" s="174"/>
      <c r="J215" s="174"/>
      <c r="K215" s="174"/>
      <c r="L215" s="174"/>
      <c r="M215" s="174"/>
      <c r="N215" s="164"/>
      <c r="O215" s="164"/>
      <c r="P215" s="164"/>
      <c r="Q215" s="164"/>
      <c r="R215" s="164"/>
      <c r="S215" s="164"/>
      <c r="T215" s="165"/>
      <c r="U215" s="164"/>
      <c r="V215" s="154"/>
      <c r="W215" s="154"/>
      <c r="X215" s="154"/>
      <c r="Y215" s="154"/>
      <c r="Z215" s="154"/>
      <c r="AA215" s="154"/>
      <c r="AB215" s="154"/>
      <c r="AC215" s="154"/>
      <c r="AD215" s="154"/>
      <c r="AE215" s="154" t="s">
        <v>156</v>
      </c>
      <c r="AF215" s="154">
        <v>0</v>
      </c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  <c r="AW215" s="154"/>
      <c r="AX215" s="154"/>
      <c r="AY215" s="154"/>
      <c r="AZ215" s="154"/>
      <c r="BA215" s="154"/>
      <c r="BB215" s="154"/>
      <c r="BC215" s="154"/>
      <c r="BD215" s="154"/>
      <c r="BE215" s="154"/>
      <c r="BF215" s="154"/>
      <c r="BG215" s="154"/>
      <c r="BH215" s="154"/>
    </row>
    <row r="216" spans="1:60" outlineLevel="1" x14ac:dyDescent="0.2">
      <c r="A216" s="155"/>
      <c r="B216" s="161"/>
      <c r="C216" s="197" t="s">
        <v>384</v>
      </c>
      <c r="D216" s="166"/>
      <c r="E216" s="171">
        <v>96.048000000000002</v>
      </c>
      <c r="F216" s="174"/>
      <c r="G216" s="174"/>
      <c r="H216" s="174"/>
      <c r="I216" s="174"/>
      <c r="J216" s="174"/>
      <c r="K216" s="174"/>
      <c r="L216" s="174"/>
      <c r="M216" s="174"/>
      <c r="N216" s="164"/>
      <c r="O216" s="164"/>
      <c r="P216" s="164"/>
      <c r="Q216" s="164"/>
      <c r="R216" s="164"/>
      <c r="S216" s="164"/>
      <c r="T216" s="165"/>
      <c r="U216" s="164"/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 t="s">
        <v>156</v>
      </c>
      <c r="AF216" s="154">
        <v>0</v>
      </c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</row>
    <row r="217" spans="1:60" outlineLevel="1" x14ac:dyDescent="0.2">
      <c r="A217" s="155"/>
      <c r="B217" s="161"/>
      <c r="C217" s="197" t="s">
        <v>385</v>
      </c>
      <c r="D217" s="166"/>
      <c r="E217" s="171">
        <v>70.707999999999998</v>
      </c>
      <c r="F217" s="174"/>
      <c r="G217" s="174"/>
      <c r="H217" s="174"/>
      <c r="I217" s="174"/>
      <c r="J217" s="174"/>
      <c r="K217" s="174"/>
      <c r="L217" s="174"/>
      <c r="M217" s="174"/>
      <c r="N217" s="164"/>
      <c r="O217" s="164"/>
      <c r="P217" s="164"/>
      <c r="Q217" s="164"/>
      <c r="R217" s="164"/>
      <c r="S217" s="164"/>
      <c r="T217" s="165"/>
      <c r="U217" s="164"/>
      <c r="V217" s="154"/>
      <c r="W217" s="154"/>
      <c r="X217" s="154"/>
      <c r="Y217" s="154"/>
      <c r="Z217" s="154"/>
      <c r="AA217" s="154"/>
      <c r="AB217" s="154"/>
      <c r="AC217" s="154"/>
      <c r="AD217" s="154"/>
      <c r="AE217" s="154" t="s">
        <v>156</v>
      </c>
      <c r="AF217" s="154">
        <v>0</v>
      </c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  <c r="AW217" s="154"/>
      <c r="AX217" s="154"/>
      <c r="AY217" s="154"/>
      <c r="AZ217" s="154"/>
      <c r="BA217" s="154"/>
      <c r="BB217" s="154"/>
      <c r="BC217" s="154"/>
      <c r="BD217" s="154"/>
      <c r="BE217" s="154"/>
      <c r="BF217" s="154"/>
      <c r="BG217" s="154"/>
      <c r="BH217" s="154"/>
    </row>
    <row r="218" spans="1:60" outlineLevel="1" x14ac:dyDescent="0.2">
      <c r="A218" s="155"/>
      <c r="B218" s="161"/>
      <c r="C218" s="197" t="s">
        <v>386</v>
      </c>
      <c r="D218" s="166"/>
      <c r="E218" s="171">
        <v>306</v>
      </c>
      <c r="F218" s="174"/>
      <c r="G218" s="174"/>
      <c r="H218" s="174"/>
      <c r="I218" s="174"/>
      <c r="J218" s="174"/>
      <c r="K218" s="174"/>
      <c r="L218" s="174"/>
      <c r="M218" s="174"/>
      <c r="N218" s="164"/>
      <c r="O218" s="164"/>
      <c r="P218" s="164"/>
      <c r="Q218" s="164"/>
      <c r="R218" s="164"/>
      <c r="S218" s="164"/>
      <c r="T218" s="165"/>
      <c r="U218" s="164"/>
      <c r="V218" s="154"/>
      <c r="W218" s="154"/>
      <c r="X218" s="154"/>
      <c r="Y218" s="154"/>
      <c r="Z218" s="154"/>
      <c r="AA218" s="154"/>
      <c r="AB218" s="154"/>
      <c r="AC218" s="154"/>
      <c r="AD218" s="154"/>
      <c r="AE218" s="154" t="s">
        <v>156</v>
      </c>
      <c r="AF218" s="154">
        <v>0</v>
      </c>
      <c r="AG218" s="154"/>
      <c r="AH218" s="154"/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  <c r="AW218" s="154"/>
      <c r="AX218" s="154"/>
      <c r="AY218" s="154"/>
      <c r="AZ218" s="154"/>
      <c r="BA218" s="154"/>
      <c r="BB218" s="154"/>
      <c r="BC218" s="154"/>
      <c r="BD218" s="154"/>
      <c r="BE218" s="154"/>
      <c r="BF218" s="154"/>
      <c r="BG218" s="154"/>
      <c r="BH218" s="154"/>
    </row>
    <row r="219" spans="1:60" outlineLevel="1" x14ac:dyDescent="0.2">
      <c r="A219" s="155"/>
      <c r="B219" s="161"/>
      <c r="C219" s="197" t="s">
        <v>387</v>
      </c>
      <c r="D219" s="166"/>
      <c r="E219" s="171">
        <v>112.3</v>
      </c>
      <c r="F219" s="174"/>
      <c r="G219" s="174"/>
      <c r="H219" s="174"/>
      <c r="I219" s="174"/>
      <c r="J219" s="174"/>
      <c r="K219" s="174"/>
      <c r="L219" s="174"/>
      <c r="M219" s="174"/>
      <c r="N219" s="164"/>
      <c r="O219" s="164"/>
      <c r="P219" s="164"/>
      <c r="Q219" s="164"/>
      <c r="R219" s="164"/>
      <c r="S219" s="164"/>
      <c r="T219" s="165"/>
      <c r="U219" s="164"/>
      <c r="V219" s="154"/>
      <c r="W219" s="154"/>
      <c r="X219" s="154"/>
      <c r="Y219" s="154"/>
      <c r="Z219" s="154"/>
      <c r="AA219" s="154"/>
      <c r="AB219" s="154"/>
      <c r="AC219" s="154"/>
      <c r="AD219" s="154"/>
      <c r="AE219" s="154" t="s">
        <v>156</v>
      </c>
      <c r="AF219" s="154">
        <v>0</v>
      </c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</row>
    <row r="220" spans="1:60" outlineLevel="1" x14ac:dyDescent="0.2">
      <c r="A220" s="155"/>
      <c r="B220" s="161"/>
      <c r="C220" s="197" t="s">
        <v>388</v>
      </c>
      <c r="D220" s="166"/>
      <c r="E220" s="171">
        <v>678.54</v>
      </c>
      <c r="F220" s="174"/>
      <c r="G220" s="174"/>
      <c r="H220" s="174"/>
      <c r="I220" s="174"/>
      <c r="J220" s="174"/>
      <c r="K220" s="174"/>
      <c r="L220" s="174"/>
      <c r="M220" s="174"/>
      <c r="N220" s="164"/>
      <c r="O220" s="164"/>
      <c r="P220" s="164"/>
      <c r="Q220" s="164"/>
      <c r="R220" s="164"/>
      <c r="S220" s="164"/>
      <c r="T220" s="165"/>
      <c r="U220" s="16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 t="s">
        <v>156</v>
      </c>
      <c r="AF220" s="154">
        <v>0</v>
      </c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</row>
    <row r="221" spans="1:60" outlineLevel="1" x14ac:dyDescent="0.2">
      <c r="A221" s="155"/>
      <c r="B221" s="161"/>
      <c r="C221" s="197" t="s">
        <v>389</v>
      </c>
      <c r="D221" s="166"/>
      <c r="E221" s="171">
        <v>18.709599999999998</v>
      </c>
      <c r="F221" s="174"/>
      <c r="G221" s="174"/>
      <c r="H221" s="174"/>
      <c r="I221" s="174"/>
      <c r="J221" s="174"/>
      <c r="K221" s="174"/>
      <c r="L221" s="174"/>
      <c r="M221" s="174"/>
      <c r="N221" s="164"/>
      <c r="O221" s="164"/>
      <c r="P221" s="164"/>
      <c r="Q221" s="164"/>
      <c r="R221" s="164"/>
      <c r="S221" s="164"/>
      <c r="T221" s="165"/>
      <c r="U221" s="164"/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 t="s">
        <v>156</v>
      </c>
      <c r="AF221" s="154">
        <v>0</v>
      </c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</row>
    <row r="222" spans="1:60" outlineLevel="1" x14ac:dyDescent="0.2">
      <c r="A222" s="155">
        <v>68</v>
      </c>
      <c r="B222" s="161" t="s">
        <v>390</v>
      </c>
      <c r="C222" s="196" t="s">
        <v>391</v>
      </c>
      <c r="D222" s="163" t="s">
        <v>150</v>
      </c>
      <c r="E222" s="170">
        <v>450.6078</v>
      </c>
      <c r="F222" s="173"/>
      <c r="G222" s="174">
        <f>ROUND(E222*F222,2)</f>
        <v>0</v>
      </c>
      <c r="H222" s="173"/>
      <c r="I222" s="174">
        <f>ROUND(E222*H222,2)</f>
        <v>0</v>
      </c>
      <c r="J222" s="173"/>
      <c r="K222" s="174">
        <f>ROUND(E222*J222,2)</f>
        <v>0</v>
      </c>
      <c r="L222" s="174">
        <v>21</v>
      </c>
      <c r="M222" s="174">
        <f>G222*(1+L222/100)</f>
        <v>0</v>
      </c>
      <c r="N222" s="164">
        <v>0</v>
      </c>
      <c r="O222" s="164">
        <f>ROUND(E222*N222,5)</f>
        <v>0</v>
      </c>
      <c r="P222" s="164">
        <v>7.3200000000000001E-3</v>
      </c>
      <c r="Q222" s="164">
        <f>ROUND(E222*P222,5)</f>
        <v>3.2984499999999999</v>
      </c>
      <c r="R222" s="164"/>
      <c r="S222" s="164"/>
      <c r="T222" s="165">
        <v>0.08</v>
      </c>
      <c r="U222" s="164">
        <f>ROUND(E222*T222,2)</f>
        <v>36.049999999999997</v>
      </c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 t="s">
        <v>151</v>
      </c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</row>
    <row r="223" spans="1:60" outlineLevel="1" x14ac:dyDescent="0.2">
      <c r="A223" s="155"/>
      <c r="B223" s="161"/>
      <c r="C223" s="197" t="s">
        <v>392</v>
      </c>
      <c r="D223" s="166"/>
      <c r="E223" s="171">
        <v>401.34375</v>
      </c>
      <c r="F223" s="174"/>
      <c r="G223" s="174"/>
      <c r="H223" s="174"/>
      <c r="I223" s="174"/>
      <c r="J223" s="174"/>
      <c r="K223" s="174"/>
      <c r="L223" s="174"/>
      <c r="M223" s="174"/>
      <c r="N223" s="164"/>
      <c r="O223" s="164"/>
      <c r="P223" s="164"/>
      <c r="Q223" s="164"/>
      <c r="R223" s="164"/>
      <c r="S223" s="164"/>
      <c r="T223" s="165"/>
      <c r="U223" s="16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 t="s">
        <v>156</v>
      </c>
      <c r="AF223" s="154">
        <v>0</v>
      </c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</row>
    <row r="224" spans="1:60" outlineLevel="1" x14ac:dyDescent="0.2">
      <c r="A224" s="155"/>
      <c r="B224" s="161"/>
      <c r="C224" s="197" t="s">
        <v>393</v>
      </c>
      <c r="D224" s="166"/>
      <c r="E224" s="171">
        <v>49.264049999999997</v>
      </c>
      <c r="F224" s="174"/>
      <c r="G224" s="174"/>
      <c r="H224" s="174"/>
      <c r="I224" s="174"/>
      <c r="J224" s="174"/>
      <c r="K224" s="174"/>
      <c r="L224" s="174"/>
      <c r="M224" s="174"/>
      <c r="N224" s="164"/>
      <c r="O224" s="164"/>
      <c r="P224" s="164"/>
      <c r="Q224" s="164"/>
      <c r="R224" s="164"/>
      <c r="S224" s="164"/>
      <c r="T224" s="165"/>
      <c r="U224" s="16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 t="s">
        <v>156</v>
      </c>
      <c r="AF224" s="154">
        <v>0</v>
      </c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</row>
    <row r="225" spans="1:60" outlineLevel="1" x14ac:dyDescent="0.2">
      <c r="A225" s="155">
        <v>69</v>
      </c>
      <c r="B225" s="161" t="s">
        <v>394</v>
      </c>
      <c r="C225" s="196" t="s">
        <v>395</v>
      </c>
      <c r="D225" s="163" t="s">
        <v>150</v>
      </c>
      <c r="E225" s="170">
        <v>813.66</v>
      </c>
      <c r="F225" s="173"/>
      <c r="G225" s="174">
        <f>ROUND(E225*F225,2)</f>
        <v>0</v>
      </c>
      <c r="H225" s="173"/>
      <c r="I225" s="174">
        <f>ROUND(E225*H225,2)</f>
        <v>0</v>
      </c>
      <c r="J225" s="173"/>
      <c r="K225" s="174">
        <f>ROUND(E225*J225,2)</f>
        <v>0</v>
      </c>
      <c r="L225" s="174">
        <v>21</v>
      </c>
      <c r="M225" s="174">
        <f>G225*(1+L225/100)</f>
        <v>0</v>
      </c>
      <c r="N225" s="164">
        <v>0</v>
      </c>
      <c r="O225" s="164">
        <f>ROUND(E225*N225,5)</f>
        <v>0</v>
      </c>
      <c r="P225" s="164">
        <v>6.0000000000000001E-3</v>
      </c>
      <c r="Q225" s="164">
        <f>ROUND(E225*P225,5)</f>
        <v>4.8819600000000003</v>
      </c>
      <c r="R225" s="164"/>
      <c r="S225" s="164"/>
      <c r="T225" s="165">
        <v>0.05</v>
      </c>
      <c r="U225" s="164">
        <f>ROUND(E225*T225,2)</f>
        <v>40.68</v>
      </c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 t="s">
        <v>151</v>
      </c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</row>
    <row r="226" spans="1:60" outlineLevel="1" x14ac:dyDescent="0.2">
      <c r="A226" s="155"/>
      <c r="B226" s="161"/>
      <c r="C226" s="197" t="s">
        <v>396</v>
      </c>
      <c r="D226" s="166"/>
      <c r="E226" s="171">
        <v>813.66</v>
      </c>
      <c r="F226" s="174"/>
      <c r="G226" s="174"/>
      <c r="H226" s="174"/>
      <c r="I226" s="174"/>
      <c r="J226" s="174"/>
      <c r="K226" s="174"/>
      <c r="L226" s="174"/>
      <c r="M226" s="174"/>
      <c r="N226" s="164"/>
      <c r="O226" s="164"/>
      <c r="P226" s="164"/>
      <c r="Q226" s="164"/>
      <c r="R226" s="164"/>
      <c r="S226" s="164"/>
      <c r="T226" s="165"/>
      <c r="U226" s="16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 t="s">
        <v>156</v>
      </c>
      <c r="AF226" s="154">
        <v>0</v>
      </c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</row>
    <row r="227" spans="1:60" outlineLevel="1" x14ac:dyDescent="0.2">
      <c r="A227" s="155">
        <v>70</v>
      </c>
      <c r="B227" s="161" t="s">
        <v>1470</v>
      </c>
      <c r="C227" s="196" t="s">
        <v>397</v>
      </c>
      <c r="D227" s="163" t="s">
        <v>173</v>
      </c>
      <c r="E227" s="170">
        <v>1</v>
      </c>
      <c r="F227" s="173"/>
      <c r="G227" s="174">
        <f>ROUND(E227*F227,2)</f>
        <v>0</v>
      </c>
      <c r="H227" s="173"/>
      <c r="I227" s="174">
        <f>ROUND(E227*H227,2)</f>
        <v>0</v>
      </c>
      <c r="J227" s="173"/>
      <c r="K227" s="174">
        <f>ROUND(E227*J227,2)</f>
        <v>0</v>
      </c>
      <c r="L227" s="174">
        <v>21</v>
      </c>
      <c r="M227" s="174">
        <f>G227*(1+L227/100)</f>
        <v>0</v>
      </c>
      <c r="N227" s="164">
        <v>0</v>
      </c>
      <c r="O227" s="164">
        <f>ROUND(E227*N227,5)</f>
        <v>0</v>
      </c>
      <c r="P227" s="164">
        <v>0</v>
      </c>
      <c r="Q227" s="164">
        <f>ROUND(E227*P227,5)</f>
        <v>0</v>
      </c>
      <c r="R227" s="164"/>
      <c r="S227" s="164"/>
      <c r="T227" s="165">
        <v>0</v>
      </c>
      <c r="U227" s="164">
        <f>ROUND(E227*T227,2)</f>
        <v>0</v>
      </c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 t="s">
        <v>151</v>
      </c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</row>
    <row r="228" spans="1:60" x14ac:dyDescent="0.2">
      <c r="A228" s="156" t="s">
        <v>146</v>
      </c>
      <c r="B228" s="162" t="s">
        <v>79</v>
      </c>
      <c r="C228" s="198" t="s">
        <v>80</v>
      </c>
      <c r="D228" s="167"/>
      <c r="E228" s="172"/>
      <c r="F228" s="175"/>
      <c r="G228" s="175">
        <f>SUMIF(AE229:AE232,"&lt;&gt;NOR",G229:G232)</f>
        <v>0</v>
      </c>
      <c r="H228" s="175"/>
      <c r="I228" s="175">
        <f>SUM(I229:I232)</f>
        <v>0</v>
      </c>
      <c r="J228" s="175"/>
      <c r="K228" s="175">
        <f>SUM(K229:K232)</f>
        <v>0</v>
      </c>
      <c r="L228" s="175"/>
      <c r="M228" s="175">
        <f>SUM(M229:M232)</f>
        <v>0</v>
      </c>
      <c r="N228" s="168"/>
      <c r="O228" s="168">
        <f>SUM(O229:O232)</f>
        <v>0</v>
      </c>
      <c r="P228" s="168"/>
      <c r="Q228" s="168">
        <f>SUM(Q229:Q232)</f>
        <v>0</v>
      </c>
      <c r="R228" s="168"/>
      <c r="S228" s="168"/>
      <c r="T228" s="169"/>
      <c r="U228" s="168">
        <f>SUM(U229:U232)</f>
        <v>193.58</v>
      </c>
      <c r="AE228" t="s">
        <v>147</v>
      </c>
    </row>
    <row r="229" spans="1:60" outlineLevel="1" x14ac:dyDescent="0.2">
      <c r="A229" s="155">
        <v>71</v>
      </c>
      <c r="B229" s="161" t="s">
        <v>398</v>
      </c>
      <c r="C229" s="196" t="s">
        <v>399</v>
      </c>
      <c r="D229" s="163" t="s">
        <v>203</v>
      </c>
      <c r="E229" s="170">
        <v>630.55246</v>
      </c>
      <c r="F229" s="173"/>
      <c r="G229" s="174">
        <f>ROUND(E229*F229,2)</f>
        <v>0</v>
      </c>
      <c r="H229" s="173"/>
      <c r="I229" s="174">
        <f>ROUND(E229*H229,2)</f>
        <v>0</v>
      </c>
      <c r="J229" s="173"/>
      <c r="K229" s="174">
        <f>ROUND(E229*J229,2)</f>
        <v>0</v>
      </c>
      <c r="L229" s="174">
        <v>21</v>
      </c>
      <c r="M229" s="174">
        <f>G229*(1+L229/100)</f>
        <v>0</v>
      </c>
      <c r="N229" s="164">
        <v>0</v>
      </c>
      <c r="O229" s="164">
        <f>ROUND(E229*N229,5)</f>
        <v>0</v>
      </c>
      <c r="P229" s="164">
        <v>0</v>
      </c>
      <c r="Q229" s="164">
        <f>ROUND(E229*P229,5)</f>
        <v>0</v>
      </c>
      <c r="R229" s="164"/>
      <c r="S229" s="164"/>
      <c r="T229" s="165">
        <v>0.307</v>
      </c>
      <c r="U229" s="164">
        <f>ROUND(E229*T229,2)</f>
        <v>193.58</v>
      </c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 t="s">
        <v>151</v>
      </c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</row>
    <row r="230" spans="1:60" outlineLevel="1" x14ac:dyDescent="0.2">
      <c r="A230" s="155"/>
      <c r="B230" s="161"/>
      <c r="C230" s="197" t="s">
        <v>400</v>
      </c>
      <c r="D230" s="166"/>
      <c r="E230" s="171">
        <v>329.90546000000001</v>
      </c>
      <c r="F230" s="174"/>
      <c r="G230" s="174"/>
      <c r="H230" s="174"/>
      <c r="I230" s="174"/>
      <c r="J230" s="174"/>
      <c r="K230" s="174"/>
      <c r="L230" s="174"/>
      <c r="M230" s="174"/>
      <c r="N230" s="164"/>
      <c r="O230" s="164"/>
      <c r="P230" s="164"/>
      <c r="Q230" s="164"/>
      <c r="R230" s="164"/>
      <c r="S230" s="164"/>
      <c r="T230" s="165"/>
      <c r="U230" s="164"/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 t="s">
        <v>156</v>
      </c>
      <c r="AF230" s="154">
        <v>0</v>
      </c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</row>
    <row r="231" spans="1:60" outlineLevel="1" x14ac:dyDescent="0.2">
      <c r="A231" s="155"/>
      <c r="B231" s="161"/>
      <c r="C231" s="197" t="s">
        <v>401</v>
      </c>
      <c r="D231" s="166"/>
      <c r="E231" s="171">
        <v>262.55700000000002</v>
      </c>
      <c r="F231" s="174"/>
      <c r="G231" s="174"/>
      <c r="H231" s="174"/>
      <c r="I231" s="174"/>
      <c r="J231" s="174"/>
      <c r="K231" s="174"/>
      <c r="L231" s="174"/>
      <c r="M231" s="174"/>
      <c r="N231" s="164"/>
      <c r="O231" s="164"/>
      <c r="P231" s="164"/>
      <c r="Q231" s="164"/>
      <c r="R231" s="164"/>
      <c r="S231" s="164"/>
      <c r="T231" s="165"/>
      <c r="U231" s="164"/>
      <c r="V231" s="154"/>
      <c r="W231" s="154"/>
      <c r="X231" s="154"/>
      <c r="Y231" s="154"/>
      <c r="Z231" s="154"/>
      <c r="AA231" s="154"/>
      <c r="AB231" s="154"/>
      <c r="AC231" s="154"/>
      <c r="AD231" s="154"/>
      <c r="AE231" s="154" t="s">
        <v>156</v>
      </c>
      <c r="AF231" s="154">
        <v>0</v>
      </c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4"/>
      <c r="AV231" s="154"/>
      <c r="AW231" s="154"/>
      <c r="AX231" s="154"/>
      <c r="AY231" s="154"/>
      <c r="AZ231" s="154"/>
      <c r="BA231" s="154"/>
      <c r="BB231" s="154"/>
      <c r="BC231" s="154"/>
      <c r="BD231" s="154"/>
      <c r="BE231" s="154"/>
      <c r="BF231" s="154"/>
      <c r="BG231" s="154"/>
      <c r="BH231" s="154"/>
    </row>
    <row r="232" spans="1:60" outlineLevel="1" x14ac:dyDescent="0.2">
      <c r="A232" s="155"/>
      <c r="B232" s="161"/>
      <c r="C232" s="197" t="s">
        <v>402</v>
      </c>
      <c r="D232" s="166"/>
      <c r="E232" s="171">
        <v>38.090000000000003</v>
      </c>
      <c r="F232" s="174"/>
      <c r="G232" s="174"/>
      <c r="H232" s="174"/>
      <c r="I232" s="174"/>
      <c r="J232" s="174"/>
      <c r="K232" s="174"/>
      <c r="L232" s="174"/>
      <c r="M232" s="174"/>
      <c r="N232" s="164"/>
      <c r="O232" s="164"/>
      <c r="P232" s="164"/>
      <c r="Q232" s="164"/>
      <c r="R232" s="164"/>
      <c r="S232" s="164"/>
      <c r="T232" s="165"/>
      <c r="U232" s="164"/>
      <c r="V232" s="154"/>
      <c r="W232" s="154"/>
      <c r="X232" s="154"/>
      <c r="Y232" s="154"/>
      <c r="Z232" s="154"/>
      <c r="AA232" s="154"/>
      <c r="AB232" s="154"/>
      <c r="AC232" s="154"/>
      <c r="AD232" s="154"/>
      <c r="AE232" s="154" t="s">
        <v>156</v>
      </c>
      <c r="AF232" s="154">
        <v>0</v>
      </c>
      <c r="AG232" s="154"/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</row>
    <row r="233" spans="1:60" x14ac:dyDescent="0.2">
      <c r="A233" s="156" t="s">
        <v>146</v>
      </c>
      <c r="B233" s="162" t="s">
        <v>81</v>
      </c>
      <c r="C233" s="198" t="s">
        <v>82</v>
      </c>
      <c r="D233" s="167"/>
      <c r="E233" s="172"/>
      <c r="F233" s="175"/>
      <c r="G233" s="175">
        <f>SUMIF(AE234:AE235,"&lt;&gt;NOR",G234:G235)</f>
        <v>0</v>
      </c>
      <c r="H233" s="175"/>
      <c r="I233" s="175">
        <f>SUM(I234:I235)</f>
        <v>0</v>
      </c>
      <c r="J233" s="175"/>
      <c r="K233" s="175">
        <f>SUM(K234:K235)</f>
        <v>0</v>
      </c>
      <c r="L233" s="175"/>
      <c r="M233" s="175">
        <f>SUM(M234:M235)</f>
        <v>0</v>
      </c>
      <c r="N233" s="168"/>
      <c r="O233" s="168">
        <f>SUM(O234:O235)</f>
        <v>1.736E-2</v>
      </c>
      <c r="P233" s="168"/>
      <c r="Q233" s="168">
        <f>SUM(Q234:Q235)</f>
        <v>0</v>
      </c>
      <c r="R233" s="168"/>
      <c r="S233" s="168"/>
      <c r="T233" s="169"/>
      <c r="U233" s="168">
        <f>SUM(U234:U235)</f>
        <v>0.51</v>
      </c>
      <c r="AE233" t="s">
        <v>147</v>
      </c>
    </row>
    <row r="234" spans="1:60" outlineLevel="1" x14ac:dyDescent="0.2">
      <c r="A234" s="155">
        <v>72</v>
      </c>
      <c r="B234" s="161" t="s">
        <v>1471</v>
      </c>
      <c r="C234" s="196" t="s">
        <v>403</v>
      </c>
      <c r="D234" s="163" t="s">
        <v>150</v>
      </c>
      <c r="E234" s="170">
        <v>8.19</v>
      </c>
      <c r="F234" s="173"/>
      <c r="G234" s="174">
        <f>ROUND(E234*F234,2)</f>
        <v>0</v>
      </c>
      <c r="H234" s="173"/>
      <c r="I234" s="174">
        <f>ROUND(E234*H234,2)</f>
        <v>0</v>
      </c>
      <c r="J234" s="173"/>
      <c r="K234" s="174">
        <f>ROUND(E234*J234,2)</f>
        <v>0</v>
      </c>
      <c r="L234" s="174">
        <v>21</v>
      </c>
      <c r="M234" s="174">
        <f>G234*(1+L234/100)</f>
        <v>0</v>
      </c>
      <c r="N234" s="164">
        <v>2.1199999999999999E-3</v>
      </c>
      <c r="O234" s="164">
        <f>ROUND(E234*N234,5)</f>
        <v>1.736E-2</v>
      </c>
      <c r="P234" s="164">
        <v>0</v>
      </c>
      <c r="Q234" s="164">
        <f>ROUND(E234*P234,5)</f>
        <v>0</v>
      </c>
      <c r="R234" s="164"/>
      <c r="S234" s="164"/>
      <c r="T234" s="165">
        <v>6.2E-2</v>
      </c>
      <c r="U234" s="164">
        <f>ROUND(E234*T234,2)</f>
        <v>0.51</v>
      </c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 t="s">
        <v>151</v>
      </c>
      <c r="AF234" s="154"/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</row>
    <row r="235" spans="1:60" outlineLevel="1" x14ac:dyDescent="0.2">
      <c r="A235" s="155"/>
      <c r="B235" s="161"/>
      <c r="C235" s="197" t="s">
        <v>404</v>
      </c>
      <c r="D235" s="166"/>
      <c r="E235" s="171">
        <v>8.19</v>
      </c>
      <c r="F235" s="174"/>
      <c r="G235" s="174"/>
      <c r="H235" s="174"/>
      <c r="I235" s="174"/>
      <c r="J235" s="174"/>
      <c r="K235" s="174"/>
      <c r="L235" s="174"/>
      <c r="M235" s="174"/>
      <c r="N235" s="164"/>
      <c r="O235" s="164"/>
      <c r="P235" s="164"/>
      <c r="Q235" s="164"/>
      <c r="R235" s="164"/>
      <c r="S235" s="164"/>
      <c r="T235" s="165"/>
      <c r="U235" s="164"/>
      <c r="V235" s="154"/>
      <c r="W235" s="154"/>
      <c r="X235" s="154"/>
      <c r="Y235" s="154"/>
      <c r="Z235" s="154"/>
      <c r="AA235" s="154"/>
      <c r="AB235" s="154"/>
      <c r="AC235" s="154"/>
      <c r="AD235" s="154"/>
      <c r="AE235" s="154" t="s">
        <v>156</v>
      </c>
      <c r="AF235" s="154">
        <v>0</v>
      </c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4"/>
      <c r="AV235" s="154"/>
      <c r="AW235" s="154"/>
      <c r="AX235" s="154"/>
      <c r="AY235" s="154"/>
      <c r="AZ235" s="154"/>
      <c r="BA235" s="154"/>
      <c r="BB235" s="154"/>
      <c r="BC235" s="154"/>
      <c r="BD235" s="154"/>
      <c r="BE235" s="154"/>
      <c r="BF235" s="154"/>
      <c r="BG235" s="154"/>
      <c r="BH235" s="154"/>
    </row>
    <row r="236" spans="1:60" x14ac:dyDescent="0.2">
      <c r="A236" s="156" t="s">
        <v>146</v>
      </c>
      <c r="B236" s="162" t="s">
        <v>83</v>
      </c>
      <c r="C236" s="198" t="s">
        <v>84</v>
      </c>
      <c r="D236" s="167"/>
      <c r="E236" s="172"/>
      <c r="F236" s="175"/>
      <c r="G236" s="175">
        <f>SUMIF(AE237:AE251,"&lt;&gt;NOR",G237:G251)</f>
        <v>0</v>
      </c>
      <c r="H236" s="175"/>
      <c r="I236" s="175">
        <f>SUM(I237:I251)</f>
        <v>0</v>
      </c>
      <c r="J236" s="175"/>
      <c r="K236" s="175">
        <f>SUM(K237:K251)</f>
        <v>0</v>
      </c>
      <c r="L236" s="175"/>
      <c r="M236" s="175">
        <f>SUM(M237:M251)</f>
        <v>0</v>
      </c>
      <c r="N236" s="168"/>
      <c r="O236" s="168">
        <f>SUM(O237:O251)</f>
        <v>31.609580000000001</v>
      </c>
      <c r="P236" s="168"/>
      <c r="Q236" s="168">
        <f>SUM(Q237:Q251)</f>
        <v>0</v>
      </c>
      <c r="R236" s="168"/>
      <c r="S236" s="168"/>
      <c r="T236" s="169"/>
      <c r="U236" s="168">
        <f>SUM(U237:U251)</f>
        <v>540.28</v>
      </c>
      <c r="AE236" t="s">
        <v>147</v>
      </c>
    </row>
    <row r="237" spans="1:60" ht="38.25" customHeight="1" outlineLevel="1" x14ac:dyDescent="0.2">
      <c r="A237" s="155">
        <v>73</v>
      </c>
      <c r="B237" s="161" t="s">
        <v>1472</v>
      </c>
      <c r="C237" s="196" t="s">
        <v>1450</v>
      </c>
      <c r="D237" s="163" t="s">
        <v>150</v>
      </c>
      <c r="E237" s="170">
        <v>516.03</v>
      </c>
      <c r="F237" s="173"/>
      <c r="G237" s="174">
        <f>ROUND(E237*F237,2)</f>
        <v>0</v>
      </c>
      <c r="H237" s="173"/>
      <c r="I237" s="174">
        <f>ROUND(E237*H237,2)</f>
        <v>0</v>
      </c>
      <c r="J237" s="173"/>
      <c r="K237" s="174">
        <f>ROUND(E237*J237,2)</f>
        <v>0</v>
      </c>
      <c r="L237" s="174">
        <v>21</v>
      </c>
      <c r="M237" s="174">
        <f>G237*(1+L237/100)</f>
        <v>0</v>
      </c>
      <c r="N237" s="164">
        <v>8.1600000000000006E-3</v>
      </c>
      <c r="O237" s="164">
        <f>ROUND(E237*N237,5)</f>
        <v>4.2107999999999999</v>
      </c>
      <c r="P237" s="164">
        <v>0</v>
      </c>
      <c r="Q237" s="164">
        <f>ROUND(E237*P237,5)</f>
        <v>0</v>
      </c>
      <c r="R237" s="164"/>
      <c r="S237" s="164"/>
      <c r="T237" s="165">
        <v>0.18</v>
      </c>
      <c r="U237" s="164">
        <f>ROUND(E237*T237,2)</f>
        <v>92.89</v>
      </c>
      <c r="V237" s="154"/>
      <c r="W237" s="154"/>
      <c r="X237" s="154"/>
      <c r="Y237" s="154"/>
      <c r="Z237" s="154"/>
      <c r="AA237" s="154"/>
      <c r="AB237" s="154"/>
      <c r="AC237" s="154"/>
      <c r="AD237" s="154"/>
      <c r="AE237" s="154" t="s">
        <v>151</v>
      </c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4"/>
      <c r="AV237" s="154"/>
      <c r="AW237" s="154"/>
      <c r="AX237" s="154"/>
      <c r="AY237" s="154"/>
      <c r="AZ237" s="154"/>
      <c r="BA237" s="154"/>
      <c r="BB237" s="154"/>
      <c r="BC237" s="154"/>
      <c r="BD237" s="154"/>
      <c r="BE237" s="154"/>
      <c r="BF237" s="154"/>
      <c r="BG237" s="154"/>
      <c r="BH237" s="154"/>
    </row>
    <row r="238" spans="1:60" outlineLevel="1" x14ac:dyDescent="0.2">
      <c r="A238" s="155"/>
      <c r="B238" s="161"/>
      <c r="C238" s="197" t="s">
        <v>405</v>
      </c>
      <c r="D238" s="166"/>
      <c r="E238" s="171">
        <v>360.91</v>
      </c>
      <c r="F238" s="174"/>
      <c r="G238" s="174"/>
      <c r="H238" s="174"/>
      <c r="I238" s="174"/>
      <c r="J238" s="174"/>
      <c r="K238" s="174"/>
      <c r="L238" s="174"/>
      <c r="M238" s="174"/>
      <c r="N238" s="164"/>
      <c r="O238" s="164"/>
      <c r="P238" s="164"/>
      <c r="Q238" s="164"/>
      <c r="R238" s="164"/>
      <c r="S238" s="164"/>
      <c r="T238" s="165"/>
      <c r="U238" s="16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 t="s">
        <v>156</v>
      </c>
      <c r="AF238" s="154">
        <v>0</v>
      </c>
      <c r="AG238" s="154"/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4"/>
      <c r="BH238" s="154"/>
    </row>
    <row r="239" spans="1:60" outlineLevel="1" x14ac:dyDescent="0.2">
      <c r="A239" s="155"/>
      <c r="B239" s="161"/>
      <c r="C239" s="197" t="s">
        <v>406</v>
      </c>
      <c r="D239" s="166"/>
      <c r="E239" s="171">
        <v>155.12</v>
      </c>
      <c r="F239" s="174"/>
      <c r="G239" s="174"/>
      <c r="H239" s="174"/>
      <c r="I239" s="174"/>
      <c r="J239" s="174"/>
      <c r="K239" s="174"/>
      <c r="L239" s="174"/>
      <c r="M239" s="174"/>
      <c r="N239" s="164"/>
      <c r="O239" s="164"/>
      <c r="P239" s="164"/>
      <c r="Q239" s="164"/>
      <c r="R239" s="164"/>
      <c r="S239" s="164"/>
      <c r="T239" s="165"/>
      <c r="U239" s="164"/>
      <c r="V239" s="154"/>
      <c r="W239" s="154"/>
      <c r="X239" s="154"/>
      <c r="Y239" s="154"/>
      <c r="Z239" s="154"/>
      <c r="AA239" s="154"/>
      <c r="AB239" s="154"/>
      <c r="AC239" s="154"/>
      <c r="AD239" s="154"/>
      <c r="AE239" s="154" t="s">
        <v>156</v>
      </c>
      <c r="AF239" s="154">
        <v>0</v>
      </c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4"/>
      <c r="AT239" s="154"/>
      <c r="AU239" s="154"/>
      <c r="AV239" s="154"/>
      <c r="AW239" s="154"/>
      <c r="AX239" s="154"/>
      <c r="AY239" s="154"/>
      <c r="AZ239" s="154"/>
      <c r="BA239" s="154"/>
      <c r="BB239" s="154"/>
      <c r="BC239" s="154"/>
      <c r="BD239" s="154"/>
      <c r="BE239" s="154"/>
      <c r="BF239" s="154"/>
      <c r="BG239" s="154"/>
      <c r="BH239" s="154"/>
    </row>
    <row r="240" spans="1:60" ht="67.900000000000006" customHeight="1" outlineLevel="1" x14ac:dyDescent="0.2">
      <c r="A240" s="155">
        <v>74</v>
      </c>
      <c r="B240" s="161" t="s">
        <v>407</v>
      </c>
      <c r="C240" s="196" t="s">
        <v>1451</v>
      </c>
      <c r="D240" s="163" t="s">
        <v>150</v>
      </c>
      <c r="E240" s="170">
        <v>598</v>
      </c>
      <c r="F240" s="173"/>
      <c r="G240" s="174">
        <f>ROUND(E240*F240,2)</f>
        <v>0</v>
      </c>
      <c r="H240" s="173"/>
      <c r="I240" s="174">
        <f>ROUND(E240*H240,2)</f>
        <v>0</v>
      </c>
      <c r="J240" s="173"/>
      <c r="K240" s="174">
        <f>ROUND(E240*J240,2)</f>
        <v>0</v>
      </c>
      <c r="L240" s="174">
        <v>21</v>
      </c>
      <c r="M240" s="174">
        <f>G240*(1+L240/100)</f>
        <v>0</v>
      </c>
      <c r="N240" s="164">
        <v>1.99E-3</v>
      </c>
      <c r="O240" s="164">
        <f>ROUND(E240*N240,5)</f>
        <v>1.1900200000000001</v>
      </c>
      <c r="P240" s="164">
        <v>0</v>
      </c>
      <c r="Q240" s="164">
        <f>ROUND(E240*P240,5)</f>
        <v>0</v>
      </c>
      <c r="R240" s="164"/>
      <c r="S240" s="164"/>
      <c r="T240" s="165">
        <v>8.3650000000000002E-2</v>
      </c>
      <c r="U240" s="164">
        <f>ROUND(E240*T240,2)</f>
        <v>50.02</v>
      </c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 t="s">
        <v>167</v>
      </c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</row>
    <row r="241" spans="1:60" ht="66" customHeight="1" outlineLevel="1" x14ac:dyDescent="0.2">
      <c r="A241" s="155">
        <v>75</v>
      </c>
      <c r="B241" s="161" t="s">
        <v>1473</v>
      </c>
      <c r="C241" s="196" t="s">
        <v>1462</v>
      </c>
      <c r="D241" s="163" t="s">
        <v>150</v>
      </c>
      <c r="E241" s="170">
        <v>475.68</v>
      </c>
      <c r="F241" s="173"/>
      <c r="G241" s="174">
        <f>ROUND(E241*F241,2)</f>
        <v>0</v>
      </c>
      <c r="H241" s="173"/>
      <c r="I241" s="174">
        <f>ROUND(E241*H241,2)</f>
        <v>0</v>
      </c>
      <c r="J241" s="173"/>
      <c r="K241" s="174">
        <f>ROUND(E241*J241,2)</f>
        <v>0</v>
      </c>
      <c r="L241" s="174">
        <v>21</v>
      </c>
      <c r="M241" s="174">
        <f>G241*(1+L241/100)</f>
        <v>0</v>
      </c>
      <c r="N241" s="164">
        <v>4.87E-2</v>
      </c>
      <c r="O241" s="164">
        <f>ROUND(E241*N241,5)</f>
        <v>23.165620000000001</v>
      </c>
      <c r="P241" s="164">
        <v>0</v>
      </c>
      <c r="Q241" s="164">
        <f>ROUND(E241*P241,5)</f>
        <v>0</v>
      </c>
      <c r="R241" s="164"/>
      <c r="S241" s="164"/>
      <c r="T241" s="165">
        <v>0.13519999999999999</v>
      </c>
      <c r="U241" s="164">
        <f>ROUND(E241*T241,2)</f>
        <v>64.31</v>
      </c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 t="s">
        <v>151</v>
      </c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</row>
    <row r="242" spans="1:60" outlineLevel="1" x14ac:dyDescent="0.2">
      <c r="A242" s="155"/>
      <c r="B242" s="161"/>
      <c r="C242" s="197" t="s">
        <v>335</v>
      </c>
      <c r="D242" s="166"/>
      <c r="E242" s="171">
        <v>452.75</v>
      </c>
      <c r="F242" s="174"/>
      <c r="G242" s="174"/>
      <c r="H242" s="174"/>
      <c r="I242" s="174"/>
      <c r="J242" s="174"/>
      <c r="K242" s="174"/>
      <c r="L242" s="174"/>
      <c r="M242" s="174"/>
      <c r="N242" s="164"/>
      <c r="O242" s="164"/>
      <c r="P242" s="164"/>
      <c r="Q242" s="164"/>
      <c r="R242" s="164"/>
      <c r="S242" s="164"/>
      <c r="T242" s="165"/>
      <c r="U242" s="16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 t="s">
        <v>156</v>
      </c>
      <c r="AF242" s="154">
        <v>0</v>
      </c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</row>
    <row r="243" spans="1:60" outlineLevel="1" x14ac:dyDescent="0.2">
      <c r="A243" s="155"/>
      <c r="B243" s="161"/>
      <c r="C243" s="197" t="s">
        <v>408</v>
      </c>
      <c r="D243" s="166"/>
      <c r="E243" s="171">
        <v>22.93</v>
      </c>
      <c r="F243" s="174"/>
      <c r="G243" s="174"/>
      <c r="H243" s="174"/>
      <c r="I243" s="174"/>
      <c r="J243" s="174"/>
      <c r="K243" s="174"/>
      <c r="L243" s="174"/>
      <c r="M243" s="174"/>
      <c r="N243" s="164"/>
      <c r="O243" s="164"/>
      <c r="P243" s="164"/>
      <c r="Q243" s="164"/>
      <c r="R243" s="164"/>
      <c r="S243" s="164"/>
      <c r="T243" s="165"/>
      <c r="U243" s="16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 t="s">
        <v>156</v>
      </c>
      <c r="AF243" s="154">
        <v>0</v>
      </c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</row>
    <row r="244" spans="1:60" outlineLevel="1" x14ac:dyDescent="0.2">
      <c r="A244" s="155">
        <v>76</v>
      </c>
      <c r="B244" s="161" t="s">
        <v>409</v>
      </c>
      <c r="C244" s="196" t="s">
        <v>410</v>
      </c>
      <c r="D244" s="163" t="s">
        <v>150</v>
      </c>
      <c r="E244" s="170">
        <v>3.3064200000000001</v>
      </c>
      <c r="F244" s="173"/>
      <c r="G244" s="174">
        <f>ROUND(E244*F244,2)</f>
        <v>0</v>
      </c>
      <c r="H244" s="173"/>
      <c r="I244" s="174">
        <f>ROUND(E244*H244,2)</f>
        <v>0</v>
      </c>
      <c r="J244" s="173"/>
      <c r="K244" s="174">
        <f>ROUND(E244*J244,2)</f>
        <v>0</v>
      </c>
      <c r="L244" s="174">
        <v>21</v>
      </c>
      <c r="M244" s="174">
        <f>G244*(1+L244/100)</f>
        <v>0</v>
      </c>
      <c r="N244" s="164">
        <v>1.14E-3</v>
      </c>
      <c r="O244" s="164">
        <f>ROUND(E244*N244,5)</f>
        <v>3.7699999999999999E-3</v>
      </c>
      <c r="P244" s="164">
        <v>0</v>
      </c>
      <c r="Q244" s="164">
        <f>ROUND(E244*P244,5)</f>
        <v>0</v>
      </c>
      <c r="R244" s="164"/>
      <c r="S244" s="164"/>
      <c r="T244" s="165">
        <v>0.68400000000000005</v>
      </c>
      <c r="U244" s="164">
        <f>ROUND(E244*T244,2)</f>
        <v>2.2599999999999998</v>
      </c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 t="s">
        <v>151</v>
      </c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</row>
    <row r="245" spans="1:60" outlineLevel="1" x14ac:dyDescent="0.2">
      <c r="A245" s="155"/>
      <c r="B245" s="161"/>
      <c r="C245" s="197" t="s">
        <v>411</v>
      </c>
      <c r="D245" s="166"/>
      <c r="E245" s="171">
        <v>3.3064200000000001</v>
      </c>
      <c r="F245" s="174"/>
      <c r="G245" s="174"/>
      <c r="H245" s="174"/>
      <c r="I245" s="174"/>
      <c r="J245" s="174"/>
      <c r="K245" s="174"/>
      <c r="L245" s="174"/>
      <c r="M245" s="174"/>
      <c r="N245" s="164"/>
      <c r="O245" s="164"/>
      <c r="P245" s="164"/>
      <c r="Q245" s="164"/>
      <c r="R245" s="164"/>
      <c r="S245" s="164"/>
      <c r="T245" s="165"/>
      <c r="U245" s="16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 t="s">
        <v>156</v>
      </c>
      <c r="AF245" s="154">
        <v>0</v>
      </c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</row>
    <row r="246" spans="1:60" outlineLevel="1" x14ac:dyDescent="0.2">
      <c r="A246" s="155">
        <v>77</v>
      </c>
      <c r="B246" s="161" t="s">
        <v>412</v>
      </c>
      <c r="C246" s="196" t="s">
        <v>413</v>
      </c>
      <c r="D246" s="163" t="s">
        <v>173</v>
      </c>
      <c r="E246" s="170">
        <v>48</v>
      </c>
      <c r="F246" s="173"/>
      <c r="G246" s="174">
        <f>ROUND(E246*F246,2)</f>
        <v>0</v>
      </c>
      <c r="H246" s="173"/>
      <c r="I246" s="174">
        <f>ROUND(E246*H246,2)</f>
        <v>0</v>
      </c>
      <c r="J246" s="173"/>
      <c r="K246" s="174">
        <f>ROUND(E246*J246,2)</f>
        <v>0</v>
      </c>
      <c r="L246" s="174">
        <v>21</v>
      </c>
      <c r="M246" s="174">
        <f>G246*(1+L246/100)</f>
        <v>0</v>
      </c>
      <c r="N246" s="164">
        <v>2.9399999999999999E-3</v>
      </c>
      <c r="O246" s="164">
        <f>ROUND(E246*N246,5)</f>
        <v>0.14112</v>
      </c>
      <c r="P246" s="164">
        <v>0</v>
      </c>
      <c r="Q246" s="164">
        <f>ROUND(E246*P246,5)</f>
        <v>0</v>
      </c>
      <c r="R246" s="164"/>
      <c r="S246" s="164"/>
      <c r="T246" s="165">
        <v>1.6950000000000001</v>
      </c>
      <c r="U246" s="164">
        <f>ROUND(E246*T246,2)</f>
        <v>81.36</v>
      </c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 t="s">
        <v>151</v>
      </c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</row>
    <row r="247" spans="1:60" outlineLevel="1" x14ac:dyDescent="0.2">
      <c r="A247" s="155"/>
      <c r="B247" s="161"/>
      <c r="C247" s="197" t="s">
        <v>414</v>
      </c>
      <c r="D247" s="166"/>
      <c r="E247" s="171">
        <v>48</v>
      </c>
      <c r="F247" s="174"/>
      <c r="G247" s="174"/>
      <c r="H247" s="174"/>
      <c r="I247" s="174"/>
      <c r="J247" s="174"/>
      <c r="K247" s="174"/>
      <c r="L247" s="174"/>
      <c r="M247" s="174"/>
      <c r="N247" s="164"/>
      <c r="O247" s="164"/>
      <c r="P247" s="164"/>
      <c r="Q247" s="164"/>
      <c r="R247" s="164"/>
      <c r="S247" s="164"/>
      <c r="T247" s="165"/>
      <c r="U247" s="16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 t="s">
        <v>156</v>
      </c>
      <c r="AF247" s="154">
        <v>0</v>
      </c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</row>
    <row r="248" spans="1:60" outlineLevel="1" x14ac:dyDescent="0.2">
      <c r="A248" s="155">
        <v>78</v>
      </c>
      <c r="B248" s="161" t="s">
        <v>415</v>
      </c>
      <c r="C248" s="196" t="s">
        <v>416</v>
      </c>
      <c r="D248" s="163" t="s">
        <v>154</v>
      </c>
      <c r="E248" s="170">
        <v>311.64</v>
      </c>
      <c r="F248" s="173"/>
      <c r="G248" s="174">
        <f>ROUND(E248*F248,2)</f>
        <v>0</v>
      </c>
      <c r="H248" s="173"/>
      <c r="I248" s="174">
        <f>ROUND(E248*H248,2)</f>
        <v>0</v>
      </c>
      <c r="J248" s="173"/>
      <c r="K248" s="174">
        <f>ROUND(E248*J248,2)</f>
        <v>0</v>
      </c>
      <c r="L248" s="174">
        <v>21</v>
      </c>
      <c r="M248" s="174">
        <f>G248*(1+L248/100)</f>
        <v>0</v>
      </c>
      <c r="N248" s="164">
        <v>9.2999999999999992E-3</v>
      </c>
      <c r="O248" s="164">
        <f>ROUND(E248*N248,5)</f>
        <v>2.89825</v>
      </c>
      <c r="P248" s="164">
        <v>0</v>
      </c>
      <c r="Q248" s="164">
        <f>ROUND(E248*P248,5)</f>
        <v>0</v>
      </c>
      <c r="R248" s="164"/>
      <c r="S248" s="164"/>
      <c r="T248" s="165">
        <v>0.60099999999999998</v>
      </c>
      <c r="U248" s="164">
        <f>ROUND(E248*T248,2)</f>
        <v>187.3</v>
      </c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 t="s">
        <v>151</v>
      </c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</row>
    <row r="249" spans="1:60" outlineLevel="1" x14ac:dyDescent="0.2">
      <c r="A249" s="155"/>
      <c r="B249" s="161"/>
      <c r="C249" s="197" t="s">
        <v>417</v>
      </c>
      <c r="D249" s="166"/>
      <c r="E249" s="171">
        <v>107.52</v>
      </c>
      <c r="F249" s="174"/>
      <c r="G249" s="174"/>
      <c r="H249" s="174"/>
      <c r="I249" s="174"/>
      <c r="J249" s="174"/>
      <c r="K249" s="174"/>
      <c r="L249" s="174"/>
      <c r="M249" s="174"/>
      <c r="N249" s="164"/>
      <c r="O249" s="164"/>
      <c r="P249" s="164"/>
      <c r="Q249" s="164"/>
      <c r="R249" s="164"/>
      <c r="S249" s="164"/>
      <c r="T249" s="165"/>
      <c r="U249" s="164"/>
      <c r="V249" s="154"/>
      <c r="W249" s="154"/>
      <c r="X249" s="154"/>
      <c r="Y249" s="154"/>
      <c r="Z249" s="154"/>
      <c r="AA249" s="154"/>
      <c r="AB249" s="154"/>
      <c r="AC249" s="154"/>
      <c r="AD249" s="154"/>
      <c r="AE249" s="154" t="s">
        <v>156</v>
      </c>
      <c r="AF249" s="154">
        <v>0</v>
      </c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  <c r="AQ249" s="154"/>
      <c r="AR249" s="154"/>
      <c r="AS249" s="154"/>
      <c r="AT249" s="154"/>
      <c r="AU249" s="154"/>
      <c r="AV249" s="154"/>
      <c r="AW249" s="154"/>
      <c r="AX249" s="154"/>
      <c r="AY249" s="154"/>
      <c r="AZ249" s="154"/>
      <c r="BA249" s="154"/>
      <c r="BB249" s="154"/>
      <c r="BC249" s="154"/>
      <c r="BD249" s="154"/>
      <c r="BE249" s="154"/>
      <c r="BF249" s="154"/>
      <c r="BG249" s="154"/>
      <c r="BH249" s="154"/>
    </row>
    <row r="250" spans="1:60" outlineLevel="1" x14ac:dyDescent="0.2">
      <c r="A250" s="155"/>
      <c r="B250" s="161"/>
      <c r="C250" s="197" t="s">
        <v>418</v>
      </c>
      <c r="D250" s="166"/>
      <c r="E250" s="171">
        <v>204.12</v>
      </c>
      <c r="F250" s="174"/>
      <c r="G250" s="174"/>
      <c r="H250" s="174"/>
      <c r="I250" s="174"/>
      <c r="J250" s="174"/>
      <c r="K250" s="174"/>
      <c r="L250" s="174"/>
      <c r="M250" s="174"/>
      <c r="N250" s="164"/>
      <c r="O250" s="164"/>
      <c r="P250" s="164"/>
      <c r="Q250" s="164"/>
      <c r="R250" s="164"/>
      <c r="S250" s="164"/>
      <c r="T250" s="165"/>
      <c r="U250" s="164"/>
      <c r="V250" s="154"/>
      <c r="W250" s="154"/>
      <c r="X250" s="154"/>
      <c r="Y250" s="154"/>
      <c r="Z250" s="154"/>
      <c r="AA250" s="154"/>
      <c r="AB250" s="154"/>
      <c r="AC250" s="154"/>
      <c r="AD250" s="154"/>
      <c r="AE250" s="154" t="s">
        <v>156</v>
      </c>
      <c r="AF250" s="154">
        <v>0</v>
      </c>
      <c r="AG250" s="154"/>
      <c r="AH250" s="154"/>
      <c r="AI250" s="154"/>
      <c r="AJ250" s="154"/>
      <c r="AK250" s="154"/>
      <c r="AL250" s="154"/>
      <c r="AM250" s="154"/>
      <c r="AN250" s="154"/>
      <c r="AO250" s="154"/>
      <c r="AP250" s="154"/>
      <c r="AQ250" s="154"/>
      <c r="AR250" s="154"/>
      <c r="AS250" s="154"/>
      <c r="AT250" s="154"/>
      <c r="AU250" s="154"/>
      <c r="AV250" s="154"/>
      <c r="AW250" s="154"/>
      <c r="AX250" s="154"/>
      <c r="AY250" s="154"/>
      <c r="AZ250" s="154"/>
      <c r="BA250" s="154"/>
      <c r="BB250" s="154"/>
      <c r="BC250" s="154"/>
      <c r="BD250" s="154"/>
      <c r="BE250" s="154"/>
      <c r="BF250" s="154"/>
      <c r="BG250" s="154"/>
      <c r="BH250" s="154"/>
    </row>
    <row r="251" spans="1:60" outlineLevel="1" x14ac:dyDescent="0.2">
      <c r="A251" s="155">
        <v>79</v>
      </c>
      <c r="B251" s="161" t="s">
        <v>419</v>
      </c>
      <c r="C251" s="196" t="s">
        <v>420</v>
      </c>
      <c r="D251" s="163" t="s">
        <v>203</v>
      </c>
      <c r="E251" s="170">
        <v>31.609000000000002</v>
      </c>
      <c r="F251" s="173"/>
      <c r="G251" s="174">
        <f>ROUND(E251*F251,2)</f>
        <v>0</v>
      </c>
      <c r="H251" s="173"/>
      <c r="I251" s="174">
        <f>ROUND(E251*H251,2)</f>
        <v>0</v>
      </c>
      <c r="J251" s="173"/>
      <c r="K251" s="174">
        <f>ROUND(E251*J251,2)</f>
        <v>0</v>
      </c>
      <c r="L251" s="174">
        <v>21</v>
      </c>
      <c r="M251" s="174">
        <f>G251*(1+L251/100)</f>
        <v>0</v>
      </c>
      <c r="N251" s="164">
        <v>0</v>
      </c>
      <c r="O251" s="164">
        <f>ROUND(E251*N251,5)</f>
        <v>0</v>
      </c>
      <c r="P251" s="164">
        <v>0</v>
      </c>
      <c r="Q251" s="164">
        <f>ROUND(E251*P251,5)</f>
        <v>0</v>
      </c>
      <c r="R251" s="164"/>
      <c r="S251" s="164"/>
      <c r="T251" s="165">
        <v>1.966</v>
      </c>
      <c r="U251" s="164">
        <f>ROUND(E251*T251,2)</f>
        <v>62.14</v>
      </c>
      <c r="V251" s="154"/>
      <c r="W251" s="154"/>
      <c r="X251" s="154"/>
      <c r="Y251" s="154"/>
      <c r="Z251" s="154"/>
      <c r="AA251" s="154"/>
      <c r="AB251" s="154"/>
      <c r="AC251" s="154"/>
      <c r="AD251" s="154"/>
      <c r="AE251" s="154" t="s">
        <v>151</v>
      </c>
      <c r="AF251" s="154"/>
      <c r="AG251" s="154"/>
      <c r="AH251" s="154"/>
      <c r="AI251" s="154"/>
      <c r="AJ251" s="154"/>
      <c r="AK251" s="154"/>
      <c r="AL251" s="154"/>
      <c r="AM251" s="154"/>
      <c r="AN251" s="154"/>
      <c r="AO251" s="154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4"/>
      <c r="BA251" s="154"/>
      <c r="BB251" s="154"/>
      <c r="BC251" s="154"/>
      <c r="BD251" s="154"/>
      <c r="BE251" s="154"/>
      <c r="BF251" s="154"/>
      <c r="BG251" s="154"/>
      <c r="BH251" s="154"/>
    </row>
    <row r="252" spans="1:60" x14ac:dyDescent="0.2">
      <c r="A252" s="156" t="s">
        <v>146</v>
      </c>
      <c r="B252" s="162" t="s">
        <v>85</v>
      </c>
      <c r="C252" s="198" t="s">
        <v>86</v>
      </c>
      <c r="D252" s="167"/>
      <c r="E252" s="172"/>
      <c r="F252" s="175"/>
      <c r="G252" s="175">
        <f>SUMIF(AE253:AE253,"&lt;&gt;NOR",G253:G253)</f>
        <v>0</v>
      </c>
      <c r="H252" s="175"/>
      <c r="I252" s="175">
        <f>SUM(I253:I253)</f>
        <v>0</v>
      </c>
      <c r="J252" s="175"/>
      <c r="K252" s="175">
        <f>SUM(K253:K253)</f>
        <v>0</v>
      </c>
      <c r="L252" s="175"/>
      <c r="M252" s="175">
        <f>SUM(M253:M253)</f>
        <v>0</v>
      </c>
      <c r="N252" s="168"/>
      <c r="O252" s="168">
        <f>SUM(O253:O253)</f>
        <v>0</v>
      </c>
      <c r="P252" s="168"/>
      <c r="Q252" s="168">
        <f>SUM(Q253:Q253)</f>
        <v>0</v>
      </c>
      <c r="R252" s="168"/>
      <c r="S252" s="168"/>
      <c r="T252" s="169"/>
      <c r="U252" s="168">
        <f>SUM(U253:U253)</f>
        <v>0</v>
      </c>
      <c r="AE252" t="s">
        <v>147</v>
      </c>
    </row>
    <row r="253" spans="1:60" outlineLevel="1" x14ac:dyDescent="0.2">
      <c r="A253" s="155">
        <v>80</v>
      </c>
      <c r="B253" s="161" t="s">
        <v>421</v>
      </c>
      <c r="C253" s="196" t="s">
        <v>422</v>
      </c>
      <c r="D253" s="163" t="s">
        <v>181</v>
      </c>
      <c r="E253" s="170">
        <v>1</v>
      </c>
      <c r="F253" s="173"/>
      <c r="G253" s="174">
        <f>ROUND(E253*F253,2)</f>
        <v>0</v>
      </c>
      <c r="H253" s="173"/>
      <c r="I253" s="174">
        <f>ROUND(E253*H253,2)</f>
        <v>0</v>
      </c>
      <c r="J253" s="173"/>
      <c r="K253" s="174">
        <f>ROUND(E253*J253,2)</f>
        <v>0</v>
      </c>
      <c r="L253" s="174">
        <v>21</v>
      </c>
      <c r="M253" s="174">
        <f>G253*(1+L253/100)</f>
        <v>0</v>
      </c>
      <c r="N253" s="164">
        <v>0</v>
      </c>
      <c r="O253" s="164">
        <f>ROUND(E253*N253,5)</f>
        <v>0</v>
      </c>
      <c r="P253" s="164">
        <v>0</v>
      </c>
      <c r="Q253" s="164">
        <f>ROUND(E253*P253,5)</f>
        <v>0</v>
      </c>
      <c r="R253" s="164"/>
      <c r="S253" s="164"/>
      <c r="T253" s="165">
        <v>0</v>
      </c>
      <c r="U253" s="164">
        <f>ROUND(E253*T253,2)</f>
        <v>0</v>
      </c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 t="s">
        <v>151</v>
      </c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C253" s="154"/>
      <c r="BD253" s="154"/>
      <c r="BE253" s="154"/>
      <c r="BF253" s="154"/>
      <c r="BG253" s="154"/>
      <c r="BH253" s="154"/>
    </row>
    <row r="254" spans="1:60" x14ac:dyDescent="0.2">
      <c r="A254" s="156" t="s">
        <v>146</v>
      </c>
      <c r="B254" s="162" t="s">
        <v>87</v>
      </c>
      <c r="C254" s="198" t="s">
        <v>88</v>
      </c>
      <c r="D254" s="167"/>
      <c r="E254" s="172"/>
      <c r="F254" s="175"/>
      <c r="G254" s="175">
        <f>SUMIF(AE255:AE255,"&lt;&gt;NOR",G255:G255)</f>
        <v>0</v>
      </c>
      <c r="H254" s="175"/>
      <c r="I254" s="175">
        <f>SUM(I255:I255)</f>
        <v>0</v>
      </c>
      <c r="J254" s="175"/>
      <c r="K254" s="175">
        <f>SUM(K255:K255)</f>
        <v>0</v>
      </c>
      <c r="L254" s="175"/>
      <c r="M254" s="175">
        <f>SUM(M255:M255)</f>
        <v>0</v>
      </c>
      <c r="N254" s="168"/>
      <c r="O254" s="168">
        <f>SUM(O255:O255)</f>
        <v>0</v>
      </c>
      <c r="P254" s="168"/>
      <c r="Q254" s="168">
        <f>SUM(Q255:Q255)</f>
        <v>0</v>
      </c>
      <c r="R254" s="168"/>
      <c r="S254" s="168"/>
      <c r="T254" s="169"/>
      <c r="U254" s="168">
        <f>SUM(U255:U255)</f>
        <v>0</v>
      </c>
      <c r="AE254" t="s">
        <v>147</v>
      </c>
    </row>
    <row r="255" spans="1:60" outlineLevel="1" x14ac:dyDescent="0.2">
      <c r="A255" s="155">
        <v>81</v>
      </c>
      <c r="B255" s="161" t="s">
        <v>423</v>
      </c>
      <c r="C255" s="196" t="s">
        <v>424</v>
      </c>
      <c r="D255" s="163" t="s">
        <v>181</v>
      </c>
      <c r="E255" s="170">
        <v>1</v>
      </c>
      <c r="F255" s="173"/>
      <c r="G255" s="174">
        <f>ROUND(E255*F255,2)</f>
        <v>0</v>
      </c>
      <c r="H255" s="173"/>
      <c r="I255" s="174">
        <f>ROUND(E255*H255,2)</f>
        <v>0</v>
      </c>
      <c r="J255" s="173"/>
      <c r="K255" s="174">
        <f>ROUND(E255*J255,2)</f>
        <v>0</v>
      </c>
      <c r="L255" s="174">
        <v>21</v>
      </c>
      <c r="M255" s="174">
        <f>G255*(1+L255/100)</f>
        <v>0</v>
      </c>
      <c r="N255" s="164">
        <v>0</v>
      </c>
      <c r="O255" s="164">
        <f>ROUND(E255*N255,5)</f>
        <v>0</v>
      </c>
      <c r="P255" s="164">
        <v>0</v>
      </c>
      <c r="Q255" s="164">
        <f>ROUND(E255*P255,5)</f>
        <v>0</v>
      </c>
      <c r="R255" s="164"/>
      <c r="S255" s="164"/>
      <c r="T255" s="165">
        <v>0</v>
      </c>
      <c r="U255" s="164">
        <f>ROUND(E255*T255,2)</f>
        <v>0</v>
      </c>
      <c r="V255" s="154"/>
      <c r="W255" s="154"/>
      <c r="X255" s="154"/>
      <c r="Y255" s="154"/>
      <c r="Z255" s="154"/>
      <c r="AA255" s="154"/>
      <c r="AB255" s="154"/>
      <c r="AC255" s="154"/>
      <c r="AD255" s="154"/>
      <c r="AE255" s="154" t="s">
        <v>151</v>
      </c>
      <c r="AF255" s="154"/>
      <c r="AG255" s="154"/>
      <c r="AH255" s="154"/>
      <c r="AI255" s="154"/>
      <c r="AJ255" s="154"/>
      <c r="AK255" s="154"/>
      <c r="AL255" s="154"/>
      <c r="AM255" s="154"/>
      <c r="AN255" s="154"/>
      <c r="AO255" s="154"/>
      <c r="AP255" s="154"/>
      <c r="AQ255" s="154"/>
      <c r="AR255" s="154"/>
      <c r="AS255" s="154"/>
      <c r="AT255" s="154"/>
      <c r="AU255" s="154"/>
      <c r="AV255" s="154"/>
      <c r="AW255" s="154"/>
      <c r="AX255" s="154"/>
      <c r="AY255" s="154"/>
      <c r="AZ255" s="154"/>
      <c r="BA255" s="154"/>
      <c r="BB255" s="154"/>
      <c r="BC255" s="154"/>
      <c r="BD255" s="154"/>
      <c r="BE255" s="154"/>
      <c r="BF255" s="154"/>
      <c r="BG255" s="154"/>
      <c r="BH255" s="154"/>
    </row>
    <row r="256" spans="1:60" x14ac:dyDescent="0.2">
      <c r="A256" s="156" t="s">
        <v>146</v>
      </c>
      <c r="B256" s="162" t="s">
        <v>89</v>
      </c>
      <c r="C256" s="198" t="s">
        <v>90</v>
      </c>
      <c r="D256" s="167"/>
      <c r="E256" s="172"/>
      <c r="F256" s="175"/>
      <c r="G256" s="175">
        <f>SUMIF(AE257:AE257,"&lt;&gt;NOR",G257:G257)</f>
        <v>0</v>
      </c>
      <c r="H256" s="175"/>
      <c r="I256" s="175">
        <f>SUM(I257:I257)</f>
        <v>0</v>
      </c>
      <c r="J256" s="175"/>
      <c r="K256" s="175">
        <f>SUM(K257:K257)</f>
        <v>0</v>
      </c>
      <c r="L256" s="175"/>
      <c r="M256" s="175">
        <f>SUM(M257:M257)</f>
        <v>0</v>
      </c>
      <c r="N256" s="168"/>
      <c r="O256" s="168">
        <f>SUM(O257:O257)</f>
        <v>0</v>
      </c>
      <c r="P256" s="168"/>
      <c r="Q256" s="168">
        <f>SUM(Q257:Q257)</f>
        <v>0</v>
      </c>
      <c r="R256" s="168"/>
      <c r="S256" s="168"/>
      <c r="T256" s="169"/>
      <c r="U256" s="168">
        <f>SUM(U257:U257)</f>
        <v>0</v>
      </c>
      <c r="AE256" t="s">
        <v>147</v>
      </c>
    </row>
    <row r="257" spans="1:60" outlineLevel="1" x14ac:dyDescent="0.2">
      <c r="A257" s="155">
        <v>82</v>
      </c>
      <c r="B257" s="161" t="s">
        <v>425</v>
      </c>
      <c r="C257" s="196" t="s">
        <v>426</v>
      </c>
      <c r="D257" s="163" t="s">
        <v>181</v>
      </c>
      <c r="E257" s="170">
        <v>1</v>
      </c>
      <c r="F257" s="173"/>
      <c r="G257" s="174">
        <f>ROUND(E257*F257,2)</f>
        <v>0</v>
      </c>
      <c r="H257" s="173"/>
      <c r="I257" s="174">
        <f>ROUND(E257*H257,2)</f>
        <v>0</v>
      </c>
      <c r="J257" s="173"/>
      <c r="K257" s="174">
        <f>ROUND(E257*J257,2)</f>
        <v>0</v>
      </c>
      <c r="L257" s="174">
        <v>21</v>
      </c>
      <c r="M257" s="174">
        <f>G257*(1+L257/100)</f>
        <v>0</v>
      </c>
      <c r="N257" s="164">
        <v>0</v>
      </c>
      <c r="O257" s="164">
        <f>ROUND(E257*N257,5)</f>
        <v>0</v>
      </c>
      <c r="P257" s="164">
        <v>0</v>
      </c>
      <c r="Q257" s="164">
        <f>ROUND(E257*P257,5)</f>
        <v>0</v>
      </c>
      <c r="R257" s="164"/>
      <c r="S257" s="164"/>
      <c r="T257" s="165">
        <v>0</v>
      </c>
      <c r="U257" s="164">
        <f>ROUND(E257*T257,2)</f>
        <v>0</v>
      </c>
      <c r="V257" s="154"/>
      <c r="W257" s="154"/>
      <c r="X257" s="154"/>
      <c r="Y257" s="154"/>
      <c r="Z257" s="154"/>
      <c r="AA257" s="154"/>
      <c r="AB257" s="154"/>
      <c r="AC257" s="154"/>
      <c r="AD257" s="154"/>
      <c r="AE257" s="154" t="s">
        <v>151</v>
      </c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4"/>
      <c r="AV257" s="154"/>
      <c r="AW257" s="154"/>
      <c r="AX257" s="154"/>
      <c r="AY257" s="154"/>
      <c r="AZ257" s="154"/>
      <c r="BA257" s="154"/>
      <c r="BB257" s="154"/>
      <c r="BC257" s="154"/>
      <c r="BD257" s="154"/>
      <c r="BE257" s="154"/>
      <c r="BF257" s="154"/>
      <c r="BG257" s="154"/>
      <c r="BH257" s="154"/>
    </row>
    <row r="258" spans="1:60" x14ac:dyDescent="0.2">
      <c r="A258" s="156" t="s">
        <v>146</v>
      </c>
      <c r="B258" s="162" t="s">
        <v>91</v>
      </c>
      <c r="C258" s="198" t="s">
        <v>92</v>
      </c>
      <c r="D258" s="167"/>
      <c r="E258" s="172"/>
      <c r="F258" s="175"/>
      <c r="G258" s="175">
        <f>SUMIF(AE259:AE271,"&lt;&gt;NOR",G259:G271)</f>
        <v>0</v>
      </c>
      <c r="H258" s="175"/>
      <c r="I258" s="175">
        <f>SUM(I259:I271)</f>
        <v>0</v>
      </c>
      <c r="J258" s="175"/>
      <c r="K258" s="175">
        <f>SUM(K259:K271)</f>
        <v>0</v>
      </c>
      <c r="L258" s="175"/>
      <c r="M258" s="175">
        <f>SUM(M259:M271)</f>
        <v>0</v>
      </c>
      <c r="N258" s="168"/>
      <c r="O258" s="168">
        <f>SUM(O259:O271)</f>
        <v>19.714790000000001</v>
      </c>
      <c r="P258" s="168"/>
      <c r="Q258" s="168">
        <f>SUM(Q259:Q271)</f>
        <v>0</v>
      </c>
      <c r="R258" s="168"/>
      <c r="S258" s="168"/>
      <c r="T258" s="169"/>
      <c r="U258" s="168">
        <f>SUM(U259:U271)</f>
        <v>551.86</v>
      </c>
      <c r="AE258" t="s">
        <v>147</v>
      </c>
    </row>
    <row r="259" spans="1:60" outlineLevel="1" x14ac:dyDescent="0.2">
      <c r="A259" s="155">
        <v>83</v>
      </c>
      <c r="B259" s="161" t="s">
        <v>427</v>
      </c>
      <c r="C259" s="196" t="s">
        <v>560</v>
      </c>
      <c r="D259" s="163" t="s">
        <v>150</v>
      </c>
      <c r="E259" s="170">
        <v>546.19500000000005</v>
      </c>
      <c r="F259" s="173"/>
      <c r="G259" s="174">
        <f>ROUND(E259*F259,2)</f>
        <v>0</v>
      </c>
      <c r="H259" s="173"/>
      <c r="I259" s="174">
        <f>ROUND(E259*H259,2)</f>
        <v>0</v>
      </c>
      <c r="J259" s="173"/>
      <c r="K259" s="174">
        <f>ROUND(E259*J259,2)</f>
        <v>0</v>
      </c>
      <c r="L259" s="174">
        <v>21</v>
      </c>
      <c r="M259" s="174">
        <f>G259*(1+L259/100)</f>
        <v>0</v>
      </c>
      <c r="N259" s="164">
        <v>4.0000000000000003E-5</v>
      </c>
      <c r="O259" s="164">
        <f>ROUND(E259*N259,5)</f>
        <v>2.1850000000000001E-2</v>
      </c>
      <c r="P259" s="164">
        <v>0</v>
      </c>
      <c r="Q259" s="164">
        <f>ROUND(E259*P259,5)</f>
        <v>0</v>
      </c>
      <c r="R259" s="164"/>
      <c r="S259" s="164"/>
      <c r="T259" s="165">
        <v>0</v>
      </c>
      <c r="U259" s="164">
        <f>ROUND(E259*T259,2)</f>
        <v>0</v>
      </c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 t="s">
        <v>151</v>
      </c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  <c r="AW259" s="154"/>
      <c r="AX259" s="154"/>
      <c r="AY259" s="154"/>
      <c r="AZ259" s="154"/>
      <c r="BA259" s="154"/>
      <c r="BB259" s="154"/>
      <c r="BC259" s="154"/>
      <c r="BD259" s="154"/>
      <c r="BE259" s="154"/>
      <c r="BF259" s="154"/>
      <c r="BG259" s="154"/>
      <c r="BH259" s="154"/>
    </row>
    <row r="260" spans="1:60" outlineLevel="1" x14ac:dyDescent="0.2">
      <c r="A260" s="155"/>
      <c r="B260" s="161"/>
      <c r="C260" s="197" t="s">
        <v>428</v>
      </c>
      <c r="D260" s="166"/>
      <c r="E260" s="171">
        <v>695.82</v>
      </c>
      <c r="F260" s="174"/>
      <c r="G260" s="174"/>
      <c r="H260" s="174"/>
      <c r="I260" s="174"/>
      <c r="J260" s="174"/>
      <c r="K260" s="174"/>
      <c r="L260" s="174"/>
      <c r="M260" s="174"/>
      <c r="N260" s="164"/>
      <c r="O260" s="164"/>
      <c r="P260" s="164"/>
      <c r="Q260" s="164"/>
      <c r="R260" s="164"/>
      <c r="S260" s="164"/>
      <c r="T260" s="165"/>
      <c r="U260" s="16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 t="s">
        <v>156</v>
      </c>
      <c r="AF260" s="154">
        <v>0</v>
      </c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  <c r="AW260" s="154"/>
      <c r="AX260" s="154"/>
      <c r="AY260" s="154"/>
      <c r="AZ260" s="154"/>
      <c r="BA260" s="154"/>
      <c r="BB260" s="154"/>
      <c r="BC260" s="154"/>
      <c r="BD260" s="154"/>
      <c r="BE260" s="154"/>
      <c r="BF260" s="154"/>
      <c r="BG260" s="154"/>
      <c r="BH260" s="154"/>
    </row>
    <row r="261" spans="1:60" outlineLevel="1" x14ac:dyDescent="0.2">
      <c r="A261" s="155"/>
      <c r="B261" s="161"/>
      <c r="C261" s="197" t="s">
        <v>429</v>
      </c>
      <c r="D261" s="166"/>
      <c r="E261" s="171">
        <v>144.47999999999999</v>
      </c>
      <c r="F261" s="174"/>
      <c r="G261" s="174"/>
      <c r="H261" s="174"/>
      <c r="I261" s="174"/>
      <c r="J261" s="174"/>
      <c r="K261" s="174"/>
      <c r="L261" s="174"/>
      <c r="M261" s="174"/>
      <c r="N261" s="164"/>
      <c r="O261" s="164"/>
      <c r="P261" s="164"/>
      <c r="Q261" s="164"/>
      <c r="R261" s="164"/>
      <c r="S261" s="164"/>
      <c r="T261" s="165"/>
      <c r="U261" s="16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 t="s">
        <v>156</v>
      </c>
      <c r="AF261" s="154">
        <v>0</v>
      </c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</row>
    <row r="262" spans="1:60" outlineLevel="1" x14ac:dyDescent="0.2">
      <c r="A262" s="155"/>
      <c r="B262" s="161"/>
      <c r="C262" s="197" t="s">
        <v>430</v>
      </c>
      <c r="D262" s="166"/>
      <c r="E262" s="171">
        <v>-294.10500000000002</v>
      </c>
      <c r="F262" s="174"/>
      <c r="G262" s="174"/>
      <c r="H262" s="174"/>
      <c r="I262" s="174"/>
      <c r="J262" s="174"/>
      <c r="K262" s="174"/>
      <c r="L262" s="174"/>
      <c r="M262" s="174"/>
      <c r="N262" s="164"/>
      <c r="O262" s="164"/>
      <c r="P262" s="164"/>
      <c r="Q262" s="164"/>
      <c r="R262" s="164"/>
      <c r="S262" s="164"/>
      <c r="T262" s="165"/>
      <c r="U262" s="16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 t="s">
        <v>156</v>
      </c>
      <c r="AF262" s="154">
        <v>0</v>
      </c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</row>
    <row r="263" spans="1:60" outlineLevel="1" x14ac:dyDescent="0.2">
      <c r="A263" s="155">
        <v>84</v>
      </c>
      <c r="B263" s="161" t="s">
        <v>431</v>
      </c>
      <c r="C263" s="196" t="s">
        <v>432</v>
      </c>
      <c r="D263" s="163" t="s">
        <v>154</v>
      </c>
      <c r="E263" s="170">
        <v>910.32500000000005</v>
      </c>
      <c r="F263" s="173"/>
      <c r="G263" s="174">
        <f>ROUND(E263*F263,2)</f>
        <v>0</v>
      </c>
      <c r="H263" s="173"/>
      <c r="I263" s="174">
        <f>ROUND(E263*H263,2)</f>
        <v>0</v>
      </c>
      <c r="J263" s="173"/>
      <c r="K263" s="174">
        <f>ROUND(E263*J263,2)</f>
        <v>0</v>
      </c>
      <c r="L263" s="174">
        <v>21</v>
      </c>
      <c r="M263" s="174">
        <f>G263*(1+L263/100)</f>
        <v>0</v>
      </c>
      <c r="N263" s="164">
        <v>1.8409999999999999E-2</v>
      </c>
      <c r="O263" s="164">
        <f>ROUND(E263*N263,5)</f>
        <v>16.759080000000001</v>
      </c>
      <c r="P263" s="164">
        <v>0</v>
      </c>
      <c r="Q263" s="164">
        <f>ROUND(E263*P263,5)</f>
        <v>0</v>
      </c>
      <c r="R263" s="164"/>
      <c r="S263" s="164"/>
      <c r="T263" s="165">
        <v>0.45300000000000001</v>
      </c>
      <c r="U263" s="164">
        <f>ROUND(E263*T263,2)</f>
        <v>412.38</v>
      </c>
      <c r="V263" s="154"/>
      <c r="W263" s="154"/>
      <c r="X263" s="154"/>
      <c r="Y263" s="154"/>
      <c r="Z263" s="154"/>
      <c r="AA263" s="154"/>
      <c r="AB263" s="154"/>
      <c r="AC263" s="154"/>
      <c r="AD263" s="154"/>
      <c r="AE263" s="154" t="s">
        <v>151</v>
      </c>
      <c r="AF263" s="154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  <c r="AW263" s="154"/>
      <c r="AX263" s="154"/>
      <c r="AY263" s="154"/>
      <c r="AZ263" s="154"/>
      <c r="BA263" s="154"/>
      <c r="BB263" s="154"/>
      <c r="BC263" s="154"/>
      <c r="BD263" s="154"/>
      <c r="BE263" s="154"/>
      <c r="BF263" s="154"/>
      <c r="BG263" s="154"/>
      <c r="BH263" s="154"/>
    </row>
    <row r="264" spans="1:60" outlineLevel="1" x14ac:dyDescent="0.2">
      <c r="A264" s="155"/>
      <c r="B264" s="161"/>
      <c r="C264" s="197" t="s">
        <v>433</v>
      </c>
      <c r="D264" s="166"/>
      <c r="E264" s="171">
        <v>1159.7</v>
      </c>
      <c r="F264" s="174"/>
      <c r="G264" s="174"/>
      <c r="H264" s="174"/>
      <c r="I264" s="174"/>
      <c r="J264" s="174"/>
      <c r="K264" s="174"/>
      <c r="L264" s="174"/>
      <c r="M264" s="174"/>
      <c r="N264" s="164"/>
      <c r="O264" s="164"/>
      <c r="P264" s="164"/>
      <c r="Q264" s="164"/>
      <c r="R264" s="164"/>
      <c r="S264" s="164"/>
      <c r="T264" s="165"/>
      <c r="U264" s="164"/>
      <c r="V264" s="154"/>
      <c r="W264" s="154"/>
      <c r="X264" s="154"/>
      <c r="Y264" s="154"/>
      <c r="Z264" s="154"/>
      <c r="AA264" s="154"/>
      <c r="AB264" s="154"/>
      <c r="AC264" s="154"/>
      <c r="AD264" s="154"/>
      <c r="AE264" s="154" t="s">
        <v>156</v>
      </c>
      <c r="AF264" s="154">
        <v>0</v>
      </c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  <c r="AW264" s="154"/>
      <c r="AX264" s="154"/>
      <c r="AY264" s="154"/>
      <c r="AZ264" s="154"/>
      <c r="BA264" s="154"/>
      <c r="BB264" s="154"/>
      <c r="BC264" s="154"/>
      <c r="BD264" s="154"/>
      <c r="BE264" s="154"/>
      <c r="BF264" s="154"/>
      <c r="BG264" s="154"/>
      <c r="BH264" s="154"/>
    </row>
    <row r="265" spans="1:60" outlineLevel="1" x14ac:dyDescent="0.2">
      <c r="A265" s="155"/>
      <c r="B265" s="161"/>
      <c r="C265" s="197" t="s">
        <v>434</v>
      </c>
      <c r="D265" s="166"/>
      <c r="E265" s="171">
        <v>240.8</v>
      </c>
      <c r="F265" s="174"/>
      <c r="G265" s="174"/>
      <c r="H265" s="174"/>
      <c r="I265" s="174"/>
      <c r="J265" s="174"/>
      <c r="K265" s="174"/>
      <c r="L265" s="174"/>
      <c r="M265" s="174"/>
      <c r="N265" s="164"/>
      <c r="O265" s="164"/>
      <c r="P265" s="164"/>
      <c r="Q265" s="164"/>
      <c r="R265" s="164"/>
      <c r="S265" s="164"/>
      <c r="T265" s="165"/>
      <c r="U265" s="164"/>
      <c r="V265" s="154"/>
      <c r="W265" s="154"/>
      <c r="X265" s="154"/>
      <c r="Y265" s="154"/>
      <c r="Z265" s="154"/>
      <c r="AA265" s="154"/>
      <c r="AB265" s="154"/>
      <c r="AC265" s="154"/>
      <c r="AD265" s="154"/>
      <c r="AE265" s="154" t="s">
        <v>156</v>
      </c>
      <c r="AF265" s="154">
        <v>0</v>
      </c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  <c r="AW265" s="154"/>
      <c r="AX265" s="154"/>
      <c r="AY265" s="154"/>
      <c r="AZ265" s="154"/>
      <c r="BA265" s="154"/>
      <c r="BB265" s="154"/>
      <c r="BC265" s="154"/>
      <c r="BD265" s="154"/>
      <c r="BE265" s="154"/>
      <c r="BF265" s="154"/>
      <c r="BG265" s="154"/>
      <c r="BH265" s="154"/>
    </row>
    <row r="266" spans="1:60" outlineLevel="1" x14ac:dyDescent="0.2">
      <c r="A266" s="155"/>
      <c r="B266" s="161"/>
      <c r="C266" s="197" t="s">
        <v>435</v>
      </c>
      <c r="D266" s="166"/>
      <c r="E266" s="171">
        <v>-490.17500000000001</v>
      </c>
      <c r="F266" s="174"/>
      <c r="G266" s="174"/>
      <c r="H266" s="174"/>
      <c r="I266" s="174"/>
      <c r="J266" s="174"/>
      <c r="K266" s="174"/>
      <c r="L266" s="174"/>
      <c r="M266" s="174"/>
      <c r="N266" s="164"/>
      <c r="O266" s="164"/>
      <c r="P266" s="164"/>
      <c r="Q266" s="164"/>
      <c r="R266" s="164"/>
      <c r="S266" s="164"/>
      <c r="T266" s="165"/>
      <c r="U266" s="164"/>
      <c r="V266" s="154"/>
      <c r="W266" s="154"/>
      <c r="X266" s="154"/>
      <c r="Y266" s="154"/>
      <c r="Z266" s="154"/>
      <c r="AA266" s="154"/>
      <c r="AB266" s="154"/>
      <c r="AC266" s="154"/>
      <c r="AD266" s="154"/>
      <c r="AE266" s="154" t="s">
        <v>156</v>
      </c>
      <c r="AF266" s="154">
        <v>0</v>
      </c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  <c r="AW266" s="154"/>
      <c r="AX266" s="154"/>
      <c r="AY266" s="154"/>
      <c r="AZ266" s="154"/>
      <c r="BA266" s="154"/>
      <c r="BB266" s="154"/>
      <c r="BC266" s="154"/>
      <c r="BD266" s="154"/>
      <c r="BE266" s="154"/>
      <c r="BF266" s="154"/>
      <c r="BG266" s="154"/>
      <c r="BH266" s="154"/>
    </row>
    <row r="267" spans="1:60" outlineLevel="1" x14ac:dyDescent="0.2">
      <c r="A267" s="155">
        <v>85</v>
      </c>
      <c r="B267" s="161" t="s">
        <v>436</v>
      </c>
      <c r="C267" s="196" t="s">
        <v>1474</v>
      </c>
      <c r="D267" s="163" t="s">
        <v>150</v>
      </c>
      <c r="E267" s="170">
        <v>390.66030000000001</v>
      </c>
      <c r="F267" s="173"/>
      <c r="G267" s="174">
        <f>ROUND(E267*F267,2)</f>
        <v>0</v>
      </c>
      <c r="H267" s="173"/>
      <c r="I267" s="174">
        <f>ROUND(E267*H267,2)</f>
        <v>0</v>
      </c>
      <c r="J267" s="173"/>
      <c r="K267" s="174">
        <f>ROUND(E267*J267,2)</f>
        <v>0</v>
      </c>
      <c r="L267" s="174">
        <v>21</v>
      </c>
      <c r="M267" s="174">
        <f>G267*(1+L267/100)</f>
        <v>0</v>
      </c>
      <c r="N267" s="164">
        <v>9.1E-4</v>
      </c>
      <c r="O267" s="164">
        <f>ROUND(E267*N267,5)</f>
        <v>0.35549999999999998</v>
      </c>
      <c r="P267" s="164">
        <v>0</v>
      </c>
      <c r="Q267" s="164">
        <f>ROUND(E267*P267,5)</f>
        <v>0</v>
      </c>
      <c r="R267" s="164"/>
      <c r="S267" s="164"/>
      <c r="T267" s="165">
        <v>5.5E-2</v>
      </c>
      <c r="U267" s="164">
        <f>ROUND(E267*T267,2)</f>
        <v>21.49</v>
      </c>
      <c r="V267" s="154"/>
      <c r="W267" s="154"/>
      <c r="X267" s="154"/>
      <c r="Y267" s="154"/>
      <c r="Z267" s="154"/>
      <c r="AA267" s="154"/>
      <c r="AB267" s="154"/>
      <c r="AC267" s="154"/>
      <c r="AD267" s="154"/>
      <c r="AE267" s="154" t="s">
        <v>151</v>
      </c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  <c r="AW267" s="154"/>
      <c r="AX267" s="154"/>
      <c r="AY267" s="154"/>
      <c r="AZ267" s="154"/>
      <c r="BA267" s="154"/>
      <c r="BB267" s="154"/>
      <c r="BC267" s="154"/>
      <c r="BD267" s="154"/>
      <c r="BE267" s="154"/>
      <c r="BF267" s="154"/>
      <c r="BG267" s="154"/>
      <c r="BH267" s="154"/>
    </row>
    <row r="268" spans="1:60" outlineLevel="1" x14ac:dyDescent="0.2">
      <c r="A268" s="155"/>
      <c r="B268" s="161"/>
      <c r="C268" s="197" t="s">
        <v>437</v>
      </c>
      <c r="D268" s="166"/>
      <c r="E268" s="171">
        <v>302.1003</v>
      </c>
      <c r="F268" s="174"/>
      <c r="G268" s="174"/>
      <c r="H268" s="174"/>
      <c r="I268" s="174"/>
      <c r="J268" s="174"/>
      <c r="K268" s="174"/>
      <c r="L268" s="174"/>
      <c r="M268" s="174"/>
      <c r="N268" s="164"/>
      <c r="O268" s="164"/>
      <c r="P268" s="164"/>
      <c r="Q268" s="164"/>
      <c r="R268" s="164"/>
      <c r="S268" s="164"/>
      <c r="T268" s="165"/>
      <c r="U268" s="164"/>
      <c r="V268" s="154"/>
      <c r="W268" s="154"/>
      <c r="X268" s="154"/>
      <c r="Y268" s="154"/>
      <c r="Z268" s="154"/>
      <c r="AA268" s="154"/>
      <c r="AB268" s="154"/>
      <c r="AC268" s="154"/>
      <c r="AD268" s="154"/>
      <c r="AE268" s="154" t="s">
        <v>156</v>
      </c>
      <c r="AF268" s="154">
        <v>0</v>
      </c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4"/>
      <c r="AV268" s="154"/>
      <c r="AW268" s="154"/>
      <c r="AX268" s="154"/>
      <c r="AY268" s="154"/>
      <c r="AZ268" s="154"/>
      <c r="BA268" s="154"/>
      <c r="BB268" s="154"/>
      <c r="BC268" s="154"/>
      <c r="BD268" s="154"/>
      <c r="BE268" s="154"/>
      <c r="BF268" s="154"/>
      <c r="BG268" s="154"/>
      <c r="BH268" s="154"/>
    </row>
    <row r="269" spans="1:60" outlineLevel="1" x14ac:dyDescent="0.2">
      <c r="A269" s="155"/>
      <c r="B269" s="161"/>
      <c r="C269" s="197" t="s">
        <v>438</v>
      </c>
      <c r="D269" s="166"/>
      <c r="E269" s="171">
        <v>88.56</v>
      </c>
      <c r="F269" s="174"/>
      <c r="G269" s="174"/>
      <c r="H269" s="174"/>
      <c r="I269" s="174"/>
      <c r="J269" s="174"/>
      <c r="K269" s="174"/>
      <c r="L269" s="174"/>
      <c r="M269" s="174"/>
      <c r="N269" s="164"/>
      <c r="O269" s="164"/>
      <c r="P269" s="164"/>
      <c r="Q269" s="164"/>
      <c r="R269" s="164"/>
      <c r="S269" s="164"/>
      <c r="T269" s="165"/>
      <c r="U269" s="164"/>
      <c r="V269" s="154"/>
      <c r="W269" s="154"/>
      <c r="X269" s="154"/>
      <c r="Y269" s="154"/>
      <c r="Z269" s="154"/>
      <c r="AA269" s="154"/>
      <c r="AB269" s="154"/>
      <c r="AC269" s="154"/>
      <c r="AD269" s="154"/>
      <c r="AE269" s="154" t="s">
        <v>156</v>
      </c>
      <c r="AF269" s="154">
        <v>0</v>
      </c>
      <c r="AG269" s="154"/>
      <c r="AH269" s="154"/>
      <c r="AI269" s="154"/>
      <c r="AJ269" s="154"/>
      <c r="AK269" s="154"/>
      <c r="AL269" s="154"/>
      <c r="AM269" s="154"/>
      <c r="AN269" s="154"/>
      <c r="AO269" s="154"/>
      <c r="AP269" s="154"/>
      <c r="AQ269" s="154"/>
      <c r="AR269" s="154"/>
      <c r="AS269" s="154"/>
      <c r="AT269" s="154"/>
      <c r="AU269" s="154"/>
      <c r="AV269" s="154"/>
      <c r="AW269" s="154"/>
      <c r="AX269" s="154"/>
      <c r="AY269" s="154"/>
      <c r="AZ269" s="154"/>
      <c r="BA269" s="154"/>
      <c r="BB269" s="154"/>
      <c r="BC269" s="154"/>
      <c r="BD269" s="154"/>
      <c r="BE269" s="154"/>
      <c r="BF269" s="154"/>
      <c r="BG269" s="154"/>
      <c r="BH269" s="154"/>
    </row>
    <row r="270" spans="1:60" outlineLevel="1" x14ac:dyDescent="0.2">
      <c r="A270" s="155">
        <v>86</v>
      </c>
      <c r="B270" s="161" t="s">
        <v>439</v>
      </c>
      <c r="C270" s="196" t="s">
        <v>1475</v>
      </c>
      <c r="D270" s="163" t="s">
        <v>150</v>
      </c>
      <c r="E270" s="170">
        <v>390.66030000000001</v>
      </c>
      <c r="F270" s="173"/>
      <c r="G270" s="174">
        <f>ROUND(E270*F270,2)</f>
        <v>0</v>
      </c>
      <c r="H270" s="173"/>
      <c r="I270" s="174">
        <f>ROUND(E270*H270,2)</f>
        <v>0</v>
      </c>
      <c r="J270" s="173"/>
      <c r="K270" s="174">
        <f>ROUND(E270*J270,2)</f>
        <v>0</v>
      </c>
      <c r="L270" s="174">
        <v>21</v>
      </c>
      <c r="M270" s="174">
        <f>G270*(1+L270/100)</f>
        <v>0</v>
      </c>
      <c r="N270" s="164">
        <v>6.6E-3</v>
      </c>
      <c r="O270" s="164">
        <f>ROUND(E270*N270,5)</f>
        <v>2.57836</v>
      </c>
      <c r="P270" s="164">
        <v>0</v>
      </c>
      <c r="Q270" s="164">
        <f>ROUND(E270*P270,5)</f>
        <v>0</v>
      </c>
      <c r="R270" s="164"/>
      <c r="S270" s="164"/>
      <c r="T270" s="165">
        <v>0.20799999999999999</v>
      </c>
      <c r="U270" s="164">
        <f>ROUND(E270*T270,2)</f>
        <v>81.260000000000005</v>
      </c>
      <c r="V270" s="154"/>
      <c r="W270" s="154"/>
      <c r="X270" s="154"/>
      <c r="Y270" s="154"/>
      <c r="Z270" s="154"/>
      <c r="AA270" s="154"/>
      <c r="AB270" s="154"/>
      <c r="AC270" s="154"/>
      <c r="AD270" s="154"/>
      <c r="AE270" s="154" t="s">
        <v>151</v>
      </c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4"/>
      <c r="AV270" s="154"/>
      <c r="AW270" s="154"/>
      <c r="AX270" s="154"/>
      <c r="AY270" s="154"/>
      <c r="AZ270" s="154"/>
      <c r="BA270" s="154"/>
      <c r="BB270" s="154"/>
      <c r="BC270" s="154"/>
      <c r="BD270" s="154"/>
      <c r="BE270" s="154"/>
      <c r="BF270" s="154"/>
      <c r="BG270" s="154"/>
      <c r="BH270" s="154"/>
    </row>
    <row r="271" spans="1:60" outlineLevel="1" x14ac:dyDescent="0.2">
      <c r="A271" s="155">
        <v>87</v>
      </c>
      <c r="B271" s="161" t="s">
        <v>440</v>
      </c>
      <c r="C271" s="196" t="s">
        <v>441</v>
      </c>
      <c r="D271" s="163" t="s">
        <v>203</v>
      </c>
      <c r="E271" s="170">
        <v>19.7148</v>
      </c>
      <c r="F271" s="173"/>
      <c r="G271" s="174">
        <f>ROUND(E271*F271,2)</f>
        <v>0</v>
      </c>
      <c r="H271" s="173"/>
      <c r="I271" s="174">
        <f>ROUND(E271*H271,2)</f>
        <v>0</v>
      </c>
      <c r="J271" s="173"/>
      <c r="K271" s="174">
        <f>ROUND(E271*J271,2)</f>
        <v>0</v>
      </c>
      <c r="L271" s="174">
        <v>21</v>
      </c>
      <c r="M271" s="174">
        <f>G271*(1+L271/100)</f>
        <v>0</v>
      </c>
      <c r="N271" s="164">
        <v>0</v>
      </c>
      <c r="O271" s="164">
        <f>ROUND(E271*N271,5)</f>
        <v>0</v>
      </c>
      <c r="P271" s="164">
        <v>0</v>
      </c>
      <c r="Q271" s="164">
        <f>ROUND(E271*P271,5)</f>
        <v>0</v>
      </c>
      <c r="R271" s="164"/>
      <c r="S271" s="164"/>
      <c r="T271" s="165">
        <v>1.863</v>
      </c>
      <c r="U271" s="164">
        <f>ROUND(E271*T271,2)</f>
        <v>36.729999999999997</v>
      </c>
      <c r="V271" s="154"/>
      <c r="W271" s="154"/>
      <c r="X271" s="154"/>
      <c r="Y271" s="154"/>
      <c r="Z271" s="154"/>
      <c r="AA271" s="154"/>
      <c r="AB271" s="154"/>
      <c r="AC271" s="154"/>
      <c r="AD271" s="154"/>
      <c r="AE271" s="154" t="s">
        <v>151</v>
      </c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4"/>
      <c r="AV271" s="154"/>
      <c r="AW271" s="154"/>
      <c r="AX271" s="154"/>
      <c r="AY271" s="154"/>
      <c r="AZ271" s="154"/>
      <c r="BA271" s="154"/>
      <c r="BB271" s="154"/>
      <c r="BC271" s="154"/>
      <c r="BD271" s="154"/>
      <c r="BE271" s="154"/>
      <c r="BF271" s="154"/>
      <c r="BG271" s="154"/>
      <c r="BH271" s="154"/>
    </row>
    <row r="272" spans="1:60" x14ac:dyDescent="0.2">
      <c r="A272" s="156" t="s">
        <v>146</v>
      </c>
      <c r="B272" s="162" t="s">
        <v>93</v>
      </c>
      <c r="C272" s="198" t="s">
        <v>94</v>
      </c>
      <c r="D272" s="167"/>
      <c r="E272" s="172"/>
      <c r="F272" s="175"/>
      <c r="G272" s="175">
        <f>SUMIF(AE273:AE281,"&lt;&gt;NOR",G273:G281)</f>
        <v>0</v>
      </c>
      <c r="H272" s="175"/>
      <c r="I272" s="175">
        <f>SUM(I273:I281)</f>
        <v>0</v>
      </c>
      <c r="J272" s="175"/>
      <c r="K272" s="175">
        <f>SUM(K273:K281)</f>
        <v>0</v>
      </c>
      <c r="L272" s="175"/>
      <c r="M272" s="175">
        <f>SUM(M273:M281)</f>
        <v>0</v>
      </c>
      <c r="N272" s="168"/>
      <c r="O272" s="168">
        <f>SUM(O273:O281)</f>
        <v>0.61109999999999987</v>
      </c>
      <c r="P272" s="168"/>
      <c r="Q272" s="168">
        <f>SUM(Q273:Q281)</f>
        <v>0</v>
      </c>
      <c r="R272" s="168"/>
      <c r="S272" s="168"/>
      <c r="T272" s="169"/>
      <c r="U272" s="168">
        <f>SUM(U273:U281)</f>
        <v>147.85</v>
      </c>
      <c r="AE272" t="s">
        <v>147</v>
      </c>
    </row>
    <row r="273" spans="1:60" outlineLevel="1" x14ac:dyDescent="0.2">
      <c r="A273" s="155">
        <v>88</v>
      </c>
      <c r="B273" s="161" t="s">
        <v>442</v>
      </c>
      <c r="C273" s="196" t="s">
        <v>443</v>
      </c>
      <c r="D273" s="163" t="s">
        <v>154</v>
      </c>
      <c r="E273" s="170">
        <v>32.1</v>
      </c>
      <c r="F273" s="173"/>
      <c r="G273" s="174">
        <f>ROUND(E273*F273,2)</f>
        <v>0</v>
      </c>
      <c r="H273" s="173"/>
      <c r="I273" s="174">
        <f>ROUND(E273*H273,2)</f>
        <v>0</v>
      </c>
      <c r="J273" s="173"/>
      <c r="K273" s="174">
        <f>ROUND(E273*J273,2)</f>
        <v>0</v>
      </c>
      <c r="L273" s="174">
        <v>21</v>
      </c>
      <c r="M273" s="174">
        <f>G273*(1+L273/100)</f>
        <v>0</v>
      </c>
      <c r="N273" s="164">
        <v>2.5400000000000002E-3</v>
      </c>
      <c r="O273" s="164">
        <f>ROUND(E273*N273,5)</f>
        <v>8.1530000000000005E-2</v>
      </c>
      <c r="P273" s="164">
        <v>0</v>
      </c>
      <c r="Q273" s="164">
        <f>ROUND(E273*P273,5)</f>
        <v>0</v>
      </c>
      <c r="R273" s="164"/>
      <c r="S273" s="164"/>
      <c r="T273" s="165">
        <v>1.33125</v>
      </c>
      <c r="U273" s="164">
        <f>ROUND(E273*T273,2)</f>
        <v>42.73</v>
      </c>
      <c r="V273" s="154"/>
      <c r="W273" s="154"/>
      <c r="X273" s="154"/>
      <c r="Y273" s="154"/>
      <c r="Z273" s="154"/>
      <c r="AA273" s="154"/>
      <c r="AB273" s="154"/>
      <c r="AC273" s="154"/>
      <c r="AD273" s="154"/>
      <c r="AE273" s="154" t="s">
        <v>167</v>
      </c>
      <c r="AF273" s="154"/>
      <c r="AG273" s="154"/>
      <c r="AH273" s="154"/>
      <c r="AI273" s="154"/>
      <c r="AJ273" s="154"/>
      <c r="AK273" s="154"/>
      <c r="AL273" s="154"/>
      <c r="AM273" s="154"/>
      <c r="AN273" s="154"/>
      <c r="AO273" s="154"/>
      <c r="AP273" s="154"/>
      <c r="AQ273" s="154"/>
      <c r="AR273" s="154"/>
      <c r="AS273" s="154"/>
      <c r="AT273" s="154"/>
      <c r="AU273" s="154"/>
      <c r="AV273" s="154"/>
      <c r="AW273" s="154"/>
      <c r="AX273" s="154"/>
      <c r="AY273" s="154"/>
      <c r="AZ273" s="154"/>
      <c r="BA273" s="154"/>
      <c r="BB273" s="154"/>
      <c r="BC273" s="154"/>
      <c r="BD273" s="154"/>
      <c r="BE273" s="154"/>
      <c r="BF273" s="154"/>
      <c r="BG273" s="154"/>
      <c r="BH273" s="154"/>
    </row>
    <row r="274" spans="1:60" outlineLevel="1" x14ac:dyDescent="0.2">
      <c r="A274" s="155"/>
      <c r="B274" s="161"/>
      <c r="C274" s="197" t="s">
        <v>444</v>
      </c>
      <c r="D274" s="166"/>
      <c r="E274" s="171">
        <v>32.1</v>
      </c>
      <c r="F274" s="174"/>
      <c r="G274" s="174"/>
      <c r="H274" s="174"/>
      <c r="I274" s="174"/>
      <c r="J274" s="174"/>
      <c r="K274" s="174"/>
      <c r="L274" s="174"/>
      <c r="M274" s="174"/>
      <c r="N274" s="164"/>
      <c r="O274" s="164"/>
      <c r="P274" s="164"/>
      <c r="Q274" s="164"/>
      <c r="R274" s="164"/>
      <c r="S274" s="164"/>
      <c r="T274" s="165"/>
      <c r="U274" s="164"/>
      <c r="V274" s="154"/>
      <c r="W274" s="154"/>
      <c r="X274" s="154"/>
      <c r="Y274" s="154"/>
      <c r="Z274" s="154"/>
      <c r="AA274" s="154"/>
      <c r="AB274" s="154"/>
      <c r="AC274" s="154"/>
      <c r="AD274" s="154"/>
      <c r="AE274" s="154" t="s">
        <v>156</v>
      </c>
      <c r="AF274" s="154">
        <v>0</v>
      </c>
      <c r="AG274" s="154"/>
      <c r="AH274" s="154"/>
      <c r="AI274" s="154"/>
      <c r="AJ274" s="154"/>
      <c r="AK274" s="154"/>
      <c r="AL274" s="154"/>
      <c r="AM274" s="154"/>
      <c r="AN274" s="154"/>
      <c r="AO274" s="154"/>
      <c r="AP274" s="154"/>
      <c r="AQ274" s="154"/>
      <c r="AR274" s="154"/>
      <c r="AS274" s="154"/>
      <c r="AT274" s="154"/>
      <c r="AU274" s="154"/>
      <c r="AV274" s="154"/>
      <c r="AW274" s="154"/>
      <c r="AX274" s="154"/>
      <c r="AY274" s="154"/>
      <c r="AZ274" s="154"/>
      <c r="BA274" s="154"/>
      <c r="BB274" s="154"/>
      <c r="BC274" s="154"/>
      <c r="BD274" s="154"/>
      <c r="BE274" s="154"/>
      <c r="BF274" s="154"/>
      <c r="BG274" s="154"/>
      <c r="BH274" s="154"/>
    </row>
    <row r="275" spans="1:60" outlineLevel="1" x14ac:dyDescent="0.2">
      <c r="A275" s="155">
        <v>89</v>
      </c>
      <c r="B275" s="161" t="s">
        <v>445</v>
      </c>
      <c r="C275" s="196" t="s">
        <v>446</v>
      </c>
      <c r="D275" s="163" t="s">
        <v>154</v>
      </c>
      <c r="E275" s="170">
        <v>60.35</v>
      </c>
      <c r="F275" s="173"/>
      <c r="G275" s="174">
        <f>ROUND(E275*F275,2)</f>
        <v>0</v>
      </c>
      <c r="H275" s="173"/>
      <c r="I275" s="174">
        <f>ROUND(E275*H275,2)</f>
        <v>0</v>
      </c>
      <c r="J275" s="173"/>
      <c r="K275" s="174">
        <f>ROUND(E275*J275,2)</f>
        <v>0</v>
      </c>
      <c r="L275" s="174">
        <v>21</v>
      </c>
      <c r="M275" s="174">
        <f>G275*(1+L275/100)</f>
        <v>0</v>
      </c>
      <c r="N275" s="164">
        <v>4.9899999999999996E-3</v>
      </c>
      <c r="O275" s="164">
        <f>ROUND(E275*N275,5)</f>
        <v>0.30114999999999997</v>
      </c>
      <c r="P275" s="164">
        <v>0</v>
      </c>
      <c r="Q275" s="164">
        <f>ROUND(E275*P275,5)</f>
        <v>0</v>
      </c>
      <c r="R275" s="164"/>
      <c r="S275" s="164"/>
      <c r="T275" s="165">
        <v>0.92625000000000002</v>
      </c>
      <c r="U275" s="164">
        <f>ROUND(E275*T275,2)</f>
        <v>55.9</v>
      </c>
      <c r="V275" s="154"/>
      <c r="W275" s="154"/>
      <c r="X275" s="154"/>
      <c r="Y275" s="154"/>
      <c r="Z275" s="154"/>
      <c r="AA275" s="154"/>
      <c r="AB275" s="154"/>
      <c r="AC275" s="154"/>
      <c r="AD275" s="154"/>
      <c r="AE275" s="154" t="s">
        <v>167</v>
      </c>
      <c r="AF275" s="154"/>
      <c r="AG275" s="154"/>
      <c r="AH275" s="154"/>
      <c r="AI275" s="154"/>
      <c r="AJ275" s="154"/>
      <c r="AK275" s="154"/>
      <c r="AL275" s="154"/>
      <c r="AM275" s="154"/>
      <c r="AN275" s="154"/>
      <c r="AO275" s="154"/>
      <c r="AP275" s="154"/>
      <c r="AQ275" s="154"/>
      <c r="AR275" s="154"/>
      <c r="AS275" s="154"/>
      <c r="AT275" s="154"/>
      <c r="AU275" s="154"/>
      <c r="AV275" s="154"/>
      <c r="AW275" s="154"/>
      <c r="AX275" s="154"/>
      <c r="AY275" s="154"/>
      <c r="AZ275" s="154"/>
      <c r="BA275" s="154"/>
      <c r="BB275" s="154"/>
      <c r="BC275" s="154"/>
      <c r="BD275" s="154"/>
      <c r="BE275" s="154"/>
      <c r="BF275" s="154"/>
      <c r="BG275" s="154"/>
      <c r="BH275" s="154"/>
    </row>
    <row r="276" spans="1:60" outlineLevel="1" x14ac:dyDescent="0.2">
      <c r="A276" s="155"/>
      <c r="B276" s="161"/>
      <c r="C276" s="197" t="s">
        <v>447</v>
      </c>
      <c r="D276" s="166"/>
      <c r="E276" s="171">
        <v>60.35</v>
      </c>
      <c r="F276" s="174"/>
      <c r="G276" s="174"/>
      <c r="H276" s="174"/>
      <c r="I276" s="174"/>
      <c r="J276" s="174"/>
      <c r="K276" s="174"/>
      <c r="L276" s="174"/>
      <c r="M276" s="174"/>
      <c r="N276" s="164"/>
      <c r="O276" s="164"/>
      <c r="P276" s="164"/>
      <c r="Q276" s="164"/>
      <c r="R276" s="164"/>
      <c r="S276" s="164"/>
      <c r="T276" s="165"/>
      <c r="U276" s="16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 t="s">
        <v>156</v>
      </c>
      <c r="AF276" s="154">
        <v>0</v>
      </c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</row>
    <row r="277" spans="1:60" outlineLevel="1" x14ac:dyDescent="0.2">
      <c r="A277" s="155">
        <v>90</v>
      </c>
      <c r="B277" s="161" t="s">
        <v>448</v>
      </c>
      <c r="C277" s="196" t="s">
        <v>449</v>
      </c>
      <c r="D277" s="163" t="s">
        <v>154</v>
      </c>
      <c r="E277" s="170">
        <v>67.94</v>
      </c>
      <c r="F277" s="173"/>
      <c r="G277" s="174">
        <f>ROUND(E277*F277,2)</f>
        <v>0</v>
      </c>
      <c r="H277" s="173"/>
      <c r="I277" s="174">
        <f>ROUND(E277*H277,2)</f>
        <v>0</v>
      </c>
      <c r="J277" s="173"/>
      <c r="K277" s="174">
        <f>ROUND(E277*J277,2)</f>
        <v>0</v>
      </c>
      <c r="L277" s="174">
        <v>21</v>
      </c>
      <c r="M277" s="174">
        <f>G277*(1+L277/100)</f>
        <v>0</v>
      </c>
      <c r="N277" s="164">
        <v>2.66E-3</v>
      </c>
      <c r="O277" s="164">
        <f>ROUND(E277*N277,5)</f>
        <v>0.18071999999999999</v>
      </c>
      <c r="P277" s="164">
        <v>0</v>
      </c>
      <c r="Q277" s="164">
        <f>ROUND(E277*P277,5)</f>
        <v>0</v>
      </c>
      <c r="R277" s="164"/>
      <c r="S277" s="164"/>
      <c r="T277" s="165">
        <v>0.51561999999999997</v>
      </c>
      <c r="U277" s="164">
        <f>ROUND(E277*T277,2)</f>
        <v>35.03</v>
      </c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 t="s">
        <v>167</v>
      </c>
      <c r="AF277" s="154"/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54"/>
      <c r="BA277" s="154"/>
      <c r="BB277" s="154"/>
      <c r="BC277" s="154"/>
      <c r="BD277" s="154"/>
      <c r="BE277" s="154"/>
      <c r="BF277" s="154"/>
      <c r="BG277" s="154"/>
      <c r="BH277" s="154"/>
    </row>
    <row r="278" spans="1:60" outlineLevel="1" x14ac:dyDescent="0.2">
      <c r="A278" s="155"/>
      <c r="B278" s="161"/>
      <c r="C278" s="197" t="s">
        <v>450</v>
      </c>
      <c r="D278" s="166"/>
      <c r="E278" s="171">
        <v>67.94</v>
      </c>
      <c r="F278" s="174"/>
      <c r="G278" s="174"/>
      <c r="H278" s="174"/>
      <c r="I278" s="174"/>
      <c r="J278" s="174"/>
      <c r="K278" s="174"/>
      <c r="L278" s="174"/>
      <c r="M278" s="174"/>
      <c r="N278" s="164"/>
      <c r="O278" s="164"/>
      <c r="P278" s="164"/>
      <c r="Q278" s="164"/>
      <c r="R278" s="164"/>
      <c r="S278" s="164"/>
      <c r="T278" s="165"/>
      <c r="U278" s="16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 t="s">
        <v>156</v>
      </c>
      <c r="AF278" s="154">
        <v>0</v>
      </c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54"/>
      <c r="BA278" s="154"/>
      <c r="BB278" s="154"/>
      <c r="BC278" s="154"/>
      <c r="BD278" s="154"/>
      <c r="BE278" s="154"/>
      <c r="BF278" s="154"/>
      <c r="BG278" s="154"/>
      <c r="BH278" s="154"/>
    </row>
    <row r="279" spans="1:60" outlineLevel="1" x14ac:dyDescent="0.2">
      <c r="A279" s="155">
        <v>91</v>
      </c>
      <c r="B279" s="161" t="s">
        <v>451</v>
      </c>
      <c r="C279" s="196" t="s">
        <v>452</v>
      </c>
      <c r="D279" s="163" t="s">
        <v>154</v>
      </c>
      <c r="E279" s="170">
        <v>30</v>
      </c>
      <c r="F279" s="173"/>
      <c r="G279" s="174">
        <f>ROUND(E279*F279,2)</f>
        <v>0</v>
      </c>
      <c r="H279" s="173"/>
      <c r="I279" s="174">
        <f>ROUND(E279*H279,2)</f>
        <v>0</v>
      </c>
      <c r="J279" s="173"/>
      <c r="K279" s="174">
        <f>ROUND(E279*J279,2)</f>
        <v>0</v>
      </c>
      <c r="L279" s="174">
        <v>21</v>
      </c>
      <c r="M279" s="174">
        <f>G279*(1+L279/100)</f>
        <v>0</v>
      </c>
      <c r="N279" s="164">
        <v>1.5900000000000001E-3</v>
      </c>
      <c r="O279" s="164">
        <f>ROUND(E279*N279,5)</f>
        <v>4.7699999999999999E-2</v>
      </c>
      <c r="P279" s="164">
        <v>0</v>
      </c>
      <c r="Q279" s="164">
        <f>ROUND(E279*P279,5)</f>
        <v>0</v>
      </c>
      <c r="R279" s="164"/>
      <c r="S279" s="164"/>
      <c r="T279" s="165">
        <v>0.37220999999999999</v>
      </c>
      <c r="U279" s="164">
        <f>ROUND(E279*T279,2)</f>
        <v>11.17</v>
      </c>
      <c r="V279" s="154"/>
      <c r="W279" s="154"/>
      <c r="X279" s="154"/>
      <c r="Y279" s="154"/>
      <c r="Z279" s="154"/>
      <c r="AA279" s="154"/>
      <c r="AB279" s="154"/>
      <c r="AC279" s="154"/>
      <c r="AD279" s="154"/>
      <c r="AE279" s="154" t="s">
        <v>167</v>
      </c>
      <c r="AF279" s="154"/>
      <c r="AG279" s="154"/>
      <c r="AH279" s="154"/>
      <c r="AI279" s="154"/>
      <c r="AJ279" s="154"/>
      <c r="AK279" s="154"/>
      <c r="AL279" s="154"/>
      <c r="AM279" s="154"/>
      <c r="AN279" s="154"/>
      <c r="AO279" s="154"/>
      <c r="AP279" s="154"/>
      <c r="AQ279" s="154"/>
      <c r="AR279" s="154"/>
      <c r="AS279" s="154"/>
      <c r="AT279" s="154"/>
      <c r="AU279" s="154"/>
      <c r="AV279" s="154"/>
      <c r="AW279" s="154"/>
      <c r="AX279" s="154"/>
      <c r="AY279" s="154"/>
      <c r="AZ279" s="154"/>
      <c r="BA279" s="154"/>
      <c r="BB279" s="154"/>
      <c r="BC279" s="154"/>
      <c r="BD279" s="154"/>
      <c r="BE279" s="154"/>
      <c r="BF279" s="154"/>
      <c r="BG279" s="154"/>
      <c r="BH279" s="154"/>
    </row>
    <row r="280" spans="1:60" outlineLevel="1" x14ac:dyDescent="0.2">
      <c r="A280" s="155"/>
      <c r="B280" s="161"/>
      <c r="C280" s="197" t="s">
        <v>453</v>
      </c>
      <c r="D280" s="166"/>
      <c r="E280" s="171">
        <v>30</v>
      </c>
      <c r="F280" s="174"/>
      <c r="G280" s="174"/>
      <c r="H280" s="174"/>
      <c r="I280" s="174"/>
      <c r="J280" s="174"/>
      <c r="K280" s="174"/>
      <c r="L280" s="174"/>
      <c r="M280" s="174"/>
      <c r="N280" s="164"/>
      <c r="O280" s="164"/>
      <c r="P280" s="164"/>
      <c r="Q280" s="164"/>
      <c r="R280" s="164"/>
      <c r="S280" s="164"/>
      <c r="T280" s="165"/>
      <c r="U280" s="16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 t="s">
        <v>156</v>
      </c>
      <c r="AF280" s="154">
        <v>0</v>
      </c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4"/>
      <c r="BB280" s="154"/>
      <c r="BC280" s="154"/>
      <c r="BD280" s="154"/>
      <c r="BE280" s="154"/>
      <c r="BF280" s="154"/>
      <c r="BG280" s="154"/>
      <c r="BH280" s="154"/>
    </row>
    <row r="281" spans="1:60" outlineLevel="1" x14ac:dyDescent="0.2">
      <c r="A281" s="155">
        <v>92</v>
      </c>
      <c r="B281" s="161" t="s">
        <v>454</v>
      </c>
      <c r="C281" s="196" t="s">
        <v>455</v>
      </c>
      <c r="D281" s="163" t="s">
        <v>203</v>
      </c>
      <c r="E281" s="170">
        <v>0.61109999999999998</v>
      </c>
      <c r="F281" s="173"/>
      <c r="G281" s="174">
        <f>ROUND(E281*F281,2)</f>
        <v>0</v>
      </c>
      <c r="H281" s="173"/>
      <c r="I281" s="174">
        <f>ROUND(E281*H281,2)</f>
        <v>0</v>
      </c>
      <c r="J281" s="173"/>
      <c r="K281" s="174">
        <f>ROUND(E281*J281,2)</f>
        <v>0</v>
      </c>
      <c r="L281" s="174">
        <v>21</v>
      </c>
      <c r="M281" s="174">
        <f>G281*(1+L281/100)</f>
        <v>0</v>
      </c>
      <c r="N281" s="164">
        <v>0</v>
      </c>
      <c r="O281" s="164">
        <f>ROUND(E281*N281,5)</f>
        <v>0</v>
      </c>
      <c r="P281" s="164">
        <v>0</v>
      </c>
      <c r="Q281" s="164">
        <f>ROUND(E281*P281,5)</f>
        <v>0</v>
      </c>
      <c r="R281" s="164"/>
      <c r="S281" s="164"/>
      <c r="T281" s="165">
        <v>4.9470000000000001</v>
      </c>
      <c r="U281" s="164">
        <f>ROUND(E281*T281,2)</f>
        <v>3.02</v>
      </c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 t="s">
        <v>151</v>
      </c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  <c r="AW281" s="154"/>
      <c r="AX281" s="154"/>
      <c r="AY281" s="154"/>
      <c r="AZ281" s="154"/>
      <c r="BA281" s="154"/>
      <c r="BB281" s="154"/>
      <c r="BC281" s="154"/>
      <c r="BD281" s="154"/>
      <c r="BE281" s="154"/>
      <c r="BF281" s="154"/>
      <c r="BG281" s="154"/>
      <c r="BH281" s="154"/>
    </row>
    <row r="282" spans="1:60" x14ac:dyDescent="0.2">
      <c r="A282" s="156" t="s">
        <v>146</v>
      </c>
      <c r="B282" s="162" t="s">
        <v>95</v>
      </c>
      <c r="C282" s="198" t="s">
        <v>96</v>
      </c>
      <c r="D282" s="167"/>
      <c r="E282" s="172"/>
      <c r="F282" s="175"/>
      <c r="G282" s="175">
        <f>SUMIF(AE283:AE298,"&lt;&gt;NOR",G283:G298)</f>
        <v>0</v>
      </c>
      <c r="H282" s="175"/>
      <c r="I282" s="175">
        <f>SUM(I283:I298)</f>
        <v>0</v>
      </c>
      <c r="J282" s="175"/>
      <c r="K282" s="175">
        <f>SUM(K283:K298)</f>
        <v>0</v>
      </c>
      <c r="L282" s="175"/>
      <c r="M282" s="175">
        <f>SUM(M283:M298)</f>
        <v>0</v>
      </c>
      <c r="N282" s="168"/>
      <c r="O282" s="168">
        <f>SUM(O283:O298)</f>
        <v>37.632760000000005</v>
      </c>
      <c r="P282" s="168"/>
      <c r="Q282" s="168">
        <f>SUM(Q283:Q298)</f>
        <v>0</v>
      </c>
      <c r="R282" s="168"/>
      <c r="S282" s="168"/>
      <c r="T282" s="169"/>
      <c r="U282" s="168">
        <f>SUM(U283:U298)</f>
        <v>545.54</v>
      </c>
      <c r="AE282" t="s">
        <v>147</v>
      </c>
    </row>
    <row r="283" spans="1:60" ht="84" customHeight="1" outlineLevel="1" x14ac:dyDescent="0.2">
      <c r="A283" s="155">
        <v>93</v>
      </c>
      <c r="B283" s="161" t="s">
        <v>456</v>
      </c>
      <c r="C283" s="196" t="s">
        <v>1452</v>
      </c>
      <c r="D283" s="163" t="s">
        <v>150</v>
      </c>
      <c r="E283" s="170">
        <v>743.16660000000002</v>
      </c>
      <c r="F283" s="173"/>
      <c r="G283" s="174">
        <f>ROUND(E283*F283,2)</f>
        <v>0</v>
      </c>
      <c r="H283" s="173"/>
      <c r="I283" s="174">
        <f>ROUND(E283*H283,2)</f>
        <v>0</v>
      </c>
      <c r="J283" s="173"/>
      <c r="K283" s="174">
        <f>ROUND(E283*J283,2)</f>
        <v>0</v>
      </c>
      <c r="L283" s="174">
        <v>21</v>
      </c>
      <c r="M283" s="174">
        <f>G283*(1+L283/100)</f>
        <v>0</v>
      </c>
      <c r="N283" s="164">
        <v>4.3060000000000001E-2</v>
      </c>
      <c r="O283" s="164">
        <f>ROUND(E283*N283,5)</f>
        <v>32.000749999999996</v>
      </c>
      <c r="P283" s="164">
        <v>0</v>
      </c>
      <c r="Q283" s="164">
        <f>ROUND(E283*P283,5)</f>
        <v>0</v>
      </c>
      <c r="R283" s="164"/>
      <c r="S283" s="164"/>
      <c r="T283" s="165">
        <v>0.373</v>
      </c>
      <c r="U283" s="164">
        <f>ROUND(E283*T283,2)</f>
        <v>277.2</v>
      </c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 t="s">
        <v>151</v>
      </c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  <c r="AW283" s="154"/>
      <c r="AX283" s="154"/>
      <c r="AY283" s="154"/>
      <c r="AZ283" s="154"/>
      <c r="BA283" s="154"/>
      <c r="BB283" s="154"/>
      <c r="BC283" s="154"/>
      <c r="BD283" s="154"/>
      <c r="BE283" s="154"/>
      <c r="BF283" s="154"/>
      <c r="BG283" s="154"/>
      <c r="BH283" s="154"/>
    </row>
    <row r="284" spans="1:60" outlineLevel="1" x14ac:dyDescent="0.2">
      <c r="A284" s="155"/>
      <c r="B284" s="161"/>
      <c r="C284" s="197" t="s">
        <v>457</v>
      </c>
      <c r="D284" s="166"/>
      <c r="E284" s="171">
        <v>743.16660000000002</v>
      </c>
      <c r="F284" s="174"/>
      <c r="G284" s="174"/>
      <c r="H284" s="174"/>
      <c r="I284" s="174"/>
      <c r="J284" s="174"/>
      <c r="K284" s="174"/>
      <c r="L284" s="174"/>
      <c r="M284" s="174"/>
      <c r="N284" s="164"/>
      <c r="O284" s="164"/>
      <c r="P284" s="164"/>
      <c r="Q284" s="164"/>
      <c r="R284" s="164"/>
      <c r="S284" s="164"/>
      <c r="T284" s="165"/>
      <c r="U284" s="164"/>
      <c r="V284" s="154"/>
      <c r="W284" s="154"/>
      <c r="X284" s="154"/>
      <c r="Y284" s="154"/>
      <c r="Z284" s="154"/>
      <c r="AA284" s="154"/>
      <c r="AB284" s="154"/>
      <c r="AC284" s="154"/>
      <c r="AD284" s="154"/>
      <c r="AE284" s="154" t="s">
        <v>156</v>
      </c>
      <c r="AF284" s="154">
        <v>0</v>
      </c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  <c r="AW284" s="154"/>
      <c r="AX284" s="154"/>
      <c r="AY284" s="154"/>
      <c r="AZ284" s="154"/>
      <c r="BA284" s="154"/>
      <c r="BB284" s="154"/>
      <c r="BC284" s="154"/>
      <c r="BD284" s="154"/>
      <c r="BE284" s="154"/>
      <c r="BF284" s="154"/>
      <c r="BG284" s="154"/>
      <c r="BH284" s="154"/>
    </row>
    <row r="285" spans="1:60" outlineLevel="1" x14ac:dyDescent="0.2">
      <c r="A285" s="155">
        <v>94</v>
      </c>
      <c r="B285" s="161" t="s">
        <v>458</v>
      </c>
      <c r="C285" s="196" t="s">
        <v>459</v>
      </c>
      <c r="D285" s="163" t="s">
        <v>154</v>
      </c>
      <c r="E285" s="170">
        <v>69.081999999999994</v>
      </c>
      <c r="F285" s="173"/>
      <c r="G285" s="174">
        <f>ROUND(E285*F285,2)</f>
        <v>0</v>
      </c>
      <c r="H285" s="173"/>
      <c r="I285" s="174">
        <f>ROUND(E285*H285,2)</f>
        <v>0</v>
      </c>
      <c r="J285" s="173"/>
      <c r="K285" s="174">
        <f>ROUND(E285*J285,2)</f>
        <v>0</v>
      </c>
      <c r="L285" s="174">
        <v>21</v>
      </c>
      <c r="M285" s="174">
        <f>G285*(1+L285/100)</f>
        <v>0</v>
      </c>
      <c r="N285" s="164">
        <v>9.0500000000000008E-3</v>
      </c>
      <c r="O285" s="164">
        <f>ROUND(E285*N285,5)</f>
        <v>0.62519000000000002</v>
      </c>
      <c r="P285" s="164">
        <v>0</v>
      </c>
      <c r="Q285" s="164">
        <f>ROUND(E285*P285,5)</f>
        <v>0</v>
      </c>
      <c r="R285" s="164"/>
      <c r="S285" s="164"/>
      <c r="T285" s="165">
        <v>0.33</v>
      </c>
      <c r="U285" s="164">
        <f>ROUND(E285*T285,2)</f>
        <v>22.8</v>
      </c>
      <c r="V285" s="154"/>
      <c r="W285" s="154"/>
      <c r="X285" s="154"/>
      <c r="Y285" s="154"/>
      <c r="Z285" s="154"/>
      <c r="AA285" s="154"/>
      <c r="AB285" s="154"/>
      <c r="AC285" s="154"/>
      <c r="AD285" s="154"/>
      <c r="AE285" s="154" t="s">
        <v>151</v>
      </c>
      <c r="AF285" s="154"/>
      <c r="AG285" s="154"/>
      <c r="AH285" s="154"/>
      <c r="AI285" s="154"/>
      <c r="AJ285" s="154"/>
      <c r="AK285" s="154"/>
      <c r="AL285" s="154"/>
      <c r="AM285" s="154"/>
      <c r="AN285" s="154"/>
      <c r="AO285" s="154"/>
      <c r="AP285" s="154"/>
      <c r="AQ285" s="154"/>
      <c r="AR285" s="154"/>
      <c r="AS285" s="154"/>
      <c r="AT285" s="154"/>
      <c r="AU285" s="154"/>
      <c r="AV285" s="154"/>
      <c r="AW285" s="154"/>
      <c r="AX285" s="154"/>
      <c r="AY285" s="154"/>
      <c r="AZ285" s="154"/>
      <c r="BA285" s="154"/>
      <c r="BB285" s="154"/>
      <c r="BC285" s="154"/>
      <c r="BD285" s="154"/>
      <c r="BE285" s="154"/>
      <c r="BF285" s="154"/>
      <c r="BG285" s="154"/>
      <c r="BH285" s="154"/>
    </row>
    <row r="286" spans="1:60" outlineLevel="1" x14ac:dyDescent="0.2">
      <c r="A286" s="155"/>
      <c r="B286" s="161"/>
      <c r="C286" s="197" t="s">
        <v>460</v>
      </c>
      <c r="D286" s="166"/>
      <c r="E286" s="171">
        <v>40.299999999999997</v>
      </c>
      <c r="F286" s="174"/>
      <c r="G286" s="174"/>
      <c r="H286" s="174"/>
      <c r="I286" s="174"/>
      <c r="J286" s="174"/>
      <c r="K286" s="174"/>
      <c r="L286" s="174"/>
      <c r="M286" s="174"/>
      <c r="N286" s="164"/>
      <c r="O286" s="164"/>
      <c r="P286" s="164"/>
      <c r="Q286" s="164"/>
      <c r="R286" s="164"/>
      <c r="S286" s="164"/>
      <c r="T286" s="165"/>
      <c r="U286" s="164"/>
      <c r="V286" s="154"/>
      <c r="W286" s="154"/>
      <c r="X286" s="154"/>
      <c r="Y286" s="154"/>
      <c r="Z286" s="154"/>
      <c r="AA286" s="154"/>
      <c r="AB286" s="154"/>
      <c r="AC286" s="154"/>
      <c r="AD286" s="154"/>
      <c r="AE286" s="154" t="s">
        <v>156</v>
      </c>
      <c r="AF286" s="154">
        <v>0</v>
      </c>
      <c r="AG286" s="154"/>
      <c r="AH286" s="154"/>
      <c r="AI286" s="154"/>
      <c r="AJ286" s="154"/>
      <c r="AK286" s="154"/>
      <c r="AL286" s="154"/>
      <c r="AM286" s="154"/>
      <c r="AN286" s="154"/>
      <c r="AO286" s="154"/>
      <c r="AP286" s="154"/>
      <c r="AQ286" s="154"/>
      <c r="AR286" s="154"/>
      <c r="AS286" s="154"/>
      <c r="AT286" s="154"/>
      <c r="AU286" s="154"/>
      <c r="AV286" s="154"/>
      <c r="AW286" s="154"/>
      <c r="AX286" s="154"/>
      <c r="AY286" s="154"/>
      <c r="AZ286" s="154"/>
      <c r="BA286" s="154"/>
      <c r="BB286" s="154"/>
      <c r="BC286" s="154"/>
      <c r="BD286" s="154"/>
      <c r="BE286" s="154"/>
      <c r="BF286" s="154"/>
      <c r="BG286" s="154"/>
      <c r="BH286" s="154"/>
    </row>
    <row r="287" spans="1:60" outlineLevel="1" x14ac:dyDescent="0.2">
      <c r="A287" s="155"/>
      <c r="B287" s="161"/>
      <c r="C287" s="197" t="s">
        <v>461</v>
      </c>
      <c r="D287" s="166"/>
      <c r="E287" s="171">
        <v>28.782</v>
      </c>
      <c r="F287" s="174"/>
      <c r="G287" s="174"/>
      <c r="H287" s="174"/>
      <c r="I287" s="174"/>
      <c r="J287" s="174"/>
      <c r="K287" s="174"/>
      <c r="L287" s="174"/>
      <c r="M287" s="174"/>
      <c r="N287" s="164"/>
      <c r="O287" s="164"/>
      <c r="P287" s="164"/>
      <c r="Q287" s="164"/>
      <c r="R287" s="164"/>
      <c r="S287" s="164"/>
      <c r="T287" s="165"/>
      <c r="U287" s="164"/>
      <c r="V287" s="154"/>
      <c r="W287" s="154"/>
      <c r="X287" s="154"/>
      <c r="Y287" s="154"/>
      <c r="Z287" s="154"/>
      <c r="AA287" s="154"/>
      <c r="AB287" s="154"/>
      <c r="AC287" s="154"/>
      <c r="AD287" s="154"/>
      <c r="AE287" s="154" t="s">
        <v>156</v>
      </c>
      <c r="AF287" s="154">
        <v>0</v>
      </c>
      <c r="AG287" s="154"/>
      <c r="AH287" s="154"/>
      <c r="AI287" s="154"/>
      <c r="AJ287" s="154"/>
      <c r="AK287" s="154"/>
      <c r="AL287" s="154"/>
      <c r="AM287" s="154"/>
      <c r="AN287" s="154"/>
      <c r="AO287" s="154"/>
      <c r="AP287" s="154"/>
      <c r="AQ287" s="154"/>
      <c r="AR287" s="154"/>
      <c r="AS287" s="154"/>
      <c r="AT287" s="154"/>
      <c r="AU287" s="154"/>
      <c r="AV287" s="154"/>
      <c r="AW287" s="154"/>
      <c r="AX287" s="154"/>
      <c r="AY287" s="154"/>
      <c r="AZ287" s="154"/>
      <c r="BA287" s="154"/>
      <c r="BB287" s="154"/>
      <c r="BC287" s="154"/>
      <c r="BD287" s="154"/>
      <c r="BE287" s="154"/>
      <c r="BF287" s="154"/>
      <c r="BG287" s="154"/>
      <c r="BH287" s="154"/>
    </row>
    <row r="288" spans="1:60" outlineLevel="1" x14ac:dyDescent="0.2">
      <c r="A288" s="155">
        <v>95</v>
      </c>
      <c r="B288" s="161" t="s">
        <v>462</v>
      </c>
      <c r="C288" s="196" t="s">
        <v>463</v>
      </c>
      <c r="D288" s="163" t="s">
        <v>154</v>
      </c>
      <c r="E288" s="170">
        <v>55.72</v>
      </c>
      <c r="F288" s="173"/>
      <c r="G288" s="174">
        <f>ROUND(E288*F288,2)</f>
        <v>0</v>
      </c>
      <c r="H288" s="173"/>
      <c r="I288" s="174">
        <f>ROUND(E288*H288,2)</f>
        <v>0</v>
      </c>
      <c r="J288" s="173"/>
      <c r="K288" s="174">
        <f>ROUND(E288*J288,2)</f>
        <v>0</v>
      </c>
      <c r="L288" s="174">
        <v>21</v>
      </c>
      <c r="M288" s="174">
        <f>G288*(1+L288/100)</f>
        <v>0</v>
      </c>
      <c r="N288" s="164">
        <v>1.0000000000000001E-5</v>
      </c>
      <c r="O288" s="164">
        <f>ROUND(E288*N288,5)</f>
        <v>5.5999999999999995E-4</v>
      </c>
      <c r="P288" s="164">
        <v>0</v>
      </c>
      <c r="Q288" s="164">
        <f>ROUND(E288*P288,5)</f>
        <v>0</v>
      </c>
      <c r="R288" s="164"/>
      <c r="S288" s="164"/>
      <c r="T288" s="165">
        <v>0.32</v>
      </c>
      <c r="U288" s="164">
        <f>ROUND(E288*T288,2)</f>
        <v>17.829999999999998</v>
      </c>
      <c r="V288" s="154"/>
      <c r="W288" s="154"/>
      <c r="X288" s="154"/>
      <c r="Y288" s="154"/>
      <c r="Z288" s="154"/>
      <c r="AA288" s="154"/>
      <c r="AB288" s="154"/>
      <c r="AC288" s="154"/>
      <c r="AD288" s="154"/>
      <c r="AE288" s="154" t="s">
        <v>151</v>
      </c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4"/>
      <c r="AV288" s="154"/>
      <c r="AW288" s="154"/>
      <c r="AX288" s="154"/>
      <c r="AY288" s="154"/>
      <c r="AZ288" s="154"/>
      <c r="BA288" s="154"/>
      <c r="BB288" s="154"/>
      <c r="BC288" s="154"/>
      <c r="BD288" s="154"/>
      <c r="BE288" s="154"/>
      <c r="BF288" s="154"/>
      <c r="BG288" s="154"/>
      <c r="BH288" s="154"/>
    </row>
    <row r="289" spans="1:60" outlineLevel="1" x14ac:dyDescent="0.2">
      <c r="A289" s="155"/>
      <c r="B289" s="161"/>
      <c r="C289" s="197" t="s">
        <v>464</v>
      </c>
      <c r="D289" s="166"/>
      <c r="E289" s="171">
        <v>55.72</v>
      </c>
      <c r="F289" s="174"/>
      <c r="G289" s="174"/>
      <c r="H289" s="174"/>
      <c r="I289" s="174"/>
      <c r="J289" s="174"/>
      <c r="K289" s="174"/>
      <c r="L289" s="174"/>
      <c r="M289" s="174"/>
      <c r="N289" s="164"/>
      <c r="O289" s="164"/>
      <c r="P289" s="164"/>
      <c r="Q289" s="164"/>
      <c r="R289" s="164"/>
      <c r="S289" s="164"/>
      <c r="T289" s="165"/>
      <c r="U289" s="164"/>
      <c r="V289" s="154"/>
      <c r="W289" s="154"/>
      <c r="X289" s="154"/>
      <c r="Y289" s="154"/>
      <c r="Z289" s="154"/>
      <c r="AA289" s="154"/>
      <c r="AB289" s="154"/>
      <c r="AC289" s="154"/>
      <c r="AD289" s="154"/>
      <c r="AE289" s="154" t="s">
        <v>156</v>
      </c>
      <c r="AF289" s="154">
        <v>0</v>
      </c>
      <c r="AG289" s="154"/>
      <c r="AH289" s="154"/>
      <c r="AI289" s="154"/>
      <c r="AJ289" s="154"/>
      <c r="AK289" s="154"/>
      <c r="AL289" s="154"/>
      <c r="AM289" s="154"/>
      <c r="AN289" s="154"/>
      <c r="AO289" s="154"/>
      <c r="AP289" s="154"/>
      <c r="AQ289" s="154"/>
      <c r="AR289" s="154"/>
      <c r="AS289" s="154"/>
      <c r="AT289" s="154"/>
      <c r="AU289" s="154"/>
      <c r="AV289" s="154"/>
      <c r="AW289" s="154"/>
      <c r="AX289" s="154"/>
      <c r="AY289" s="154"/>
      <c r="AZ289" s="154"/>
      <c r="BA289" s="154"/>
      <c r="BB289" s="154"/>
      <c r="BC289" s="154"/>
      <c r="BD289" s="154"/>
      <c r="BE289" s="154"/>
      <c r="BF289" s="154"/>
      <c r="BG289" s="154"/>
      <c r="BH289" s="154"/>
    </row>
    <row r="290" spans="1:60" outlineLevel="1" x14ac:dyDescent="0.2">
      <c r="A290" s="155">
        <v>96</v>
      </c>
      <c r="B290" s="161" t="s">
        <v>465</v>
      </c>
      <c r="C290" s="196" t="s">
        <v>466</v>
      </c>
      <c r="D290" s="163" t="s">
        <v>173</v>
      </c>
      <c r="E290" s="170">
        <v>1</v>
      </c>
      <c r="F290" s="173"/>
      <c r="G290" s="174">
        <f>ROUND(E290*F290,2)</f>
        <v>0</v>
      </c>
      <c r="H290" s="173"/>
      <c r="I290" s="174">
        <f>ROUND(E290*H290,2)</f>
        <v>0</v>
      </c>
      <c r="J290" s="173"/>
      <c r="K290" s="174">
        <f>ROUND(E290*J290,2)</f>
        <v>0</v>
      </c>
      <c r="L290" s="174">
        <v>21</v>
      </c>
      <c r="M290" s="174">
        <f>G290*(1+L290/100)</f>
        <v>0</v>
      </c>
      <c r="N290" s="164">
        <v>7.6600000000000001E-3</v>
      </c>
      <c r="O290" s="164">
        <f>ROUND(E290*N290,5)</f>
        <v>7.6600000000000001E-3</v>
      </c>
      <c r="P290" s="164">
        <v>0</v>
      </c>
      <c r="Q290" s="164">
        <f>ROUND(E290*P290,5)</f>
        <v>0</v>
      </c>
      <c r="R290" s="164"/>
      <c r="S290" s="164"/>
      <c r="T290" s="165">
        <v>1</v>
      </c>
      <c r="U290" s="164">
        <f>ROUND(E290*T290,2)</f>
        <v>1</v>
      </c>
      <c r="V290" s="154"/>
      <c r="W290" s="154"/>
      <c r="X290" s="154"/>
      <c r="Y290" s="154"/>
      <c r="Z290" s="154"/>
      <c r="AA290" s="154"/>
      <c r="AB290" s="154"/>
      <c r="AC290" s="154"/>
      <c r="AD290" s="154"/>
      <c r="AE290" s="154" t="s">
        <v>151</v>
      </c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4"/>
      <c r="AV290" s="154"/>
      <c r="AW290" s="154"/>
      <c r="AX290" s="154"/>
      <c r="AY290" s="154"/>
      <c r="AZ290" s="154"/>
      <c r="BA290" s="154"/>
      <c r="BB290" s="154"/>
      <c r="BC290" s="154"/>
      <c r="BD290" s="154"/>
      <c r="BE290" s="154"/>
      <c r="BF290" s="154"/>
      <c r="BG290" s="154"/>
      <c r="BH290" s="154"/>
    </row>
    <row r="291" spans="1:60" outlineLevel="1" x14ac:dyDescent="0.2">
      <c r="A291" s="155">
        <v>97</v>
      </c>
      <c r="B291" s="161" t="s">
        <v>467</v>
      </c>
      <c r="C291" s="196" t="s">
        <v>468</v>
      </c>
      <c r="D291" s="163" t="s">
        <v>173</v>
      </c>
      <c r="E291" s="170">
        <v>1114.74</v>
      </c>
      <c r="F291" s="173"/>
      <c r="G291" s="174">
        <f>ROUND(E291*F291,2)</f>
        <v>0</v>
      </c>
      <c r="H291" s="173"/>
      <c r="I291" s="174">
        <f>ROUND(E291*H291,2)</f>
        <v>0</v>
      </c>
      <c r="J291" s="173"/>
      <c r="K291" s="174">
        <f>ROUND(E291*J291,2)</f>
        <v>0</v>
      </c>
      <c r="L291" s="174">
        <v>21</v>
      </c>
      <c r="M291" s="174">
        <f>G291*(1+L291/100)</f>
        <v>0</v>
      </c>
      <c r="N291" s="164">
        <v>2.8999999999999998E-3</v>
      </c>
      <c r="O291" s="164">
        <f>ROUND(E291*N291,5)</f>
        <v>3.2327499999999998</v>
      </c>
      <c r="P291" s="164">
        <v>0</v>
      </c>
      <c r="Q291" s="164">
        <f>ROUND(E291*P291,5)</f>
        <v>0</v>
      </c>
      <c r="R291" s="164"/>
      <c r="S291" s="164"/>
      <c r="T291" s="165">
        <v>0.05</v>
      </c>
      <c r="U291" s="164">
        <f>ROUND(E291*T291,2)</f>
        <v>55.74</v>
      </c>
      <c r="V291" s="154"/>
      <c r="W291" s="154"/>
      <c r="X291" s="154"/>
      <c r="Y291" s="154"/>
      <c r="Z291" s="154"/>
      <c r="AA291" s="154"/>
      <c r="AB291" s="154"/>
      <c r="AC291" s="154"/>
      <c r="AD291" s="154"/>
      <c r="AE291" s="154" t="s">
        <v>151</v>
      </c>
      <c r="AF291" s="154"/>
      <c r="AG291" s="154"/>
      <c r="AH291" s="154"/>
      <c r="AI291" s="154"/>
      <c r="AJ291" s="154"/>
      <c r="AK291" s="154"/>
      <c r="AL291" s="154"/>
      <c r="AM291" s="154"/>
      <c r="AN291" s="154"/>
      <c r="AO291" s="154"/>
      <c r="AP291" s="154"/>
      <c r="AQ291" s="154"/>
      <c r="AR291" s="154"/>
      <c r="AS291" s="154"/>
      <c r="AT291" s="154"/>
      <c r="AU291" s="154"/>
      <c r="AV291" s="154"/>
      <c r="AW291" s="154"/>
      <c r="AX291" s="154"/>
      <c r="AY291" s="154"/>
      <c r="AZ291" s="154"/>
      <c r="BA291" s="154"/>
      <c r="BB291" s="154"/>
      <c r="BC291" s="154"/>
      <c r="BD291" s="154"/>
      <c r="BE291" s="154"/>
      <c r="BF291" s="154"/>
      <c r="BG291" s="154"/>
      <c r="BH291" s="154"/>
    </row>
    <row r="292" spans="1:60" outlineLevel="1" x14ac:dyDescent="0.2">
      <c r="A292" s="155"/>
      <c r="B292" s="161"/>
      <c r="C292" s="197" t="s">
        <v>469</v>
      </c>
      <c r="D292" s="166"/>
      <c r="E292" s="171">
        <v>1114.74</v>
      </c>
      <c r="F292" s="174"/>
      <c r="G292" s="174"/>
      <c r="H292" s="174"/>
      <c r="I292" s="174"/>
      <c r="J292" s="174"/>
      <c r="K292" s="174"/>
      <c r="L292" s="174"/>
      <c r="M292" s="174"/>
      <c r="N292" s="164"/>
      <c r="O292" s="164"/>
      <c r="P292" s="164"/>
      <c r="Q292" s="164"/>
      <c r="R292" s="164"/>
      <c r="S292" s="164"/>
      <c r="T292" s="165"/>
      <c r="U292" s="164"/>
      <c r="V292" s="154"/>
      <c r="W292" s="154"/>
      <c r="X292" s="154"/>
      <c r="Y292" s="154"/>
      <c r="Z292" s="154"/>
      <c r="AA292" s="154"/>
      <c r="AB292" s="154"/>
      <c r="AC292" s="154"/>
      <c r="AD292" s="154"/>
      <c r="AE292" s="154" t="s">
        <v>156</v>
      </c>
      <c r="AF292" s="154">
        <v>0</v>
      </c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4"/>
      <c r="AV292" s="154"/>
      <c r="AW292" s="154"/>
      <c r="AX292" s="154"/>
      <c r="AY292" s="154"/>
      <c r="AZ292" s="154"/>
      <c r="BA292" s="154"/>
      <c r="BB292" s="154"/>
      <c r="BC292" s="154"/>
      <c r="BD292" s="154"/>
      <c r="BE292" s="154"/>
      <c r="BF292" s="154"/>
      <c r="BG292" s="154"/>
      <c r="BH292" s="154"/>
    </row>
    <row r="293" spans="1:60" outlineLevel="1" x14ac:dyDescent="0.2">
      <c r="A293" s="155">
        <v>98</v>
      </c>
      <c r="B293" s="161" t="s">
        <v>470</v>
      </c>
      <c r="C293" s="196" t="s">
        <v>471</v>
      </c>
      <c r="D293" s="163" t="s">
        <v>173</v>
      </c>
      <c r="E293" s="170">
        <v>5</v>
      </c>
      <c r="F293" s="173"/>
      <c r="G293" s="174">
        <f>ROUND(E293*F293,2)</f>
        <v>0</v>
      </c>
      <c r="H293" s="173"/>
      <c r="I293" s="174">
        <f>ROUND(E293*H293,2)</f>
        <v>0</v>
      </c>
      <c r="J293" s="173"/>
      <c r="K293" s="174">
        <f>ROUND(E293*J293,2)</f>
        <v>0</v>
      </c>
      <c r="L293" s="174">
        <v>21</v>
      </c>
      <c r="M293" s="174">
        <f>G293*(1+L293/100)</f>
        <v>0</v>
      </c>
      <c r="N293" s="164">
        <v>3.8500000000000001E-3</v>
      </c>
      <c r="O293" s="164">
        <f>ROUND(E293*N293,5)</f>
        <v>1.925E-2</v>
      </c>
      <c r="P293" s="164">
        <v>0</v>
      </c>
      <c r="Q293" s="164">
        <f>ROUND(E293*P293,5)</f>
        <v>0</v>
      </c>
      <c r="R293" s="164"/>
      <c r="S293" s="164"/>
      <c r="T293" s="165">
        <v>0.24</v>
      </c>
      <c r="U293" s="164">
        <f>ROUND(E293*T293,2)</f>
        <v>1.2</v>
      </c>
      <c r="V293" s="154"/>
      <c r="W293" s="154"/>
      <c r="X293" s="154"/>
      <c r="Y293" s="154"/>
      <c r="Z293" s="154"/>
      <c r="AA293" s="154"/>
      <c r="AB293" s="154"/>
      <c r="AC293" s="154"/>
      <c r="AD293" s="154"/>
      <c r="AE293" s="154" t="s">
        <v>151</v>
      </c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4"/>
      <c r="AV293" s="154"/>
      <c r="AW293" s="154"/>
      <c r="AX293" s="154"/>
      <c r="AY293" s="154"/>
      <c r="AZ293" s="154"/>
      <c r="BA293" s="154"/>
      <c r="BB293" s="154"/>
      <c r="BC293" s="154"/>
      <c r="BD293" s="154"/>
      <c r="BE293" s="154"/>
      <c r="BF293" s="154"/>
      <c r="BG293" s="154"/>
      <c r="BH293" s="154"/>
    </row>
    <row r="294" spans="1:60" outlineLevel="1" x14ac:dyDescent="0.2">
      <c r="A294" s="155">
        <v>99</v>
      </c>
      <c r="B294" s="161" t="s">
        <v>472</v>
      </c>
      <c r="C294" s="196" t="s">
        <v>473</v>
      </c>
      <c r="D294" s="163" t="s">
        <v>154</v>
      </c>
      <c r="E294" s="170">
        <v>91.4</v>
      </c>
      <c r="F294" s="173"/>
      <c r="G294" s="174">
        <f>ROUND(E294*F294,2)</f>
        <v>0</v>
      </c>
      <c r="H294" s="173"/>
      <c r="I294" s="174">
        <f>ROUND(E294*H294,2)</f>
        <v>0</v>
      </c>
      <c r="J294" s="173"/>
      <c r="K294" s="174">
        <f>ROUND(E294*J294,2)</f>
        <v>0</v>
      </c>
      <c r="L294" s="174">
        <v>21</v>
      </c>
      <c r="M294" s="174">
        <f>G294*(1+L294/100)</f>
        <v>0</v>
      </c>
      <c r="N294" s="164">
        <v>5.1000000000000004E-4</v>
      </c>
      <c r="O294" s="164">
        <f>ROUND(E294*N294,5)</f>
        <v>4.6609999999999999E-2</v>
      </c>
      <c r="P294" s="164">
        <v>0</v>
      </c>
      <c r="Q294" s="164">
        <f>ROUND(E294*P294,5)</f>
        <v>0</v>
      </c>
      <c r="R294" s="164"/>
      <c r="S294" s="164"/>
      <c r="T294" s="165">
        <v>6.7000000000000004E-2</v>
      </c>
      <c r="U294" s="164">
        <f>ROUND(E294*T294,2)</f>
        <v>6.12</v>
      </c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 t="s">
        <v>151</v>
      </c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</row>
    <row r="295" spans="1:60" outlineLevel="1" x14ac:dyDescent="0.2">
      <c r="A295" s="155"/>
      <c r="B295" s="161"/>
      <c r="C295" s="197" t="s">
        <v>474</v>
      </c>
      <c r="D295" s="166"/>
      <c r="E295" s="171">
        <v>91.4</v>
      </c>
      <c r="F295" s="174"/>
      <c r="G295" s="174"/>
      <c r="H295" s="174"/>
      <c r="I295" s="174"/>
      <c r="J295" s="174"/>
      <c r="K295" s="174"/>
      <c r="L295" s="174"/>
      <c r="M295" s="174"/>
      <c r="N295" s="164"/>
      <c r="O295" s="164"/>
      <c r="P295" s="164"/>
      <c r="Q295" s="164"/>
      <c r="R295" s="164"/>
      <c r="S295" s="164"/>
      <c r="T295" s="165"/>
      <c r="U295" s="16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 t="s">
        <v>156</v>
      </c>
      <c r="AF295" s="154">
        <v>0</v>
      </c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</row>
    <row r="296" spans="1:60" outlineLevel="1" x14ac:dyDescent="0.2">
      <c r="A296" s="155">
        <v>100</v>
      </c>
      <c r="B296" s="161" t="s">
        <v>475</v>
      </c>
      <c r="C296" s="196" t="s">
        <v>561</v>
      </c>
      <c r="D296" s="163" t="s">
        <v>173</v>
      </c>
      <c r="E296" s="170">
        <v>20</v>
      </c>
      <c r="F296" s="173"/>
      <c r="G296" s="174">
        <f>ROUND(E296*F296,2)</f>
        <v>0</v>
      </c>
      <c r="H296" s="173"/>
      <c r="I296" s="174">
        <f>ROUND(E296*H296,2)</f>
        <v>0</v>
      </c>
      <c r="J296" s="173"/>
      <c r="K296" s="174">
        <f>ROUND(E296*J296,2)</f>
        <v>0</v>
      </c>
      <c r="L296" s="174">
        <v>21</v>
      </c>
      <c r="M296" s="174">
        <f>G296*(1+L296/100)</f>
        <v>0</v>
      </c>
      <c r="N296" s="164">
        <v>6.4999999999999997E-4</v>
      </c>
      <c r="O296" s="164">
        <f>ROUND(E296*N296,5)</f>
        <v>1.2999999999999999E-2</v>
      </c>
      <c r="P296" s="164">
        <v>0</v>
      </c>
      <c r="Q296" s="164">
        <f>ROUND(E296*P296,5)</f>
        <v>0</v>
      </c>
      <c r="R296" s="164"/>
      <c r="S296" s="164"/>
      <c r="T296" s="165">
        <v>2.7E-2</v>
      </c>
      <c r="U296" s="164">
        <f>ROUND(E296*T296,2)</f>
        <v>0.54</v>
      </c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 t="s">
        <v>151</v>
      </c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</row>
    <row r="297" spans="1:60" outlineLevel="1" x14ac:dyDescent="0.2">
      <c r="A297" s="155">
        <v>101</v>
      </c>
      <c r="B297" s="161" t="s">
        <v>476</v>
      </c>
      <c r="C297" s="196" t="s">
        <v>562</v>
      </c>
      <c r="D297" s="163" t="s">
        <v>150</v>
      </c>
      <c r="E297" s="170">
        <v>743.16660000000002</v>
      </c>
      <c r="F297" s="173"/>
      <c r="G297" s="174">
        <f>ROUND(E297*F297,2)</f>
        <v>0</v>
      </c>
      <c r="H297" s="173"/>
      <c r="I297" s="174">
        <f>ROUND(E297*H297,2)</f>
        <v>0</v>
      </c>
      <c r="J297" s="173"/>
      <c r="K297" s="174">
        <f>ROUND(E297*J297,2)</f>
        <v>0</v>
      </c>
      <c r="L297" s="174">
        <v>21</v>
      </c>
      <c r="M297" s="174">
        <f>G297*(1+L297/100)</f>
        <v>0</v>
      </c>
      <c r="N297" s="164">
        <v>2.2699999999999999E-3</v>
      </c>
      <c r="O297" s="164">
        <f>ROUND(E297*N297,5)</f>
        <v>1.68699</v>
      </c>
      <c r="P297" s="164">
        <v>0</v>
      </c>
      <c r="Q297" s="164">
        <f>ROUND(E297*P297,5)</f>
        <v>0</v>
      </c>
      <c r="R297" s="164"/>
      <c r="S297" s="164"/>
      <c r="T297" s="165">
        <v>0.09</v>
      </c>
      <c r="U297" s="164">
        <f>ROUND(E297*T297,2)</f>
        <v>66.88</v>
      </c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 t="s">
        <v>151</v>
      </c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</row>
    <row r="298" spans="1:60" outlineLevel="1" x14ac:dyDescent="0.2">
      <c r="A298" s="155">
        <v>102</v>
      </c>
      <c r="B298" s="161" t="s">
        <v>477</v>
      </c>
      <c r="C298" s="196" t="s">
        <v>478</v>
      </c>
      <c r="D298" s="163" t="s">
        <v>203</v>
      </c>
      <c r="E298" s="170">
        <v>37.6327</v>
      </c>
      <c r="F298" s="173"/>
      <c r="G298" s="174">
        <f>ROUND(E298*F298,2)</f>
        <v>0</v>
      </c>
      <c r="H298" s="173"/>
      <c r="I298" s="174">
        <f>ROUND(E298*H298,2)</f>
        <v>0</v>
      </c>
      <c r="J298" s="173"/>
      <c r="K298" s="174">
        <f>ROUND(E298*J298,2)</f>
        <v>0</v>
      </c>
      <c r="L298" s="174">
        <v>21</v>
      </c>
      <c r="M298" s="174">
        <f>G298*(1+L298/100)</f>
        <v>0</v>
      </c>
      <c r="N298" s="164">
        <v>0</v>
      </c>
      <c r="O298" s="164">
        <f>ROUND(E298*N298,5)</f>
        <v>0</v>
      </c>
      <c r="P298" s="164">
        <v>0</v>
      </c>
      <c r="Q298" s="164">
        <f>ROUND(E298*P298,5)</f>
        <v>0</v>
      </c>
      <c r="R298" s="164"/>
      <c r="S298" s="164"/>
      <c r="T298" s="165">
        <v>2.5569999999999999</v>
      </c>
      <c r="U298" s="164">
        <f>ROUND(E298*T298,2)</f>
        <v>96.23</v>
      </c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 t="s">
        <v>151</v>
      </c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</row>
    <row r="299" spans="1:60" x14ac:dyDescent="0.2">
      <c r="A299" s="156" t="s">
        <v>146</v>
      </c>
      <c r="B299" s="162" t="s">
        <v>97</v>
      </c>
      <c r="C299" s="198" t="s">
        <v>98</v>
      </c>
      <c r="D299" s="167"/>
      <c r="E299" s="172"/>
      <c r="F299" s="175"/>
      <c r="G299" s="175">
        <f>SUMIF(AE300:AE322,"&lt;&gt;NOR",G300:G322)</f>
        <v>0</v>
      </c>
      <c r="H299" s="175"/>
      <c r="I299" s="175">
        <f>SUM(I300:I322)</f>
        <v>0</v>
      </c>
      <c r="J299" s="175"/>
      <c r="K299" s="175">
        <f>SUM(K300:K322)</f>
        <v>0</v>
      </c>
      <c r="L299" s="175"/>
      <c r="M299" s="175">
        <f>SUM(M300:M322)</f>
        <v>0</v>
      </c>
      <c r="N299" s="168"/>
      <c r="O299" s="168">
        <f>SUM(O300:O322)</f>
        <v>4.0988900000000008</v>
      </c>
      <c r="P299" s="168"/>
      <c r="Q299" s="168">
        <f>SUM(Q300:Q322)</f>
        <v>0</v>
      </c>
      <c r="R299" s="168"/>
      <c r="S299" s="168"/>
      <c r="T299" s="169"/>
      <c r="U299" s="168">
        <f>SUM(U300:U322)</f>
        <v>360.66999999999996</v>
      </c>
      <c r="AE299" t="s">
        <v>147</v>
      </c>
    </row>
    <row r="300" spans="1:60" ht="22.5" outlineLevel="1" x14ac:dyDescent="0.2">
      <c r="A300" s="155">
        <v>103</v>
      </c>
      <c r="B300" s="161" t="s">
        <v>1476</v>
      </c>
      <c r="C300" s="196" t="s">
        <v>1453</v>
      </c>
      <c r="D300" s="163" t="s">
        <v>173</v>
      </c>
      <c r="E300" s="170">
        <v>4</v>
      </c>
      <c r="F300" s="173"/>
      <c r="G300" s="174">
        <f>ROUND(E300*F300,2)</f>
        <v>0</v>
      </c>
      <c r="H300" s="173"/>
      <c r="I300" s="174">
        <f>ROUND(E300*H300,2)</f>
        <v>0</v>
      </c>
      <c r="J300" s="173"/>
      <c r="K300" s="174">
        <f>ROUND(E300*J300,2)</f>
        <v>0</v>
      </c>
      <c r="L300" s="174">
        <v>21</v>
      </c>
      <c r="M300" s="174">
        <f>G300*(1+L300/100)</f>
        <v>0</v>
      </c>
      <c r="N300" s="164">
        <v>1.7250000000000001E-2</v>
      </c>
      <c r="O300" s="164">
        <f>ROUND(E300*N300,5)</f>
        <v>6.9000000000000006E-2</v>
      </c>
      <c r="P300" s="164">
        <v>0</v>
      </c>
      <c r="Q300" s="164">
        <f>ROUND(E300*P300,5)</f>
        <v>0</v>
      </c>
      <c r="R300" s="164"/>
      <c r="S300" s="164"/>
      <c r="T300" s="165">
        <v>2.0073699999999999</v>
      </c>
      <c r="U300" s="164">
        <f>ROUND(E300*T300,2)</f>
        <v>8.0299999999999994</v>
      </c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 t="s">
        <v>167</v>
      </c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</row>
    <row r="301" spans="1:60" outlineLevel="1" x14ac:dyDescent="0.2">
      <c r="A301" s="155"/>
      <c r="B301" s="161"/>
      <c r="C301" s="197" t="s">
        <v>479</v>
      </c>
      <c r="D301" s="166"/>
      <c r="E301" s="171"/>
      <c r="F301" s="174"/>
      <c r="G301" s="174"/>
      <c r="H301" s="174"/>
      <c r="I301" s="174"/>
      <c r="J301" s="174"/>
      <c r="K301" s="174"/>
      <c r="L301" s="174"/>
      <c r="M301" s="174"/>
      <c r="N301" s="164"/>
      <c r="O301" s="164"/>
      <c r="P301" s="164"/>
      <c r="Q301" s="164"/>
      <c r="R301" s="164"/>
      <c r="S301" s="164"/>
      <c r="T301" s="165"/>
      <c r="U301" s="16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 t="s">
        <v>156</v>
      </c>
      <c r="AF301" s="154">
        <v>0</v>
      </c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</row>
    <row r="302" spans="1:60" outlineLevel="1" x14ac:dyDescent="0.2">
      <c r="A302" s="155"/>
      <c r="B302" s="161"/>
      <c r="C302" s="197" t="s">
        <v>480</v>
      </c>
      <c r="D302" s="166"/>
      <c r="E302" s="171">
        <v>4</v>
      </c>
      <c r="F302" s="174"/>
      <c r="G302" s="174"/>
      <c r="H302" s="174"/>
      <c r="I302" s="174"/>
      <c r="J302" s="174"/>
      <c r="K302" s="174"/>
      <c r="L302" s="174"/>
      <c r="M302" s="174"/>
      <c r="N302" s="164"/>
      <c r="O302" s="164"/>
      <c r="P302" s="164"/>
      <c r="Q302" s="164"/>
      <c r="R302" s="164"/>
      <c r="S302" s="164"/>
      <c r="T302" s="165"/>
      <c r="U302" s="16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 t="s">
        <v>156</v>
      </c>
      <c r="AF302" s="154">
        <v>0</v>
      </c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</row>
    <row r="303" spans="1:60" outlineLevel="1" x14ac:dyDescent="0.2">
      <c r="A303" s="155">
        <v>104</v>
      </c>
      <c r="B303" s="161" t="s">
        <v>1477</v>
      </c>
      <c r="C303" s="196" t="s">
        <v>1454</v>
      </c>
      <c r="D303" s="163" t="s">
        <v>173</v>
      </c>
      <c r="E303" s="170">
        <v>12</v>
      </c>
      <c r="F303" s="173"/>
      <c r="G303" s="174">
        <f>ROUND(E303*F303,2)</f>
        <v>0</v>
      </c>
      <c r="H303" s="173"/>
      <c r="I303" s="174">
        <f>ROUND(E303*H303,2)</f>
        <v>0</v>
      </c>
      <c r="J303" s="173"/>
      <c r="K303" s="174">
        <f>ROUND(E303*J303,2)</f>
        <v>0</v>
      </c>
      <c r="L303" s="174">
        <v>21</v>
      </c>
      <c r="M303" s="174">
        <f>G303*(1+L303/100)</f>
        <v>0</v>
      </c>
      <c r="N303" s="164">
        <v>6.1400000000000003E-2</v>
      </c>
      <c r="O303" s="164">
        <f>ROUND(E303*N303,5)</f>
        <v>0.73680000000000001</v>
      </c>
      <c r="P303" s="164">
        <v>0</v>
      </c>
      <c r="Q303" s="164">
        <f>ROUND(E303*P303,5)</f>
        <v>0</v>
      </c>
      <c r="R303" s="164"/>
      <c r="S303" s="164"/>
      <c r="T303" s="165">
        <v>5</v>
      </c>
      <c r="U303" s="164">
        <f>ROUND(E303*T303,2)</f>
        <v>60</v>
      </c>
      <c r="V303" s="154"/>
      <c r="W303" s="154"/>
      <c r="X303" s="154"/>
      <c r="Y303" s="154"/>
      <c r="Z303" s="154"/>
      <c r="AA303" s="154"/>
      <c r="AB303" s="154"/>
      <c r="AC303" s="154"/>
      <c r="AD303" s="154"/>
      <c r="AE303" s="154" t="s">
        <v>167</v>
      </c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4"/>
      <c r="AV303" s="154"/>
      <c r="AW303" s="154"/>
      <c r="AX303" s="154"/>
      <c r="AY303" s="154"/>
      <c r="AZ303" s="154"/>
      <c r="BA303" s="154"/>
      <c r="BB303" s="154"/>
      <c r="BC303" s="154"/>
      <c r="BD303" s="154"/>
      <c r="BE303" s="154"/>
      <c r="BF303" s="154"/>
      <c r="BG303" s="154"/>
      <c r="BH303" s="154"/>
    </row>
    <row r="304" spans="1:60" outlineLevel="1" x14ac:dyDescent="0.2">
      <c r="A304" s="155"/>
      <c r="B304" s="161"/>
      <c r="C304" s="197" t="s">
        <v>479</v>
      </c>
      <c r="D304" s="166"/>
      <c r="E304" s="171"/>
      <c r="F304" s="174"/>
      <c r="G304" s="174"/>
      <c r="H304" s="174"/>
      <c r="I304" s="174"/>
      <c r="J304" s="174"/>
      <c r="K304" s="174"/>
      <c r="L304" s="174"/>
      <c r="M304" s="174"/>
      <c r="N304" s="164"/>
      <c r="O304" s="164"/>
      <c r="P304" s="164"/>
      <c r="Q304" s="164"/>
      <c r="R304" s="164"/>
      <c r="S304" s="164"/>
      <c r="T304" s="165"/>
      <c r="U304" s="164"/>
      <c r="V304" s="154"/>
      <c r="W304" s="154"/>
      <c r="X304" s="154"/>
      <c r="Y304" s="154"/>
      <c r="Z304" s="154"/>
      <c r="AA304" s="154"/>
      <c r="AB304" s="154"/>
      <c r="AC304" s="154"/>
      <c r="AD304" s="154"/>
      <c r="AE304" s="154" t="s">
        <v>156</v>
      </c>
      <c r="AF304" s="154">
        <v>0</v>
      </c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4"/>
      <c r="AV304" s="154"/>
      <c r="AW304" s="154"/>
      <c r="AX304" s="154"/>
      <c r="AY304" s="154"/>
      <c r="AZ304" s="154"/>
      <c r="BA304" s="154"/>
      <c r="BB304" s="154"/>
      <c r="BC304" s="154"/>
      <c r="BD304" s="154"/>
      <c r="BE304" s="154"/>
      <c r="BF304" s="154"/>
      <c r="BG304" s="154"/>
      <c r="BH304" s="154"/>
    </row>
    <row r="305" spans="1:60" outlineLevel="1" x14ac:dyDescent="0.2">
      <c r="A305" s="155"/>
      <c r="B305" s="161"/>
      <c r="C305" s="197" t="s">
        <v>481</v>
      </c>
      <c r="D305" s="166"/>
      <c r="E305" s="171">
        <v>8</v>
      </c>
      <c r="F305" s="174"/>
      <c r="G305" s="174"/>
      <c r="H305" s="174"/>
      <c r="I305" s="174"/>
      <c r="J305" s="174"/>
      <c r="K305" s="174"/>
      <c r="L305" s="174"/>
      <c r="M305" s="174"/>
      <c r="N305" s="164"/>
      <c r="O305" s="164"/>
      <c r="P305" s="164"/>
      <c r="Q305" s="164"/>
      <c r="R305" s="164"/>
      <c r="S305" s="164"/>
      <c r="T305" s="165"/>
      <c r="U305" s="164"/>
      <c r="V305" s="154"/>
      <c r="W305" s="154"/>
      <c r="X305" s="154"/>
      <c r="Y305" s="154"/>
      <c r="Z305" s="154"/>
      <c r="AA305" s="154"/>
      <c r="AB305" s="154"/>
      <c r="AC305" s="154"/>
      <c r="AD305" s="154"/>
      <c r="AE305" s="154" t="s">
        <v>156</v>
      </c>
      <c r="AF305" s="154">
        <v>0</v>
      </c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4"/>
      <c r="AV305" s="154"/>
      <c r="AW305" s="154"/>
      <c r="AX305" s="154"/>
      <c r="AY305" s="154"/>
      <c r="AZ305" s="154"/>
      <c r="BA305" s="154"/>
      <c r="BB305" s="154"/>
      <c r="BC305" s="154"/>
      <c r="BD305" s="154"/>
      <c r="BE305" s="154"/>
      <c r="BF305" s="154"/>
      <c r="BG305" s="154"/>
      <c r="BH305" s="154"/>
    </row>
    <row r="306" spans="1:60" outlineLevel="1" x14ac:dyDescent="0.2">
      <c r="A306" s="155"/>
      <c r="B306" s="161"/>
      <c r="C306" s="197" t="s">
        <v>482</v>
      </c>
      <c r="D306" s="166"/>
      <c r="E306" s="171">
        <v>3</v>
      </c>
      <c r="F306" s="174"/>
      <c r="G306" s="174"/>
      <c r="H306" s="174"/>
      <c r="I306" s="174"/>
      <c r="J306" s="174"/>
      <c r="K306" s="174"/>
      <c r="L306" s="174"/>
      <c r="M306" s="174"/>
      <c r="N306" s="164"/>
      <c r="O306" s="164"/>
      <c r="P306" s="164"/>
      <c r="Q306" s="164"/>
      <c r="R306" s="164"/>
      <c r="S306" s="164"/>
      <c r="T306" s="165"/>
      <c r="U306" s="164"/>
      <c r="V306" s="154"/>
      <c r="W306" s="154"/>
      <c r="X306" s="154"/>
      <c r="Y306" s="154"/>
      <c r="Z306" s="154"/>
      <c r="AA306" s="154"/>
      <c r="AB306" s="154"/>
      <c r="AC306" s="154"/>
      <c r="AD306" s="154"/>
      <c r="AE306" s="154" t="s">
        <v>156</v>
      </c>
      <c r="AF306" s="154">
        <v>0</v>
      </c>
      <c r="AG306" s="154"/>
      <c r="AH306" s="154"/>
      <c r="AI306" s="154"/>
      <c r="AJ306" s="154"/>
      <c r="AK306" s="154"/>
      <c r="AL306" s="154"/>
      <c r="AM306" s="154"/>
      <c r="AN306" s="154"/>
      <c r="AO306" s="154"/>
      <c r="AP306" s="154"/>
      <c r="AQ306" s="154"/>
      <c r="AR306" s="154"/>
      <c r="AS306" s="154"/>
      <c r="AT306" s="154"/>
      <c r="AU306" s="154"/>
      <c r="AV306" s="154"/>
      <c r="AW306" s="154"/>
      <c r="AX306" s="154"/>
      <c r="AY306" s="154"/>
      <c r="AZ306" s="154"/>
      <c r="BA306" s="154"/>
      <c r="BB306" s="154"/>
      <c r="BC306" s="154"/>
      <c r="BD306" s="154"/>
      <c r="BE306" s="154"/>
      <c r="BF306" s="154"/>
      <c r="BG306" s="154"/>
      <c r="BH306" s="154"/>
    </row>
    <row r="307" spans="1:60" outlineLevel="1" x14ac:dyDescent="0.2">
      <c r="A307" s="155"/>
      <c r="B307" s="161"/>
      <c r="C307" s="197" t="s">
        <v>483</v>
      </c>
      <c r="D307" s="166"/>
      <c r="E307" s="171">
        <v>1</v>
      </c>
      <c r="F307" s="174"/>
      <c r="G307" s="174"/>
      <c r="H307" s="174"/>
      <c r="I307" s="174"/>
      <c r="J307" s="174"/>
      <c r="K307" s="174"/>
      <c r="L307" s="174"/>
      <c r="M307" s="174"/>
      <c r="N307" s="164"/>
      <c r="O307" s="164"/>
      <c r="P307" s="164"/>
      <c r="Q307" s="164"/>
      <c r="R307" s="164"/>
      <c r="S307" s="164"/>
      <c r="T307" s="165"/>
      <c r="U307" s="164"/>
      <c r="V307" s="154"/>
      <c r="W307" s="154"/>
      <c r="X307" s="154"/>
      <c r="Y307" s="154"/>
      <c r="Z307" s="154"/>
      <c r="AA307" s="154"/>
      <c r="AB307" s="154"/>
      <c r="AC307" s="154"/>
      <c r="AD307" s="154"/>
      <c r="AE307" s="154" t="s">
        <v>156</v>
      </c>
      <c r="AF307" s="154">
        <v>0</v>
      </c>
      <c r="AG307" s="154"/>
      <c r="AH307" s="154"/>
      <c r="AI307" s="154"/>
      <c r="AJ307" s="154"/>
      <c r="AK307" s="154"/>
      <c r="AL307" s="154"/>
      <c r="AM307" s="154"/>
      <c r="AN307" s="154"/>
      <c r="AO307" s="154"/>
      <c r="AP307" s="154"/>
      <c r="AQ307" s="154"/>
      <c r="AR307" s="154"/>
      <c r="AS307" s="154"/>
      <c r="AT307" s="154"/>
      <c r="AU307" s="154"/>
      <c r="AV307" s="154"/>
      <c r="AW307" s="154"/>
      <c r="AX307" s="154"/>
      <c r="AY307" s="154"/>
      <c r="AZ307" s="154"/>
      <c r="BA307" s="154"/>
      <c r="BB307" s="154"/>
      <c r="BC307" s="154"/>
      <c r="BD307" s="154"/>
      <c r="BE307" s="154"/>
      <c r="BF307" s="154"/>
      <c r="BG307" s="154"/>
      <c r="BH307" s="154"/>
    </row>
    <row r="308" spans="1:60" outlineLevel="1" x14ac:dyDescent="0.2">
      <c r="A308" s="155">
        <v>105</v>
      </c>
      <c r="B308" s="161" t="s">
        <v>1478</v>
      </c>
      <c r="C308" s="196" t="s">
        <v>1455</v>
      </c>
      <c r="D308" s="163" t="s">
        <v>150</v>
      </c>
      <c r="E308" s="170">
        <v>9</v>
      </c>
      <c r="F308" s="173"/>
      <c r="G308" s="174">
        <f>ROUND(E308*F308,2)</f>
        <v>0</v>
      </c>
      <c r="H308" s="173"/>
      <c r="I308" s="174">
        <f>ROUND(E308*H308,2)</f>
        <v>0</v>
      </c>
      <c r="J308" s="173"/>
      <c r="K308" s="174">
        <f>ROUND(E308*J308,2)</f>
        <v>0</v>
      </c>
      <c r="L308" s="174">
        <v>21</v>
      </c>
      <c r="M308" s="174">
        <f>G308*(1+L308/100)</f>
        <v>0</v>
      </c>
      <c r="N308" s="164">
        <v>2.8850000000000001E-2</v>
      </c>
      <c r="O308" s="164">
        <f>ROUND(E308*N308,5)</f>
        <v>0.25964999999999999</v>
      </c>
      <c r="P308" s="164">
        <v>0</v>
      </c>
      <c r="Q308" s="164">
        <f>ROUND(E308*P308,5)</f>
        <v>0</v>
      </c>
      <c r="R308" s="164"/>
      <c r="S308" s="164"/>
      <c r="T308" s="165">
        <v>1.20469</v>
      </c>
      <c r="U308" s="164">
        <f>ROUND(E308*T308,2)</f>
        <v>10.84</v>
      </c>
      <c r="V308" s="154"/>
      <c r="W308" s="154"/>
      <c r="X308" s="154"/>
      <c r="Y308" s="154"/>
      <c r="Z308" s="154"/>
      <c r="AA308" s="154"/>
      <c r="AB308" s="154"/>
      <c r="AC308" s="154"/>
      <c r="AD308" s="154"/>
      <c r="AE308" s="154" t="s">
        <v>167</v>
      </c>
      <c r="AF308" s="154"/>
      <c r="AG308" s="154"/>
      <c r="AH308" s="154"/>
      <c r="AI308" s="154"/>
      <c r="AJ308" s="154"/>
      <c r="AK308" s="154"/>
      <c r="AL308" s="154"/>
      <c r="AM308" s="154"/>
      <c r="AN308" s="154"/>
      <c r="AO308" s="154"/>
      <c r="AP308" s="154"/>
      <c r="AQ308" s="154"/>
      <c r="AR308" s="154"/>
      <c r="AS308" s="154"/>
      <c r="AT308" s="154"/>
      <c r="AU308" s="154"/>
      <c r="AV308" s="154"/>
      <c r="AW308" s="154"/>
      <c r="AX308" s="154"/>
      <c r="AY308" s="154"/>
      <c r="AZ308" s="154"/>
      <c r="BA308" s="154"/>
      <c r="BB308" s="154"/>
      <c r="BC308" s="154"/>
      <c r="BD308" s="154"/>
      <c r="BE308" s="154"/>
      <c r="BF308" s="154"/>
      <c r="BG308" s="154"/>
      <c r="BH308" s="154"/>
    </row>
    <row r="309" spans="1:60" outlineLevel="1" x14ac:dyDescent="0.2">
      <c r="A309" s="155"/>
      <c r="B309" s="161"/>
      <c r="C309" s="197" t="s">
        <v>484</v>
      </c>
      <c r="D309" s="166"/>
      <c r="E309" s="171">
        <v>9</v>
      </c>
      <c r="F309" s="174"/>
      <c r="G309" s="174"/>
      <c r="H309" s="174"/>
      <c r="I309" s="174"/>
      <c r="J309" s="174"/>
      <c r="K309" s="174"/>
      <c r="L309" s="174"/>
      <c r="M309" s="174"/>
      <c r="N309" s="164"/>
      <c r="O309" s="164"/>
      <c r="P309" s="164"/>
      <c r="Q309" s="164"/>
      <c r="R309" s="164"/>
      <c r="S309" s="164"/>
      <c r="T309" s="165"/>
      <c r="U309" s="164"/>
      <c r="V309" s="154"/>
      <c r="W309" s="154"/>
      <c r="X309" s="154"/>
      <c r="Y309" s="154"/>
      <c r="Z309" s="154"/>
      <c r="AA309" s="154"/>
      <c r="AB309" s="154"/>
      <c r="AC309" s="154"/>
      <c r="AD309" s="154"/>
      <c r="AE309" s="154" t="s">
        <v>156</v>
      </c>
      <c r="AF309" s="154">
        <v>0</v>
      </c>
      <c r="AG309" s="154"/>
      <c r="AH309" s="154"/>
      <c r="AI309" s="154"/>
      <c r="AJ309" s="154"/>
      <c r="AK309" s="154"/>
      <c r="AL309" s="154"/>
      <c r="AM309" s="154"/>
      <c r="AN309" s="154"/>
      <c r="AO309" s="154"/>
      <c r="AP309" s="154"/>
      <c r="AQ309" s="154"/>
      <c r="AR309" s="154"/>
      <c r="AS309" s="154"/>
      <c r="AT309" s="154"/>
      <c r="AU309" s="154"/>
      <c r="AV309" s="154"/>
      <c r="AW309" s="154"/>
      <c r="AX309" s="154"/>
      <c r="AY309" s="154"/>
      <c r="AZ309" s="154"/>
      <c r="BA309" s="154"/>
      <c r="BB309" s="154"/>
      <c r="BC309" s="154"/>
      <c r="BD309" s="154"/>
      <c r="BE309" s="154"/>
      <c r="BF309" s="154"/>
      <c r="BG309" s="154"/>
      <c r="BH309" s="154"/>
    </row>
    <row r="310" spans="1:60" outlineLevel="1" x14ac:dyDescent="0.2">
      <c r="A310" s="155">
        <v>106</v>
      </c>
      <c r="B310" s="161" t="s">
        <v>485</v>
      </c>
      <c r="C310" s="196" t="s">
        <v>486</v>
      </c>
      <c r="D310" s="163" t="s">
        <v>154</v>
      </c>
      <c r="E310" s="170">
        <v>32.1</v>
      </c>
      <c r="F310" s="173"/>
      <c r="G310" s="174">
        <f>ROUND(E310*F310,2)</f>
        <v>0</v>
      </c>
      <c r="H310" s="173"/>
      <c r="I310" s="174">
        <f>ROUND(E310*H310,2)</f>
        <v>0</v>
      </c>
      <c r="J310" s="173"/>
      <c r="K310" s="174">
        <f>ROUND(E310*J310,2)</f>
        <v>0</v>
      </c>
      <c r="L310" s="174">
        <v>21</v>
      </c>
      <c r="M310" s="174">
        <f>G310*(1+L310/100)</f>
        <v>0</v>
      </c>
      <c r="N310" s="164">
        <v>4.3600000000000002E-3</v>
      </c>
      <c r="O310" s="164">
        <f>ROUND(E310*N310,5)</f>
        <v>0.13996</v>
      </c>
      <c r="P310" s="164">
        <v>0</v>
      </c>
      <c r="Q310" s="164">
        <f>ROUND(E310*P310,5)</f>
        <v>0</v>
      </c>
      <c r="R310" s="164"/>
      <c r="S310" s="164"/>
      <c r="T310" s="165">
        <v>1.1431800000000001</v>
      </c>
      <c r="U310" s="164">
        <f>ROUND(E310*T310,2)</f>
        <v>36.700000000000003</v>
      </c>
      <c r="V310" s="154"/>
      <c r="W310" s="154"/>
      <c r="X310" s="154"/>
      <c r="Y310" s="154"/>
      <c r="Z310" s="154"/>
      <c r="AA310" s="154"/>
      <c r="AB310" s="154"/>
      <c r="AC310" s="154"/>
      <c r="AD310" s="154"/>
      <c r="AE310" s="154" t="s">
        <v>167</v>
      </c>
      <c r="AF310" s="154"/>
      <c r="AG310" s="154"/>
      <c r="AH310" s="154"/>
      <c r="AI310" s="154"/>
      <c r="AJ310" s="154"/>
      <c r="AK310" s="154"/>
      <c r="AL310" s="154"/>
      <c r="AM310" s="154"/>
      <c r="AN310" s="154"/>
      <c r="AO310" s="154"/>
      <c r="AP310" s="154"/>
      <c r="AQ310" s="154"/>
      <c r="AR310" s="154"/>
      <c r="AS310" s="154"/>
      <c r="AT310" s="154"/>
      <c r="AU310" s="154"/>
      <c r="AV310" s="154"/>
      <c r="AW310" s="154"/>
      <c r="AX310" s="154"/>
      <c r="AY310" s="154"/>
      <c r="AZ310" s="154"/>
      <c r="BA310" s="154"/>
      <c r="BB310" s="154"/>
      <c r="BC310" s="154"/>
      <c r="BD310" s="154"/>
      <c r="BE310" s="154"/>
      <c r="BF310" s="154"/>
      <c r="BG310" s="154"/>
      <c r="BH310" s="154"/>
    </row>
    <row r="311" spans="1:60" outlineLevel="1" x14ac:dyDescent="0.2">
      <c r="A311" s="155"/>
      <c r="B311" s="161"/>
      <c r="C311" s="197" t="s">
        <v>479</v>
      </c>
      <c r="D311" s="166"/>
      <c r="E311" s="171"/>
      <c r="F311" s="174"/>
      <c r="G311" s="174"/>
      <c r="H311" s="174"/>
      <c r="I311" s="174"/>
      <c r="J311" s="174"/>
      <c r="K311" s="174"/>
      <c r="L311" s="174"/>
      <c r="M311" s="174"/>
      <c r="N311" s="164"/>
      <c r="O311" s="164"/>
      <c r="P311" s="164"/>
      <c r="Q311" s="164"/>
      <c r="R311" s="164"/>
      <c r="S311" s="164"/>
      <c r="T311" s="165"/>
      <c r="U311" s="164"/>
      <c r="V311" s="154"/>
      <c r="W311" s="154"/>
      <c r="X311" s="154"/>
      <c r="Y311" s="154"/>
      <c r="Z311" s="154"/>
      <c r="AA311" s="154"/>
      <c r="AB311" s="154"/>
      <c r="AC311" s="154"/>
      <c r="AD311" s="154"/>
      <c r="AE311" s="154" t="s">
        <v>156</v>
      </c>
      <c r="AF311" s="154">
        <v>0</v>
      </c>
      <c r="AG311" s="154"/>
      <c r="AH311" s="154"/>
      <c r="AI311" s="154"/>
      <c r="AJ311" s="154"/>
      <c r="AK311" s="154"/>
      <c r="AL311" s="154"/>
      <c r="AM311" s="154"/>
      <c r="AN311" s="154"/>
      <c r="AO311" s="154"/>
      <c r="AP311" s="154"/>
      <c r="AQ311" s="154"/>
      <c r="AR311" s="154"/>
      <c r="AS311" s="154"/>
      <c r="AT311" s="154"/>
      <c r="AU311" s="154"/>
      <c r="AV311" s="154"/>
      <c r="AW311" s="154"/>
      <c r="AX311" s="154"/>
      <c r="AY311" s="154"/>
      <c r="AZ311" s="154"/>
      <c r="BA311" s="154"/>
      <c r="BB311" s="154"/>
      <c r="BC311" s="154"/>
      <c r="BD311" s="154"/>
      <c r="BE311" s="154"/>
      <c r="BF311" s="154"/>
      <c r="BG311" s="154"/>
      <c r="BH311" s="154"/>
    </row>
    <row r="312" spans="1:60" outlineLevel="1" x14ac:dyDescent="0.2">
      <c r="A312" s="155"/>
      <c r="B312" s="161"/>
      <c r="C312" s="197" t="s">
        <v>487</v>
      </c>
      <c r="D312" s="166"/>
      <c r="E312" s="171">
        <v>32.1</v>
      </c>
      <c r="F312" s="174"/>
      <c r="G312" s="174"/>
      <c r="H312" s="174"/>
      <c r="I312" s="174"/>
      <c r="J312" s="174"/>
      <c r="K312" s="174"/>
      <c r="L312" s="174"/>
      <c r="M312" s="174"/>
      <c r="N312" s="164"/>
      <c r="O312" s="164"/>
      <c r="P312" s="164"/>
      <c r="Q312" s="164"/>
      <c r="R312" s="164"/>
      <c r="S312" s="164"/>
      <c r="T312" s="165"/>
      <c r="U312" s="164"/>
      <c r="V312" s="154"/>
      <c r="W312" s="154"/>
      <c r="X312" s="154"/>
      <c r="Y312" s="154"/>
      <c r="Z312" s="154"/>
      <c r="AA312" s="154"/>
      <c r="AB312" s="154"/>
      <c r="AC312" s="154"/>
      <c r="AD312" s="154"/>
      <c r="AE312" s="154" t="s">
        <v>156</v>
      </c>
      <c r="AF312" s="154">
        <v>0</v>
      </c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  <c r="AW312" s="154"/>
      <c r="AX312" s="154"/>
      <c r="AY312" s="154"/>
      <c r="AZ312" s="154"/>
      <c r="BA312" s="154"/>
      <c r="BB312" s="154"/>
      <c r="BC312" s="154"/>
      <c r="BD312" s="154"/>
      <c r="BE312" s="154"/>
      <c r="BF312" s="154"/>
      <c r="BG312" s="154"/>
      <c r="BH312" s="154"/>
    </row>
    <row r="313" spans="1:60" outlineLevel="1" x14ac:dyDescent="0.2">
      <c r="A313" s="155">
        <v>107</v>
      </c>
      <c r="B313" s="161" t="s">
        <v>488</v>
      </c>
      <c r="C313" s="196" t="s">
        <v>489</v>
      </c>
      <c r="D313" s="163" t="s">
        <v>150</v>
      </c>
      <c r="E313" s="170">
        <v>40.29</v>
      </c>
      <c r="F313" s="173"/>
      <c r="G313" s="174">
        <f>ROUND(E313*F313,2)</f>
        <v>0</v>
      </c>
      <c r="H313" s="173"/>
      <c r="I313" s="174">
        <f>ROUND(E313*H313,2)</f>
        <v>0</v>
      </c>
      <c r="J313" s="173"/>
      <c r="K313" s="174">
        <f>ROUND(E313*J313,2)</f>
        <v>0</v>
      </c>
      <c r="L313" s="174">
        <v>21</v>
      </c>
      <c r="M313" s="174">
        <f>G313*(1+L313/100)</f>
        <v>0</v>
      </c>
      <c r="N313" s="164">
        <v>3.092E-2</v>
      </c>
      <c r="O313" s="164">
        <f>ROUND(E313*N313,5)</f>
        <v>1.24577</v>
      </c>
      <c r="P313" s="164">
        <v>0</v>
      </c>
      <c r="Q313" s="164">
        <f>ROUND(E313*P313,5)</f>
        <v>0</v>
      </c>
      <c r="R313" s="164"/>
      <c r="S313" s="164"/>
      <c r="T313" s="165">
        <v>1.2825899999999999</v>
      </c>
      <c r="U313" s="164">
        <f>ROUND(E313*T313,2)</f>
        <v>51.68</v>
      </c>
      <c r="V313" s="154"/>
      <c r="W313" s="154"/>
      <c r="X313" s="154"/>
      <c r="Y313" s="154"/>
      <c r="Z313" s="154"/>
      <c r="AA313" s="154"/>
      <c r="AB313" s="154"/>
      <c r="AC313" s="154"/>
      <c r="AD313" s="154"/>
      <c r="AE313" s="154" t="s">
        <v>167</v>
      </c>
      <c r="AF313" s="154"/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  <c r="AW313" s="154"/>
      <c r="AX313" s="154"/>
      <c r="AY313" s="154"/>
      <c r="AZ313" s="154"/>
      <c r="BA313" s="154"/>
      <c r="BB313" s="154"/>
      <c r="BC313" s="154"/>
      <c r="BD313" s="154"/>
      <c r="BE313" s="154"/>
      <c r="BF313" s="154"/>
      <c r="BG313" s="154"/>
      <c r="BH313" s="154"/>
    </row>
    <row r="314" spans="1:60" outlineLevel="1" x14ac:dyDescent="0.2">
      <c r="A314" s="155"/>
      <c r="B314" s="161"/>
      <c r="C314" s="197" t="s">
        <v>490</v>
      </c>
      <c r="D314" s="166"/>
      <c r="E314" s="171">
        <v>40.29</v>
      </c>
      <c r="F314" s="174"/>
      <c r="G314" s="174"/>
      <c r="H314" s="174"/>
      <c r="I314" s="174"/>
      <c r="J314" s="174"/>
      <c r="K314" s="174"/>
      <c r="L314" s="174"/>
      <c r="M314" s="174"/>
      <c r="N314" s="164"/>
      <c r="O314" s="164"/>
      <c r="P314" s="164"/>
      <c r="Q314" s="164"/>
      <c r="R314" s="164"/>
      <c r="S314" s="164"/>
      <c r="T314" s="165"/>
      <c r="U314" s="16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 t="s">
        <v>156</v>
      </c>
      <c r="AF314" s="154">
        <v>0</v>
      </c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  <c r="AW314" s="154"/>
      <c r="AX314" s="154"/>
      <c r="AY314" s="154"/>
      <c r="AZ314" s="154"/>
      <c r="BA314" s="154"/>
      <c r="BB314" s="154"/>
      <c r="BC314" s="154"/>
      <c r="BD314" s="154"/>
      <c r="BE314" s="154"/>
      <c r="BF314" s="154"/>
      <c r="BG314" s="154"/>
      <c r="BH314" s="154"/>
    </row>
    <row r="315" spans="1:60" outlineLevel="1" x14ac:dyDescent="0.2">
      <c r="A315" s="155">
        <v>108</v>
      </c>
      <c r="B315" s="161" t="s">
        <v>491</v>
      </c>
      <c r="C315" s="196" t="s">
        <v>492</v>
      </c>
      <c r="D315" s="163" t="s">
        <v>173</v>
      </c>
      <c r="E315" s="170">
        <v>3</v>
      </c>
      <c r="F315" s="173"/>
      <c r="G315" s="174">
        <f>ROUND(E315*F315,2)</f>
        <v>0</v>
      </c>
      <c r="H315" s="173"/>
      <c r="I315" s="174">
        <f>ROUND(E315*H315,2)</f>
        <v>0</v>
      </c>
      <c r="J315" s="173"/>
      <c r="K315" s="174">
        <f>ROUND(E315*J315,2)</f>
        <v>0</v>
      </c>
      <c r="L315" s="174">
        <v>21</v>
      </c>
      <c r="M315" s="174">
        <f>G315*(1+L315/100)</f>
        <v>0</v>
      </c>
      <c r="N315" s="164">
        <v>2.5000000000000001E-2</v>
      </c>
      <c r="O315" s="164">
        <f>ROUND(E315*N315,5)</f>
        <v>7.4999999999999997E-2</v>
      </c>
      <c r="P315" s="164">
        <v>0</v>
      </c>
      <c r="Q315" s="164">
        <f>ROUND(E315*P315,5)</f>
        <v>0</v>
      </c>
      <c r="R315" s="164"/>
      <c r="S315" s="164"/>
      <c r="T315" s="165">
        <v>3.6505299999999998</v>
      </c>
      <c r="U315" s="164">
        <f>ROUND(E315*T315,2)</f>
        <v>10.95</v>
      </c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 t="s">
        <v>167</v>
      </c>
      <c r="AF315" s="154"/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  <c r="AW315" s="154"/>
      <c r="AX315" s="154"/>
      <c r="AY315" s="154"/>
      <c r="AZ315" s="154"/>
      <c r="BA315" s="154"/>
      <c r="BB315" s="154"/>
      <c r="BC315" s="154"/>
      <c r="BD315" s="154"/>
      <c r="BE315" s="154"/>
      <c r="BF315" s="154"/>
      <c r="BG315" s="154"/>
      <c r="BH315" s="154"/>
    </row>
    <row r="316" spans="1:60" outlineLevel="1" x14ac:dyDescent="0.2">
      <c r="A316" s="155">
        <v>109</v>
      </c>
      <c r="B316" s="161" t="s">
        <v>493</v>
      </c>
      <c r="C316" s="196" t="s">
        <v>494</v>
      </c>
      <c r="D316" s="163" t="s">
        <v>173</v>
      </c>
      <c r="E316" s="170">
        <v>6</v>
      </c>
      <c r="F316" s="173"/>
      <c r="G316" s="174">
        <f>ROUND(E316*F316,2)</f>
        <v>0</v>
      </c>
      <c r="H316" s="173"/>
      <c r="I316" s="174">
        <f>ROUND(E316*H316,2)</f>
        <v>0</v>
      </c>
      <c r="J316" s="173"/>
      <c r="K316" s="174">
        <f>ROUND(E316*J316,2)</f>
        <v>0</v>
      </c>
      <c r="L316" s="174">
        <v>21</v>
      </c>
      <c r="M316" s="174">
        <f>G316*(1+L316/100)</f>
        <v>0</v>
      </c>
      <c r="N316" s="164">
        <v>2.0200000000000001E-3</v>
      </c>
      <c r="O316" s="164">
        <f>ROUND(E316*N316,5)</f>
        <v>1.2120000000000001E-2</v>
      </c>
      <c r="P316" s="164">
        <v>0</v>
      </c>
      <c r="Q316" s="164">
        <f>ROUND(E316*P316,5)</f>
        <v>0</v>
      </c>
      <c r="R316" s="164"/>
      <c r="S316" s="164"/>
      <c r="T316" s="165">
        <v>5.0598900000000002</v>
      </c>
      <c r="U316" s="164">
        <f>ROUND(E316*T316,2)</f>
        <v>30.36</v>
      </c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 t="s">
        <v>167</v>
      </c>
      <c r="AF316" s="154"/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4"/>
      <c r="AT316" s="154"/>
      <c r="AU316" s="154"/>
      <c r="AV316" s="154"/>
      <c r="AW316" s="154"/>
      <c r="AX316" s="154"/>
      <c r="AY316" s="154"/>
      <c r="AZ316" s="154"/>
      <c r="BA316" s="154"/>
      <c r="BB316" s="154"/>
      <c r="BC316" s="154"/>
      <c r="BD316" s="154"/>
      <c r="BE316" s="154"/>
      <c r="BF316" s="154"/>
      <c r="BG316" s="154"/>
      <c r="BH316" s="154"/>
    </row>
    <row r="317" spans="1:60" outlineLevel="1" x14ac:dyDescent="0.2">
      <c r="A317" s="155">
        <v>110</v>
      </c>
      <c r="B317" s="161" t="s">
        <v>495</v>
      </c>
      <c r="C317" s="196" t="s">
        <v>496</v>
      </c>
      <c r="D317" s="163" t="s">
        <v>173</v>
      </c>
      <c r="E317" s="170">
        <v>3</v>
      </c>
      <c r="F317" s="173"/>
      <c r="G317" s="174">
        <f>ROUND(E317*F317,2)</f>
        <v>0</v>
      </c>
      <c r="H317" s="173"/>
      <c r="I317" s="174">
        <f>ROUND(E317*H317,2)</f>
        <v>0</v>
      </c>
      <c r="J317" s="173"/>
      <c r="K317" s="174">
        <f>ROUND(E317*J317,2)</f>
        <v>0</v>
      </c>
      <c r="L317" s="174">
        <v>21</v>
      </c>
      <c r="M317" s="174">
        <f>G317*(1+L317/100)</f>
        <v>0</v>
      </c>
      <c r="N317" s="164">
        <v>2.2200000000000002E-3</v>
      </c>
      <c r="O317" s="164">
        <f>ROUND(E317*N317,5)</f>
        <v>6.6600000000000001E-3</v>
      </c>
      <c r="P317" s="164">
        <v>0</v>
      </c>
      <c r="Q317" s="164">
        <f>ROUND(E317*P317,5)</f>
        <v>0</v>
      </c>
      <c r="R317" s="164"/>
      <c r="S317" s="164"/>
      <c r="T317" s="165">
        <v>5.0603800000000003</v>
      </c>
      <c r="U317" s="164">
        <f>ROUND(E317*T317,2)</f>
        <v>15.18</v>
      </c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 t="s">
        <v>167</v>
      </c>
      <c r="AF317" s="154"/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4"/>
      <c r="AT317" s="154"/>
      <c r="AU317" s="154"/>
      <c r="AV317" s="154"/>
      <c r="AW317" s="154"/>
      <c r="AX317" s="154"/>
      <c r="AY317" s="154"/>
      <c r="AZ317" s="154"/>
      <c r="BA317" s="154"/>
      <c r="BB317" s="154"/>
      <c r="BC317" s="154"/>
      <c r="BD317" s="154"/>
      <c r="BE317" s="154"/>
      <c r="BF317" s="154"/>
      <c r="BG317" s="154"/>
      <c r="BH317" s="154"/>
    </row>
    <row r="318" spans="1:60" outlineLevel="1" x14ac:dyDescent="0.2">
      <c r="A318" s="155">
        <v>111</v>
      </c>
      <c r="B318" s="161" t="s">
        <v>497</v>
      </c>
      <c r="C318" s="196" t="s">
        <v>1456</v>
      </c>
      <c r="D318" s="163" t="s">
        <v>173</v>
      </c>
      <c r="E318" s="170">
        <v>18</v>
      </c>
      <c r="F318" s="173"/>
      <c r="G318" s="174">
        <f>ROUND(E318*F318,2)</f>
        <v>0</v>
      </c>
      <c r="H318" s="173"/>
      <c r="I318" s="174">
        <f>ROUND(E318*H318,2)</f>
        <v>0</v>
      </c>
      <c r="J318" s="173"/>
      <c r="K318" s="174">
        <f>ROUND(E318*J318,2)</f>
        <v>0</v>
      </c>
      <c r="L318" s="174">
        <v>21</v>
      </c>
      <c r="M318" s="174">
        <f>G318*(1+L318/100)</f>
        <v>0</v>
      </c>
      <c r="N318" s="164">
        <v>5.355E-2</v>
      </c>
      <c r="O318" s="164">
        <f>ROUND(E318*N318,5)</f>
        <v>0.96389999999999998</v>
      </c>
      <c r="P318" s="164">
        <v>0</v>
      </c>
      <c r="Q318" s="164">
        <f>ROUND(E318*P318,5)</f>
        <v>0</v>
      </c>
      <c r="R318" s="164"/>
      <c r="S318" s="164"/>
      <c r="T318" s="165">
        <v>4.3196500000000002</v>
      </c>
      <c r="U318" s="164">
        <f>ROUND(E318*T318,2)</f>
        <v>77.75</v>
      </c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 t="s">
        <v>167</v>
      </c>
      <c r="AF318" s="154"/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</row>
    <row r="319" spans="1:60" outlineLevel="1" x14ac:dyDescent="0.2">
      <c r="A319" s="155"/>
      <c r="B319" s="161"/>
      <c r="C319" s="197" t="s">
        <v>498</v>
      </c>
      <c r="D319" s="166"/>
      <c r="E319" s="171">
        <v>18</v>
      </c>
      <c r="F319" s="174"/>
      <c r="G319" s="174"/>
      <c r="H319" s="174"/>
      <c r="I319" s="174"/>
      <c r="J319" s="174"/>
      <c r="K319" s="174"/>
      <c r="L319" s="174"/>
      <c r="M319" s="174"/>
      <c r="N319" s="164"/>
      <c r="O319" s="164"/>
      <c r="P319" s="164"/>
      <c r="Q319" s="164"/>
      <c r="R319" s="164"/>
      <c r="S319" s="164"/>
      <c r="T319" s="165"/>
      <c r="U319" s="164"/>
      <c r="V319" s="154"/>
      <c r="W319" s="154"/>
      <c r="X319" s="154"/>
      <c r="Y319" s="154"/>
      <c r="Z319" s="154"/>
      <c r="AA319" s="154"/>
      <c r="AB319" s="154"/>
      <c r="AC319" s="154"/>
      <c r="AD319" s="154"/>
      <c r="AE319" s="154" t="s">
        <v>156</v>
      </c>
      <c r="AF319" s="154">
        <v>0</v>
      </c>
      <c r="AG319" s="154"/>
      <c r="AH319" s="154"/>
      <c r="AI319" s="154"/>
      <c r="AJ319" s="154"/>
      <c r="AK319" s="154"/>
      <c r="AL319" s="154"/>
      <c r="AM319" s="154"/>
      <c r="AN319" s="154"/>
      <c r="AO319" s="154"/>
      <c r="AP319" s="154"/>
      <c r="AQ319" s="154"/>
      <c r="AR319" s="154"/>
      <c r="AS319" s="154"/>
      <c r="AT319" s="154"/>
      <c r="AU319" s="154"/>
      <c r="AV319" s="154"/>
      <c r="AW319" s="154"/>
      <c r="AX319" s="154"/>
      <c r="AY319" s="154"/>
      <c r="AZ319" s="154"/>
      <c r="BA319" s="154"/>
      <c r="BB319" s="154"/>
      <c r="BC319" s="154"/>
      <c r="BD319" s="154"/>
      <c r="BE319" s="154"/>
      <c r="BF319" s="154"/>
      <c r="BG319" s="154"/>
      <c r="BH319" s="154"/>
    </row>
    <row r="320" spans="1:60" outlineLevel="1" x14ac:dyDescent="0.2">
      <c r="A320" s="155">
        <v>112</v>
      </c>
      <c r="B320" s="161" t="s">
        <v>499</v>
      </c>
      <c r="C320" s="196" t="s">
        <v>500</v>
      </c>
      <c r="D320" s="163" t="s">
        <v>150</v>
      </c>
      <c r="E320" s="170">
        <v>39.3354</v>
      </c>
      <c r="F320" s="173"/>
      <c r="G320" s="174">
        <f>ROUND(E320*F320,2)</f>
        <v>0</v>
      </c>
      <c r="H320" s="173"/>
      <c r="I320" s="174">
        <f>ROUND(E320*H320,2)</f>
        <v>0</v>
      </c>
      <c r="J320" s="173"/>
      <c r="K320" s="174">
        <f>ROUND(E320*J320,2)</f>
        <v>0</v>
      </c>
      <c r="L320" s="174">
        <v>21</v>
      </c>
      <c r="M320" s="174">
        <f>G320*(1+L320/100)</f>
        <v>0</v>
      </c>
      <c r="N320" s="164">
        <v>1.4999999999999999E-2</v>
      </c>
      <c r="O320" s="164">
        <f>ROUND(E320*N320,5)</f>
        <v>0.59003000000000005</v>
      </c>
      <c r="P320" s="164">
        <v>0</v>
      </c>
      <c r="Q320" s="164">
        <f>ROUND(E320*P320,5)</f>
        <v>0</v>
      </c>
      <c r="R320" s="164"/>
      <c r="S320" s="164"/>
      <c r="T320" s="165">
        <v>1.2495700000000001</v>
      </c>
      <c r="U320" s="164">
        <f>ROUND(E320*T320,2)</f>
        <v>49.15</v>
      </c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 t="s">
        <v>167</v>
      </c>
      <c r="AF320" s="154"/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</row>
    <row r="321" spans="1:60" outlineLevel="1" x14ac:dyDescent="0.2">
      <c r="A321" s="155"/>
      <c r="B321" s="161"/>
      <c r="C321" s="197" t="s">
        <v>501</v>
      </c>
      <c r="D321" s="166"/>
      <c r="E321" s="171">
        <v>39.3354</v>
      </c>
      <c r="F321" s="174"/>
      <c r="G321" s="174"/>
      <c r="H321" s="174"/>
      <c r="I321" s="174"/>
      <c r="J321" s="174"/>
      <c r="K321" s="174"/>
      <c r="L321" s="174"/>
      <c r="M321" s="174"/>
      <c r="N321" s="164"/>
      <c r="O321" s="164"/>
      <c r="P321" s="164"/>
      <c r="Q321" s="164"/>
      <c r="R321" s="164"/>
      <c r="S321" s="164"/>
      <c r="T321" s="165"/>
      <c r="U321" s="164"/>
      <c r="V321" s="154"/>
      <c r="W321" s="154"/>
      <c r="X321" s="154"/>
      <c r="Y321" s="154"/>
      <c r="Z321" s="154"/>
      <c r="AA321" s="154"/>
      <c r="AB321" s="154"/>
      <c r="AC321" s="154"/>
      <c r="AD321" s="154"/>
      <c r="AE321" s="154" t="s">
        <v>156</v>
      </c>
      <c r="AF321" s="154">
        <v>0</v>
      </c>
      <c r="AG321" s="154"/>
      <c r="AH321" s="154"/>
      <c r="AI321" s="154"/>
      <c r="AJ321" s="154"/>
      <c r="AK321" s="154"/>
      <c r="AL321" s="154"/>
      <c r="AM321" s="154"/>
      <c r="AN321" s="154"/>
      <c r="AO321" s="154"/>
      <c r="AP321" s="154"/>
      <c r="AQ321" s="154"/>
      <c r="AR321" s="154"/>
      <c r="AS321" s="154"/>
      <c r="AT321" s="154"/>
      <c r="AU321" s="154"/>
      <c r="AV321" s="154"/>
      <c r="AW321" s="154"/>
      <c r="AX321" s="154"/>
      <c r="AY321" s="154"/>
      <c r="AZ321" s="154"/>
      <c r="BA321" s="154"/>
      <c r="BB321" s="154"/>
      <c r="BC321" s="154"/>
      <c r="BD321" s="154"/>
      <c r="BE321" s="154"/>
      <c r="BF321" s="154"/>
      <c r="BG321" s="154"/>
      <c r="BH321" s="154"/>
    </row>
    <row r="322" spans="1:60" outlineLevel="1" x14ac:dyDescent="0.2">
      <c r="A322" s="155">
        <v>113</v>
      </c>
      <c r="B322" s="161" t="s">
        <v>502</v>
      </c>
      <c r="C322" s="196" t="s">
        <v>503</v>
      </c>
      <c r="D322" s="163" t="s">
        <v>203</v>
      </c>
      <c r="E322" s="170">
        <v>4.0990000000000002</v>
      </c>
      <c r="F322" s="173"/>
      <c r="G322" s="174">
        <f>ROUND(E322*F322,2)</f>
        <v>0</v>
      </c>
      <c r="H322" s="173"/>
      <c r="I322" s="174">
        <f>ROUND(E322*H322,2)</f>
        <v>0</v>
      </c>
      <c r="J322" s="173"/>
      <c r="K322" s="174">
        <f>ROUND(E322*J322,2)</f>
        <v>0</v>
      </c>
      <c r="L322" s="174">
        <v>21</v>
      </c>
      <c r="M322" s="174">
        <f>G322*(1+L322/100)</f>
        <v>0</v>
      </c>
      <c r="N322" s="164">
        <v>0</v>
      </c>
      <c r="O322" s="164">
        <f>ROUND(E322*N322,5)</f>
        <v>0</v>
      </c>
      <c r="P322" s="164">
        <v>0</v>
      </c>
      <c r="Q322" s="164">
        <f>ROUND(E322*P322,5)</f>
        <v>0</v>
      </c>
      <c r="R322" s="164"/>
      <c r="S322" s="164"/>
      <c r="T322" s="165">
        <v>2.4470000000000001</v>
      </c>
      <c r="U322" s="164">
        <f>ROUND(E322*T322,2)</f>
        <v>10.029999999999999</v>
      </c>
      <c r="V322" s="154"/>
      <c r="W322" s="154"/>
      <c r="X322" s="154"/>
      <c r="Y322" s="154"/>
      <c r="Z322" s="154"/>
      <c r="AA322" s="154"/>
      <c r="AB322" s="154"/>
      <c r="AC322" s="154"/>
      <c r="AD322" s="154"/>
      <c r="AE322" s="154" t="s">
        <v>151</v>
      </c>
      <c r="AF322" s="154"/>
      <c r="AG322" s="154"/>
      <c r="AH322" s="154"/>
      <c r="AI322" s="154"/>
      <c r="AJ322" s="154"/>
      <c r="AK322" s="154"/>
      <c r="AL322" s="154"/>
      <c r="AM322" s="154"/>
      <c r="AN322" s="154"/>
      <c r="AO322" s="154"/>
      <c r="AP322" s="154"/>
      <c r="AQ322" s="154"/>
      <c r="AR322" s="154"/>
      <c r="AS322" s="154"/>
      <c r="AT322" s="154"/>
      <c r="AU322" s="154"/>
      <c r="AV322" s="154"/>
      <c r="AW322" s="154"/>
      <c r="AX322" s="154"/>
      <c r="AY322" s="154"/>
      <c r="AZ322" s="154"/>
      <c r="BA322" s="154"/>
      <c r="BB322" s="154"/>
      <c r="BC322" s="154"/>
      <c r="BD322" s="154"/>
      <c r="BE322" s="154"/>
      <c r="BF322" s="154"/>
      <c r="BG322" s="154"/>
      <c r="BH322" s="154"/>
    </row>
    <row r="323" spans="1:60" x14ac:dyDescent="0.2">
      <c r="A323" s="156" t="s">
        <v>146</v>
      </c>
      <c r="B323" s="162" t="s">
        <v>99</v>
      </c>
      <c r="C323" s="198" t="s">
        <v>100</v>
      </c>
      <c r="D323" s="167"/>
      <c r="E323" s="172"/>
      <c r="F323" s="175"/>
      <c r="G323" s="175">
        <f>SUMIF(AE324:AE327,"&lt;&gt;NOR",G324:G327)</f>
        <v>0</v>
      </c>
      <c r="H323" s="175"/>
      <c r="I323" s="175">
        <f>SUM(I324:I327)</f>
        <v>0</v>
      </c>
      <c r="J323" s="175"/>
      <c r="K323" s="175">
        <f>SUM(K324:K327)</f>
        <v>0</v>
      </c>
      <c r="L323" s="175"/>
      <c r="M323" s="175">
        <f>SUM(M324:M327)</f>
        <v>0</v>
      </c>
      <c r="N323" s="168"/>
      <c r="O323" s="168">
        <f>SUM(O324:O327)</f>
        <v>0.95823999999999998</v>
      </c>
      <c r="P323" s="168"/>
      <c r="Q323" s="168">
        <f>SUM(Q324:Q327)</f>
        <v>0</v>
      </c>
      <c r="R323" s="168"/>
      <c r="S323" s="168"/>
      <c r="T323" s="169"/>
      <c r="U323" s="168">
        <f>SUM(U324:U327)</f>
        <v>52.92</v>
      </c>
      <c r="AE323" t="s">
        <v>147</v>
      </c>
    </row>
    <row r="324" spans="1:60" outlineLevel="1" x14ac:dyDescent="0.2">
      <c r="A324" s="155">
        <v>114</v>
      </c>
      <c r="B324" s="161" t="s">
        <v>504</v>
      </c>
      <c r="C324" s="196" t="s">
        <v>1457</v>
      </c>
      <c r="D324" s="163" t="s">
        <v>154</v>
      </c>
      <c r="E324" s="170">
        <v>53</v>
      </c>
      <c r="F324" s="173"/>
      <c r="G324" s="174">
        <f>ROUND(E324*F324,2)</f>
        <v>0</v>
      </c>
      <c r="H324" s="173"/>
      <c r="I324" s="174">
        <f>ROUND(E324*H324,2)</f>
        <v>0</v>
      </c>
      <c r="J324" s="173"/>
      <c r="K324" s="174">
        <f>ROUND(E324*J324,2)</f>
        <v>0</v>
      </c>
      <c r="L324" s="174">
        <v>21</v>
      </c>
      <c r="M324" s="174">
        <f>G324*(1+L324/100)</f>
        <v>0</v>
      </c>
      <c r="N324" s="164">
        <v>1.8079999999999999E-2</v>
      </c>
      <c r="O324" s="164">
        <f>ROUND(E324*N324,5)</f>
        <v>0.95823999999999998</v>
      </c>
      <c r="P324" s="164">
        <v>0</v>
      </c>
      <c r="Q324" s="164">
        <f>ROUND(E324*P324,5)</f>
        <v>0</v>
      </c>
      <c r="R324" s="164"/>
      <c r="S324" s="164"/>
      <c r="T324" s="165">
        <v>0.99851000000000001</v>
      </c>
      <c r="U324" s="164">
        <f>ROUND(E324*T324,2)</f>
        <v>52.92</v>
      </c>
      <c r="V324" s="154"/>
      <c r="W324" s="154"/>
      <c r="X324" s="154"/>
      <c r="Y324" s="154"/>
      <c r="Z324" s="154"/>
      <c r="AA324" s="154"/>
      <c r="AB324" s="154"/>
      <c r="AC324" s="154"/>
      <c r="AD324" s="154"/>
      <c r="AE324" s="154" t="s">
        <v>167</v>
      </c>
      <c r="AF324" s="154"/>
      <c r="AG324" s="154"/>
      <c r="AH324" s="154"/>
      <c r="AI324" s="154"/>
      <c r="AJ324" s="154"/>
      <c r="AK324" s="154"/>
      <c r="AL324" s="154"/>
      <c r="AM324" s="154"/>
      <c r="AN324" s="154"/>
      <c r="AO324" s="154"/>
      <c r="AP324" s="154"/>
      <c r="AQ324" s="154"/>
      <c r="AR324" s="154"/>
      <c r="AS324" s="154"/>
      <c r="AT324" s="154"/>
      <c r="AU324" s="154"/>
      <c r="AV324" s="154"/>
      <c r="AW324" s="154"/>
      <c r="AX324" s="154"/>
      <c r="AY324" s="154"/>
      <c r="AZ324" s="154"/>
      <c r="BA324" s="154"/>
      <c r="BB324" s="154"/>
      <c r="BC324" s="154"/>
      <c r="BD324" s="154"/>
      <c r="BE324" s="154"/>
      <c r="BF324" s="154"/>
      <c r="BG324" s="154"/>
      <c r="BH324" s="154"/>
    </row>
    <row r="325" spans="1:60" outlineLevel="1" x14ac:dyDescent="0.2">
      <c r="A325" s="155"/>
      <c r="B325" s="161"/>
      <c r="C325" s="197" t="s">
        <v>505</v>
      </c>
      <c r="D325" s="166"/>
      <c r="E325" s="171">
        <v>53</v>
      </c>
      <c r="F325" s="174"/>
      <c r="G325" s="174"/>
      <c r="H325" s="174"/>
      <c r="I325" s="174"/>
      <c r="J325" s="174"/>
      <c r="K325" s="174"/>
      <c r="L325" s="174"/>
      <c r="M325" s="174"/>
      <c r="N325" s="164"/>
      <c r="O325" s="164"/>
      <c r="P325" s="164"/>
      <c r="Q325" s="164"/>
      <c r="R325" s="164"/>
      <c r="S325" s="164"/>
      <c r="T325" s="165"/>
      <c r="U325" s="164"/>
      <c r="V325" s="154"/>
      <c r="W325" s="154"/>
      <c r="X325" s="154"/>
      <c r="Y325" s="154"/>
      <c r="Z325" s="154"/>
      <c r="AA325" s="154"/>
      <c r="AB325" s="154"/>
      <c r="AC325" s="154"/>
      <c r="AD325" s="154"/>
      <c r="AE325" s="154" t="s">
        <v>156</v>
      </c>
      <c r="AF325" s="154">
        <v>0</v>
      </c>
      <c r="AG325" s="154"/>
      <c r="AH325" s="154"/>
      <c r="AI325" s="154"/>
      <c r="AJ325" s="154"/>
      <c r="AK325" s="154"/>
      <c r="AL325" s="154"/>
      <c r="AM325" s="154"/>
      <c r="AN325" s="154"/>
      <c r="AO325" s="154"/>
      <c r="AP325" s="154"/>
      <c r="AQ325" s="154"/>
      <c r="AR325" s="154"/>
      <c r="AS325" s="154"/>
      <c r="AT325" s="154"/>
      <c r="AU325" s="154"/>
      <c r="AV325" s="154"/>
      <c r="AW325" s="154"/>
      <c r="AX325" s="154"/>
      <c r="AY325" s="154"/>
      <c r="AZ325" s="154"/>
      <c r="BA325" s="154"/>
      <c r="BB325" s="154"/>
      <c r="BC325" s="154"/>
      <c r="BD325" s="154"/>
      <c r="BE325" s="154"/>
      <c r="BF325" s="154"/>
      <c r="BG325" s="154"/>
      <c r="BH325" s="154"/>
    </row>
    <row r="326" spans="1:60" outlineLevel="1" x14ac:dyDescent="0.2">
      <c r="A326" s="155">
        <v>115</v>
      </c>
      <c r="B326" s="161" t="s">
        <v>506</v>
      </c>
      <c r="C326" s="196" t="s">
        <v>507</v>
      </c>
      <c r="D326" s="163" t="s">
        <v>154</v>
      </c>
      <c r="E326" s="170">
        <v>10</v>
      </c>
      <c r="F326" s="173"/>
      <c r="G326" s="174">
        <f>ROUND(E326*F326,2)</f>
        <v>0</v>
      </c>
      <c r="H326" s="173"/>
      <c r="I326" s="174">
        <f>ROUND(E326*H326,2)</f>
        <v>0</v>
      </c>
      <c r="J326" s="173"/>
      <c r="K326" s="174">
        <f>ROUND(E326*J326,2)</f>
        <v>0</v>
      </c>
      <c r="L326" s="174">
        <v>21</v>
      </c>
      <c r="M326" s="174">
        <f>G326*(1+L326/100)</f>
        <v>0</v>
      </c>
      <c r="N326" s="164">
        <v>0</v>
      </c>
      <c r="O326" s="164">
        <f>ROUND(E326*N326,5)</f>
        <v>0</v>
      </c>
      <c r="P326" s="164">
        <v>0</v>
      </c>
      <c r="Q326" s="164">
        <f>ROUND(E326*P326,5)</f>
        <v>0</v>
      </c>
      <c r="R326" s="164"/>
      <c r="S326" s="164"/>
      <c r="T326" s="165">
        <v>0</v>
      </c>
      <c r="U326" s="164">
        <f>ROUND(E326*T326,2)</f>
        <v>0</v>
      </c>
      <c r="V326" s="154"/>
      <c r="W326" s="154"/>
      <c r="X326" s="154"/>
      <c r="Y326" s="154"/>
      <c r="Z326" s="154"/>
      <c r="AA326" s="154"/>
      <c r="AB326" s="154"/>
      <c r="AC326" s="154"/>
      <c r="AD326" s="154"/>
      <c r="AE326" s="154" t="s">
        <v>151</v>
      </c>
      <c r="AF326" s="154"/>
      <c r="AG326" s="154"/>
      <c r="AH326" s="154"/>
      <c r="AI326" s="154"/>
      <c r="AJ326" s="154"/>
      <c r="AK326" s="154"/>
      <c r="AL326" s="154"/>
      <c r="AM326" s="154"/>
      <c r="AN326" s="154"/>
      <c r="AO326" s="154"/>
      <c r="AP326" s="154"/>
      <c r="AQ326" s="154"/>
      <c r="AR326" s="154"/>
      <c r="AS326" s="154"/>
      <c r="AT326" s="154"/>
      <c r="AU326" s="154"/>
      <c r="AV326" s="154"/>
      <c r="AW326" s="154"/>
      <c r="AX326" s="154"/>
      <c r="AY326" s="154"/>
      <c r="AZ326" s="154"/>
      <c r="BA326" s="154"/>
      <c r="BB326" s="154"/>
      <c r="BC326" s="154"/>
      <c r="BD326" s="154"/>
      <c r="BE326" s="154"/>
      <c r="BF326" s="154"/>
      <c r="BG326" s="154"/>
      <c r="BH326" s="154"/>
    </row>
    <row r="327" spans="1:60" outlineLevel="1" x14ac:dyDescent="0.2">
      <c r="A327" s="155">
        <v>116</v>
      </c>
      <c r="B327" s="161" t="s">
        <v>508</v>
      </c>
      <c r="C327" s="196" t="s">
        <v>509</v>
      </c>
      <c r="D327" s="163" t="s">
        <v>173</v>
      </c>
      <c r="E327" s="170">
        <v>6</v>
      </c>
      <c r="F327" s="173"/>
      <c r="G327" s="174">
        <f>ROUND(E327*F327,2)</f>
        <v>0</v>
      </c>
      <c r="H327" s="173"/>
      <c r="I327" s="174">
        <f>ROUND(E327*H327,2)</f>
        <v>0</v>
      </c>
      <c r="J327" s="173"/>
      <c r="K327" s="174">
        <f>ROUND(E327*J327,2)</f>
        <v>0</v>
      </c>
      <c r="L327" s="174">
        <v>21</v>
      </c>
      <c r="M327" s="174">
        <f>G327*(1+L327/100)</f>
        <v>0</v>
      </c>
      <c r="N327" s="164">
        <v>0</v>
      </c>
      <c r="O327" s="164">
        <f>ROUND(E327*N327,5)</f>
        <v>0</v>
      </c>
      <c r="P327" s="164">
        <v>0</v>
      </c>
      <c r="Q327" s="164">
        <f>ROUND(E327*P327,5)</f>
        <v>0</v>
      </c>
      <c r="R327" s="164"/>
      <c r="S327" s="164"/>
      <c r="T327" s="165">
        <v>0</v>
      </c>
      <c r="U327" s="164">
        <f>ROUND(E327*T327,2)</f>
        <v>0</v>
      </c>
      <c r="V327" s="154"/>
      <c r="W327" s="154"/>
      <c r="X327" s="154"/>
      <c r="Y327" s="154"/>
      <c r="Z327" s="154"/>
      <c r="AA327" s="154"/>
      <c r="AB327" s="154"/>
      <c r="AC327" s="154"/>
      <c r="AD327" s="154"/>
      <c r="AE327" s="154" t="s">
        <v>151</v>
      </c>
      <c r="AF327" s="154"/>
      <c r="AG327" s="154"/>
      <c r="AH327" s="154"/>
      <c r="AI327" s="154"/>
      <c r="AJ327" s="154"/>
      <c r="AK327" s="154"/>
      <c r="AL327" s="154"/>
      <c r="AM327" s="154"/>
      <c r="AN327" s="154"/>
      <c r="AO327" s="154"/>
      <c r="AP327" s="154"/>
      <c r="AQ327" s="154"/>
      <c r="AR327" s="154"/>
      <c r="AS327" s="154"/>
      <c r="AT327" s="154"/>
      <c r="AU327" s="154"/>
      <c r="AV327" s="154"/>
      <c r="AW327" s="154"/>
      <c r="AX327" s="154"/>
      <c r="AY327" s="154"/>
      <c r="AZ327" s="154"/>
      <c r="BA327" s="154"/>
      <c r="BB327" s="154"/>
      <c r="BC327" s="154"/>
      <c r="BD327" s="154"/>
      <c r="BE327" s="154"/>
      <c r="BF327" s="154"/>
      <c r="BG327" s="154"/>
      <c r="BH327" s="154"/>
    </row>
    <row r="328" spans="1:60" x14ac:dyDescent="0.2">
      <c r="A328" s="156" t="s">
        <v>146</v>
      </c>
      <c r="B328" s="162" t="s">
        <v>101</v>
      </c>
      <c r="C328" s="198" t="s">
        <v>102</v>
      </c>
      <c r="D328" s="167"/>
      <c r="E328" s="172"/>
      <c r="F328" s="175"/>
      <c r="G328" s="175">
        <f>SUMIF(AE329:AE334,"&lt;&gt;NOR",G329:G334)</f>
        <v>0</v>
      </c>
      <c r="H328" s="175"/>
      <c r="I328" s="175">
        <f>SUM(I329:I334)</f>
        <v>0</v>
      </c>
      <c r="J328" s="175"/>
      <c r="K328" s="175">
        <f>SUM(K329:K334)</f>
        <v>0</v>
      </c>
      <c r="L328" s="175"/>
      <c r="M328" s="175">
        <f>SUM(M329:M334)</f>
        <v>0</v>
      </c>
      <c r="N328" s="168"/>
      <c r="O328" s="168">
        <f>SUM(O329:O334)</f>
        <v>22.713189999999997</v>
      </c>
      <c r="P328" s="168"/>
      <c r="Q328" s="168">
        <f>SUM(Q329:Q334)</f>
        <v>0</v>
      </c>
      <c r="R328" s="168"/>
      <c r="S328" s="168"/>
      <c r="T328" s="169"/>
      <c r="U328" s="168">
        <f>SUM(U329:U334)</f>
        <v>487.21</v>
      </c>
      <c r="AE328" t="s">
        <v>147</v>
      </c>
    </row>
    <row r="329" spans="1:60" outlineLevel="1" x14ac:dyDescent="0.2">
      <c r="A329" s="155">
        <v>117</v>
      </c>
      <c r="B329" s="161" t="s">
        <v>510</v>
      </c>
      <c r="C329" s="196" t="s">
        <v>511</v>
      </c>
      <c r="D329" s="163" t="s">
        <v>150</v>
      </c>
      <c r="E329" s="170">
        <v>471.54</v>
      </c>
      <c r="F329" s="173"/>
      <c r="G329" s="174">
        <f>ROUND(E329*F329,2)</f>
        <v>0</v>
      </c>
      <c r="H329" s="173"/>
      <c r="I329" s="174">
        <f>ROUND(E329*H329,2)</f>
        <v>0</v>
      </c>
      <c r="J329" s="173"/>
      <c r="K329" s="174">
        <f>ROUND(E329*J329,2)</f>
        <v>0</v>
      </c>
      <c r="L329" s="174">
        <v>21</v>
      </c>
      <c r="M329" s="174">
        <f>G329*(1+L329/100)</f>
        <v>0</v>
      </c>
      <c r="N329" s="164">
        <v>1.61E-2</v>
      </c>
      <c r="O329" s="164">
        <f>ROUND(E329*N329,5)</f>
        <v>7.5917899999999996</v>
      </c>
      <c r="P329" s="164">
        <v>0</v>
      </c>
      <c r="Q329" s="164">
        <f>ROUND(E329*P329,5)</f>
        <v>0</v>
      </c>
      <c r="R329" s="164"/>
      <c r="S329" s="164"/>
      <c r="T329" s="165">
        <v>0.41037000000000001</v>
      </c>
      <c r="U329" s="164">
        <f>ROUND(E329*T329,2)</f>
        <v>193.51</v>
      </c>
      <c r="V329" s="154"/>
      <c r="W329" s="154"/>
      <c r="X329" s="154"/>
      <c r="Y329" s="154"/>
      <c r="Z329" s="154"/>
      <c r="AA329" s="154"/>
      <c r="AB329" s="154"/>
      <c r="AC329" s="154"/>
      <c r="AD329" s="154"/>
      <c r="AE329" s="154" t="s">
        <v>167</v>
      </c>
      <c r="AF329" s="154"/>
      <c r="AG329" s="154"/>
      <c r="AH329" s="154"/>
      <c r="AI329" s="154"/>
      <c r="AJ329" s="154"/>
      <c r="AK329" s="154"/>
      <c r="AL329" s="154"/>
      <c r="AM329" s="154"/>
      <c r="AN329" s="154"/>
      <c r="AO329" s="154"/>
      <c r="AP329" s="154"/>
      <c r="AQ329" s="154"/>
      <c r="AR329" s="154"/>
      <c r="AS329" s="154"/>
      <c r="AT329" s="154"/>
      <c r="AU329" s="154"/>
      <c r="AV329" s="154"/>
      <c r="AW329" s="154"/>
      <c r="AX329" s="154"/>
      <c r="AY329" s="154"/>
      <c r="AZ329" s="154"/>
      <c r="BA329" s="154"/>
      <c r="BB329" s="154"/>
      <c r="BC329" s="154"/>
      <c r="BD329" s="154"/>
      <c r="BE329" s="154"/>
      <c r="BF329" s="154"/>
      <c r="BG329" s="154"/>
      <c r="BH329" s="154"/>
    </row>
    <row r="330" spans="1:60" outlineLevel="1" x14ac:dyDescent="0.2">
      <c r="A330" s="155"/>
      <c r="B330" s="161"/>
      <c r="C330" s="197" t="s">
        <v>512</v>
      </c>
      <c r="D330" s="166"/>
      <c r="E330" s="171">
        <v>471.54</v>
      </c>
      <c r="F330" s="174"/>
      <c r="G330" s="174"/>
      <c r="H330" s="174"/>
      <c r="I330" s="174"/>
      <c r="J330" s="174"/>
      <c r="K330" s="174"/>
      <c r="L330" s="174"/>
      <c r="M330" s="174"/>
      <c r="N330" s="164"/>
      <c r="O330" s="164"/>
      <c r="P330" s="164"/>
      <c r="Q330" s="164"/>
      <c r="R330" s="164"/>
      <c r="S330" s="164"/>
      <c r="T330" s="165"/>
      <c r="U330" s="16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 t="s">
        <v>156</v>
      </c>
      <c r="AF330" s="154">
        <v>0</v>
      </c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</row>
    <row r="331" spans="1:60" ht="105.75" customHeight="1" outlineLevel="1" x14ac:dyDescent="0.2">
      <c r="A331" s="155">
        <v>118</v>
      </c>
      <c r="B331" s="161" t="s">
        <v>513</v>
      </c>
      <c r="C331" s="196" t="s">
        <v>1458</v>
      </c>
      <c r="D331" s="163" t="s">
        <v>150</v>
      </c>
      <c r="E331" s="170">
        <v>198.6</v>
      </c>
      <c r="F331" s="173"/>
      <c r="G331" s="174">
        <f>ROUND(E331*F331,2)</f>
        <v>0</v>
      </c>
      <c r="H331" s="173"/>
      <c r="I331" s="174">
        <f>ROUND(E331*H331,2)</f>
        <v>0</v>
      </c>
      <c r="J331" s="173"/>
      <c r="K331" s="174">
        <f>ROUND(E331*J331,2)</f>
        <v>0</v>
      </c>
      <c r="L331" s="174">
        <v>21</v>
      </c>
      <c r="M331" s="174">
        <f>G331*(1+L331/100)</f>
        <v>0</v>
      </c>
      <c r="N331" s="164">
        <v>7.6139999999999999E-2</v>
      </c>
      <c r="O331" s="164">
        <f>ROUND(E331*N331,5)</f>
        <v>15.1214</v>
      </c>
      <c r="P331" s="164">
        <v>0</v>
      </c>
      <c r="Q331" s="164">
        <f>ROUND(E331*P331,5)</f>
        <v>0</v>
      </c>
      <c r="R331" s="164"/>
      <c r="S331" s="164"/>
      <c r="T331" s="165">
        <v>1.32961</v>
      </c>
      <c r="U331" s="164">
        <f>ROUND(E331*T331,2)</f>
        <v>264.06</v>
      </c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 t="s">
        <v>167</v>
      </c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</row>
    <row r="332" spans="1:60" outlineLevel="1" x14ac:dyDescent="0.2">
      <c r="A332" s="155"/>
      <c r="B332" s="161"/>
      <c r="C332" s="197" t="s">
        <v>514</v>
      </c>
      <c r="D332" s="166"/>
      <c r="E332" s="171">
        <v>175.67</v>
      </c>
      <c r="F332" s="174"/>
      <c r="G332" s="174"/>
      <c r="H332" s="174"/>
      <c r="I332" s="174"/>
      <c r="J332" s="174"/>
      <c r="K332" s="174"/>
      <c r="L332" s="174"/>
      <c r="M332" s="174"/>
      <c r="N332" s="164"/>
      <c r="O332" s="164"/>
      <c r="P332" s="164"/>
      <c r="Q332" s="164"/>
      <c r="R332" s="164"/>
      <c r="S332" s="164"/>
      <c r="T332" s="165"/>
      <c r="U332" s="16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 t="s">
        <v>156</v>
      </c>
      <c r="AF332" s="154">
        <v>0</v>
      </c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</row>
    <row r="333" spans="1:60" outlineLevel="1" x14ac:dyDescent="0.2">
      <c r="A333" s="155"/>
      <c r="B333" s="161"/>
      <c r="C333" s="197" t="s">
        <v>408</v>
      </c>
      <c r="D333" s="166"/>
      <c r="E333" s="171">
        <v>22.93</v>
      </c>
      <c r="F333" s="174"/>
      <c r="G333" s="174"/>
      <c r="H333" s="174"/>
      <c r="I333" s="174"/>
      <c r="J333" s="174"/>
      <c r="K333" s="174"/>
      <c r="L333" s="174"/>
      <c r="M333" s="174"/>
      <c r="N333" s="164"/>
      <c r="O333" s="164"/>
      <c r="P333" s="164"/>
      <c r="Q333" s="164"/>
      <c r="R333" s="164"/>
      <c r="S333" s="164"/>
      <c r="T333" s="165"/>
      <c r="U333" s="16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 t="s">
        <v>156</v>
      </c>
      <c r="AF333" s="154">
        <v>0</v>
      </c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</row>
    <row r="334" spans="1:60" outlineLevel="1" x14ac:dyDescent="0.2">
      <c r="A334" s="155">
        <v>119</v>
      </c>
      <c r="B334" s="161" t="s">
        <v>515</v>
      </c>
      <c r="C334" s="196" t="s">
        <v>516</v>
      </c>
      <c r="D334" s="163" t="s">
        <v>203</v>
      </c>
      <c r="E334" s="170">
        <v>22.713000000000001</v>
      </c>
      <c r="F334" s="173"/>
      <c r="G334" s="174">
        <f>ROUND(E334*F334,2)</f>
        <v>0</v>
      </c>
      <c r="H334" s="173"/>
      <c r="I334" s="174">
        <f>ROUND(E334*H334,2)</f>
        <v>0</v>
      </c>
      <c r="J334" s="173"/>
      <c r="K334" s="174">
        <f>ROUND(E334*J334,2)</f>
        <v>0</v>
      </c>
      <c r="L334" s="174">
        <v>21</v>
      </c>
      <c r="M334" s="174">
        <f>G334*(1+L334/100)</f>
        <v>0</v>
      </c>
      <c r="N334" s="164">
        <v>0</v>
      </c>
      <c r="O334" s="164">
        <f>ROUND(E334*N334,5)</f>
        <v>0</v>
      </c>
      <c r="P334" s="164">
        <v>0</v>
      </c>
      <c r="Q334" s="164">
        <f>ROUND(E334*P334,5)</f>
        <v>0</v>
      </c>
      <c r="R334" s="164"/>
      <c r="S334" s="164"/>
      <c r="T334" s="165">
        <v>1.3049999999999999</v>
      </c>
      <c r="U334" s="164">
        <f>ROUND(E334*T334,2)</f>
        <v>29.64</v>
      </c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 t="s">
        <v>151</v>
      </c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</row>
    <row r="335" spans="1:60" x14ac:dyDescent="0.2">
      <c r="A335" s="156" t="s">
        <v>146</v>
      </c>
      <c r="B335" s="162" t="s">
        <v>103</v>
      </c>
      <c r="C335" s="198" t="s">
        <v>104</v>
      </c>
      <c r="D335" s="167"/>
      <c r="E335" s="172"/>
      <c r="F335" s="175"/>
      <c r="G335" s="175">
        <f>SUMIF(AE336:AE338,"&lt;&gt;NOR",G336:G338)</f>
        <v>0</v>
      </c>
      <c r="H335" s="175"/>
      <c r="I335" s="175">
        <f>SUM(I336:I338)</f>
        <v>0</v>
      </c>
      <c r="J335" s="175"/>
      <c r="K335" s="175">
        <f>SUM(K336:K338)</f>
        <v>0</v>
      </c>
      <c r="L335" s="175"/>
      <c r="M335" s="175">
        <f>SUM(M336:M338)</f>
        <v>0</v>
      </c>
      <c r="N335" s="168"/>
      <c r="O335" s="168">
        <f>SUM(O336:O338)</f>
        <v>1.7306900000000001</v>
      </c>
      <c r="P335" s="168"/>
      <c r="Q335" s="168">
        <f>SUM(Q336:Q338)</f>
        <v>0</v>
      </c>
      <c r="R335" s="168"/>
      <c r="S335" s="168"/>
      <c r="T335" s="169"/>
      <c r="U335" s="168">
        <f>SUM(U336:U338)</f>
        <v>144.24</v>
      </c>
      <c r="AE335" t="s">
        <v>147</v>
      </c>
    </row>
    <row r="336" spans="1:60" ht="22.5" outlineLevel="1" x14ac:dyDescent="0.2">
      <c r="A336" s="155">
        <v>120</v>
      </c>
      <c r="B336" s="161" t="s">
        <v>517</v>
      </c>
      <c r="C336" s="196" t="s">
        <v>518</v>
      </c>
      <c r="D336" s="163" t="s">
        <v>150</v>
      </c>
      <c r="E336" s="170">
        <v>22.92</v>
      </c>
      <c r="F336" s="173"/>
      <c r="G336" s="174">
        <f>ROUND(E336*F336,2)</f>
        <v>0</v>
      </c>
      <c r="H336" s="173"/>
      <c r="I336" s="174">
        <f>ROUND(E336*H336,2)</f>
        <v>0</v>
      </c>
      <c r="J336" s="173"/>
      <c r="K336" s="174">
        <f>ROUND(E336*J336,2)</f>
        <v>0</v>
      </c>
      <c r="L336" s="174">
        <v>21</v>
      </c>
      <c r="M336" s="174">
        <f>G336*(1+L336/100)</f>
        <v>0</v>
      </c>
      <c r="N336" s="164">
        <v>7.5509999999999994E-2</v>
      </c>
      <c r="O336" s="164">
        <f>ROUND(E336*N336,5)</f>
        <v>1.7306900000000001</v>
      </c>
      <c r="P336" s="164">
        <v>0</v>
      </c>
      <c r="Q336" s="164">
        <f>ROUND(E336*P336,5)</f>
        <v>0</v>
      </c>
      <c r="R336" s="164"/>
      <c r="S336" s="164"/>
      <c r="T336" s="165">
        <v>6.1891400000000001</v>
      </c>
      <c r="U336" s="164">
        <f>ROUND(E336*T336,2)</f>
        <v>141.86000000000001</v>
      </c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 t="s">
        <v>167</v>
      </c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</row>
    <row r="337" spans="1:60" outlineLevel="1" x14ac:dyDescent="0.2">
      <c r="A337" s="155"/>
      <c r="B337" s="161"/>
      <c r="C337" s="197" t="s">
        <v>519</v>
      </c>
      <c r="D337" s="166"/>
      <c r="E337" s="171">
        <v>22.92</v>
      </c>
      <c r="F337" s="174"/>
      <c r="G337" s="174"/>
      <c r="H337" s="174"/>
      <c r="I337" s="174"/>
      <c r="J337" s="174"/>
      <c r="K337" s="174"/>
      <c r="L337" s="174"/>
      <c r="M337" s="174"/>
      <c r="N337" s="164"/>
      <c r="O337" s="164"/>
      <c r="P337" s="164"/>
      <c r="Q337" s="164"/>
      <c r="R337" s="164"/>
      <c r="S337" s="164"/>
      <c r="T337" s="165"/>
      <c r="U337" s="16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 t="s">
        <v>156</v>
      </c>
      <c r="AF337" s="154">
        <v>0</v>
      </c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</row>
    <row r="338" spans="1:60" outlineLevel="1" x14ac:dyDescent="0.2">
      <c r="A338" s="155">
        <v>121</v>
      </c>
      <c r="B338" s="161" t="s">
        <v>520</v>
      </c>
      <c r="C338" s="196" t="s">
        <v>521</v>
      </c>
      <c r="D338" s="163" t="s">
        <v>203</v>
      </c>
      <c r="E338" s="170">
        <v>1.7310000000000001</v>
      </c>
      <c r="F338" s="173"/>
      <c r="G338" s="174">
        <f>ROUND(E338*F338,2)</f>
        <v>0</v>
      </c>
      <c r="H338" s="173"/>
      <c r="I338" s="174">
        <f>ROUND(E338*H338,2)</f>
        <v>0</v>
      </c>
      <c r="J338" s="173"/>
      <c r="K338" s="174">
        <f>ROUND(E338*J338,2)</f>
        <v>0</v>
      </c>
      <c r="L338" s="174">
        <v>21</v>
      </c>
      <c r="M338" s="174">
        <f>G338*(1+L338/100)</f>
        <v>0</v>
      </c>
      <c r="N338" s="164">
        <v>0</v>
      </c>
      <c r="O338" s="164">
        <f>ROUND(E338*N338,5)</f>
        <v>0</v>
      </c>
      <c r="P338" s="164">
        <v>0</v>
      </c>
      <c r="Q338" s="164">
        <f>ROUND(E338*P338,5)</f>
        <v>0</v>
      </c>
      <c r="R338" s="164"/>
      <c r="S338" s="164"/>
      <c r="T338" s="165">
        <v>1.375</v>
      </c>
      <c r="U338" s="164">
        <f>ROUND(E338*T338,2)</f>
        <v>2.38</v>
      </c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 t="s">
        <v>151</v>
      </c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</row>
    <row r="339" spans="1:60" x14ac:dyDescent="0.2">
      <c r="A339" s="156" t="s">
        <v>146</v>
      </c>
      <c r="B339" s="162" t="s">
        <v>105</v>
      </c>
      <c r="C339" s="198" t="s">
        <v>106</v>
      </c>
      <c r="D339" s="167"/>
      <c r="E339" s="172"/>
      <c r="F339" s="175"/>
      <c r="G339" s="175">
        <f>SUMIF(AE340:AE342,"&lt;&gt;NOR",G340:G342)</f>
        <v>0</v>
      </c>
      <c r="H339" s="175"/>
      <c r="I339" s="175">
        <f>SUM(I340:I342)</f>
        <v>0</v>
      </c>
      <c r="J339" s="175"/>
      <c r="K339" s="175">
        <f>SUM(K340:K342)</f>
        <v>0</v>
      </c>
      <c r="L339" s="175"/>
      <c r="M339" s="175">
        <f>SUM(M340:M342)</f>
        <v>0</v>
      </c>
      <c r="N339" s="168"/>
      <c r="O339" s="168">
        <f>SUM(O340:O342)</f>
        <v>1.0617399999999999</v>
      </c>
      <c r="P339" s="168"/>
      <c r="Q339" s="168">
        <f>SUM(Q340:Q342)</f>
        <v>0</v>
      </c>
      <c r="R339" s="168"/>
      <c r="S339" s="168"/>
      <c r="T339" s="169"/>
      <c r="U339" s="168">
        <f>SUM(U340:U342)</f>
        <v>148.05000000000001</v>
      </c>
      <c r="AE339" t="s">
        <v>147</v>
      </c>
    </row>
    <row r="340" spans="1:60" ht="105" customHeight="1" outlineLevel="1" x14ac:dyDescent="0.2">
      <c r="A340" s="155">
        <v>122</v>
      </c>
      <c r="B340" s="161" t="s">
        <v>522</v>
      </c>
      <c r="C340" s="196" t="s">
        <v>1459</v>
      </c>
      <c r="D340" s="163" t="s">
        <v>150</v>
      </c>
      <c r="E340" s="170">
        <v>272.94</v>
      </c>
      <c r="F340" s="173"/>
      <c r="G340" s="174">
        <f>ROUND(E340*F340,2)</f>
        <v>0</v>
      </c>
      <c r="H340" s="173"/>
      <c r="I340" s="174">
        <f>ROUND(E340*H340,2)</f>
        <v>0</v>
      </c>
      <c r="J340" s="173"/>
      <c r="K340" s="174">
        <f>ROUND(E340*J340,2)</f>
        <v>0</v>
      </c>
      <c r="L340" s="174">
        <v>21</v>
      </c>
      <c r="M340" s="174">
        <f>G340*(1+L340/100)</f>
        <v>0</v>
      </c>
      <c r="N340" s="164">
        <v>3.8899999999999998E-3</v>
      </c>
      <c r="O340" s="164">
        <f>ROUND(E340*N340,5)</f>
        <v>1.0617399999999999</v>
      </c>
      <c r="P340" s="164">
        <v>0</v>
      </c>
      <c r="Q340" s="164">
        <f>ROUND(E340*P340,5)</f>
        <v>0</v>
      </c>
      <c r="R340" s="164"/>
      <c r="S340" s="164"/>
      <c r="T340" s="165">
        <v>0.53808999999999996</v>
      </c>
      <c r="U340" s="164">
        <f>ROUND(E340*T340,2)</f>
        <v>146.87</v>
      </c>
      <c r="V340" s="154"/>
      <c r="W340" s="154"/>
      <c r="X340" s="154"/>
      <c r="Y340" s="154"/>
      <c r="Z340" s="154"/>
      <c r="AA340" s="154"/>
      <c r="AB340" s="154"/>
      <c r="AC340" s="154"/>
      <c r="AD340" s="154"/>
      <c r="AE340" s="154" t="s">
        <v>167</v>
      </c>
      <c r="AF340" s="154"/>
      <c r="AG340" s="154"/>
      <c r="AH340" s="154"/>
      <c r="AI340" s="154"/>
      <c r="AJ340" s="154"/>
      <c r="AK340" s="154"/>
      <c r="AL340" s="154"/>
      <c r="AM340" s="154"/>
      <c r="AN340" s="154"/>
      <c r="AO340" s="154"/>
      <c r="AP340" s="154"/>
      <c r="AQ340" s="154"/>
      <c r="AR340" s="154"/>
      <c r="AS340" s="154"/>
      <c r="AT340" s="154"/>
      <c r="AU340" s="154"/>
      <c r="AV340" s="154"/>
      <c r="AW340" s="154"/>
      <c r="AX340" s="154"/>
      <c r="AY340" s="154"/>
      <c r="AZ340" s="154"/>
      <c r="BA340" s="154"/>
      <c r="BB340" s="154"/>
      <c r="BC340" s="154"/>
      <c r="BD340" s="154"/>
      <c r="BE340" s="154"/>
      <c r="BF340" s="154"/>
      <c r="BG340" s="154"/>
      <c r="BH340" s="154"/>
    </row>
    <row r="341" spans="1:60" outlineLevel="1" x14ac:dyDescent="0.2">
      <c r="A341" s="155"/>
      <c r="B341" s="161"/>
      <c r="C341" s="197" t="s">
        <v>523</v>
      </c>
      <c r="D341" s="166"/>
      <c r="E341" s="171">
        <v>272.94</v>
      </c>
      <c r="F341" s="174"/>
      <c r="G341" s="174"/>
      <c r="H341" s="174"/>
      <c r="I341" s="174"/>
      <c r="J341" s="174"/>
      <c r="K341" s="174"/>
      <c r="L341" s="174"/>
      <c r="M341" s="174"/>
      <c r="N341" s="164"/>
      <c r="O341" s="164"/>
      <c r="P341" s="164"/>
      <c r="Q341" s="164"/>
      <c r="R341" s="164"/>
      <c r="S341" s="164"/>
      <c r="T341" s="165"/>
      <c r="U341" s="164"/>
      <c r="V341" s="154"/>
      <c r="W341" s="154"/>
      <c r="X341" s="154"/>
      <c r="Y341" s="154"/>
      <c r="Z341" s="154"/>
      <c r="AA341" s="154"/>
      <c r="AB341" s="154"/>
      <c r="AC341" s="154"/>
      <c r="AD341" s="154"/>
      <c r="AE341" s="154" t="s">
        <v>156</v>
      </c>
      <c r="AF341" s="154">
        <v>0</v>
      </c>
      <c r="AG341" s="154"/>
      <c r="AH341" s="154"/>
      <c r="AI341" s="154"/>
      <c r="AJ341" s="154"/>
      <c r="AK341" s="154"/>
      <c r="AL341" s="154"/>
      <c r="AM341" s="154"/>
      <c r="AN341" s="154"/>
      <c r="AO341" s="154"/>
      <c r="AP341" s="154"/>
      <c r="AQ341" s="154"/>
      <c r="AR341" s="154"/>
      <c r="AS341" s="154"/>
      <c r="AT341" s="154"/>
      <c r="AU341" s="154"/>
      <c r="AV341" s="154"/>
      <c r="AW341" s="154"/>
      <c r="AX341" s="154"/>
      <c r="AY341" s="154"/>
      <c r="AZ341" s="154"/>
      <c r="BA341" s="154"/>
      <c r="BB341" s="154"/>
      <c r="BC341" s="154"/>
      <c r="BD341" s="154"/>
      <c r="BE341" s="154"/>
      <c r="BF341" s="154"/>
      <c r="BG341" s="154"/>
      <c r="BH341" s="154"/>
    </row>
    <row r="342" spans="1:60" outlineLevel="1" x14ac:dyDescent="0.2">
      <c r="A342" s="155">
        <v>123</v>
      </c>
      <c r="B342" s="161" t="s">
        <v>524</v>
      </c>
      <c r="C342" s="196" t="s">
        <v>525</v>
      </c>
      <c r="D342" s="163" t="s">
        <v>203</v>
      </c>
      <c r="E342" s="170">
        <v>1.0620000000000001</v>
      </c>
      <c r="F342" s="173"/>
      <c r="G342" s="174">
        <f>ROUND(E342*F342,2)</f>
        <v>0</v>
      </c>
      <c r="H342" s="173"/>
      <c r="I342" s="174">
        <f>ROUND(E342*H342,2)</f>
        <v>0</v>
      </c>
      <c r="J342" s="173"/>
      <c r="K342" s="174">
        <f>ROUND(E342*J342,2)</f>
        <v>0</v>
      </c>
      <c r="L342" s="174">
        <v>21</v>
      </c>
      <c r="M342" s="174">
        <f>G342*(1+L342/100)</f>
        <v>0</v>
      </c>
      <c r="N342" s="164">
        <v>0</v>
      </c>
      <c r="O342" s="164">
        <f>ROUND(E342*N342,5)</f>
        <v>0</v>
      </c>
      <c r="P342" s="164">
        <v>0</v>
      </c>
      <c r="Q342" s="164">
        <f>ROUND(E342*P342,5)</f>
        <v>0</v>
      </c>
      <c r="R342" s="164"/>
      <c r="S342" s="164"/>
      <c r="T342" s="165">
        <v>1.1140000000000001</v>
      </c>
      <c r="U342" s="164">
        <f>ROUND(E342*T342,2)</f>
        <v>1.18</v>
      </c>
      <c r="V342" s="154"/>
      <c r="W342" s="154"/>
      <c r="X342" s="154"/>
      <c r="Y342" s="154"/>
      <c r="Z342" s="154"/>
      <c r="AA342" s="154"/>
      <c r="AB342" s="154"/>
      <c r="AC342" s="154"/>
      <c r="AD342" s="154"/>
      <c r="AE342" s="154" t="s">
        <v>151</v>
      </c>
      <c r="AF342" s="154"/>
      <c r="AG342" s="154"/>
      <c r="AH342" s="154"/>
      <c r="AI342" s="154"/>
      <c r="AJ342" s="154"/>
      <c r="AK342" s="154"/>
      <c r="AL342" s="154"/>
      <c r="AM342" s="154"/>
      <c r="AN342" s="154"/>
      <c r="AO342" s="154"/>
      <c r="AP342" s="154"/>
      <c r="AQ342" s="154"/>
      <c r="AR342" s="154"/>
      <c r="AS342" s="154"/>
      <c r="AT342" s="154"/>
      <c r="AU342" s="154"/>
      <c r="AV342" s="154"/>
      <c r="AW342" s="154"/>
      <c r="AX342" s="154"/>
      <c r="AY342" s="154"/>
      <c r="AZ342" s="154"/>
      <c r="BA342" s="154"/>
      <c r="BB342" s="154"/>
      <c r="BC342" s="154"/>
      <c r="BD342" s="154"/>
      <c r="BE342" s="154"/>
      <c r="BF342" s="154"/>
      <c r="BG342" s="154"/>
      <c r="BH342" s="154"/>
    </row>
    <row r="343" spans="1:60" x14ac:dyDescent="0.2">
      <c r="A343" s="156" t="s">
        <v>146</v>
      </c>
      <c r="B343" s="162" t="s">
        <v>107</v>
      </c>
      <c r="C343" s="198" t="s">
        <v>108</v>
      </c>
      <c r="D343" s="167"/>
      <c r="E343" s="172"/>
      <c r="F343" s="175"/>
      <c r="G343" s="175">
        <f>SUMIF(AE344:AE348,"&lt;&gt;NOR",G344:G348)</f>
        <v>0</v>
      </c>
      <c r="H343" s="175"/>
      <c r="I343" s="175">
        <f>SUM(I344:I348)</f>
        <v>0</v>
      </c>
      <c r="J343" s="175"/>
      <c r="K343" s="175">
        <f>SUM(K344:K348)</f>
        <v>0</v>
      </c>
      <c r="L343" s="175"/>
      <c r="M343" s="175">
        <f>SUM(M344:M348)</f>
        <v>0</v>
      </c>
      <c r="N343" s="168"/>
      <c r="O343" s="168">
        <f>SUM(O344:O348)</f>
        <v>0.91378999999999999</v>
      </c>
      <c r="P343" s="168"/>
      <c r="Q343" s="168">
        <f>SUM(Q344:Q348)</f>
        <v>0</v>
      </c>
      <c r="R343" s="168"/>
      <c r="S343" s="168"/>
      <c r="T343" s="169"/>
      <c r="U343" s="168">
        <f>SUM(U344:U348)</f>
        <v>75.959999999999994</v>
      </c>
      <c r="AE343" t="s">
        <v>147</v>
      </c>
    </row>
    <row r="344" spans="1:60" outlineLevel="1" x14ac:dyDescent="0.2">
      <c r="A344" s="155">
        <v>124</v>
      </c>
      <c r="B344" s="161" t="s">
        <v>526</v>
      </c>
      <c r="C344" s="196" t="s">
        <v>527</v>
      </c>
      <c r="D344" s="163" t="s">
        <v>150</v>
      </c>
      <c r="E344" s="170">
        <v>58.84</v>
      </c>
      <c r="F344" s="173"/>
      <c r="G344" s="174">
        <f>ROUND(E344*F344,2)</f>
        <v>0</v>
      </c>
      <c r="H344" s="173"/>
      <c r="I344" s="174">
        <f>ROUND(E344*H344,2)</f>
        <v>0</v>
      </c>
      <c r="J344" s="173"/>
      <c r="K344" s="174">
        <f>ROUND(E344*J344,2)</f>
        <v>0</v>
      </c>
      <c r="L344" s="174">
        <v>21</v>
      </c>
      <c r="M344" s="174">
        <f>G344*(1+L344/100)</f>
        <v>0</v>
      </c>
      <c r="N344" s="164">
        <v>1.553E-2</v>
      </c>
      <c r="O344" s="164">
        <f>ROUND(E344*N344,5)</f>
        <v>0.91378999999999999</v>
      </c>
      <c r="P344" s="164">
        <v>0</v>
      </c>
      <c r="Q344" s="164">
        <f>ROUND(E344*P344,5)</f>
        <v>0</v>
      </c>
      <c r="R344" s="164"/>
      <c r="S344" s="164"/>
      <c r="T344" s="165">
        <v>1.27074</v>
      </c>
      <c r="U344" s="164">
        <f>ROUND(E344*T344,2)</f>
        <v>74.77</v>
      </c>
      <c r="V344" s="154"/>
      <c r="W344" s="154"/>
      <c r="X344" s="154"/>
      <c r="Y344" s="154"/>
      <c r="Z344" s="154"/>
      <c r="AA344" s="154"/>
      <c r="AB344" s="154"/>
      <c r="AC344" s="154"/>
      <c r="AD344" s="154"/>
      <c r="AE344" s="154" t="s">
        <v>167</v>
      </c>
      <c r="AF344" s="154"/>
      <c r="AG344" s="154"/>
      <c r="AH344" s="154"/>
      <c r="AI344" s="154"/>
      <c r="AJ344" s="154"/>
      <c r="AK344" s="154"/>
      <c r="AL344" s="154"/>
      <c r="AM344" s="154"/>
      <c r="AN344" s="154"/>
      <c r="AO344" s="154"/>
      <c r="AP344" s="154"/>
      <c r="AQ344" s="154"/>
      <c r="AR344" s="154"/>
      <c r="AS344" s="154"/>
      <c r="AT344" s="154"/>
      <c r="AU344" s="154"/>
      <c r="AV344" s="154"/>
      <c r="AW344" s="154"/>
      <c r="AX344" s="154"/>
      <c r="AY344" s="154"/>
      <c r="AZ344" s="154"/>
      <c r="BA344" s="154"/>
      <c r="BB344" s="154"/>
      <c r="BC344" s="154"/>
      <c r="BD344" s="154"/>
      <c r="BE344" s="154"/>
      <c r="BF344" s="154"/>
      <c r="BG344" s="154"/>
      <c r="BH344" s="154"/>
    </row>
    <row r="345" spans="1:60" outlineLevel="1" x14ac:dyDescent="0.2">
      <c r="A345" s="155"/>
      <c r="B345" s="161"/>
      <c r="C345" s="197" t="s">
        <v>528</v>
      </c>
      <c r="D345" s="166"/>
      <c r="E345" s="171">
        <v>52.24</v>
      </c>
      <c r="F345" s="174"/>
      <c r="G345" s="174"/>
      <c r="H345" s="174"/>
      <c r="I345" s="174"/>
      <c r="J345" s="174"/>
      <c r="K345" s="174"/>
      <c r="L345" s="174"/>
      <c r="M345" s="174"/>
      <c r="N345" s="164"/>
      <c r="O345" s="164"/>
      <c r="P345" s="164"/>
      <c r="Q345" s="164"/>
      <c r="R345" s="164"/>
      <c r="S345" s="164"/>
      <c r="T345" s="165"/>
      <c r="U345" s="164"/>
      <c r="V345" s="154"/>
      <c r="W345" s="154"/>
      <c r="X345" s="154"/>
      <c r="Y345" s="154"/>
      <c r="Z345" s="154"/>
      <c r="AA345" s="154"/>
      <c r="AB345" s="154"/>
      <c r="AC345" s="154"/>
      <c r="AD345" s="154"/>
      <c r="AE345" s="154" t="s">
        <v>156</v>
      </c>
      <c r="AF345" s="154">
        <v>0</v>
      </c>
      <c r="AG345" s="154"/>
      <c r="AH345" s="154"/>
      <c r="AI345" s="154"/>
      <c r="AJ345" s="154"/>
      <c r="AK345" s="154"/>
      <c r="AL345" s="154"/>
      <c r="AM345" s="154"/>
      <c r="AN345" s="154"/>
      <c r="AO345" s="154"/>
      <c r="AP345" s="154"/>
      <c r="AQ345" s="154"/>
      <c r="AR345" s="154"/>
      <c r="AS345" s="154"/>
      <c r="AT345" s="154"/>
      <c r="AU345" s="154"/>
      <c r="AV345" s="154"/>
      <c r="AW345" s="154"/>
      <c r="AX345" s="154"/>
      <c r="AY345" s="154"/>
      <c r="AZ345" s="154"/>
      <c r="BA345" s="154"/>
      <c r="BB345" s="154"/>
      <c r="BC345" s="154"/>
      <c r="BD345" s="154"/>
      <c r="BE345" s="154"/>
      <c r="BF345" s="154"/>
      <c r="BG345" s="154"/>
      <c r="BH345" s="154"/>
    </row>
    <row r="346" spans="1:60" outlineLevel="1" x14ac:dyDescent="0.2">
      <c r="A346" s="155"/>
      <c r="B346" s="161"/>
      <c r="C346" s="197" t="s">
        <v>529</v>
      </c>
      <c r="D346" s="166"/>
      <c r="E346" s="171">
        <v>-11.4</v>
      </c>
      <c r="F346" s="174"/>
      <c r="G346" s="174"/>
      <c r="H346" s="174"/>
      <c r="I346" s="174"/>
      <c r="J346" s="174"/>
      <c r="K346" s="174"/>
      <c r="L346" s="174"/>
      <c r="M346" s="174"/>
      <c r="N346" s="164"/>
      <c r="O346" s="164"/>
      <c r="P346" s="164"/>
      <c r="Q346" s="164"/>
      <c r="R346" s="164"/>
      <c r="S346" s="164"/>
      <c r="T346" s="165"/>
      <c r="U346" s="164"/>
      <c r="V346" s="154"/>
      <c r="W346" s="154"/>
      <c r="X346" s="154"/>
      <c r="Y346" s="154"/>
      <c r="Z346" s="154"/>
      <c r="AA346" s="154"/>
      <c r="AB346" s="154"/>
      <c r="AC346" s="154"/>
      <c r="AD346" s="154"/>
      <c r="AE346" s="154" t="s">
        <v>156</v>
      </c>
      <c r="AF346" s="154">
        <v>0</v>
      </c>
      <c r="AG346" s="154"/>
      <c r="AH346" s="154"/>
      <c r="AI346" s="154"/>
      <c r="AJ346" s="154"/>
      <c r="AK346" s="154"/>
      <c r="AL346" s="154"/>
      <c r="AM346" s="154"/>
      <c r="AN346" s="154"/>
      <c r="AO346" s="154"/>
      <c r="AP346" s="154"/>
      <c r="AQ346" s="154"/>
      <c r="AR346" s="154"/>
      <c r="AS346" s="154"/>
      <c r="AT346" s="154"/>
      <c r="AU346" s="154"/>
      <c r="AV346" s="154"/>
      <c r="AW346" s="154"/>
      <c r="AX346" s="154"/>
      <c r="AY346" s="154"/>
      <c r="AZ346" s="154"/>
      <c r="BA346" s="154"/>
      <c r="BB346" s="154"/>
      <c r="BC346" s="154"/>
      <c r="BD346" s="154"/>
      <c r="BE346" s="154"/>
      <c r="BF346" s="154"/>
      <c r="BG346" s="154"/>
      <c r="BH346" s="154"/>
    </row>
    <row r="347" spans="1:60" outlineLevel="1" x14ac:dyDescent="0.2">
      <c r="A347" s="155"/>
      <c r="B347" s="161"/>
      <c r="C347" s="197" t="s">
        <v>530</v>
      </c>
      <c r="D347" s="166"/>
      <c r="E347" s="171">
        <v>18</v>
      </c>
      <c r="F347" s="174"/>
      <c r="G347" s="174"/>
      <c r="H347" s="174"/>
      <c r="I347" s="174"/>
      <c r="J347" s="174"/>
      <c r="K347" s="174"/>
      <c r="L347" s="174"/>
      <c r="M347" s="174"/>
      <c r="N347" s="164"/>
      <c r="O347" s="164"/>
      <c r="P347" s="164"/>
      <c r="Q347" s="164"/>
      <c r="R347" s="164"/>
      <c r="S347" s="164"/>
      <c r="T347" s="165"/>
      <c r="U347" s="164"/>
      <c r="V347" s="154"/>
      <c r="W347" s="154"/>
      <c r="X347" s="154"/>
      <c r="Y347" s="154"/>
      <c r="Z347" s="154"/>
      <c r="AA347" s="154"/>
      <c r="AB347" s="154"/>
      <c r="AC347" s="154"/>
      <c r="AD347" s="154"/>
      <c r="AE347" s="154" t="s">
        <v>156</v>
      </c>
      <c r="AF347" s="154">
        <v>0</v>
      </c>
      <c r="AG347" s="154"/>
      <c r="AH347" s="154"/>
      <c r="AI347" s="154"/>
      <c r="AJ347" s="154"/>
      <c r="AK347" s="154"/>
      <c r="AL347" s="154"/>
      <c r="AM347" s="154"/>
      <c r="AN347" s="154"/>
      <c r="AO347" s="154"/>
      <c r="AP347" s="154"/>
      <c r="AQ347" s="154"/>
      <c r="AR347" s="154"/>
      <c r="AS347" s="154"/>
      <c r="AT347" s="154"/>
      <c r="AU347" s="154"/>
      <c r="AV347" s="154"/>
      <c r="AW347" s="154"/>
      <c r="AX347" s="154"/>
      <c r="AY347" s="154"/>
      <c r="AZ347" s="154"/>
      <c r="BA347" s="154"/>
      <c r="BB347" s="154"/>
      <c r="BC347" s="154"/>
      <c r="BD347" s="154"/>
      <c r="BE347" s="154"/>
      <c r="BF347" s="154"/>
      <c r="BG347" s="154"/>
      <c r="BH347" s="154"/>
    </row>
    <row r="348" spans="1:60" outlineLevel="1" x14ac:dyDescent="0.2">
      <c r="A348" s="155">
        <v>125</v>
      </c>
      <c r="B348" s="161" t="s">
        <v>531</v>
      </c>
      <c r="C348" s="196" t="s">
        <v>532</v>
      </c>
      <c r="D348" s="163" t="s">
        <v>203</v>
      </c>
      <c r="E348" s="170">
        <v>0.91400000000000003</v>
      </c>
      <c r="F348" s="173"/>
      <c r="G348" s="174">
        <f>ROUND(E348*F348,2)</f>
        <v>0</v>
      </c>
      <c r="H348" s="173"/>
      <c r="I348" s="174">
        <f>ROUND(E348*H348,2)</f>
        <v>0</v>
      </c>
      <c r="J348" s="173"/>
      <c r="K348" s="174">
        <f>ROUND(E348*J348,2)</f>
        <v>0</v>
      </c>
      <c r="L348" s="174">
        <v>21</v>
      </c>
      <c r="M348" s="174">
        <f>G348*(1+L348/100)</f>
        <v>0</v>
      </c>
      <c r="N348" s="164">
        <v>0</v>
      </c>
      <c r="O348" s="164">
        <f>ROUND(E348*N348,5)</f>
        <v>0</v>
      </c>
      <c r="P348" s="164">
        <v>0</v>
      </c>
      <c r="Q348" s="164">
        <f>ROUND(E348*P348,5)</f>
        <v>0</v>
      </c>
      <c r="R348" s="164"/>
      <c r="S348" s="164"/>
      <c r="T348" s="165">
        <v>1.3049999999999999</v>
      </c>
      <c r="U348" s="164">
        <f>ROUND(E348*T348,2)</f>
        <v>1.19</v>
      </c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 t="s">
        <v>151</v>
      </c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</row>
    <row r="349" spans="1:60" x14ac:dyDescent="0.2">
      <c r="A349" s="156" t="s">
        <v>146</v>
      </c>
      <c r="B349" s="162" t="s">
        <v>109</v>
      </c>
      <c r="C349" s="198" t="s">
        <v>110</v>
      </c>
      <c r="D349" s="167"/>
      <c r="E349" s="172"/>
      <c r="F349" s="175"/>
      <c r="G349" s="175">
        <f>SUMIF(AE350:AE351,"&lt;&gt;NOR",G350:G351)</f>
        <v>0</v>
      </c>
      <c r="H349" s="175"/>
      <c r="I349" s="175">
        <f>SUM(I350:I351)</f>
        <v>0</v>
      </c>
      <c r="J349" s="175"/>
      <c r="K349" s="175">
        <f>SUM(K350:K351)</f>
        <v>0</v>
      </c>
      <c r="L349" s="175"/>
      <c r="M349" s="175">
        <f>SUM(M350:M351)</f>
        <v>0</v>
      </c>
      <c r="N349" s="168"/>
      <c r="O349" s="168">
        <f>SUM(O350:O351)</f>
        <v>0.37465999999999999</v>
      </c>
      <c r="P349" s="168"/>
      <c r="Q349" s="168">
        <f>SUM(Q350:Q351)</f>
        <v>0</v>
      </c>
      <c r="R349" s="168"/>
      <c r="S349" s="168"/>
      <c r="T349" s="169"/>
      <c r="U349" s="168">
        <f>SUM(U350:U351)</f>
        <v>187.07</v>
      </c>
      <c r="AE349" t="s">
        <v>147</v>
      </c>
    </row>
    <row r="350" spans="1:60" outlineLevel="1" x14ac:dyDescent="0.2">
      <c r="A350" s="155">
        <v>126</v>
      </c>
      <c r="B350" s="161" t="s">
        <v>533</v>
      </c>
      <c r="C350" s="196" t="s">
        <v>534</v>
      </c>
      <c r="D350" s="163" t="s">
        <v>150</v>
      </c>
      <c r="E350" s="170">
        <v>1040.73</v>
      </c>
      <c r="F350" s="173"/>
      <c r="G350" s="174">
        <f>ROUND(E350*F350,2)</f>
        <v>0</v>
      </c>
      <c r="H350" s="173"/>
      <c r="I350" s="174">
        <f>ROUND(E350*H350,2)</f>
        <v>0</v>
      </c>
      <c r="J350" s="173"/>
      <c r="K350" s="174">
        <f>ROUND(E350*J350,2)</f>
        <v>0</v>
      </c>
      <c r="L350" s="174">
        <v>21</v>
      </c>
      <c r="M350" s="174">
        <f>G350*(1+L350/100)</f>
        <v>0</v>
      </c>
      <c r="N350" s="164">
        <v>3.6000000000000002E-4</v>
      </c>
      <c r="O350" s="164">
        <f>ROUND(E350*N350,5)</f>
        <v>0.37465999999999999</v>
      </c>
      <c r="P350" s="164">
        <v>0</v>
      </c>
      <c r="Q350" s="164">
        <f>ROUND(E350*P350,5)</f>
        <v>0</v>
      </c>
      <c r="R350" s="164"/>
      <c r="S350" s="164"/>
      <c r="T350" s="165">
        <v>0.17974999999999999</v>
      </c>
      <c r="U350" s="164">
        <f>ROUND(E350*T350,2)</f>
        <v>187.07</v>
      </c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 t="s">
        <v>167</v>
      </c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</row>
    <row r="351" spans="1:60" outlineLevel="1" x14ac:dyDescent="0.2">
      <c r="A351" s="155"/>
      <c r="B351" s="161"/>
      <c r="C351" s="197" t="s">
        <v>535</v>
      </c>
      <c r="D351" s="166"/>
      <c r="E351" s="171">
        <v>1040.73</v>
      </c>
      <c r="F351" s="174"/>
      <c r="G351" s="174"/>
      <c r="H351" s="174"/>
      <c r="I351" s="174"/>
      <c r="J351" s="174"/>
      <c r="K351" s="174"/>
      <c r="L351" s="174"/>
      <c r="M351" s="174"/>
      <c r="N351" s="164"/>
      <c r="O351" s="164"/>
      <c r="P351" s="164"/>
      <c r="Q351" s="164"/>
      <c r="R351" s="164"/>
      <c r="S351" s="164"/>
      <c r="T351" s="165"/>
      <c r="U351" s="16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 t="s">
        <v>156</v>
      </c>
      <c r="AF351" s="154">
        <v>0</v>
      </c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</row>
    <row r="352" spans="1:60" x14ac:dyDescent="0.2">
      <c r="A352" s="156" t="s">
        <v>146</v>
      </c>
      <c r="B352" s="162" t="s">
        <v>111</v>
      </c>
      <c r="C352" s="198" t="s">
        <v>112</v>
      </c>
      <c r="D352" s="167"/>
      <c r="E352" s="172"/>
      <c r="F352" s="175"/>
      <c r="G352" s="175">
        <f>SUMIF(AE353:AE355,"&lt;&gt;NOR",G353:G355)</f>
        <v>0</v>
      </c>
      <c r="H352" s="175"/>
      <c r="I352" s="175">
        <f>SUM(I353:I355)</f>
        <v>0</v>
      </c>
      <c r="J352" s="175"/>
      <c r="K352" s="175">
        <f>SUM(K353:K355)</f>
        <v>0</v>
      </c>
      <c r="L352" s="175"/>
      <c r="M352" s="175">
        <f>SUM(M353:M355)</f>
        <v>0</v>
      </c>
      <c r="N352" s="168"/>
      <c r="O352" s="168">
        <f>SUM(O353:O355)</f>
        <v>0.58584000000000003</v>
      </c>
      <c r="P352" s="168"/>
      <c r="Q352" s="168">
        <f>SUM(Q353:Q355)</f>
        <v>0</v>
      </c>
      <c r="R352" s="168"/>
      <c r="S352" s="168"/>
      <c r="T352" s="169"/>
      <c r="U352" s="168">
        <f>SUM(U353:U355)</f>
        <v>246.03</v>
      </c>
      <c r="AE352" t="s">
        <v>147</v>
      </c>
    </row>
    <row r="353" spans="1:60" outlineLevel="1" x14ac:dyDescent="0.2">
      <c r="A353" s="155">
        <v>127</v>
      </c>
      <c r="B353" s="161" t="s">
        <v>536</v>
      </c>
      <c r="C353" s="196" t="s">
        <v>563</v>
      </c>
      <c r="D353" s="163" t="s">
        <v>150</v>
      </c>
      <c r="E353" s="170">
        <v>1830.7375999999999</v>
      </c>
      <c r="F353" s="173"/>
      <c r="G353" s="174">
        <f>ROUND(E353*F353,2)</f>
        <v>0</v>
      </c>
      <c r="H353" s="173"/>
      <c r="I353" s="174">
        <f>ROUND(E353*H353,2)</f>
        <v>0</v>
      </c>
      <c r="J353" s="173"/>
      <c r="K353" s="174">
        <f>ROUND(E353*J353,2)</f>
        <v>0</v>
      </c>
      <c r="L353" s="174">
        <v>21</v>
      </c>
      <c r="M353" s="174">
        <f>G353*(1+L353/100)</f>
        <v>0</v>
      </c>
      <c r="N353" s="164">
        <v>3.2000000000000003E-4</v>
      </c>
      <c r="O353" s="164">
        <f>ROUND(E353*N353,5)</f>
        <v>0.58584000000000003</v>
      </c>
      <c r="P353" s="164">
        <v>0</v>
      </c>
      <c r="Q353" s="164">
        <f>ROUND(E353*P353,5)</f>
        <v>0</v>
      </c>
      <c r="R353" s="164"/>
      <c r="S353" s="164"/>
      <c r="T353" s="165">
        <v>0.13439000000000001</v>
      </c>
      <c r="U353" s="164">
        <f>ROUND(E353*T353,2)</f>
        <v>246.03</v>
      </c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 t="s">
        <v>167</v>
      </c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</row>
    <row r="354" spans="1:60" outlineLevel="1" x14ac:dyDescent="0.2">
      <c r="A354" s="155"/>
      <c r="B354" s="161"/>
      <c r="C354" s="197" t="s">
        <v>537</v>
      </c>
      <c r="D354" s="166"/>
      <c r="E354" s="171">
        <v>498.62299999999999</v>
      </c>
      <c r="F354" s="174"/>
      <c r="G354" s="174"/>
      <c r="H354" s="174"/>
      <c r="I354" s="174"/>
      <c r="J354" s="174"/>
      <c r="K354" s="174"/>
      <c r="L354" s="174"/>
      <c r="M354" s="174"/>
      <c r="N354" s="164"/>
      <c r="O354" s="164"/>
      <c r="P354" s="164"/>
      <c r="Q354" s="164"/>
      <c r="R354" s="164"/>
      <c r="S354" s="164"/>
      <c r="T354" s="165"/>
      <c r="U354" s="16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 t="s">
        <v>156</v>
      </c>
      <c r="AF354" s="154">
        <v>0</v>
      </c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</row>
    <row r="355" spans="1:60" outlineLevel="1" x14ac:dyDescent="0.2">
      <c r="A355" s="155"/>
      <c r="B355" s="161"/>
      <c r="C355" s="197" t="s">
        <v>538</v>
      </c>
      <c r="D355" s="166"/>
      <c r="E355" s="171">
        <v>1332.1146000000001</v>
      </c>
      <c r="F355" s="174"/>
      <c r="G355" s="174"/>
      <c r="H355" s="174"/>
      <c r="I355" s="174"/>
      <c r="J355" s="174"/>
      <c r="K355" s="174"/>
      <c r="L355" s="174"/>
      <c r="M355" s="174"/>
      <c r="N355" s="164"/>
      <c r="O355" s="164"/>
      <c r="P355" s="164"/>
      <c r="Q355" s="164"/>
      <c r="R355" s="164"/>
      <c r="S355" s="164"/>
      <c r="T355" s="165"/>
      <c r="U355" s="16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 t="s">
        <v>156</v>
      </c>
      <c r="AF355" s="154">
        <v>0</v>
      </c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</row>
    <row r="356" spans="1:60" x14ac:dyDescent="0.2">
      <c r="A356" s="156" t="s">
        <v>146</v>
      </c>
      <c r="B356" s="162" t="s">
        <v>113</v>
      </c>
      <c r="C356" s="198" t="s">
        <v>114</v>
      </c>
      <c r="D356" s="167"/>
      <c r="E356" s="172"/>
      <c r="F356" s="175"/>
      <c r="G356" s="175">
        <f>SUMIF(AE357:AE357,"&lt;&gt;NOR",G357:G357)</f>
        <v>0</v>
      </c>
      <c r="H356" s="175"/>
      <c r="I356" s="175">
        <f>SUM(I357:I357)</f>
        <v>0</v>
      </c>
      <c r="J356" s="175"/>
      <c r="K356" s="175">
        <f>SUM(K357:K357)</f>
        <v>0</v>
      </c>
      <c r="L356" s="175"/>
      <c r="M356" s="175">
        <f>SUM(M357:M357)</f>
        <v>0</v>
      </c>
      <c r="N356" s="168"/>
      <c r="O356" s="168">
        <f>SUM(O357:O357)</f>
        <v>0</v>
      </c>
      <c r="P356" s="168"/>
      <c r="Q356" s="168">
        <f>SUM(Q357:Q357)</f>
        <v>0</v>
      </c>
      <c r="R356" s="168"/>
      <c r="S356" s="168"/>
      <c r="T356" s="169"/>
      <c r="U356" s="168">
        <f>SUM(U357:U357)</f>
        <v>0</v>
      </c>
      <c r="AE356" t="s">
        <v>147</v>
      </c>
    </row>
    <row r="357" spans="1:60" outlineLevel="1" x14ac:dyDescent="0.2">
      <c r="A357" s="155">
        <v>128</v>
      </c>
      <c r="B357" s="161" t="s">
        <v>539</v>
      </c>
      <c r="C357" s="196" t="s">
        <v>540</v>
      </c>
      <c r="D357" s="163" t="s">
        <v>181</v>
      </c>
      <c r="E357" s="170">
        <v>1</v>
      </c>
      <c r="F357" s="173"/>
      <c r="G357" s="174">
        <f>ROUND(E357*F357,2)</f>
        <v>0</v>
      </c>
      <c r="H357" s="173"/>
      <c r="I357" s="174">
        <f>ROUND(E357*H357,2)</f>
        <v>0</v>
      </c>
      <c r="J357" s="173"/>
      <c r="K357" s="174">
        <f>ROUND(E357*J357,2)</f>
        <v>0</v>
      </c>
      <c r="L357" s="174">
        <v>21</v>
      </c>
      <c r="M357" s="174">
        <f>G357*(1+L357/100)</f>
        <v>0</v>
      </c>
      <c r="N357" s="164">
        <v>0</v>
      </c>
      <c r="O357" s="164">
        <f>ROUND(E357*N357,5)</f>
        <v>0</v>
      </c>
      <c r="P357" s="164">
        <v>0</v>
      </c>
      <c r="Q357" s="164">
        <f>ROUND(E357*P357,5)</f>
        <v>0</v>
      </c>
      <c r="R357" s="164"/>
      <c r="S357" s="164"/>
      <c r="T357" s="165">
        <v>0</v>
      </c>
      <c r="U357" s="164">
        <f>ROUND(E357*T357,2)</f>
        <v>0</v>
      </c>
      <c r="V357" s="154"/>
      <c r="W357" s="154"/>
      <c r="X357" s="154"/>
      <c r="Y357" s="154"/>
      <c r="Z357" s="154"/>
      <c r="AA357" s="154"/>
      <c r="AB357" s="154"/>
      <c r="AC357" s="154"/>
      <c r="AD357" s="154"/>
      <c r="AE357" s="154" t="s">
        <v>151</v>
      </c>
      <c r="AF357" s="154"/>
      <c r="AG357" s="154"/>
      <c r="AH357" s="154"/>
      <c r="AI357" s="154"/>
      <c r="AJ357" s="154"/>
      <c r="AK357" s="154"/>
      <c r="AL357" s="154"/>
      <c r="AM357" s="154"/>
      <c r="AN357" s="154"/>
      <c r="AO357" s="154"/>
      <c r="AP357" s="154"/>
      <c r="AQ357" s="154"/>
      <c r="AR357" s="154"/>
      <c r="AS357" s="154"/>
      <c r="AT357" s="154"/>
      <c r="AU357" s="154"/>
      <c r="AV357" s="154"/>
      <c r="AW357" s="154"/>
      <c r="AX357" s="154"/>
      <c r="AY357" s="154"/>
      <c r="AZ357" s="154"/>
      <c r="BA357" s="154"/>
      <c r="BB357" s="154"/>
      <c r="BC357" s="154"/>
      <c r="BD357" s="154"/>
      <c r="BE357" s="154"/>
      <c r="BF357" s="154"/>
      <c r="BG357" s="154"/>
      <c r="BH357" s="154"/>
    </row>
    <row r="358" spans="1:60" x14ac:dyDescent="0.2">
      <c r="A358" s="156" t="s">
        <v>146</v>
      </c>
      <c r="B358" s="162" t="s">
        <v>115</v>
      </c>
      <c r="C358" s="198" t="s">
        <v>116</v>
      </c>
      <c r="D358" s="167"/>
      <c r="E358" s="172"/>
      <c r="F358" s="175"/>
      <c r="G358" s="175">
        <f>SUMIF(AE359:AE359,"&lt;&gt;NOR",G359:G359)</f>
        <v>0</v>
      </c>
      <c r="H358" s="175"/>
      <c r="I358" s="175">
        <f>SUM(I359:I359)</f>
        <v>0</v>
      </c>
      <c r="J358" s="175"/>
      <c r="K358" s="175">
        <f>SUM(K359:K359)</f>
        <v>0</v>
      </c>
      <c r="L358" s="175"/>
      <c r="M358" s="175">
        <f>SUM(M359:M359)</f>
        <v>0</v>
      </c>
      <c r="N358" s="168"/>
      <c r="O358" s="168">
        <f>SUM(O359:O359)</f>
        <v>0</v>
      </c>
      <c r="P358" s="168"/>
      <c r="Q358" s="168">
        <f>SUM(Q359:Q359)</f>
        <v>0</v>
      </c>
      <c r="R358" s="168"/>
      <c r="S358" s="168"/>
      <c r="T358" s="169"/>
      <c r="U358" s="168">
        <f>SUM(U359:U359)</f>
        <v>0</v>
      </c>
      <c r="AE358" t="s">
        <v>147</v>
      </c>
    </row>
    <row r="359" spans="1:60" outlineLevel="1" x14ac:dyDescent="0.2">
      <c r="A359" s="155">
        <v>129</v>
      </c>
      <c r="B359" s="161" t="s">
        <v>541</v>
      </c>
      <c r="C359" s="196" t="s">
        <v>542</v>
      </c>
      <c r="D359" s="163" t="s">
        <v>181</v>
      </c>
      <c r="E359" s="170">
        <v>1</v>
      </c>
      <c r="F359" s="173"/>
      <c r="G359" s="174">
        <f>ROUND(E359*F359,2)</f>
        <v>0</v>
      </c>
      <c r="H359" s="173"/>
      <c r="I359" s="174">
        <f>ROUND(E359*H359,2)</f>
        <v>0</v>
      </c>
      <c r="J359" s="173"/>
      <c r="K359" s="174">
        <f>ROUND(E359*J359,2)</f>
        <v>0</v>
      </c>
      <c r="L359" s="174">
        <v>21</v>
      </c>
      <c r="M359" s="174">
        <f>G359*(1+L359/100)</f>
        <v>0</v>
      </c>
      <c r="N359" s="164">
        <v>0</v>
      </c>
      <c r="O359" s="164">
        <f>ROUND(E359*N359,5)</f>
        <v>0</v>
      </c>
      <c r="P359" s="164">
        <v>0</v>
      </c>
      <c r="Q359" s="164">
        <f>ROUND(E359*P359,5)</f>
        <v>0</v>
      </c>
      <c r="R359" s="164"/>
      <c r="S359" s="164"/>
      <c r="T359" s="165">
        <v>0</v>
      </c>
      <c r="U359" s="164">
        <f>ROUND(E359*T359,2)</f>
        <v>0</v>
      </c>
      <c r="V359" s="154"/>
      <c r="W359" s="154"/>
      <c r="X359" s="154"/>
      <c r="Y359" s="154"/>
      <c r="Z359" s="154"/>
      <c r="AA359" s="154"/>
      <c r="AB359" s="154"/>
      <c r="AC359" s="154"/>
      <c r="AD359" s="154"/>
      <c r="AE359" s="154" t="s">
        <v>151</v>
      </c>
      <c r="AF359" s="154"/>
      <c r="AG359" s="154"/>
      <c r="AH359" s="154"/>
      <c r="AI359" s="154"/>
      <c r="AJ359" s="154"/>
      <c r="AK359" s="154"/>
      <c r="AL359" s="154"/>
      <c r="AM359" s="154"/>
      <c r="AN359" s="154"/>
      <c r="AO359" s="154"/>
      <c r="AP359" s="154"/>
      <c r="AQ359" s="154"/>
      <c r="AR359" s="154"/>
      <c r="AS359" s="154"/>
      <c r="AT359" s="154"/>
      <c r="AU359" s="154"/>
      <c r="AV359" s="154"/>
      <c r="AW359" s="154"/>
      <c r="AX359" s="154"/>
      <c r="AY359" s="154"/>
      <c r="AZ359" s="154"/>
      <c r="BA359" s="154"/>
      <c r="BB359" s="154"/>
      <c r="BC359" s="154"/>
      <c r="BD359" s="154"/>
      <c r="BE359" s="154"/>
      <c r="BF359" s="154"/>
      <c r="BG359" s="154"/>
      <c r="BH359" s="154"/>
    </row>
    <row r="360" spans="1:60" x14ac:dyDescent="0.2">
      <c r="A360" s="156" t="s">
        <v>146</v>
      </c>
      <c r="B360" s="162" t="s">
        <v>117</v>
      </c>
      <c r="C360" s="198" t="s">
        <v>118</v>
      </c>
      <c r="D360" s="167"/>
      <c r="E360" s="172"/>
      <c r="F360" s="175"/>
      <c r="G360" s="175">
        <f>SUMIF(AE361:AE362,"&lt;&gt;NOR",G361:G362)</f>
        <v>0</v>
      </c>
      <c r="H360" s="175"/>
      <c r="I360" s="175">
        <f>SUM(I361:I362)</f>
        <v>0</v>
      </c>
      <c r="J360" s="175"/>
      <c r="K360" s="175">
        <f>SUM(K361:K362)</f>
        <v>0</v>
      </c>
      <c r="L360" s="175"/>
      <c r="M360" s="175">
        <f>SUM(M361:M362)</f>
        <v>0</v>
      </c>
      <c r="N360" s="168"/>
      <c r="O360" s="168">
        <f>SUM(O361:O362)</f>
        <v>2.5179999999999998</v>
      </c>
      <c r="P360" s="168"/>
      <c r="Q360" s="168">
        <f>SUM(Q361:Q362)</f>
        <v>0</v>
      </c>
      <c r="R360" s="168"/>
      <c r="S360" s="168"/>
      <c r="T360" s="169"/>
      <c r="U360" s="168">
        <f>SUM(U361:U362)</f>
        <v>568</v>
      </c>
      <c r="AE360" t="s">
        <v>147</v>
      </c>
    </row>
    <row r="361" spans="1:60" ht="141.6" customHeight="1" outlineLevel="1" x14ac:dyDescent="0.2">
      <c r="A361" s="155">
        <v>130</v>
      </c>
      <c r="B361" s="161" t="s">
        <v>1479</v>
      </c>
      <c r="C361" s="196" t="s">
        <v>1460</v>
      </c>
      <c r="D361" s="163" t="s">
        <v>173</v>
      </c>
      <c r="E361" s="170">
        <v>1</v>
      </c>
      <c r="F361" s="173"/>
      <c r="G361" s="174">
        <f>ROUND(E361*F361,2)</f>
        <v>0</v>
      </c>
      <c r="H361" s="173"/>
      <c r="I361" s="174">
        <f>ROUND(E361*H361,2)</f>
        <v>0</v>
      </c>
      <c r="J361" s="173"/>
      <c r="K361" s="174">
        <f>ROUND(E361*J361,2)</f>
        <v>0</v>
      </c>
      <c r="L361" s="174">
        <v>21</v>
      </c>
      <c r="M361" s="174">
        <f>G361*(1+L361/100)</f>
        <v>0</v>
      </c>
      <c r="N361" s="164">
        <v>1.91</v>
      </c>
      <c r="O361" s="164">
        <f>ROUND(E361*N361,5)</f>
        <v>1.91</v>
      </c>
      <c r="P361" s="164">
        <v>0</v>
      </c>
      <c r="Q361" s="164">
        <f>ROUND(E361*P361,5)</f>
        <v>0</v>
      </c>
      <c r="R361" s="164"/>
      <c r="S361" s="164"/>
      <c r="T361" s="165">
        <v>449</v>
      </c>
      <c r="U361" s="164">
        <f>ROUND(E361*T361,2)</f>
        <v>449</v>
      </c>
      <c r="V361" s="154"/>
      <c r="W361" s="154"/>
      <c r="X361" s="154"/>
      <c r="Y361" s="154"/>
      <c r="Z361" s="154"/>
      <c r="AA361" s="154"/>
      <c r="AB361" s="154"/>
      <c r="AC361" s="154"/>
      <c r="AD361" s="154"/>
      <c r="AE361" s="154" t="s">
        <v>167</v>
      </c>
      <c r="AF361" s="154"/>
      <c r="AG361" s="154"/>
      <c r="AH361" s="154"/>
      <c r="AI361" s="154"/>
      <c r="AJ361" s="154"/>
      <c r="AK361" s="154"/>
      <c r="AL361" s="154"/>
      <c r="AM361" s="154"/>
      <c r="AN361" s="154"/>
      <c r="AO361" s="154"/>
      <c r="AP361" s="154"/>
      <c r="AQ361" s="154"/>
      <c r="AR361" s="154"/>
      <c r="AS361" s="154"/>
      <c r="AT361" s="154"/>
      <c r="AU361" s="154"/>
      <c r="AV361" s="154"/>
      <c r="AW361" s="154"/>
      <c r="AX361" s="154"/>
      <c r="AY361" s="154"/>
      <c r="AZ361" s="154"/>
      <c r="BA361" s="154"/>
      <c r="BB361" s="154"/>
      <c r="BC361" s="154"/>
      <c r="BD361" s="154"/>
      <c r="BE361" s="154"/>
      <c r="BF361" s="154"/>
      <c r="BG361" s="154"/>
      <c r="BH361" s="154"/>
    </row>
    <row r="362" spans="1:60" ht="78" customHeight="1" outlineLevel="1" x14ac:dyDescent="0.2">
      <c r="A362" s="155">
        <v>131</v>
      </c>
      <c r="B362" s="161" t="s">
        <v>1480</v>
      </c>
      <c r="C362" s="196" t="s">
        <v>1461</v>
      </c>
      <c r="D362" s="163" t="s">
        <v>181</v>
      </c>
      <c r="E362" s="170">
        <v>1</v>
      </c>
      <c r="F362" s="173"/>
      <c r="G362" s="174">
        <f>ROUND(E362*F362,2)</f>
        <v>0</v>
      </c>
      <c r="H362" s="173"/>
      <c r="I362" s="174">
        <f>ROUND(E362*H362,2)</f>
        <v>0</v>
      </c>
      <c r="J362" s="173"/>
      <c r="K362" s="174">
        <f>ROUND(E362*J362,2)</f>
        <v>0</v>
      </c>
      <c r="L362" s="174">
        <v>21</v>
      </c>
      <c r="M362" s="174">
        <f>G362*(1+L362/100)</f>
        <v>0</v>
      </c>
      <c r="N362" s="164">
        <v>0.60799999999999998</v>
      </c>
      <c r="O362" s="164">
        <f>ROUND(E362*N362,5)</f>
        <v>0.60799999999999998</v>
      </c>
      <c r="P362" s="164">
        <v>0</v>
      </c>
      <c r="Q362" s="164">
        <f>ROUND(E362*P362,5)</f>
        <v>0</v>
      </c>
      <c r="R362" s="164"/>
      <c r="S362" s="164"/>
      <c r="T362" s="165">
        <v>119</v>
      </c>
      <c r="U362" s="164">
        <f>ROUND(E362*T362,2)</f>
        <v>119</v>
      </c>
      <c r="V362" s="154"/>
      <c r="W362" s="154"/>
      <c r="X362" s="154"/>
      <c r="Y362" s="154"/>
      <c r="Z362" s="154"/>
      <c r="AA362" s="154"/>
      <c r="AB362" s="154"/>
      <c r="AC362" s="154"/>
      <c r="AD362" s="154"/>
      <c r="AE362" s="154" t="s">
        <v>151</v>
      </c>
      <c r="AF362" s="154"/>
      <c r="AG362" s="154"/>
      <c r="AH362" s="154"/>
      <c r="AI362" s="154"/>
      <c r="AJ362" s="154"/>
      <c r="AK362" s="154"/>
      <c r="AL362" s="154"/>
      <c r="AM362" s="154"/>
      <c r="AN362" s="154"/>
      <c r="AO362" s="154"/>
      <c r="AP362" s="154"/>
      <c r="AQ362" s="154"/>
      <c r="AR362" s="154"/>
      <c r="AS362" s="154"/>
      <c r="AT362" s="154"/>
      <c r="AU362" s="154"/>
      <c r="AV362" s="154"/>
      <c r="AW362" s="154"/>
      <c r="AX362" s="154"/>
      <c r="AY362" s="154"/>
      <c r="AZ362" s="154"/>
      <c r="BA362" s="154"/>
      <c r="BB362" s="154"/>
      <c r="BC362" s="154"/>
      <c r="BD362" s="154"/>
      <c r="BE362" s="154"/>
      <c r="BF362" s="154"/>
      <c r="BG362" s="154"/>
      <c r="BH362" s="154"/>
    </row>
    <row r="363" spans="1:60" x14ac:dyDescent="0.2">
      <c r="A363" s="156" t="s">
        <v>146</v>
      </c>
      <c r="B363" s="162" t="s">
        <v>119</v>
      </c>
      <c r="C363" s="198" t="s">
        <v>26</v>
      </c>
      <c r="D363" s="167"/>
      <c r="E363" s="172"/>
      <c r="F363" s="175"/>
      <c r="G363" s="175">
        <f>SUMIF(AE364:AE366,"&lt;&gt;NOR",G364:G366)</f>
        <v>0</v>
      </c>
      <c r="H363" s="175"/>
      <c r="I363" s="175">
        <f>SUM(I364:I366)</f>
        <v>0</v>
      </c>
      <c r="J363" s="175"/>
      <c r="K363" s="175">
        <f>SUM(K364:K366)</f>
        <v>0</v>
      </c>
      <c r="L363" s="175"/>
      <c r="M363" s="175">
        <f>SUM(M364:M366)</f>
        <v>0</v>
      </c>
      <c r="N363" s="168"/>
      <c r="O363" s="168">
        <f>SUM(O364:O366)</f>
        <v>0</v>
      </c>
      <c r="P363" s="168"/>
      <c r="Q363" s="168">
        <f>SUM(Q364:Q366)</f>
        <v>0</v>
      </c>
      <c r="R363" s="168"/>
      <c r="S363" s="168"/>
      <c r="T363" s="169"/>
      <c r="U363" s="168">
        <f>SUM(U364:U366)</f>
        <v>0</v>
      </c>
      <c r="AE363" t="s">
        <v>147</v>
      </c>
    </row>
    <row r="364" spans="1:60" outlineLevel="1" x14ac:dyDescent="0.2">
      <c r="A364" s="155">
        <v>132</v>
      </c>
      <c r="B364" s="161" t="s">
        <v>543</v>
      </c>
      <c r="C364" s="196" t="s">
        <v>544</v>
      </c>
      <c r="D364" s="163" t="s">
        <v>545</v>
      </c>
      <c r="E364" s="170">
        <v>1</v>
      </c>
      <c r="F364" s="173"/>
      <c r="G364" s="174">
        <f>ROUND(E364*F364,2)</f>
        <v>0</v>
      </c>
      <c r="H364" s="173"/>
      <c r="I364" s="174">
        <f>ROUND(E364*H364,2)</f>
        <v>0</v>
      </c>
      <c r="J364" s="173"/>
      <c r="K364" s="174">
        <f>ROUND(E364*J364,2)</f>
        <v>0</v>
      </c>
      <c r="L364" s="174">
        <v>21</v>
      </c>
      <c r="M364" s="174">
        <f>G364*(1+L364/100)</f>
        <v>0</v>
      </c>
      <c r="N364" s="164">
        <v>0</v>
      </c>
      <c r="O364" s="164">
        <f>ROUND(E364*N364,5)</f>
        <v>0</v>
      </c>
      <c r="P364" s="164">
        <v>0</v>
      </c>
      <c r="Q364" s="164">
        <f>ROUND(E364*P364,5)</f>
        <v>0</v>
      </c>
      <c r="R364" s="164"/>
      <c r="S364" s="164"/>
      <c r="T364" s="165">
        <v>0</v>
      </c>
      <c r="U364" s="164">
        <f>ROUND(E364*T364,2)</f>
        <v>0</v>
      </c>
      <c r="V364" s="154"/>
      <c r="W364" s="154"/>
      <c r="X364" s="154"/>
      <c r="Y364" s="154"/>
      <c r="Z364" s="154"/>
      <c r="AA364" s="154"/>
      <c r="AB364" s="154"/>
      <c r="AC364" s="154"/>
      <c r="AD364" s="154"/>
      <c r="AE364" s="154" t="s">
        <v>151</v>
      </c>
      <c r="AF364" s="154"/>
      <c r="AG364" s="154"/>
      <c r="AH364" s="154"/>
      <c r="AI364" s="154"/>
      <c r="AJ364" s="154"/>
      <c r="AK364" s="154"/>
      <c r="AL364" s="154"/>
      <c r="AM364" s="154"/>
      <c r="AN364" s="154"/>
      <c r="AO364" s="154"/>
      <c r="AP364" s="154"/>
      <c r="AQ364" s="154"/>
      <c r="AR364" s="154"/>
      <c r="AS364" s="154"/>
      <c r="AT364" s="154"/>
      <c r="AU364" s="154"/>
      <c r="AV364" s="154"/>
      <c r="AW364" s="154"/>
      <c r="AX364" s="154"/>
      <c r="AY364" s="154"/>
      <c r="AZ364" s="154"/>
      <c r="BA364" s="154"/>
      <c r="BB364" s="154"/>
      <c r="BC364" s="154"/>
      <c r="BD364" s="154"/>
      <c r="BE364" s="154"/>
      <c r="BF364" s="154"/>
      <c r="BG364" s="154"/>
      <c r="BH364" s="154"/>
    </row>
    <row r="365" spans="1:60" outlineLevel="1" x14ac:dyDescent="0.2">
      <c r="A365" s="155">
        <v>133</v>
      </c>
      <c r="B365" s="161" t="s">
        <v>546</v>
      </c>
      <c r="C365" s="196" t="s">
        <v>547</v>
      </c>
      <c r="D365" s="163" t="s">
        <v>545</v>
      </c>
      <c r="E365" s="170">
        <v>1</v>
      </c>
      <c r="F365" s="173"/>
      <c r="G365" s="174">
        <f>ROUND(E365*F365,2)</f>
        <v>0</v>
      </c>
      <c r="H365" s="173"/>
      <c r="I365" s="174">
        <f>ROUND(E365*H365,2)</f>
        <v>0</v>
      </c>
      <c r="J365" s="173"/>
      <c r="K365" s="174">
        <f>ROUND(E365*J365,2)</f>
        <v>0</v>
      </c>
      <c r="L365" s="174">
        <v>21</v>
      </c>
      <c r="M365" s="174">
        <f>G365*(1+L365/100)</f>
        <v>0</v>
      </c>
      <c r="N365" s="164">
        <v>0</v>
      </c>
      <c r="O365" s="164">
        <f>ROUND(E365*N365,5)</f>
        <v>0</v>
      </c>
      <c r="P365" s="164">
        <v>0</v>
      </c>
      <c r="Q365" s="164">
        <f>ROUND(E365*P365,5)</f>
        <v>0</v>
      </c>
      <c r="R365" s="164"/>
      <c r="S365" s="164"/>
      <c r="T365" s="165">
        <v>0</v>
      </c>
      <c r="U365" s="164">
        <f>ROUND(E365*T365,2)</f>
        <v>0</v>
      </c>
      <c r="V365" s="154"/>
      <c r="W365" s="154"/>
      <c r="X365" s="154"/>
      <c r="Y365" s="154"/>
      <c r="Z365" s="154"/>
      <c r="AA365" s="154"/>
      <c r="AB365" s="154"/>
      <c r="AC365" s="154"/>
      <c r="AD365" s="154"/>
      <c r="AE365" s="154" t="s">
        <v>151</v>
      </c>
      <c r="AF365" s="154"/>
      <c r="AG365" s="154"/>
      <c r="AH365" s="154"/>
      <c r="AI365" s="154"/>
      <c r="AJ365" s="154"/>
      <c r="AK365" s="154"/>
      <c r="AL365" s="154"/>
      <c r="AM365" s="154"/>
      <c r="AN365" s="154"/>
      <c r="AO365" s="154"/>
      <c r="AP365" s="154"/>
      <c r="AQ365" s="154"/>
      <c r="AR365" s="154"/>
      <c r="AS365" s="154"/>
      <c r="AT365" s="154"/>
      <c r="AU365" s="154"/>
      <c r="AV365" s="154"/>
      <c r="AW365" s="154"/>
      <c r="AX365" s="154"/>
      <c r="AY365" s="154"/>
      <c r="AZ365" s="154"/>
      <c r="BA365" s="154"/>
      <c r="BB365" s="154"/>
      <c r="BC365" s="154"/>
      <c r="BD365" s="154"/>
      <c r="BE365" s="154"/>
      <c r="BF365" s="154"/>
      <c r="BG365" s="154"/>
      <c r="BH365" s="154"/>
    </row>
    <row r="366" spans="1:60" outlineLevel="1" x14ac:dyDescent="0.2">
      <c r="A366" s="184">
        <v>134</v>
      </c>
      <c r="B366" s="185" t="s">
        <v>548</v>
      </c>
      <c r="C366" s="199" t="s">
        <v>549</v>
      </c>
      <c r="D366" s="186" t="s">
        <v>545</v>
      </c>
      <c r="E366" s="187">
        <v>1</v>
      </c>
      <c r="F366" s="188"/>
      <c r="G366" s="189">
        <f>ROUND(E366*F366,2)</f>
        <v>0</v>
      </c>
      <c r="H366" s="188"/>
      <c r="I366" s="189">
        <f>ROUND(E366*H366,2)</f>
        <v>0</v>
      </c>
      <c r="J366" s="188"/>
      <c r="K366" s="189">
        <f>ROUND(E366*J366,2)</f>
        <v>0</v>
      </c>
      <c r="L366" s="189">
        <v>21</v>
      </c>
      <c r="M366" s="189">
        <f>G366*(1+L366/100)</f>
        <v>0</v>
      </c>
      <c r="N366" s="190">
        <v>0</v>
      </c>
      <c r="O366" s="190">
        <f>ROUND(E366*N366,5)</f>
        <v>0</v>
      </c>
      <c r="P366" s="190">
        <v>0</v>
      </c>
      <c r="Q366" s="190">
        <f>ROUND(E366*P366,5)</f>
        <v>0</v>
      </c>
      <c r="R366" s="190"/>
      <c r="S366" s="190"/>
      <c r="T366" s="191">
        <v>0</v>
      </c>
      <c r="U366" s="190">
        <f>ROUND(E366*T366,2)</f>
        <v>0</v>
      </c>
      <c r="V366" s="154"/>
      <c r="W366" s="154"/>
      <c r="X366" s="154"/>
      <c r="Y366" s="154"/>
      <c r="Z366" s="154"/>
      <c r="AA366" s="154"/>
      <c r="AB366" s="154"/>
      <c r="AC366" s="154"/>
      <c r="AD366" s="154"/>
      <c r="AE366" s="154" t="s">
        <v>151</v>
      </c>
      <c r="AF366" s="154"/>
      <c r="AG366" s="154"/>
      <c r="AH366" s="154"/>
      <c r="AI366" s="154"/>
      <c r="AJ366" s="154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4"/>
      <c r="BB366" s="154"/>
      <c r="BC366" s="154"/>
      <c r="BD366" s="154"/>
      <c r="BE366" s="154"/>
      <c r="BF366" s="154"/>
      <c r="BG366" s="154"/>
      <c r="BH366" s="154"/>
    </row>
    <row r="367" spans="1:60" x14ac:dyDescent="0.2">
      <c r="A367" s="7"/>
      <c r="B367" s="8" t="s">
        <v>550</v>
      </c>
      <c r="C367" s="200" t="s">
        <v>550</v>
      </c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AC367">
        <v>15</v>
      </c>
      <c r="AD367">
        <v>21</v>
      </c>
    </row>
    <row r="368" spans="1:60" x14ac:dyDescent="0.2">
      <c r="A368" s="192"/>
      <c r="B368" s="193">
        <v>26</v>
      </c>
      <c r="C368" s="201" t="s">
        <v>550</v>
      </c>
      <c r="D368" s="194"/>
      <c r="E368" s="194"/>
      <c r="F368" s="194"/>
      <c r="G368" s="195">
        <f>G8+G27+G30+G88+G134+G141+G161+G171+G177+G184+G187+G191+G228+G233+G236+G252+G254+G256+G258+G272+G282+G299+G323+G328+G335+G339+G343+G349+G352+G356+G358+G360+G363</f>
        <v>0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AC368">
        <f>SUMIF(L7:L366,AC367,G7:G366)</f>
        <v>0</v>
      </c>
      <c r="AD368">
        <f>SUMIF(L7:L366,AD367,G7:G366)</f>
        <v>0</v>
      </c>
      <c r="AE368" t="s">
        <v>551</v>
      </c>
    </row>
    <row r="369" spans="1:31" x14ac:dyDescent="0.2">
      <c r="A369" s="7"/>
      <c r="B369" s="8" t="s">
        <v>550</v>
      </c>
      <c r="C369" s="200" t="s">
        <v>550</v>
      </c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spans="1:31" x14ac:dyDescent="0.2">
      <c r="A370" s="7"/>
      <c r="B370" s="8" t="s">
        <v>550</v>
      </c>
      <c r="C370" s="200" t="s">
        <v>550</v>
      </c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1:31" x14ac:dyDescent="0.2">
      <c r="A371" s="402">
        <v>33</v>
      </c>
      <c r="B371" s="402"/>
      <c r="C371" s="378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1:31" x14ac:dyDescent="0.2">
      <c r="A372" s="383"/>
      <c r="B372" s="384"/>
      <c r="C372" s="385"/>
      <c r="D372" s="384"/>
      <c r="E372" s="384"/>
      <c r="F372" s="384"/>
      <c r="G372" s="386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AE372" t="s">
        <v>552</v>
      </c>
    </row>
    <row r="373" spans="1:31" x14ac:dyDescent="0.2">
      <c r="A373" s="387"/>
      <c r="B373" s="388"/>
      <c r="C373" s="389"/>
      <c r="D373" s="388"/>
      <c r="E373" s="388"/>
      <c r="F373" s="388"/>
      <c r="G373" s="390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spans="1:31" x14ac:dyDescent="0.2">
      <c r="A374" s="387"/>
      <c r="B374" s="388"/>
      <c r="C374" s="389"/>
      <c r="D374" s="388"/>
      <c r="E374" s="388"/>
      <c r="F374" s="388"/>
      <c r="G374" s="390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spans="1:31" x14ac:dyDescent="0.2">
      <c r="A375" s="387"/>
      <c r="B375" s="388"/>
      <c r="C375" s="389"/>
      <c r="D375" s="388"/>
      <c r="E375" s="388"/>
      <c r="F375" s="388"/>
      <c r="G375" s="390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spans="1:31" x14ac:dyDescent="0.2">
      <c r="A376" s="391"/>
      <c r="B376" s="392"/>
      <c r="C376" s="393"/>
      <c r="D376" s="392"/>
      <c r="E376" s="392"/>
      <c r="F376" s="392"/>
      <c r="G376" s="394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spans="1:31" x14ac:dyDescent="0.2">
      <c r="A377" s="7"/>
      <c r="B377" s="8" t="s">
        <v>550</v>
      </c>
      <c r="C377" s="200" t="s">
        <v>550</v>
      </c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spans="1:31" x14ac:dyDescent="0.2">
      <c r="C378" s="202"/>
      <c r="AE378" t="s">
        <v>553</v>
      </c>
    </row>
  </sheetData>
  <mergeCells count="6">
    <mergeCell ref="A372:G376"/>
    <mergeCell ref="A1:G1"/>
    <mergeCell ref="C2:G2"/>
    <mergeCell ref="C3:G3"/>
    <mergeCell ref="C4:G4"/>
    <mergeCell ref="A371:C371"/>
  </mergeCells>
  <pageMargins left="0.59055118110236204" right="0.39370078740157499" top="0.78740157499999996" bottom="0.78740157499999996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66"/>
  </sheetPr>
  <dimension ref="A1:AZ64"/>
  <sheetViews>
    <sheetView showGridLines="0" topLeftCell="B13" zoomScaleNormal="100" zoomScaleSheetLayoutView="75" workbookViewId="0">
      <selection activeCell="G25" sqref="G25:I2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2" customWidth="1"/>
    <col min="8" max="8" width="12.7109375" customWidth="1"/>
    <col min="9" max="9" width="12.7109375" style="2" customWidth="1"/>
    <col min="10" max="10" width="6.7109375" style="2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4" t="s">
        <v>36</v>
      </c>
      <c r="B1" s="328" t="s">
        <v>1436</v>
      </c>
      <c r="C1" s="329"/>
      <c r="D1" s="329"/>
      <c r="E1" s="329"/>
      <c r="F1" s="329"/>
      <c r="G1" s="329"/>
      <c r="H1" s="329"/>
      <c r="I1" s="329"/>
      <c r="J1" s="330"/>
    </row>
    <row r="2" spans="1:15" ht="23.25" customHeight="1" x14ac:dyDescent="0.2">
      <c r="A2" s="5"/>
      <c r="B2" s="82" t="s">
        <v>40</v>
      </c>
      <c r="C2" s="221"/>
      <c r="D2" s="83"/>
      <c r="E2" s="83" t="s">
        <v>564</v>
      </c>
      <c r="F2" s="222"/>
      <c r="G2" s="223"/>
      <c r="H2" s="222"/>
      <c r="I2" s="223"/>
      <c r="J2" s="224"/>
      <c r="O2" s="3"/>
    </row>
    <row r="3" spans="1:15" ht="23.25" hidden="1" customHeight="1" x14ac:dyDescent="0.2">
      <c r="A3" s="5"/>
      <c r="B3" s="84" t="s">
        <v>721</v>
      </c>
      <c r="C3" s="221"/>
      <c r="D3" s="85"/>
      <c r="E3" s="85"/>
      <c r="F3" s="225"/>
      <c r="G3" s="225"/>
      <c r="H3" s="221"/>
      <c r="I3" s="226"/>
      <c r="J3" s="227"/>
    </row>
    <row r="4" spans="1:15" ht="23.25" hidden="1" customHeight="1" x14ac:dyDescent="0.2">
      <c r="A4" s="5"/>
      <c r="B4" s="86" t="s">
        <v>43</v>
      </c>
      <c r="C4" s="87"/>
      <c r="D4" s="88"/>
      <c r="E4" s="88"/>
      <c r="F4" s="89"/>
      <c r="G4" s="90"/>
      <c r="H4" s="89"/>
      <c r="I4" s="90"/>
      <c r="J4" s="91"/>
    </row>
    <row r="5" spans="1:15" ht="24" customHeight="1" x14ac:dyDescent="0.2">
      <c r="A5" s="5"/>
      <c r="B5" s="48" t="s">
        <v>21</v>
      </c>
      <c r="C5" s="6"/>
      <c r="D5" s="92" t="s">
        <v>46</v>
      </c>
      <c r="E5" s="27"/>
      <c r="F5" s="27"/>
      <c r="G5" s="27"/>
      <c r="H5" s="29" t="s">
        <v>33</v>
      </c>
      <c r="I5" s="92" t="s">
        <v>49</v>
      </c>
      <c r="J5" s="12"/>
    </row>
    <row r="6" spans="1:15" ht="15.75" customHeight="1" x14ac:dyDescent="0.2">
      <c r="A6" s="5"/>
      <c r="B6" s="42"/>
      <c r="C6" s="27"/>
      <c r="D6" s="92" t="s">
        <v>47</v>
      </c>
      <c r="E6" s="27"/>
      <c r="F6" s="27"/>
      <c r="G6" s="27"/>
      <c r="H6" s="29" t="s">
        <v>34</v>
      </c>
      <c r="I6" s="92" t="s">
        <v>50</v>
      </c>
      <c r="J6" s="12"/>
    </row>
    <row r="7" spans="1:15" ht="15.75" customHeight="1" x14ac:dyDescent="0.2">
      <c r="A7" s="5"/>
      <c r="B7" s="43"/>
      <c r="C7" s="93" t="s">
        <v>722</v>
      </c>
      <c r="D7" s="81" t="s">
        <v>723</v>
      </c>
      <c r="E7" s="35"/>
      <c r="F7" s="35"/>
      <c r="G7" s="35"/>
      <c r="H7" s="37"/>
      <c r="I7" s="35"/>
      <c r="J7" s="52"/>
    </row>
    <row r="8" spans="1:15" ht="24" hidden="1" customHeight="1" x14ac:dyDescent="0.2">
      <c r="A8" s="5"/>
      <c r="B8" s="48" t="s">
        <v>19</v>
      </c>
      <c r="C8" s="6"/>
      <c r="D8" s="36"/>
      <c r="E8" s="6"/>
      <c r="F8" s="6"/>
      <c r="G8" s="46"/>
      <c r="H8" s="29" t="s">
        <v>33</v>
      </c>
      <c r="I8" s="34"/>
      <c r="J8" s="12"/>
    </row>
    <row r="9" spans="1:15" ht="15.75" hidden="1" customHeight="1" x14ac:dyDescent="0.2">
      <c r="A9" s="5"/>
      <c r="B9" s="5"/>
      <c r="C9" s="6"/>
      <c r="D9" s="36"/>
      <c r="E9" s="6"/>
      <c r="F9" s="6"/>
      <c r="G9" s="46"/>
      <c r="H9" s="29" t="s">
        <v>34</v>
      </c>
      <c r="I9" s="34"/>
      <c r="J9" s="12"/>
    </row>
    <row r="10" spans="1:15" ht="15.75" hidden="1" customHeight="1" x14ac:dyDescent="0.2">
      <c r="A10" s="5"/>
      <c r="B10" s="53"/>
      <c r="C10" s="28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5"/>
      <c r="B11" s="48" t="s">
        <v>18</v>
      </c>
      <c r="C11" s="6"/>
      <c r="D11" s="354"/>
      <c r="E11" s="354"/>
      <c r="F11" s="354"/>
      <c r="G11" s="354"/>
      <c r="H11" s="29" t="s">
        <v>33</v>
      </c>
      <c r="I11" s="209"/>
      <c r="J11" s="12"/>
    </row>
    <row r="12" spans="1:15" ht="15.75" customHeight="1" x14ac:dyDescent="0.2">
      <c r="A12" s="5"/>
      <c r="B12" s="42"/>
      <c r="C12" s="27"/>
      <c r="D12" s="345"/>
      <c r="E12" s="345"/>
      <c r="F12" s="345"/>
      <c r="G12" s="345"/>
      <c r="H12" s="29" t="s">
        <v>34</v>
      </c>
      <c r="I12" s="209"/>
      <c r="J12" s="12"/>
    </row>
    <row r="13" spans="1:15" ht="15.75" customHeight="1" x14ac:dyDescent="0.2">
      <c r="A13" s="5"/>
      <c r="B13" s="43"/>
      <c r="C13" s="94"/>
      <c r="D13" s="346"/>
      <c r="E13" s="346"/>
      <c r="F13" s="346"/>
      <c r="G13" s="346"/>
      <c r="H13" s="30"/>
      <c r="I13" s="35"/>
      <c r="J13" s="52"/>
    </row>
    <row r="14" spans="1:15" ht="24" hidden="1" customHeight="1" x14ac:dyDescent="0.2">
      <c r="A14" s="5"/>
      <c r="B14" s="67" t="s">
        <v>20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5"/>
      <c r="B15" s="53" t="s">
        <v>31</v>
      </c>
      <c r="C15" s="73"/>
      <c r="D15" s="54"/>
      <c r="E15" s="353"/>
      <c r="F15" s="353"/>
      <c r="G15" s="342"/>
      <c r="H15" s="342"/>
      <c r="I15" s="342" t="s">
        <v>28</v>
      </c>
      <c r="J15" s="343"/>
    </row>
    <row r="16" spans="1:15" ht="23.25" customHeight="1" x14ac:dyDescent="0.2">
      <c r="A16" s="142" t="s">
        <v>23</v>
      </c>
      <c r="B16" s="143" t="s">
        <v>23</v>
      </c>
      <c r="C16" s="228"/>
      <c r="D16" s="229"/>
      <c r="E16" s="403"/>
      <c r="F16" s="404"/>
      <c r="G16" s="403"/>
      <c r="H16" s="404"/>
      <c r="I16" s="403">
        <f>SUMIF(F51:F60,A16,I51:I60)+SUMIF(F51:F60,"PSU",I51:I60)</f>
        <v>0</v>
      </c>
      <c r="J16" s="338"/>
    </row>
    <row r="17" spans="1:10" ht="23.25" customHeight="1" x14ac:dyDescent="0.2">
      <c r="A17" s="142" t="s">
        <v>24</v>
      </c>
      <c r="B17" s="143" t="s">
        <v>24</v>
      </c>
      <c r="C17" s="228"/>
      <c r="D17" s="229"/>
      <c r="E17" s="403"/>
      <c r="F17" s="404"/>
      <c r="G17" s="403"/>
      <c r="H17" s="404"/>
      <c r="I17" s="403">
        <f>SUMIF(F51:F60,A17,I51:I60)</f>
        <v>0</v>
      </c>
      <c r="J17" s="338"/>
    </row>
    <row r="18" spans="1:10" ht="23.25" customHeight="1" x14ac:dyDescent="0.2">
      <c r="A18" s="142" t="s">
        <v>25</v>
      </c>
      <c r="B18" s="143" t="s">
        <v>25</v>
      </c>
      <c r="C18" s="228"/>
      <c r="D18" s="229"/>
      <c r="E18" s="403"/>
      <c r="F18" s="404"/>
      <c r="G18" s="403"/>
      <c r="H18" s="404"/>
      <c r="I18" s="403">
        <f>SUMIF(F51:F60,A18,I51:I60)</f>
        <v>0</v>
      </c>
      <c r="J18" s="338"/>
    </row>
    <row r="19" spans="1:10" ht="23.25" customHeight="1" x14ac:dyDescent="0.2">
      <c r="A19" s="142" t="s">
        <v>119</v>
      </c>
      <c r="B19" s="143" t="s">
        <v>26</v>
      </c>
      <c r="C19" s="228"/>
      <c r="D19" s="229"/>
      <c r="E19" s="403"/>
      <c r="F19" s="404"/>
      <c r="G19" s="403"/>
      <c r="H19" s="404"/>
      <c r="I19" s="403">
        <f>SUMIF(F51:F60,A19,I51:I60)</f>
        <v>0</v>
      </c>
      <c r="J19" s="338"/>
    </row>
    <row r="20" spans="1:10" ht="23.25" customHeight="1" x14ac:dyDescent="0.2">
      <c r="A20" s="142" t="s">
        <v>120</v>
      </c>
      <c r="B20" s="143" t="s">
        <v>27</v>
      </c>
      <c r="C20" s="228"/>
      <c r="D20" s="229"/>
      <c r="E20" s="403"/>
      <c r="F20" s="404"/>
      <c r="G20" s="403"/>
      <c r="H20" s="404"/>
      <c r="I20" s="403">
        <f>SUMIF(F51:F60,A20,I51:I60)</f>
        <v>0</v>
      </c>
      <c r="J20" s="338"/>
    </row>
    <row r="21" spans="1:10" ht="23.25" customHeight="1" x14ac:dyDescent="0.2">
      <c r="A21" s="5"/>
      <c r="B21" s="75" t="s">
        <v>28</v>
      </c>
      <c r="C21" s="230"/>
      <c r="D21" s="231"/>
      <c r="E21" s="405"/>
      <c r="F21" s="406"/>
      <c r="G21" s="405"/>
      <c r="H21" s="406"/>
      <c r="I21" s="405">
        <f>SUM(I16:J20)</f>
        <v>0</v>
      </c>
      <c r="J21" s="372"/>
    </row>
    <row r="22" spans="1:10" ht="33" customHeight="1" x14ac:dyDescent="0.2">
      <c r="A22" s="5"/>
      <c r="B22" s="66" t="s">
        <v>32</v>
      </c>
      <c r="C22" s="228"/>
      <c r="D22" s="229"/>
      <c r="E22" s="232"/>
      <c r="F22" s="233"/>
      <c r="G22" s="234"/>
      <c r="H22" s="234"/>
      <c r="I22" s="234"/>
      <c r="J22" s="63"/>
    </row>
    <row r="23" spans="1:10" ht="23.25" customHeight="1" x14ac:dyDescent="0.2">
      <c r="A23" s="5"/>
      <c r="B23" s="58" t="s">
        <v>11</v>
      </c>
      <c r="C23" s="228"/>
      <c r="D23" s="229"/>
      <c r="E23" s="235">
        <v>15</v>
      </c>
      <c r="F23" s="233" t="s">
        <v>0</v>
      </c>
      <c r="G23" s="408">
        <f>ZakladDPHSniVypocet</f>
        <v>0</v>
      </c>
      <c r="H23" s="409"/>
      <c r="I23" s="409"/>
      <c r="J23" s="63" t="str">
        <f t="shared" ref="J23:J28" si="0">Mena</f>
        <v>CZK</v>
      </c>
    </row>
    <row r="24" spans="1:10" ht="23.25" customHeight="1" x14ac:dyDescent="0.2">
      <c r="A24" s="5"/>
      <c r="B24" s="58" t="s">
        <v>12</v>
      </c>
      <c r="C24" s="228"/>
      <c r="D24" s="229"/>
      <c r="E24" s="235">
        <f>SazbaDPH1</f>
        <v>15</v>
      </c>
      <c r="F24" s="233" t="s">
        <v>0</v>
      </c>
      <c r="G24" s="410">
        <f>ZakladDPHSni*SazbaDPH1/100</f>
        <v>0</v>
      </c>
      <c r="H24" s="411"/>
      <c r="I24" s="411"/>
      <c r="J24" s="63" t="str">
        <f t="shared" si="0"/>
        <v>CZK</v>
      </c>
    </row>
    <row r="25" spans="1:10" ht="23.25" customHeight="1" x14ac:dyDescent="0.2">
      <c r="A25" s="5"/>
      <c r="B25" s="58" t="s">
        <v>13</v>
      </c>
      <c r="C25" s="228"/>
      <c r="D25" s="229"/>
      <c r="E25" s="235">
        <v>21</v>
      </c>
      <c r="F25" s="233" t="s">
        <v>0</v>
      </c>
      <c r="G25" s="408">
        <f>I21</f>
        <v>0</v>
      </c>
      <c r="H25" s="409"/>
      <c r="I25" s="409"/>
      <c r="J25" s="63" t="str">
        <f t="shared" si="0"/>
        <v>CZK</v>
      </c>
    </row>
    <row r="26" spans="1:10" ht="23.25" customHeight="1" x14ac:dyDescent="0.2">
      <c r="A26" s="5"/>
      <c r="B26" s="50" t="s">
        <v>14</v>
      </c>
      <c r="C26" s="23"/>
      <c r="D26" s="19"/>
      <c r="E26" s="44">
        <f>SazbaDPH2</f>
        <v>21</v>
      </c>
      <c r="F26" s="45" t="s">
        <v>0</v>
      </c>
      <c r="G26" s="331">
        <f>ZakladDPHZakl*SazbaDPH2/100</f>
        <v>0</v>
      </c>
      <c r="H26" s="332"/>
      <c r="I26" s="332"/>
      <c r="J26" s="57" t="str">
        <f t="shared" si="0"/>
        <v>CZK</v>
      </c>
    </row>
    <row r="27" spans="1:10" ht="23.25" customHeight="1" thickBot="1" x14ac:dyDescent="0.25">
      <c r="A27" s="5"/>
      <c r="B27" s="49" t="s">
        <v>4</v>
      </c>
      <c r="C27" s="21"/>
      <c r="D27" s="24"/>
      <c r="E27" s="21"/>
      <c r="F27" s="22"/>
      <c r="G27" s="333">
        <f>0</f>
        <v>0</v>
      </c>
      <c r="H27" s="333"/>
      <c r="I27" s="333"/>
      <c r="J27" s="64" t="str">
        <f t="shared" si="0"/>
        <v>CZK</v>
      </c>
    </row>
    <row r="28" spans="1:10" ht="27.75" hidden="1" customHeight="1" thickBot="1" x14ac:dyDescent="0.25">
      <c r="A28" s="5"/>
      <c r="B28" s="114" t="s">
        <v>22</v>
      </c>
      <c r="C28" s="115"/>
      <c r="D28" s="115"/>
      <c r="E28" s="116"/>
      <c r="F28" s="117"/>
      <c r="G28" s="341">
        <f>ZakladDPHSniVypocet+ZakladDPHZaklVypocet</f>
        <v>0</v>
      </c>
      <c r="H28" s="341"/>
      <c r="I28" s="341"/>
      <c r="J28" s="118" t="str">
        <f t="shared" si="0"/>
        <v>CZK</v>
      </c>
    </row>
    <row r="29" spans="1:10" ht="27.75" customHeight="1" thickBot="1" x14ac:dyDescent="0.25">
      <c r="A29" s="5"/>
      <c r="B29" s="114" t="s">
        <v>35</v>
      </c>
      <c r="C29" s="119"/>
      <c r="D29" s="119"/>
      <c r="E29" s="119"/>
      <c r="F29" s="119"/>
      <c r="G29" s="334">
        <f>ZakladDPHSni+DPHSni+ZakladDPHZakl+DPHZakl+Zaokrouhleni</f>
        <v>0</v>
      </c>
      <c r="H29" s="334"/>
      <c r="I29" s="334"/>
      <c r="J29" s="120" t="s">
        <v>52</v>
      </c>
    </row>
    <row r="30" spans="1:10" ht="12.75" customHeight="1" x14ac:dyDescent="0.2">
      <c r="A30" s="5"/>
      <c r="B30" s="5"/>
      <c r="C30" s="6"/>
      <c r="D30" s="6"/>
      <c r="E30" s="6"/>
      <c r="F30" s="6"/>
      <c r="G30" s="46"/>
      <c r="H30" s="6"/>
      <c r="I30" s="46"/>
      <c r="J30" s="13"/>
    </row>
    <row r="31" spans="1:10" ht="30" customHeight="1" x14ac:dyDescent="0.2">
      <c r="A31" s="5"/>
      <c r="B31" s="5"/>
      <c r="C31" s="6"/>
      <c r="D31" s="6"/>
      <c r="E31" s="6"/>
      <c r="F31" s="6"/>
      <c r="G31" s="46"/>
      <c r="H31" s="6"/>
      <c r="I31" s="46"/>
      <c r="J31" s="13"/>
    </row>
    <row r="32" spans="1:10" ht="18.75" customHeight="1" x14ac:dyDescent="0.2">
      <c r="A32" s="5"/>
      <c r="B32" s="25"/>
      <c r="C32" s="20" t="s">
        <v>10</v>
      </c>
      <c r="D32" s="40"/>
      <c r="E32" s="40"/>
      <c r="F32" s="20" t="s">
        <v>9</v>
      </c>
      <c r="G32" s="40"/>
      <c r="H32" s="41"/>
      <c r="I32" s="40"/>
      <c r="J32" s="13"/>
    </row>
    <row r="33" spans="1:52" ht="47.25" customHeight="1" x14ac:dyDescent="0.2">
      <c r="A33" s="5"/>
      <c r="B33" s="5"/>
      <c r="C33" s="6"/>
      <c r="D33" s="6"/>
      <c r="E33" s="6"/>
      <c r="F33" s="6"/>
      <c r="G33" s="46"/>
      <c r="H33" s="6"/>
      <c r="I33" s="46"/>
      <c r="J33" s="13"/>
    </row>
    <row r="34" spans="1:52" s="38" customFormat="1" ht="18.75" customHeight="1" x14ac:dyDescent="0.2">
      <c r="A34" s="31"/>
      <c r="B34" s="31"/>
      <c r="C34" s="32"/>
      <c r="D34" s="26"/>
      <c r="E34" s="26"/>
      <c r="F34" s="32"/>
      <c r="G34" s="33"/>
      <c r="H34" s="26"/>
      <c r="I34" s="33"/>
      <c r="J34" s="39"/>
    </row>
    <row r="35" spans="1:52" ht="12.75" customHeight="1" x14ac:dyDescent="0.2">
      <c r="A35" s="5"/>
      <c r="B35" s="5"/>
      <c r="C35" s="6"/>
      <c r="D35" s="367" t="s">
        <v>2</v>
      </c>
      <c r="E35" s="367"/>
      <c r="F35" s="6"/>
      <c r="G35" s="46"/>
      <c r="H35" s="14" t="s">
        <v>3</v>
      </c>
      <c r="I35" s="46"/>
      <c r="J35" s="13"/>
    </row>
    <row r="36" spans="1:52" ht="13.5" customHeight="1" thickBot="1" x14ac:dyDescent="0.25">
      <c r="A36" s="15"/>
      <c r="B36" s="15"/>
      <c r="C36" s="16"/>
      <c r="D36" s="16"/>
      <c r="E36" s="16"/>
      <c r="F36" s="16"/>
      <c r="G36" s="17"/>
      <c r="H36" s="16"/>
      <c r="I36" s="17"/>
      <c r="J36" s="18"/>
    </row>
    <row r="37" spans="1:52" ht="27" hidden="1" customHeight="1" x14ac:dyDescent="0.25">
      <c r="B37" s="78" t="s">
        <v>15</v>
      </c>
      <c r="C37" s="4"/>
      <c r="D37" s="4"/>
      <c r="E37" s="4"/>
      <c r="F37" s="106"/>
      <c r="G37" s="106"/>
      <c r="H37" s="106"/>
      <c r="I37" s="106"/>
      <c r="J37" s="4"/>
    </row>
    <row r="38" spans="1:52" ht="25.5" hidden="1" customHeight="1" x14ac:dyDescent="0.2">
      <c r="A38" s="98" t="s">
        <v>37</v>
      </c>
      <c r="B38" s="236" t="s">
        <v>16</v>
      </c>
      <c r="C38" s="101" t="s">
        <v>5</v>
      </c>
      <c r="D38" s="102"/>
      <c r="E38" s="102"/>
      <c r="F38" s="237" t="str">
        <f>B23</f>
        <v>Základ pro sníženou DPH</v>
      </c>
      <c r="G38" s="237" t="str">
        <f>B25</f>
        <v>Základ pro základní DPH</v>
      </c>
      <c r="H38" s="238" t="s">
        <v>17</v>
      </c>
      <c r="I38" s="238" t="s">
        <v>1</v>
      </c>
      <c r="J38" s="239" t="s">
        <v>0</v>
      </c>
    </row>
    <row r="39" spans="1:52" ht="25.5" hidden="1" customHeight="1" x14ac:dyDescent="0.2">
      <c r="A39" s="98">
        <v>1</v>
      </c>
      <c r="B39" s="240"/>
      <c r="C39" s="412"/>
      <c r="D39" s="413"/>
      <c r="E39" s="413"/>
      <c r="F39" s="241">
        <f>'[2] Pol'!AC105</f>
        <v>0</v>
      </c>
      <c r="G39" s="242">
        <f>'[2] Pol'!AD105</f>
        <v>0</v>
      </c>
      <c r="H39" s="243">
        <f>(F39*SazbaDPH1/100)+(G39*SazbaDPH2/100)</f>
        <v>0</v>
      </c>
      <c r="I39" s="243">
        <f>F39+G39+H39</f>
        <v>0</v>
      </c>
      <c r="J39" s="244" t="str">
        <f>IF(CenaCelkemVypocet=0,"",I39/CenaCelkemVypocet*100)</f>
        <v/>
      </c>
    </row>
    <row r="40" spans="1:52" ht="25.5" hidden="1" customHeight="1" x14ac:dyDescent="0.2">
      <c r="A40" s="98"/>
      <c r="B40" s="414" t="s">
        <v>51</v>
      </c>
      <c r="C40" s="415"/>
      <c r="D40" s="415"/>
      <c r="E40" s="416"/>
      <c r="F40" s="245">
        <f>SUMIF(A39:A39,"=1",F39:F39)</f>
        <v>0</v>
      </c>
      <c r="G40" s="246">
        <f>SUMIF(A39:A39,"=1",G39:G39)</f>
        <v>0</v>
      </c>
      <c r="H40" s="246">
        <f>SUMIF(A39:A39,"=1",H39:H39)</f>
        <v>0</v>
      </c>
      <c r="I40" s="246">
        <f>SUMIF(A39:A39,"=1",I39:I39)</f>
        <v>0</v>
      </c>
      <c r="J40" s="247">
        <f>SUMIF(A39:A39,"=1",J39:J39)</f>
        <v>0</v>
      </c>
    </row>
    <row r="42" spans="1:52" x14ac:dyDescent="0.2">
      <c r="B42" t="s">
        <v>724</v>
      </c>
    </row>
    <row r="43" spans="1:52" ht="38.25" x14ac:dyDescent="0.2">
      <c r="B43" s="407" t="s">
        <v>725</v>
      </c>
      <c r="C43" s="407"/>
      <c r="D43" s="407"/>
      <c r="E43" s="407"/>
      <c r="F43" s="407"/>
      <c r="G43" s="407"/>
      <c r="H43" s="407"/>
      <c r="I43" s="407"/>
      <c r="J43" s="407"/>
      <c r="AZ43" s="248" t="str">
        <f>B43</f>
        <v>V dokumentaci pro stavební povolení Nástavba základní školy v obci Bory, stavební část (ing. Necidová Mária) nejsou jednoznačně určené stavební konstrukce (Ytong nebo sádrokarton), skladby a tloušťky vodorovných konstrukcí (podlahy a stropy) a umístění a rozměry ocelových nosných rámů a konstrukcí.</v>
      </c>
    </row>
    <row r="44" spans="1:52" x14ac:dyDescent="0.2">
      <c r="B44" s="407" t="s">
        <v>726</v>
      </c>
      <c r="C44" s="407"/>
      <c r="D44" s="407"/>
      <c r="E44" s="407"/>
      <c r="F44" s="407"/>
      <c r="G44" s="407"/>
      <c r="H44" s="407"/>
      <c r="I44" s="407"/>
      <c r="J44" s="407"/>
      <c r="AZ44" s="248" t="str">
        <f>B44</f>
        <v>Po upřesnění výše uvedených parametrů bude vypracovaná realizační dokumentace stavby (RDS).</v>
      </c>
    </row>
    <row r="45" spans="1:52" ht="25.5" x14ac:dyDescent="0.2">
      <c r="B45" s="407" t="s">
        <v>727</v>
      </c>
      <c r="C45" s="407"/>
      <c r="D45" s="407"/>
      <c r="E45" s="407"/>
      <c r="F45" s="407"/>
      <c r="G45" s="407"/>
      <c r="H45" s="407"/>
      <c r="I45" s="407"/>
      <c r="J45" s="407"/>
      <c r="AZ45" s="248" t="str">
        <f>B45</f>
        <v>Vybavení WC invalidního dle vyhl. 398/2009 Sb. v platném znění, nebo předpisů platných v době realizace stavby.</v>
      </c>
    </row>
    <row r="48" spans="1:52" ht="15.75" x14ac:dyDescent="0.25">
      <c r="B48" s="121" t="s">
        <v>53</v>
      </c>
    </row>
    <row r="50" spans="1:10" ht="25.5" customHeight="1" x14ac:dyDescent="0.2">
      <c r="A50" s="122"/>
      <c r="B50" s="126" t="s">
        <v>16</v>
      </c>
      <c r="C50" s="126" t="s">
        <v>5</v>
      </c>
      <c r="D50" s="127"/>
      <c r="E50" s="127"/>
      <c r="F50" s="249" t="s">
        <v>54</v>
      </c>
      <c r="G50" s="249"/>
      <c r="H50" s="249"/>
      <c r="I50" s="417" t="s">
        <v>28</v>
      </c>
      <c r="J50" s="417"/>
    </row>
    <row r="51" spans="1:10" ht="25.5" customHeight="1" x14ac:dyDescent="0.2">
      <c r="A51" s="123"/>
      <c r="B51" s="131" t="s">
        <v>61</v>
      </c>
      <c r="C51" s="365" t="s">
        <v>62</v>
      </c>
      <c r="D51" s="366"/>
      <c r="E51" s="366"/>
      <c r="F51" s="250" t="s">
        <v>23</v>
      </c>
      <c r="G51" s="251"/>
      <c r="H51" s="251"/>
      <c r="I51" s="418">
        <f>zti2!G8</f>
        <v>0</v>
      </c>
      <c r="J51" s="418"/>
    </row>
    <row r="52" spans="1:10" ht="25.5" customHeight="1" x14ac:dyDescent="0.2">
      <c r="A52" s="123"/>
      <c r="B52" s="125" t="s">
        <v>65</v>
      </c>
      <c r="C52" s="356" t="s">
        <v>66</v>
      </c>
      <c r="D52" s="357"/>
      <c r="E52" s="357"/>
      <c r="F52" s="135" t="s">
        <v>23</v>
      </c>
      <c r="G52" s="208"/>
      <c r="H52" s="208"/>
      <c r="I52" s="355">
        <f>zti2!G10</f>
        <v>0</v>
      </c>
      <c r="J52" s="355"/>
    </row>
    <row r="53" spans="1:10" ht="25.5" customHeight="1" x14ac:dyDescent="0.2">
      <c r="A53" s="123"/>
      <c r="B53" s="125" t="s">
        <v>572</v>
      </c>
      <c r="C53" s="356" t="s">
        <v>573</v>
      </c>
      <c r="D53" s="357"/>
      <c r="E53" s="357"/>
      <c r="F53" s="135" t="s">
        <v>23</v>
      </c>
      <c r="G53" s="208"/>
      <c r="H53" s="208"/>
      <c r="I53" s="355">
        <f>zti2!G14</f>
        <v>0</v>
      </c>
      <c r="J53" s="355"/>
    </row>
    <row r="54" spans="1:10" ht="25.5" customHeight="1" x14ac:dyDescent="0.2">
      <c r="A54" s="123"/>
      <c r="B54" s="125" t="s">
        <v>580</v>
      </c>
      <c r="C54" s="356" t="s">
        <v>581</v>
      </c>
      <c r="D54" s="357"/>
      <c r="E54" s="357"/>
      <c r="F54" s="135" t="s">
        <v>24</v>
      </c>
      <c r="G54" s="208"/>
      <c r="H54" s="208"/>
      <c r="I54" s="355">
        <f>zti2!G18</f>
        <v>0</v>
      </c>
      <c r="J54" s="355"/>
    </row>
    <row r="55" spans="1:10" ht="25.5" customHeight="1" x14ac:dyDescent="0.2">
      <c r="A55" s="123"/>
      <c r="B55" s="125" t="s">
        <v>619</v>
      </c>
      <c r="C55" s="356" t="s">
        <v>620</v>
      </c>
      <c r="D55" s="357"/>
      <c r="E55" s="357"/>
      <c r="F55" s="135" t="s">
        <v>24</v>
      </c>
      <c r="G55" s="208"/>
      <c r="H55" s="208"/>
      <c r="I55" s="355">
        <f>zti2!G38</f>
        <v>0</v>
      </c>
      <c r="J55" s="355"/>
    </row>
    <row r="56" spans="1:10" ht="25.5" customHeight="1" x14ac:dyDescent="0.2">
      <c r="A56" s="123"/>
      <c r="B56" s="125" t="s">
        <v>650</v>
      </c>
      <c r="C56" s="356" t="s">
        <v>651</v>
      </c>
      <c r="D56" s="357"/>
      <c r="E56" s="357"/>
      <c r="F56" s="135" t="s">
        <v>24</v>
      </c>
      <c r="G56" s="208"/>
      <c r="H56" s="208"/>
      <c r="I56" s="355">
        <f>zti2!G56</f>
        <v>0</v>
      </c>
      <c r="J56" s="355"/>
    </row>
    <row r="57" spans="1:10" ht="25.5" customHeight="1" x14ac:dyDescent="0.2">
      <c r="A57" s="123"/>
      <c r="B57" s="125" t="s">
        <v>699</v>
      </c>
      <c r="C57" s="356" t="s">
        <v>700</v>
      </c>
      <c r="D57" s="357"/>
      <c r="E57" s="357"/>
      <c r="F57" s="135" t="s">
        <v>24</v>
      </c>
      <c r="G57" s="208"/>
      <c r="H57" s="208"/>
      <c r="I57" s="355">
        <f>zti2!G87</f>
        <v>0</v>
      </c>
      <c r="J57" s="355"/>
    </row>
    <row r="58" spans="1:10" ht="25.5" customHeight="1" x14ac:dyDescent="0.2">
      <c r="A58" s="123"/>
      <c r="B58" s="125" t="s">
        <v>113</v>
      </c>
      <c r="C58" s="356" t="s">
        <v>114</v>
      </c>
      <c r="D58" s="357"/>
      <c r="E58" s="357"/>
      <c r="F58" s="135" t="s">
        <v>25</v>
      </c>
      <c r="G58" s="208"/>
      <c r="H58" s="208"/>
      <c r="I58" s="355">
        <f>zti2!G94</f>
        <v>0</v>
      </c>
      <c r="J58" s="355"/>
    </row>
    <row r="59" spans="1:10" ht="25.5" customHeight="1" x14ac:dyDescent="0.2">
      <c r="A59" s="123"/>
      <c r="B59" s="125" t="s">
        <v>120</v>
      </c>
      <c r="C59" s="356" t="s">
        <v>27</v>
      </c>
      <c r="D59" s="357"/>
      <c r="E59" s="357"/>
      <c r="F59" s="135" t="s">
        <v>120</v>
      </c>
      <c r="G59" s="208"/>
      <c r="H59" s="208"/>
      <c r="I59" s="355">
        <f>zti2!G97</f>
        <v>0</v>
      </c>
      <c r="J59" s="355"/>
    </row>
    <row r="60" spans="1:10" ht="25.5" customHeight="1" x14ac:dyDescent="0.2">
      <c r="A60" s="123"/>
      <c r="B60" s="132" t="s">
        <v>119</v>
      </c>
      <c r="C60" s="375" t="s">
        <v>26</v>
      </c>
      <c r="D60" s="376"/>
      <c r="E60" s="376"/>
      <c r="F60" s="137" t="s">
        <v>119</v>
      </c>
      <c r="G60" s="206"/>
      <c r="H60" s="206"/>
      <c r="I60" s="374">
        <f>zti2!G100</f>
        <v>0</v>
      </c>
      <c r="J60" s="374"/>
    </row>
    <row r="61" spans="1:10" ht="25.5" customHeight="1" x14ac:dyDescent="0.2">
      <c r="A61" s="124"/>
      <c r="B61" s="128" t="s">
        <v>1</v>
      </c>
      <c r="C61" s="128"/>
      <c r="D61" s="129"/>
      <c r="E61" s="129"/>
      <c r="F61" s="139"/>
      <c r="G61" s="207"/>
      <c r="H61" s="207"/>
      <c r="I61" s="377">
        <f>SUM(I51:I60)</f>
        <v>0</v>
      </c>
      <c r="J61" s="377"/>
    </row>
    <row r="62" spans="1:10" x14ac:dyDescent="0.2">
      <c r="F62" s="141"/>
      <c r="G62" s="97"/>
      <c r="H62" s="141"/>
      <c r="I62" s="97"/>
      <c r="J62" s="97"/>
    </row>
    <row r="63" spans="1:10" x14ac:dyDescent="0.2">
      <c r="F63" s="141"/>
      <c r="G63" s="97"/>
      <c r="H63" s="141"/>
      <c r="I63" s="97"/>
      <c r="J63" s="97"/>
    </row>
    <row r="64" spans="1:10" x14ac:dyDescent="0.2">
      <c r="F64" s="141"/>
      <c r="G64" s="97"/>
      <c r="H64" s="141"/>
      <c r="I64" s="97"/>
      <c r="J64" s="97"/>
    </row>
  </sheetData>
  <mergeCells count="60">
    <mergeCell ref="C59:E59"/>
    <mergeCell ref="I59:J59"/>
    <mergeCell ref="C60:E60"/>
    <mergeCell ref="I60:J60"/>
    <mergeCell ref="I61:J61"/>
    <mergeCell ref="C56:E56"/>
    <mergeCell ref="I56:J56"/>
    <mergeCell ref="C57:E57"/>
    <mergeCell ref="I57:J57"/>
    <mergeCell ref="C58:E58"/>
    <mergeCell ref="I58:J58"/>
    <mergeCell ref="C53:E53"/>
    <mergeCell ref="I53:J53"/>
    <mergeCell ref="C54:E54"/>
    <mergeCell ref="I54:J54"/>
    <mergeCell ref="C55:E55"/>
    <mergeCell ref="I55:J55"/>
    <mergeCell ref="B45:J45"/>
    <mergeCell ref="I50:J50"/>
    <mergeCell ref="C51:E51"/>
    <mergeCell ref="I51:J51"/>
    <mergeCell ref="C52:E52"/>
    <mergeCell ref="I52:J52"/>
    <mergeCell ref="B44:J44"/>
    <mergeCell ref="G23:I23"/>
    <mergeCell ref="G24:I24"/>
    <mergeCell ref="G25:I25"/>
    <mergeCell ref="G26:I26"/>
    <mergeCell ref="G27:I27"/>
    <mergeCell ref="G28:I28"/>
    <mergeCell ref="G29:I29"/>
    <mergeCell ref="D35:E35"/>
    <mergeCell ref="C39:E39"/>
    <mergeCell ref="B40:E40"/>
    <mergeCell ref="B43:J43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E16:F16"/>
    <mergeCell ref="G16:H16"/>
    <mergeCell ref="I16:J16"/>
    <mergeCell ref="E17:F17"/>
    <mergeCell ref="G17:H17"/>
    <mergeCell ref="I17:J17"/>
    <mergeCell ref="B1:J1"/>
    <mergeCell ref="D11:G11"/>
    <mergeCell ref="D12:G12"/>
    <mergeCell ref="D13:G13"/>
    <mergeCell ref="E15:F15"/>
    <mergeCell ref="G15:H15"/>
    <mergeCell ref="I15:J15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5"/>
  <sheetViews>
    <sheetView topLeftCell="A87" zoomScaleNormal="100" workbookViewId="0">
      <selection activeCell="C80" sqref="C80"/>
    </sheetView>
  </sheetViews>
  <sheetFormatPr defaultRowHeight="12.75" outlineLevelRow="1" x14ac:dyDescent="0.2"/>
  <cols>
    <col min="1" max="1" width="4.28515625" customWidth="1"/>
    <col min="2" max="2" width="14.42578125" style="96" customWidth="1"/>
    <col min="3" max="3" width="38.28515625" style="96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395" t="s">
        <v>1428</v>
      </c>
      <c r="B1" s="395"/>
      <c r="C1" s="395"/>
      <c r="D1" s="395"/>
      <c r="E1" s="395"/>
      <c r="F1" s="395"/>
      <c r="G1" s="395"/>
      <c r="AE1" t="s">
        <v>122</v>
      </c>
    </row>
    <row r="2" spans="1:60" ht="24.95" customHeight="1" x14ac:dyDescent="0.2">
      <c r="A2" s="210" t="s">
        <v>121</v>
      </c>
      <c r="B2" s="211"/>
      <c r="C2" s="419" t="s">
        <v>564</v>
      </c>
      <c r="D2" s="420"/>
      <c r="E2" s="420"/>
      <c r="F2" s="420"/>
      <c r="G2" s="421"/>
      <c r="AE2" t="s">
        <v>123</v>
      </c>
    </row>
    <row r="3" spans="1:60" ht="24.95" hidden="1" customHeight="1" x14ac:dyDescent="0.2">
      <c r="A3" s="210" t="s">
        <v>7</v>
      </c>
      <c r="B3" s="211"/>
      <c r="C3" s="420"/>
      <c r="D3" s="420"/>
      <c r="E3" s="420"/>
      <c r="F3" s="420"/>
      <c r="G3" s="421"/>
      <c r="AE3" t="s">
        <v>124</v>
      </c>
    </row>
    <row r="4" spans="1:60" ht="24.95" hidden="1" customHeight="1" x14ac:dyDescent="0.2">
      <c r="A4" s="210" t="s">
        <v>8</v>
      </c>
      <c r="B4" s="211"/>
      <c r="C4" s="419"/>
      <c r="D4" s="420"/>
      <c r="E4" s="420"/>
      <c r="F4" s="420"/>
      <c r="G4" s="421"/>
      <c r="AE4" t="s">
        <v>125</v>
      </c>
    </row>
    <row r="5" spans="1:60" hidden="1" x14ac:dyDescent="0.2">
      <c r="A5" s="212" t="s">
        <v>126</v>
      </c>
      <c r="B5" s="149"/>
      <c r="C5" s="150"/>
      <c r="D5" s="151"/>
      <c r="E5" s="151"/>
      <c r="F5" s="151"/>
      <c r="G5" s="213"/>
      <c r="AE5" t="s">
        <v>127</v>
      </c>
    </row>
    <row r="7" spans="1:60" ht="38.25" x14ac:dyDescent="0.2">
      <c r="A7" s="214" t="s">
        <v>128</v>
      </c>
      <c r="B7" s="215" t="s">
        <v>129</v>
      </c>
      <c r="C7" s="215" t="s">
        <v>130</v>
      </c>
      <c r="D7" s="214" t="s">
        <v>131</v>
      </c>
      <c r="E7" s="214" t="s">
        <v>132</v>
      </c>
      <c r="F7" s="153" t="s">
        <v>133</v>
      </c>
      <c r="G7" s="214" t="s">
        <v>28</v>
      </c>
      <c r="H7" s="177" t="s">
        <v>29</v>
      </c>
      <c r="I7" s="177" t="s">
        <v>134</v>
      </c>
      <c r="J7" s="177" t="s">
        <v>30</v>
      </c>
      <c r="K7" s="177" t="s">
        <v>135</v>
      </c>
      <c r="L7" s="177" t="s">
        <v>136</v>
      </c>
      <c r="M7" s="177" t="s">
        <v>137</v>
      </c>
      <c r="N7" s="177" t="s">
        <v>138</v>
      </c>
      <c r="O7" s="177" t="s">
        <v>139</v>
      </c>
      <c r="P7" s="177" t="s">
        <v>140</v>
      </c>
      <c r="Q7" s="177" t="s">
        <v>141</v>
      </c>
      <c r="R7" s="177" t="s">
        <v>142</v>
      </c>
      <c r="S7" s="177" t="s">
        <v>143</v>
      </c>
      <c r="T7" s="177" t="s">
        <v>144</v>
      </c>
      <c r="U7" s="177" t="s">
        <v>145</v>
      </c>
    </row>
    <row r="8" spans="1:60" x14ac:dyDescent="0.2">
      <c r="A8" s="178" t="s">
        <v>146</v>
      </c>
      <c r="B8" s="179" t="s">
        <v>61</v>
      </c>
      <c r="C8" s="180" t="s">
        <v>62</v>
      </c>
      <c r="D8" s="181"/>
      <c r="E8" s="182"/>
      <c r="F8" s="183"/>
      <c r="G8" s="183">
        <f>SUMIF(AE9:AE9,"&lt;&gt;NOR",G9:G9)</f>
        <v>0</v>
      </c>
      <c r="H8" s="183"/>
      <c r="I8" s="183">
        <f>SUM(I9:I9)</f>
        <v>0</v>
      </c>
      <c r="J8" s="183"/>
      <c r="K8" s="183">
        <f>SUM(K9:K9)</f>
        <v>0</v>
      </c>
      <c r="L8" s="183"/>
      <c r="M8" s="183">
        <f>SUM(M9:M9)</f>
        <v>0</v>
      </c>
      <c r="N8" s="159"/>
      <c r="O8" s="159">
        <f>SUM(O9:O9)</f>
        <v>0.251</v>
      </c>
      <c r="P8" s="159"/>
      <c r="Q8" s="159">
        <f>SUM(Q9:Q9)</f>
        <v>0</v>
      </c>
      <c r="R8" s="159"/>
      <c r="S8" s="159"/>
      <c r="T8" s="178"/>
      <c r="U8" s="159">
        <f>SUM(U9:U9)</f>
        <v>3.85</v>
      </c>
      <c r="AE8" t="s">
        <v>147</v>
      </c>
    </row>
    <row r="9" spans="1:60" ht="22.5" outlineLevel="1" x14ac:dyDescent="0.2">
      <c r="A9" s="155">
        <v>1</v>
      </c>
      <c r="B9" s="161" t="s">
        <v>565</v>
      </c>
      <c r="C9" s="196" t="s">
        <v>566</v>
      </c>
      <c r="D9" s="163" t="s">
        <v>173</v>
      </c>
      <c r="E9" s="170">
        <v>5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64">
        <v>5.0200000000000002E-2</v>
      </c>
      <c r="O9" s="164">
        <f>ROUND(E9*N9,5)</f>
        <v>0.251</v>
      </c>
      <c r="P9" s="164">
        <v>0</v>
      </c>
      <c r="Q9" s="164">
        <f>ROUND(E9*P9,5)</f>
        <v>0</v>
      </c>
      <c r="R9" s="164"/>
      <c r="S9" s="164"/>
      <c r="T9" s="165">
        <v>0.77</v>
      </c>
      <c r="U9" s="164">
        <f>ROUND(E9*T9,2)</f>
        <v>3.85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151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x14ac:dyDescent="0.2">
      <c r="A10" s="156" t="s">
        <v>146</v>
      </c>
      <c r="B10" s="162" t="s">
        <v>65</v>
      </c>
      <c r="C10" s="198" t="s">
        <v>66</v>
      </c>
      <c r="D10" s="167"/>
      <c r="E10" s="172"/>
      <c r="F10" s="175"/>
      <c r="G10" s="175">
        <f>SUMIF(AE11:AE13,"&lt;&gt;NOR",G11:G13)</f>
        <v>0</v>
      </c>
      <c r="H10" s="175"/>
      <c r="I10" s="175">
        <f>SUM(I11:I13)</f>
        <v>0</v>
      </c>
      <c r="J10" s="175"/>
      <c r="K10" s="175">
        <f>SUM(K11:K13)</f>
        <v>0</v>
      </c>
      <c r="L10" s="175"/>
      <c r="M10" s="175">
        <f>SUM(M11:M13)</f>
        <v>0</v>
      </c>
      <c r="N10" s="168"/>
      <c r="O10" s="168">
        <f>SUM(O11:O13)</f>
        <v>0.76929999999999998</v>
      </c>
      <c r="P10" s="168"/>
      <c r="Q10" s="168">
        <f>SUM(Q11:Q13)</f>
        <v>0</v>
      </c>
      <c r="R10" s="168"/>
      <c r="S10" s="168"/>
      <c r="T10" s="169"/>
      <c r="U10" s="168">
        <f>SUM(U11:U13)</f>
        <v>10.260000000000002</v>
      </c>
      <c r="AE10" t="s">
        <v>147</v>
      </c>
    </row>
    <row r="11" spans="1:60" outlineLevel="1" x14ac:dyDescent="0.2">
      <c r="A11" s="155">
        <v>2</v>
      </c>
      <c r="B11" s="161" t="s">
        <v>567</v>
      </c>
      <c r="C11" s="196" t="s">
        <v>568</v>
      </c>
      <c r="D11" s="163" t="s">
        <v>173</v>
      </c>
      <c r="E11" s="170">
        <v>5</v>
      </c>
      <c r="F11" s="173"/>
      <c r="G11" s="174">
        <f>ROUND(E11*F11,2)</f>
        <v>0</v>
      </c>
      <c r="H11" s="173"/>
      <c r="I11" s="174">
        <f>ROUND(E11*H11,2)</f>
        <v>0</v>
      </c>
      <c r="J11" s="173"/>
      <c r="K11" s="174">
        <f>ROUND(E11*J11,2)</f>
        <v>0</v>
      </c>
      <c r="L11" s="174">
        <v>21</v>
      </c>
      <c r="M11" s="174">
        <f>G11*(1+L11/100)</f>
        <v>0</v>
      </c>
      <c r="N11" s="164">
        <v>6.8500000000000002E-3</v>
      </c>
      <c r="O11" s="164">
        <f>ROUND(E11*N11,5)</f>
        <v>3.4250000000000003E-2</v>
      </c>
      <c r="P11" s="164">
        <v>0</v>
      </c>
      <c r="Q11" s="164">
        <f>ROUND(E11*P11,5)</f>
        <v>0</v>
      </c>
      <c r="R11" s="164"/>
      <c r="S11" s="164"/>
      <c r="T11" s="165">
        <v>0.29042000000000001</v>
      </c>
      <c r="U11" s="164">
        <f>ROUND(E11*T11,2)</f>
        <v>1.45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151</v>
      </c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ht="22.5" outlineLevel="1" x14ac:dyDescent="0.2">
      <c r="A12" s="155">
        <v>3</v>
      </c>
      <c r="B12" s="161" t="s">
        <v>569</v>
      </c>
      <c r="C12" s="196" t="s">
        <v>570</v>
      </c>
      <c r="D12" s="163" t="s">
        <v>154</v>
      </c>
      <c r="E12" s="170">
        <v>15</v>
      </c>
      <c r="F12" s="173"/>
      <c r="G12" s="174">
        <f>ROUND(E12*F12,2)</f>
        <v>0</v>
      </c>
      <c r="H12" s="173"/>
      <c r="I12" s="174">
        <f>ROUND(E12*H12,2)</f>
        <v>0</v>
      </c>
      <c r="J12" s="173"/>
      <c r="K12" s="174">
        <f>ROUND(E12*J12,2)</f>
        <v>0</v>
      </c>
      <c r="L12" s="174">
        <v>21</v>
      </c>
      <c r="M12" s="174">
        <f>G12*(1+L12/100)</f>
        <v>0</v>
      </c>
      <c r="N12" s="164">
        <v>3.7130000000000003E-2</v>
      </c>
      <c r="O12" s="164">
        <f>ROUND(E12*N12,5)</f>
        <v>0.55694999999999995</v>
      </c>
      <c r="P12" s="164">
        <v>0</v>
      </c>
      <c r="Q12" s="164">
        <f>ROUND(E12*P12,5)</f>
        <v>0</v>
      </c>
      <c r="R12" s="164"/>
      <c r="S12" s="164"/>
      <c r="T12" s="165">
        <v>0.29299999999999998</v>
      </c>
      <c r="U12" s="164">
        <f>ROUND(E12*T12,2)</f>
        <v>4.4000000000000004</v>
      </c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151</v>
      </c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ht="22.5" outlineLevel="1" x14ac:dyDescent="0.2">
      <c r="A13" s="155">
        <v>4</v>
      </c>
      <c r="B13" s="161" t="s">
        <v>323</v>
      </c>
      <c r="C13" s="196" t="s">
        <v>571</v>
      </c>
      <c r="D13" s="163" t="s">
        <v>173</v>
      </c>
      <c r="E13" s="170">
        <v>5</v>
      </c>
      <c r="F13" s="173"/>
      <c r="G13" s="174">
        <f>ROUND(E13*F13,2)</f>
        <v>0</v>
      </c>
      <c r="H13" s="173"/>
      <c r="I13" s="174">
        <f>ROUND(E13*H13,2)</f>
        <v>0</v>
      </c>
      <c r="J13" s="173"/>
      <c r="K13" s="174">
        <f>ROUND(E13*J13,2)</f>
        <v>0</v>
      </c>
      <c r="L13" s="174">
        <v>21</v>
      </c>
      <c r="M13" s="174">
        <f>G13*(1+L13/100)</f>
        <v>0</v>
      </c>
      <c r="N13" s="164">
        <v>3.5619999999999999E-2</v>
      </c>
      <c r="O13" s="164">
        <f>ROUND(E13*N13,5)</f>
        <v>0.17810000000000001</v>
      </c>
      <c r="P13" s="164">
        <v>0</v>
      </c>
      <c r="Q13" s="164">
        <f>ROUND(E13*P13,5)</f>
        <v>0</v>
      </c>
      <c r="R13" s="164"/>
      <c r="S13" s="164"/>
      <c r="T13" s="165">
        <v>0.88292999999999999</v>
      </c>
      <c r="U13" s="164">
        <f>ROUND(E13*T13,2)</f>
        <v>4.41</v>
      </c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151</v>
      </c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x14ac:dyDescent="0.2">
      <c r="A14" s="156" t="s">
        <v>146</v>
      </c>
      <c r="B14" s="162" t="s">
        <v>572</v>
      </c>
      <c r="C14" s="198" t="s">
        <v>573</v>
      </c>
      <c r="D14" s="167"/>
      <c r="E14" s="172"/>
      <c r="F14" s="175"/>
      <c r="G14" s="175">
        <f>SUMIF(AE15:AE17,"&lt;&gt;NOR",G15:G17)</f>
        <v>0</v>
      </c>
      <c r="H14" s="175"/>
      <c r="I14" s="175">
        <f>SUM(I15:I17)</f>
        <v>0</v>
      </c>
      <c r="J14" s="175"/>
      <c r="K14" s="175">
        <f>SUM(K15:K17)</f>
        <v>0</v>
      </c>
      <c r="L14" s="175"/>
      <c r="M14" s="175">
        <f>SUM(M15:M17)</f>
        <v>0</v>
      </c>
      <c r="N14" s="168"/>
      <c r="O14" s="168">
        <f>SUM(O15:O17)</f>
        <v>1.3999999999999999E-2</v>
      </c>
      <c r="P14" s="168"/>
      <c r="Q14" s="168">
        <f>SUM(Q15:Q17)</f>
        <v>0.98099999999999998</v>
      </c>
      <c r="R14" s="168"/>
      <c r="S14" s="168"/>
      <c r="T14" s="169"/>
      <c r="U14" s="168">
        <f>SUM(U15:U17)</f>
        <v>15.2</v>
      </c>
      <c r="AE14" t="s">
        <v>147</v>
      </c>
    </row>
    <row r="15" spans="1:60" outlineLevel="1" x14ac:dyDescent="0.2">
      <c r="A15" s="155">
        <v>5</v>
      </c>
      <c r="B15" s="161" t="s">
        <v>574</v>
      </c>
      <c r="C15" s="196" t="s">
        <v>575</v>
      </c>
      <c r="D15" s="163" t="s">
        <v>154</v>
      </c>
      <c r="E15" s="170">
        <v>9</v>
      </c>
      <c r="F15" s="173"/>
      <c r="G15" s="174">
        <f>ROUND(E15*F15,2)</f>
        <v>0</v>
      </c>
      <c r="H15" s="173"/>
      <c r="I15" s="174">
        <f>ROUND(E15*H15,2)</f>
        <v>0</v>
      </c>
      <c r="J15" s="173"/>
      <c r="K15" s="174">
        <f>ROUND(E15*J15,2)</f>
        <v>0</v>
      </c>
      <c r="L15" s="174">
        <v>21</v>
      </c>
      <c r="M15" s="174">
        <f>G15*(1+L15/100)</f>
        <v>0</v>
      </c>
      <c r="N15" s="164">
        <v>4.8999999999999998E-4</v>
      </c>
      <c r="O15" s="164">
        <f>ROUND(E15*N15,5)</f>
        <v>4.4099999999999999E-3</v>
      </c>
      <c r="P15" s="164">
        <v>0.04</v>
      </c>
      <c r="Q15" s="164">
        <f>ROUND(E15*P15,5)</f>
        <v>0.36</v>
      </c>
      <c r="R15" s="164"/>
      <c r="S15" s="164"/>
      <c r="T15" s="165">
        <v>0.77939999999999998</v>
      </c>
      <c r="U15" s="164">
        <f>ROUND(E15*T15,2)</f>
        <v>7.01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167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155">
        <v>6</v>
      </c>
      <c r="B16" s="161" t="s">
        <v>576</v>
      </c>
      <c r="C16" s="196" t="s">
        <v>577</v>
      </c>
      <c r="D16" s="163" t="s">
        <v>154</v>
      </c>
      <c r="E16" s="170">
        <v>6</v>
      </c>
      <c r="F16" s="173"/>
      <c r="G16" s="174">
        <f>ROUND(E16*F16,2)</f>
        <v>0</v>
      </c>
      <c r="H16" s="173"/>
      <c r="I16" s="174">
        <f>ROUND(E16*H16,2)</f>
        <v>0</v>
      </c>
      <c r="J16" s="173"/>
      <c r="K16" s="174">
        <f>ROUND(E16*J16,2)</f>
        <v>0</v>
      </c>
      <c r="L16" s="174">
        <v>21</v>
      </c>
      <c r="M16" s="174">
        <f>G16*(1+L16/100)</f>
        <v>0</v>
      </c>
      <c r="N16" s="164">
        <v>4.8999999999999998E-4</v>
      </c>
      <c r="O16" s="164">
        <f>ROUND(E16*N16,5)</f>
        <v>2.9399999999999999E-3</v>
      </c>
      <c r="P16" s="164">
        <v>8.1000000000000003E-2</v>
      </c>
      <c r="Q16" s="164">
        <f>ROUND(E16*P16,5)</f>
        <v>0.48599999999999999</v>
      </c>
      <c r="R16" s="164"/>
      <c r="S16" s="164"/>
      <c r="T16" s="165">
        <v>1.0375799999999999</v>
      </c>
      <c r="U16" s="164">
        <f>ROUND(E16*T16,2)</f>
        <v>6.23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167</v>
      </c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 x14ac:dyDescent="0.2">
      <c r="A17" s="155">
        <v>7</v>
      </c>
      <c r="B17" s="161" t="s">
        <v>578</v>
      </c>
      <c r="C17" s="196" t="s">
        <v>579</v>
      </c>
      <c r="D17" s="163" t="s">
        <v>173</v>
      </c>
      <c r="E17" s="170">
        <v>5</v>
      </c>
      <c r="F17" s="173"/>
      <c r="G17" s="174">
        <f>ROUND(E17*F17,2)</f>
        <v>0</v>
      </c>
      <c r="H17" s="173"/>
      <c r="I17" s="174">
        <f>ROUND(E17*H17,2)</f>
        <v>0</v>
      </c>
      <c r="J17" s="173"/>
      <c r="K17" s="174">
        <f>ROUND(E17*J17,2)</f>
        <v>0</v>
      </c>
      <c r="L17" s="174">
        <v>21</v>
      </c>
      <c r="M17" s="174">
        <f>G17*(1+L17/100)</f>
        <v>0</v>
      </c>
      <c r="N17" s="164">
        <v>1.33E-3</v>
      </c>
      <c r="O17" s="164">
        <f>ROUND(E17*N17,5)</f>
        <v>6.6499999999999997E-3</v>
      </c>
      <c r="P17" s="164">
        <v>2.7E-2</v>
      </c>
      <c r="Q17" s="164">
        <f>ROUND(E17*P17,5)</f>
        <v>0.13500000000000001</v>
      </c>
      <c r="R17" s="164"/>
      <c r="S17" s="164"/>
      <c r="T17" s="165">
        <v>0.39100000000000001</v>
      </c>
      <c r="U17" s="164">
        <f>ROUND(E17*T17,2)</f>
        <v>1.96</v>
      </c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151</v>
      </c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x14ac:dyDescent="0.2">
      <c r="A18" s="156" t="s">
        <v>146</v>
      </c>
      <c r="B18" s="162" t="s">
        <v>580</v>
      </c>
      <c r="C18" s="198" t="s">
        <v>581</v>
      </c>
      <c r="D18" s="167"/>
      <c r="E18" s="172"/>
      <c r="F18" s="175"/>
      <c r="G18" s="175">
        <f>SUMIF(AE19:AE37,"&lt;&gt;NOR",G19:G37)</f>
        <v>0</v>
      </c>
      <c r="H18" s="175"/>
      <c r="I18" s="175">
        <f>SUM(I19:I37)</f>
        <v>0</v>
      </c>
      <c r="J18" s="175"/>
      <c r="K18" s="175">
        <f>SUM(K19:K37)</f>
        <v>0</v>
      </c>
      <c r="L18" s="175"/>
      <c r="M18" s="175">
        <f>SUM(M19:M37)</f>
        <v>0</v>
      </c>
      <c r="N18" s="168"/>
      <c r="O18" s="168">
        <f>SUM(O19:O37)</f>
        <v>0.13022</v>
      </c>
      <c r="P18" s="168"/>
      <c r="Q18" s="168">
        <f>SUM(Q19:Q37)</f>
        <v>0</v>
      </c>
      <c r="R18" s="168"/>
      <c r="S18" s="168"/>
      <c r="T18" s="169"/>
      <c r="U18" s="168">
        <f>SUM(U19:U37)</f>
        <v>80.900000000000006</v>
      </c>
      <c r="AE18" t="s">
        <v>147</v>
      </c>
    </row>
    <row r="19" spans="1:60" outlineLevel="1" x14ac:dyDescent="0.2">
      <c r="A19" s="155">
        <v>8</v>
      </c>
      <c r="B19" s="161" t="s">
        <v>582</v>
      </c>
      <c r="C19" s="196" t="s">
        <v>583</v>
      </c>
      <c r="D19" s="163" t="s">
        <v>154</v>
      </c>
      <c r="E19" s="170">
        <v>9</v>
      </c>
      <c r="F19" s="173"/>
      <c r="G19" s="174">
        <f t="shared" ref="G19:G37" si="0">ROUND(E19*F19,2)</f>
        <v>0</v>
      </c>
      <c r="H19" s="173"/>
      <c r="I19" s="174">
        <f t="shared" ref="I19:I37" si="1">ROUND(E19*H19,2)</f>
        <v>0</v>
      </c>
      <c r="J19" s="173"/>
      <c r="K19" s="174">
        <f t="shared" ref="K19:K37" si="2">ROUND(E19*J19,2)</f>
        <v>0</v>
      </c>
      <c r="L19" s="174">
        <v>21</v>
      </c>
      <c r="M19" s="174">
        <f t="shared" ref="M19:M37" si="3">G19*(1+L19/100)</f>
        <v>0</v>
      </c>
      <c r="N19" s="164">
        <v>3.4000000000000002E-4</v>
      </c>
      <c r="O19" s="164">
        <f t="shared" ref="O19:O37" si="4">ROUND(E19*N19,5)</f>
        <v>3.0599999999999998E-3</v>
      </c>
      <c r="P19" s="164">
        <v>0</v>
      </c>
      <c r="Q19" s="164">
        <f t="shared" ref="Q19:Q37" si="5">ROUND(E19*P19,5)</f>
        <v>0</v>
      </c>
      <c r="R19" s="164"/>
      <c r="S19" s="164"/>
      <c r="T19" s="165">
        <v>0.32</v>
      </c>
      <c r="U19" s="164">
        <f t="shared" ref="U19:U37" si="6">ROUND(E19*T19,2)</f>
        <v>2.88</v>
      </c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151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155">
        <v>9</v>
      </c>
      <c r="B20" s="161" t="s">
        <v>584</v>
      </c>
      <c r="C20" s="196" t="s">
        <v>585</v>
      </c>
      <c r="D20" s="163" t="s">
        <v>154</v>
      </c>
      <c r="E20" s="170">
        <v>20</v>
      </c>
      <c r="F20" s="173"/>
      <c r="G20" s="174">
        <f t="shared" si="0"/>
        <v>0</v>
      </c>
      <c r="H20" s="173"/>
      <c r="I20" s="174">
        <f t="shared" si="1"/>
        <v>0</v>
      </c>
      <c r="J20" s="173"/>
      <c r="K20" s="174">
        <f t="shared" si="2"/>
        <v>0</v>
      </c>
      <c r="L20" s="174">
        <v>21</v>
      </c>
      <c r="M20" s="174">
        <f t="shared" si="3"/>
        <v>0</v>
      </c>
      <c r="N20" s="164">
        <v>3.8000000000000002E-4</v>
      </c>
      <c r="O20" s="164">
        <f t="shared" si="4"/>
        <v>7.6E-3</v>
      </c>
      <c r="P20" s="164">
        <v>0</v>
      </c>
      <c r="Q20" s="164">
        <f t="shared" si="5"/>
        <v>0</v>
      </c>
      <c r="R20" s="164"/>
      <c r="S20" s="164"/>
      <c r="T20" s="165">
        <v>0.32</v>
      </c>
      <c r="U20" s="164">
        <f t="shared" si="6"/>
        <v>6.4</v>
      </c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151</v>
      </c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155">
        <v>10</v>
      </c>
      <c r="B21" s="161" t="s">
        <v>586</v>
      </c>
      <c r="C21" s="196" t="s">
        <v>587</v>
      </c>
      <c r="D21" s="163" t="s">
        <v>154</v>
      </c>
      <c r="E21" s="170">
        <v>28</v>
      </c>
      <c r="F21" s="173"/>
      <c r="G21" s="174">
        <f t="shared" si="0"/>
        <v>0</v>
      </c>
      <c r="H21" s="173"/>
      <c r="I21" s="174">
        <f t="shared" si="1"/>
        <v>0</v>
      </c>
      <c r="J21" s="173"/>
      <c r="K21" s="174">
        <f t="shared" si="2"/>
        <v>0</v>
      </c>
      <c r="L21" s="174">
        <v>21</v>
      </c>
      <c r="M21" s="174">
        <f t="shared" si="3"/>
        <v>0</v>
      </c>
      <c r="N21" s="164">
        <v>4.6999999999999999E-4</v>
      </c>
      <c r="O21" s="164">
        <f t="shared" si="4"/>
        <v>1.316E-2</v>
      </c>
      <c r="P21" s="164">
        <v>0</v>
      </c>
      <c r="Q21" s="164">
        <f t="shared" si="5"/>
        <v>0</v>
      </c>
      <c r="R21" s="164"/>
      <c r="S21" s="164"/>
      <c r="T21" s="165">
        <v>0.35899999999999999</v>
      </c>
      <c r="U21" s="164">
        <f t="shared" si="6"/>
        <v>10.050000000000001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151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155">
        <v>11</v>
      </c>
      <c r="B22" s="161" t="s">
        <v>588</v>
      </c>
      <c r="C22" s="196" t="s">
        <v>589</v>
      </c>
      <c r="D22" s="163" t="s">
        <v>154</v>
      </c>
      <c r="E22" s="170">
        <v>1</v>
      </c>
      <c r="F22" s="173"/>
      <c r="G22" s="174">
        <f t="shared" si="0"/>
        <v>0</v>
      </c>
      <c r="H22" s="173"/>
      <c r="I22" s="174">
        <f t="shared" si="1"/>
        <v>0</v>
      </c>
      <c r="J22" s="173"/>
      <c r="K22" s="174">
        <f t="shared" si="2"/>
        <v>0</v>
      </c>
      <c r="L22" s="174">
        <v>21</v>
      </c>
      <c r="M22" s="174">
        <f t="shared" si="3"/>
        <v>0</v>
      </c>
      <c r="N22" s="164">
        <v>6.9999999999999999E-4</v>
      </c>
      <c r="O22" s="164">
        <f t="shared" si="4"/>
        <v>6.9999999999999999E-4</v>
      </c>
      <c r="P22" s="164">
        <v>0</v>
      </c>
      <c r="Q22" s="164">
        <f t="shared" si="5"/>
        <v>0</v>
      </c>
      <c r="R22" s="164"/>
      <c r="S22" s="164"/>
      <c r="T22" s="165">
        <v>0.45200000000000001</v>
      </c>
      <c r="U22" s="164">
        <f t="shared" si="6"/>
        <v>0.45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151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1" x14ac:dyDescent="0.2">
      <c r="A23" s="155">
        <v>12</v>
      </c>
      <c r="B23" s="161" t="s">
        <v>590</v>
      </c>
      <c r="C23" s="196" t="s">
        <v>591</v>
      </c>
      <c r="D23" s="163" t="s">
        <v>154</v>
      </c>
      <c r="E23" s="170">
        <v>8</v>
      </c>
      <c r="F23" s="173"/>
      <c r="G23" s="174">
        <f t="shared" si="0"/>
        <v>0</v>
      </c>
      <c r="H23" s="173"/>
      <c r="I23" s="174">
        <f t="shared" si="1"/>
        <v>0</v>
      </c>
      <c r="J23" s="173"/>
      <c r="K23" s="174">
        <f t="shared" si="2"/>
        <v>0</v>
      </c>
      <c r="L23" s="174">
        <v>21</v>
      </c>
      <c r="M23" s="174">
        <f t="shared" si="3"/>
        <v>0</v>
      </c>
      <c r="N23" s="164">
        <v>1.5200000000000001E-3</v>
      </c>
      <c r="O23" s="164">
        <f t="shared" si="4"/>
        <v>1.2160000000000001E-2</v>
      </c>
      <c r="P23" s="164">
        <v>0</v>
      </c>
      <c r="Q23" s="164">
        <f t="shared" si="5"/>
        <v>0</v>
      </c>
      <c r="R23" s="164"/>
      <c r="S23" s="164"/>
      <c r="T23" s="165">
        <v>1.173</v>
      </c>
      <c r="U23" s="164">
        <f t="shared" si="6"/>
        <v>9.3800000000000008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151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55">
        <v>13</v>
      </c>
      <c r="B24" s="161" t="s">
        <v>592</v>
      </c>
      <c r="C24" s="196" t="s">
        <v>593</v>
      </c>
      <c r="D24" s="163" t="s">
        <v>154</v>
      </c>
      <c r="E24" s="170">
        <v>8</v>
      </c>
      <c r="F24" s="173"/>
      <c r="G24" s="174">
        <f t="shared" si="0"/>
        <v>0</v>
      </c>
      <c r="H24" s="173"/>
      <c r="I24" s="174">
        <f t="shared" si="1"/>
        <v>0</v>
      </c>
      <c r="J24" s="173"/>
      <c r="K24" s="174">
        <f t="shared" si="2"/>
        <v>0</v>
      </c>
      <c r="L24" s="174">
        <v>21</v>
      </c>
      <c r="M24" s="174">
        <f t="shared" si="3"/>
        <v>0</v>
      </c>
      <c r="N24" s="164">
        <v>7.7999999999999999E-4</v>
      </c>
      <c r="O24" s="164">
        <f t="shared" si="4"/>
        <v>6.2399999999999999E-3</v>
      </c>
      <c r="P24" s="164">
        <v>0</v>
      </c>
      <c r="Q24" s="164">
        <f t="shared" si="5"/>
        <v>0</v>
      </c>
      <c r="R24" s="164"/>
      <c r="S24" s="164"/>
      <c r="T24" s="165">
        <v>0.81899999999999995</v>
      </c>
      <c r="U24" s="164">
        <f t="shared" si="6"/>
        <v>6.55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151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155">
        <v>14</v>
      </c>
      <c r="B25" s="161" t="s">
        <v>594</v>
      </c>
      <c r="C25" s="196" t="s">
        <v>595</v>
      </c>
      <c r="D25" s="163" t="s">
        <v>154</v>
      </c>
      <c r="E25" s="170">
        <v>28</v>
      </c>
      <c r="F25" s="173"/>
      <c r="G25" s="174">
        <f t="shared" si="0"/>
        <v>0</v>
      </c>
      <c r="H25" s="173"/>
      <c r="I25" s="174">
        <f t="shared" si="1"/>
        <v>0</v>
      </c>
      <c r="J25" s="173"/>
      <c r="K25" s="174">
        <f t="shared" si="2"/>
        <v>0</v>
      </c>
      <c r="L25" s="174">
        <v>21</v>
      </c>
      <c r="M25" s="174">
        <f t="shared" si="3"/>
        <v>0</v>
      </c>
      <c r="N25" s="164">
        <v>1.31E-3</v>
      </c>
      <c r="O25" s="164">
        <f t="shared" si="4"/>
        <v>3.6679999999999997E-2</v>
      </c>
      <c r="P25" s="164">
        <v>0</v>
      </c>
      <c r="Q25" s="164">
        <f t="shared" si="5"/>
        <v>0</v>
      </c>
      <c r="R25" s="164"/>
      <c r="S25" s="164"/>
      <c r="T25" s="165">
        <v>0.79700000000000004</v>
      </c>
      <c r="U25" s="164">
        <f t="shared" si="6"/>
        <v>22.32</v>
      </c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151</v>
      </c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55">
        <v>15</v>
      </c>
      <c r="B26" s="161" t="s">
        <v>596</v>
      </c>
      <c r="C26" s="196" t="s">
        <v>597</v>
      </c>
      <c r="D26" s="163" t="s">
        <v>173</v>
      </c>
      <c r="E26" s="170">
        <v>2</v>
      </c>
      <c r="F26" s="173"/>
      <c r="G26" s="174">
        <f t="shared" si="0"/>
        <v>0</v>
      </c>
      <c r="H26" s="173"/>
      <c r="I26" s="174">
        <f t="shared" si="1"/>
        <v>0</v>
      </c>
      <c r="J26" s="173"/>
      <c r="K26" s="174">
        <f t="shared" si="2"/>
        <v>0</v>
      </c>
      <c r="L26" s="174">
        <v>21</v>
      </c>
      <c r="M26" s="174">
        <f t="shared" si="3"/>
        <v>0</v>
      </c>
      <c r="N26" s="164">
        <v>0</v>
      </c>
      <c r="O26" s="164">
        <f t="shared" si="4"/>
        <v>0</v>
      </c>
      <c r="P26" s="164">
        <v>0</v>
      </c>
      <c r="Q26" s="164">
        <f t="shared" si="5"/>
        <v>0</v>
      </c>
      <c r="R26" s="164"/>
      <c r="S26" s="164"/>
      <c r="T26" s="165">
        <v>0.14799999999999999</v>
      </c>
      <c r="U26" s="164">
        <f t="shared" si="6"/>
        <v>0.3</v>
      </c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151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55">
        <v>16</v>
      </c>
      <c r="B27" s="161" t="s">
        <v>598</v>
      </c>
      <c r="C27" s="196" t="s">
        <v>599</v>
      </c>
      <c r="D27" s="163" t="s">
        <v>173</v>
      </c>
      <c r="E27" s="170">
        <v>7</v>
      </c>
      <c r="F27" s="173"/>
      <c r="G27" s="174">
        <f t="shared" si="0"/>
        <v>0</v>
      </c>
      <c r="H27" s="173"/>
      <c r="I27" s="174">
        <f t="shared" si="1"/>
        <v>0</v>
      </c>
      <c r="J27" s="173"/>
      <c r="K27" s="174">
        <f t="shared" si="2"/>
        <v>0</v>
      </c>
      <c r="L27" s="174">
        <v>21</v>
      </c>
      <c r="M27" s="174">
        <f t="shared" si="3"/>
        <v>0</v>
      </c>
      <c r="N27" s="164">
        <v>0</v>
      </c>
      <c r="O27" s="164">
        <f t="shared" si="4"/>
        <v>0</v>
      </c>
      <c r="P27" s="164">
        <v>0</v>
      </c>
      <c r="Q27" s="164">
        <f t="shared" si="5"/>
        <v>0</v>
      </c>
      <c r="R27" s="164"/>
      <c r="S27" s="164"/>
      <c r="T27" s="165">
        <v>0.157</v>
      </c>
      <c r="U27" s="164">
        <f t="shared" si="6"/>
        <v>1.1000000000000001</v>
      </c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151</v>
      </c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55">
        <v>17</v>
      </c>
      <c r="B28" s="161" t="s">
        <v>600</v>
      </c>
      <c r="C28" s="196" t="s">
        <v>601</v>
      </c>
      <c r="D28" s="163" t="s">
        <v>173</v>
      </c>
      <c r="E28" s="170">
        <v>7</v>
      </c>
      <c r="F28" s="173"/>
      <c r="G28" s="174">
        <f t="shared" si="0"/>
        <v>0</v>
      </c>
      <c r="H28" s="173"/>
      <c r="I28" s="174">
        <f t="shared" si="1"/>
        <v>0</v>
      </c>
      <c r="J28" s="173"/>
      <c r="K28" s="174">
        <f t="shared" si="2"/>
        <v>0</v>
      </c>
      <c r="L28" s="174">
        <v>21</v>
      </c>
      <c r="M28" s="174">
        <f t="shared" si="3"/>
        <v>0</v>
      </c>
      <c r="N28" s="164">
        <v>0</v>
      </c>
      <c r="O28" s="164">
        <f t="shared" si="4"/>
        <v>0</v>
      </c>
      <c r="P28" s="164">
        <v>0</v>
      </c>
      <c r="Q28" s="164">
        <f t="shared" si="5"/>
        <v>0</v>
      </c>
      <c r="R28" s="164"/>
      <c r="S28" s="164"/>
      <c r="T28" s="165">
        <v>0.17399999999999999</v>
      </c>
      <c r="U28" s="164">
        <f t="shared" si="6"/>
        <v>1.22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151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1" x14ac:dyDescent="0.2">
      <c r="A29" s="155">
        <v>18</v>
      </c>
      <c r="B29" s="161" t="s">
        <v>602</v>
      </c>
      <c r="C29" s="196" t="s">
        <v>603</v>
      </c>
      <c r="D29" s="163" t="s">
        <v>173</v>
      </c>
      <c r="E29" s="170">
        <v>7</v>
      </c>
      <c r="F29" s="173"/>
      <c r="G29" s="174">
        <f t="shared" si="0"/>
        <v>0</v>
      </c>
      <c r="H29" s="173"/>
      <c r="I29" s="174">
        <f t="shared" si="1"/>
        <v>0</v>
      </c>
      <c r="J29" s="173"/>
      <c r="K29" s="174">
        <f t="shared" si="2"/>
        <v>0</v>
      </c>
      <c r="L29" s="174">
        <v>21</v>
      </c>
      <c r="M29" s="174">
        <f t="shared" si="3"/>
        <v>0</v>
      </c>
      <c r="N29" s="164">
        <v>0</v>
      </c>
      <c r="O29" s="164">
        <f t="shared" si="4"/>
        <v>0</v>
      </c>
      <c r="P29" s="164">
        <v>0</v>
      </c>
      <c r="Q29" s="164">
        <f t="shared" si="5"/>
        <v>0</v>
      </c>
      <c r="R29" s="164"/>
      <c r="S29" s="164"/>
      <c r="T29" s="165">
        <v>0.25900000000000001</v>
      </c>
      <c r="U29" s="164">
        <f t="shared" si="6"/>
        <v>1.81</v>
      </c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151</v>
      </c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outlineLevel="1" x14ac:dyDescent="0.2">
      <c r="A30" s="155">
        <v>19</v>
      </c>
      <c r="B30" s="161" t="s">
        <v>604</v>
      </c>
      <c r="C30" s="196" t="s">
        <v>605</v>
      </c>
      <c r="D30" s="163" t="s">
        <v>173</v>
      </c>
      <c r="E30" s="170">
        <v>3</v>
      </c>
      <c r="F30" s="173"/>
      <c r="G30" s="174">
        <f t="shared" si="0"/>
        <v>0</v>
      </c>
      <c r="H30" s="173"/>
      <c r="I30" s="174">
        <f t="shared" si="1"/>
        <v>0</v>
      </c>
      <c r="J30" s="173"/>
      <c r="K30" s="174">
        <f t="shared" si="2"/>
        <v>0</v>
      </c>
      <c r="L30" s="174">
        <v>21</v>
      </c>
      <c r="M30" s="174">
        <f t="shared" si="3"/>
        <v>0</v>
      </c>
      <c r="N30" s="164">
        <v>6.0000000000000002E-5</v>
      </c>
      <c r="O30" s="164">
        <f t="shared" si="4"/>
        <v>1.8000000000000001E-4</v>
      </c>
      <c r="P30" s="164">
        <v>0</v>
      </c>
      <c r="Q30" s="164">
        <f t="shared" si="5"/>
        <v>0</v>
      </c>
      <c r="R30" s="164"/>
      <c r="S30" s="164"/>
      <c r="T30" s="165">
        <v>0.33300000000000002</v>
      </c>
      <c r="U30" s="164">
        <f t="shared" si="6"/>
        <v>1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151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ht="22.5" outlineLevel="1" x14ac:dyDescent="0.2">
      <c r="A31" s="155">
        <v>20</v>
      </c>
      <c r="B31" s="161" t="s">
        <v>606</v>
      </c>
      <c r="C31" s="196" t="s">
        <v>607</v>
      </c>
      <c r="D31" s="163" t="s">
        <v>173</v>
      </c>
      <c r="E31" s="170">
        <v>2</v>
      </c>
      <c r="F31" s="173"/>
      <c r="G31" s="174">
        <f t="shared" si="0"/>
        <v>0</v>
      </c>
      <c r="H31" s="173"/>
      <c r="I31" s="174">
        <f t="shared" si="1"/>
        <v>0</v>
      </c>
      <c r="J31" s="173"/>
      <c r="K31" s="174">
        <f t="shared" si="2"/>
        <v>0</v>
      </c>
      <c r="L31" s="174">
        <v>21</v>
      </c>
      <c r="M31" s="174">
        <f t="shared" si="3"/>
        <v>0</v>
      </c>
      <c r="N31" s="164">
        <v>7.3400000000000002E-3</v>
      </c>
      <c r="O31" s="164">
        <f t="shared" si="4"/>
        <v>1.468E-2</v>
      </c>
      <c r="P31" s="164">
        <v>0</v>
      </c>
      <c r="Q31" s="164">
        <f t="shared" si="5"/>
        <v>0</v>
      </c>
      <c r="R31" s="164"/>
      <c r="S31" s="164"/>
      <c r="T31" s="165">
        <v>0.91900000000000004</v>
      </c>
      <c r="U31" s="164">
        <f t="shared" si="6"/>
        <v>1.84</v>
      </c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151</v>
      </c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ht="22.5" outlineLevel="1" x14ac:dyDescent="0.2">
      <c r="A32" s="155">
        <v>21</v>
      </c>
      <c r="B32" s="161" t="s">
        <v>608</v>
      </c>
      <c r="C32" s="196" t="s">
        <v>609</v>
      </c>
      <c r="D32" s="163" t="s">
        <v>173</v>
      </c>
      <c r="E32" s="170">
        <v>4</v>
      </c>
      <c r="F32" s="173"/>
      <c r="G32" s="174">
        <f t="shared" si="0"/>
        <v>0</v>
      </c>
      <c r="H32" s="173"/>
      <c r="I32" s="174">
        <f t="shared" si="1"/>
        <v>0</v>
      </c>
      <c r="J32" s="173"/>
      <c r="K32" s="174">
        <f t="shared" si="2"/>
        <v>0</v>
      </c>
      <c r="L32" s="174">
        <v>21</v>
      </c>
      <c r="M32" s="174">
        <f t="shared" si="3"/>
        <v>0</v>
      </c>
      <c r="N32" s="164">
        <v>8.94E-3</v>
      </c>
      <c r="O32" s="164">
        <f t="shared" si="4"/>
        <v>3.576E-2</v>
      </c>
      <c r="P32" s="164">
        <v>0</v>
      </c>
      <c r="Q32" s="164">
        <f t="shared" si="5"/>
        <v>0</v>
      </c>
      <c r="R32" s="164"/>
      <c r="S32" s="164"/>
      <c r="T32" s="165">
        <v>1.1279999999999999</v>
      </c>
      <c r="U32" s="164">
        <f t="shared" si="6"/>
        <v>4.51</v>
      </c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151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ht="22.5" outlineLevel="1" x14ac:dyDescent="0.2">
      <c r="A33" s="155">
        <v>22</v>
      </c>
      <c r="B33" s="161" t="s">
        <v>610</v>
      </c>
      <c r="C33" s="196" t="s">
        <v>611</v>
      </c>
      <c r="D33" s="163" t="s">
        <v>173</v>
      </c>
      <c r="E33" s="170">
        <v>3</v>
      </c>
      <c r="F33" s="173"/>
      <c r="G33" s="174">
        <f t="shared" si="0"/>
        <v>0</v>
      </c>
      <c r="H33" s="173"/>
      <c r="I33" s="174">
        <f t="shared" si="1"/>
        <v>0</v>
      </c>
      <c r="J33" s="173"/>
      <c r="K33" s="174">
        <f t="shared" si="2"/>
        <v>0</v>
      </c>
      <c r="L33" s="174">
        <v>21</v>
      </c>
      <c r="M33" s="174">
        <f t="shared" si="3"/>
        <v>0</v>
      </c>
      <c r="N33" s="164">
        <v>0</v>
      </c>
      <c r="O33" s="164">
        <f t="shared" si="4"/>
        <v>0</v>
      </c>
      <c r="P33" s="164">
        <v>0</v>
      </c>
      <c r="Q33" s="164">
        <f t="shared" si="5"/>
        <v>0</v>
      </c>
      <c r="R33" s="164"/>
      <c r="S33" s="164"/>
      <c r="T33" s="165">
        <v>0</v>
      </c>
      <c r="U33" s="164">
        <f t="shared" si="6"/>
        <v>0</v>
      </c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151</v>
      </c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ht="22.5" outlineLevel="1" x14ac:dyDescent="0.2">
      <c r="A34" s="155">
        <v>23</v>
      </c>
      <c r="B34" s="161" t="s">
        <v>610</v>
      </c>
      <c r="C34" s="196" t="s">
        <v>612</v>
      </c>
      <c r="D34" s="163" t="s">
        <v>173</v>
      </c>
      <c r="E34" s="170">
        <v>3</v>
      </c>
      <c r="F34" s="173"/>
      <c r="G34" s="174">
        <f t="shared" si="0"/>
        <v>0</v>
      </c>
      <c r="H34" s="173"/>
      <c r="I34" s="174">
        <f t="shared" si="1"/>
        <v>0</v>
      </c>
      <c r="J34" s="173"/>
      <c r="K34" s="174">
        <f t="shared" si="2"/>
        <v>0</v>
      </c>
      <c r="L34" s="174">
        <v>21</v>
      </c>
      <c r="M34" s="174">
        <f t="shared" si="3"/>
        <v>0</v>
      </c>
      <c r="N34" s="164">
        <v>0</v>
      </c>
      <c r="O34" s="164">
        <f t="shared" si="4"/>
        <v>0</v>
      </c>
      <c r="P34" s="164">
        <v>0</v>
      </c>
      <c r="Q34" s="164">
        <f t="shared" si="5"/>
        <v>0</v>
      </c>
      <c r="R34" s="164"/>
      <c r="S34" s="164"/>
      <c r="T34" s="165">
        <v>0</v>
      </c>
      <c r="U34" s="164">
        <f t="shared" si="6"/>
        <v>0</v>
      </c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151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ht="22.5" outlineLevel="1" x14ac:dyDescent="0.2">
      <c r="A35" s="155">
        <v>24</v>
      </c>
      <c r="B35" s="161" t="s">
        <v>613</v>
      </c>
      <c r="C35" s="196" t="s">
        <v>614</v>
      </c>
      <c r="D35" s="163" t="s">
        <v>154</v>
      </c>
      <c r="E35" s="170">
        <v>102</v>
      </c>
      <c r="F35" s="173"/>
      <c r="G35" s="174">
        <f t="shared" si="0"/>
        <v>0</v>
      </c>
      <c r="H35" s="173"/>
      <c r="I35" s="174">
        <f t="shared" si="1"/>
        <v>0</v>
      </c>
      <c r="J35" s="173"/>
      <c r="K35" s="174">
        <f t="shared" si="2"/>
        <v>0</v>
      </c>
      <c r="L35" s="174">
        <v>21</v>
      </c>
      <c r="M35" s="174">
        <f t="shared" si="3"/>
        <v>0</v>
      </c>
      <c r="N35" s="164">
        <v>0</v>
      </c>
      <c r="O35" s="164">
        <f t="shared" si="4"/>
        <v>0</v>
      </c>
      <c r="P35" s="164">
        <v>0</v>
      </c>
      <c r="Q35" s="164">
        <f t="shared" si="5"/>
        <v>0</v>
      </c>
      <c r="R35" s="164"/>
      <c r="S35" s="164"/>
      <c r="T35" s="165">
        <v>4.8000000000000001E-2</v>
      </c>
      <c r="U35" s="164">
        <f t="shared" si="6"/>
        <v>4.9000000000000004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151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ht="22.5" outlineLevel="1" x14ac:dyDescent="0.2">
      <c r="A36" s="155">
        <v>25</v>
      </c>
      <c r="B36" s="161" t="s">
        <v>615</v>
      </c>
      <c r="C36" s="196" t="s">
        <v>616</v>
      </c>
      <c r="D36" s="163" t="s">
        <v>154</v>
      </c>
      <c r="E36" s="170">
        <v>102</v>
      </c>
      <c r="F36" s="173"/>
      <c r="G36" s="174">
        <f t="shared" si="0"/>
        <v>0</v>
      </c>
      <c r="H36" s="173"/>
      <c r="I36" s="174">
        <f t="shared" si="1"/>
        <v>0</v>
      </c>
      <c r="J36" s="173"/>
      <c r="K36" s="174">
        <f t="shared" si="2"/>
        <v>0</v>
      </c>
      <c r="L36" s="174">
        <v>21</v>
      </c>
      <c r="M36" s="174">
        <f t="shared" si="3"/>
        <v>0</v>
      </c>
      <c r="N36" s="164">
        <v>0</v>
      </c>
      <c r="O36" s="164">
        <f t="shared" si="4"/>
        <v>0</v>
      </c>
      <c r="P36" s="164">
        <v>0</v>
      </c>
      <c r="Q36" s="164">
        <f t="shared" si="5"/>
        <v>0</v>
      </c>
      <c r="R36" s="164"/>
      <c r="S36" s="164"/>
      <c r="T36" s="165">
        <v>5.8999999999999997E-2</v>
      </c>
      <c r="U36" s="164">
        <f t="shared" si="6"/>
        <v>6.02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151</v>
      </c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1" x14ac:dyDescent="0.2">
      <c r="A37" s="155">
        <v>26</v>
      </c>
      <c r="B37" s="161" t="s">
        <v>617</v>
      </c>
      <c r="C37" s="196" t="s">
        <v>618</v>
      </c>
      <c r="D37" s="163" t="s">
        <v>203</v>
      </c>
      <c r="E37" s="170">
        <v>0.111</v>
      </c>
      <c r="F37" s="173"/>
      <c r="G37" s="174">
        <f t="shared" si="0"/>
        <v>0</v>
      </c>
      <c r="H37" s="173"/>
      <c r="I37" s="174">
        <f t="shared" si="1"/>
        <v>0</v>
      </c>
      <c r="J37" s="173"/>
      <c r="K37" s="174">
        <f t="shared" si="2"/>
        <v>0</v>
      </c>
      <c r="L37" s="174">
        <v>21</v>
      </c>
      <c r="M37" s="174">
        <f t="shared" si="3"/>
        <v>0</v>
      </c>
      <c r="N37" s="164">
        <v>0</v>
      </c>
      <c r="O37" s="164">
        <f t="shared" si="4"/>
        <v>0</v>
      </c>
      <c r="P37" s="164">
        <v>0</v>
      </c>
      <c r="Q37" s="164">
        <f t="shared" si="5"/>
        <v>0</v>
      </c>
      <c r="R37" s="164"/>
      <c r="S37" s="164"/>
      <c r="T37" s="165">
        <v>1.5229999999999999</v>
      </c>
      <c r="U37" s="164">
        <f t="shared" si="6"/>
        <v>0.17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151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x14ac:dyDescent="0.2">
      <c r="A38" s="156" t="s">
        <v>146</v>
      </c>
      <c r="B38" s="162" t="s">
        <v>619</v>
      </c>
      <c r="C38" s="198" t="s">
        <v>620</v>
      </c>
      <c r="D38" s="167"/>
      <c r="E38" s="172"/>
      <c r="F38" s="175"/>
      <c r="G38" s="175">
        <f>SUMIF(AE39:AE55,"&lt;&gt;NOR",G39:G55)</f>
        <v>0</v>
      </c>
      <c r="H38" s="175"/>
      <c r="I38" s="175">
        <f>SUM(I39:I55)</f>
        <v>0</v>
      </c>
      <c r="J38" s="175"/>
      <c r="K38" s="175">
        <f>SUM(K39:K55)</f>
        <v>0</v>
      </c>
      <c r="L38" s="175"/>
      <c r="M38" s="175">
        <f>SUM(M39:M55)</f>
        <v>0</v>
      </c>
      <c r="N38" s="168"/>
      <c r="O38" s="168">
        <f>SUM(O39:O55)</f>
        <v>0.22524</v>
      </c>
      <c r="P38" s="168"/>
      <c r="Q38" s="168">
        <f>SUM(Q39:Q55)</f>
        <v>0</v>
      </c>
      <c r="R38" s="168"/>
      <c r="S38" s="168"/>
      <c r="T38" s="169"/>
      <c r="U38" s="168">
        <f>SUM(U39:U55)</f>
        <v>161.76999999999998</v>
      </c>
      <c r="AE38" t="s">
        <v>147</v>
      </c>
    </row>
    <row r="39" spans="1:60" outlineLevel="1" x14ac:dyDescent="0.2">
      <c r="A39" s="155">
        <v>27</v>
      </c>
      <c r="B39" s="161" t="s">
        <v>621</v>
      </c>
      <c r="C39" s="196" t="s">
        <v>622</v>
      </c>
      <c r="D39" s="163" t="s">
        <v>154</v>
      </c>
      <c r="E39" s="170">
        <v>6</v>
      </c>
      <c r="F39" s="173"/>
      <c r="G39" s="174">
        <f t="shared" ref="G39:G55" si="7">ROUND(E39*F39,2)</f>
        <v>0</v>
      </c>
      <c r="H39" s="173"/>
      <c r="I39" s="174">
        <f t="shared" ref="I39:I55" si="8">ROUND(E39*H39,2)</f>
        <v>0</v>
      </c>
      <c r="J39" s="173"/>
      <c r="K39" s="174">
        <f t="shared" ref="K39:K55" si="9">ROUND(E39*J39,2)</f>
        <v>0</v>
      </c>
      <c r="L39" s="174">
        <v>21</v>
      </c>
      <c r="M39" s="174">
        <f t="shared" ref="M39:M55" si="10">G39*(1+L39/100)</f>
        <v>0</v>
      </c>
      <c r="N39" s="164">
        <v>1.5900000000000001E-2</v>
      </c>
      <c r="O39" s="164">
        <f t="shared" ref="O39:O55" si="11">ROUND(E39*N39,5)</f>
        <v>9.5399999999999999E-2</v>
      </c>
      <c r="P39" s="164">
        <v>0</v>
      </c>
      <c r="Q39" s="164">
        <f t="shared" ref="Q39:Q55" si="12">ROUND(E39*P39,5)</f>
        <v>0</v>
      </c>
      <c r="R39" s="164"/>
      <c r="S39" s="164"/>
      <c r="T39" s="165">
        <v>0.89700000000000002</v>
      </c>
      <c r="U39" s="164">
        <f t="shared" ref="U39:U55" si="13">ROUND(E39*T39,2)</f>
        <v>5.38</v>
      </c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151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1" x14ac:dyDescent="0.2">
      <c r="A40" s="155">
        <v>28</v>
      </c>
      <c r="B40" s="161" t="s">
        <v>623</v>
      </c>
      <c r="C40" s="196" t="s">
        <v>624</v>
      </c>
      <c r="D40" s="163" t="s">
        <v>154</v>
      </c>
      <c r="E40" s="170">
        <v>118</v>
      </c>
      <c r="F40" s="173"/>
      <c r="G40" s="174">
        <f t="shared" si="7"/>
        <v>0</v>
      </c>
      <c r="H40" s="173"/>
      <c r="I40" s="174">
        <f t="shared" si="8"/>
        <v>0</v>
      </c>
      <c r="J40" s="173"/>
      <c r="K40" s="174">
        <f t="shared" si="9"/>
        <v>0</v>
      </c>
      <c r="L40" s="174">
        <v>21</v>
      </c>
      <c r="M40" s="174">
        <f t="shared" si="10"/>
        <v>0</v>
      </c>
      <c r="N40" s="164">
        <v>4.6999999999999999E-4</v>
      </c>
      <c r="O40" s="164">
        <f t="shared" si="11"/>
        <v>5.5460000000000002E-2</v>
      </c>
      <c r="P40" s="164">
        <v>0</v>
      </c>
      <c r="Q40" s="164">
        <f t="shared" si="12"/>
        <v>0</v>
      </c>
      <c r="R40" s="164"/>
      <c r="S40" s="164"/>
      <c r="T40" s="165">
        <v>0.52200000000000002</v>
      </c>
      <c r="U40" s="164">
        <f t="shared" si="13"/>
        <v>61.6</v>
      </c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151</v>
      </c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1" x14ac:dyDescent="0.2">
      <c r="A41" s="155">
        <v>29</v>
      </c>
      <c r="B41" s="161" t="s">
        <v>625</v>
      </c>
      <c r="C41" s="196" t="s">
        <v>626</v>
      </c>
      <c r="D41" s="163" t="s">
        <v>154</v>
      </c>
      <c r="E41" s="170">
        <v>40</v>
      </c>
      <c r="F41" s="173"/>
      <c r="G41" s="174">
        <f t="shared" si="7"/>
        <v>0</v>
      </c>
      <c r="H41" s="173"/>
      <c r="I41" s="174">
        <f t="shared" si="8"/>
        <v>0</v>
      </c>
      <c r="J41" s="173"/>
      <c r="K41" s="174">
        <f t="shared" si="9"/>
        <v>0</v>
      </c>
      <c r="L41" s="174">
        <v>21</v>
      </c>
      <c r="M41" s="174">
        <f t="shared" si="10"/>
        <v>0</v>
      </c>
      <c r="N41" s="164">
        <v>5.8E-4</v>
      </c>
      <c r="O41" s="164">
        <f t="shared" si="11"/>
        <v>2.3199999999999998E-2</v>
      </c>
      <c r="P41" s="164">
        <v>0</v>
      </c>
      <c r="Q41" s="164">
        <f t="shared" si="12"/>
        <v>0</v>
      </c>
      <c r="R41" s="164"/>
      <c r="S41" s="164"/>
      <c r="T41" s="165">
        <v>0.6159</v>
      </c>
      <c r="U41" s="164">
        <f t="shared" si="13"/>
        <v>24.64</v>
      </c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151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ht="22.5" outlineLevel="1" x14ac:dyDescent="0.2">
      <c r="A42" s="155">
        <v>30</v>
      </c>
      <c r="B42" s="161" t="s">
        <v>627</v>
      </c>
      <c r="C42" s="196" t="s">
        <v>1481</v>
      </c>
      <c r="D42" s="163" t="s">
        <v>154</v>
      </c>
      <c r="E42" s="170">
        <v>64</v>
      </c>
      <c r="F42" s="173"/>
      <c r="G42" s="174">
        <f t="shared" si="7"/>
        <v>0</v>
      </c>
      <c r="H42" s="173"/>
      <c r="I42" s="174">
        <f t="shared" si="8"/>
        <v>0</v>
      </c>
      <c r="J42" s="173"/>
      <c r="K42" s="174">
        <f t="shared" si="9"/>
        <v>0</v>
      </c>
      <c r="L42" s="174">
        <v>21</v>
      </c>
      <c r="M42" s="174">
        <f t="shared" si="10"/>
        <v>0</v>
      </c>
      <c r="N42" s="164">
        <v>3.0000000000000001E-5</v>
      </c>
      <c r="O42" s="164">
        <f t="shared" si="11"/>
        <v>1.92E-3</v>
      </c>
      <c r="P42" s="164">
        <v>0</v>
      </c>
      <c r="Q42" s="164">
        <f t="shared" si="12"/>
        <v>0</v>
      </c>
      <c r="R42" s="164"/>
      <c r="S42" s="164"/>
      <c r="T42" s="165">
        <v>0.129</v>
      </c>
      <c r="U42" s="164">
        <f t="shared" si="13"/>
        <v>8.26</v>
      </c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151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ht="22.5" outlineLevel="1" x14ac:dyDescent="0.2">
      <c r="A43" s="155">
        <v>31</v>
      </c>
      <c r="B43" s="161" t="s">
        <v>628</v>
      </c>
      <c r="C43" s="196" t="s">
        <v>1482</v>
      </c>
      <c r="D43" s="163" t="s">
        <v>154</v>
      </c>
      <c r="E43" s="170">
        <v>15</v>
      </c>
      <c r="F43" s="173"/>
      <c r="G43" s="174">
        <f t="shared" si="7"/>
        <v>0</v>
      </c>
      <c r="H43" s="173"/>
      <c r="I43" s="174">
        <f t="shared" si="8"/>
        <v>0</v>
      </c>
      <c r="J43" s="173"/>
      <c r="K43" s="174">
        <f t="shared" si="9"/>
        <v>0</v>
      </c>
      <c r="L43" s="174">
        <v>21</v>
      </c>
      <c r="M43" s="174">
        <f t="shared" si="10"/>
        <v>0</v>
      </c>
      <c r="N43" s="164">
        <v>6.0000000000000002E-5</v>
      </c>
      <c r="O43" s="164">
        <f t="shared" si="11"/>
        <v>8.9999999999999998E-4</v>
      </c>
      <c r="P43" s="164">
        <v>0</v>
      </c>
      <c r="Q43" s="164">
        <f t="shared" si="12"/>
        <v>0</v>
      </c>
      <c r="R43" s="164"/>
      <c r="S43" s="164"/>
      <c r="T43" s="165">
        <v>0.129</v>
      </c>
      <c r="U43" s="164">
        <f t="shared" si="13"/>
        <v>1.94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151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ht="22.5" outlineLevel="1" x14ac:dyDescent="0.2">
      <c r="A44" s="155">
        <v>32</v>
      </c>
      <c r="B44" s="161" t="s">
        <v>629</v>
      </c>
      <c r="C44" s="196" t="s">
        <v>1483</v>
      </c>
      <c r="D44" s="163" t="s">
        <v>154</v>
      </c>
      <c r="E44" s="170">
        <v>6</v>
      </c>
      <c r="F44" s="173"/>
      <c r="G44" s="174">
        <f t="shared" si="7"/>
        <v>0</v>
      </c>
      <c r="H44" s="173"/>
      <c r="I44" s="174">
        <f t="shared" si="8"/>
        <v>0</v>
      </c>
      <c r="J44" s="173"/>
      <c r="K44" s="174">
        <f t="shared" si="9"/>
        <v>0</v>
      </c>
      <c r="L44" s="174">
        <v>21</v>
      </c>
      <c r="M44" s="174">
        <f t="shared" si="10"/>
        <v>0</v>
      </c>
      <c r="N44" s="164">
        <v>6.0000000000000002E-5</v>
      </c>
      <c r="O44" s="164">
        <f t="shared" si="11"/>
        <v>3.6000000000000002E-4</v>
      </c>
      <c r="P44" s="164">
        <v>0</v>
      </c>
      <c r="Q44" s="164">
        <f t="shared" si="12"/>
        <v>0</v>
      </c>
      <c r="R44" s="164"/>
      <c r="S44" s="164"/>
      <c r="T44" s="165">
        <v>0.14199999999999999</v>
      </c>
      <c r="U44" s="164">
        <f t="shared" si="13"/>
        <v>0.85</v>
      </c>
      <c r="V44" s="154"/>
      <c r="W44" s="154"/>
      <c r="X44" s="154"/>
      <c r="Y44" s="154"/>
      <c r="Z44" s="154"/>
      <c r="AA44" s="154"/>
      <c r="AB44" s="154"/>
      <c r="AC44" s="154"/>
      <c r="AD44" s="154"/>
      <c r="AE44" s="154" t="s">
        <v>151</v>
      </c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ht="22.5" outlineLevel="1" x14ac:dyDescent="0.2">
      <c r="A45" s="155">
        <v>33</v>
      </c>
      <c r="B45" s="161" t="s">
        <v>630</v>
      </c>
      <c r="C45" s="196" t="s">
        <v>1484</v>
      </c>
      <c r="D45" s="163" t="s">
        <v>154</v>
      </c>
      <c r="E45" s="170">
        <v>56</v>
      </c>
      <c r="F45" s="173"/>
      <c r="G45" s="174">
        <f t="shared" si="7"/>
        <v>0</v>
      </c>
      <c r="H45" s="173"/>
      <c r="I45" s="174">
        <f t="shared" si="8"/>
        <v>0</v>
      </c>
      <c r="J45" s="173"/>
      <c r="K45" s="174">
        <f t="shared" si="9"/>
        <v>0</v>
      </c>
      <c r="L45" s="174">
        <v>21</v>
      </c>
      <c r="M45" s="174">
        <f t="shared" si="10"/>
        <v>0</v>
      </c>
      <c r="N45" s="164">
        <v>4.0000000000000003E-5</v>
      </c>
      <c r="O45" s="164">
        <f t="shared" si="11"/>
        <v>2.2399999999999998E-3</v>
      </c>
      <c r="P45" s="164">
        <v>0</v>
      </c>
      <c r="Q45" s="164">
        <f t="shared" si="12"/>
        <v>0</v>
      </c>
      <c r="R45" s="164"/>
      <c r="S45" s="164"/>
      <c r="T45" s="165">
        <v>0.129</v>
      </c>
      <c r="U45" s="164">
        <f t="shared" si="13"/>
        <v>7.22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151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ht="22.5" outlineLevel="1" x14ac:dyDescent="0.2">
      <c r="A46" s="155">
        <v>34</v>
      </c>
      <c r="B46" s="161" t="s">
        <v>631</v>
      </c>
      <c r="C46" s="196" t="s">
        <v>1485</v>
      </c>
      <c r="D46" s="163" t="s">
        <v>154</v>
      </c>
      <c r="E46" s="170">
        <v>25</v>
      </c>
      <c r="F46" s="173"/>
      <c r="G46" s="174">
        <f t="shared" si="7"/>
        <v>0</v>
      </c>
      <c r="H46" s="173"/>
      <c r="I46" s="174">
        <f t="shared" si="8"/>
        <v>0</v>
      </c>
      <c r="J46" s="173"/>
      <c r="K46" s="174">
        <f t="shared" si="9"/>
        <v>0</v>
      </c>
      <c r="L46" s="174">
        <v>21</v>
      </c>
      <c r="M46" s="174">
        <f t="shared" si="10"/>
        <v>0</v>
      </c>
      <c r="N46" s="164">
        <v>6.0000000000000002E-5</v>
      </c>
      <c r="O46" s="164">
        <f t="shared" si="11"/>
        <v>1.5E-3</v>
      </c>
      <c r="P46" s="164">
        <v>0</v>
      </c>
      <c r="Q46" s="164">
        <f t="shared" si="12"/>
        <v>0</v>
      </c>
      <c r="R46" s="164"/>
      <c r="S46" s="164"/>
      <c r="T46" s="165">
        <v>0.129</v>
      </c>
      <c r="U46" s="164">
        <f t="shared" si="13"/>
        <v>3.23</v>
      </c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151</v>
      </c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1" x14ac:dyDescent="0.2">
      <c r="A47" s="155">
        <v>35</v>
      </c>
      <c r="B47" s="161" t="s">
        <v>632</v>
      </c>
      <c r="C47" s="196" t="s">
        <v>633</v>
      </c>
      <c r="D47" s="163" t="s">
        <v>173</v>
      </c>
      <c r="E47" s="170">
        <v>34</v>
      </c>
      <c r="F47" s="173"/>
      <c r="G47" s="174">
        <f t="shared" si="7"/>
        <v>0</v>
      </c>
      <c r="H47" s="173"/>
      <c r="I47" s="174">
        <f t="shared" si="8"/>
        <v>0</v>
      </c>
      <c r="J47" s="173"/>
      <c r="K47" s="174">
        <f t="shared" si="9"/>
        <v>0</v>
      </c>
      <c r="L47" s="174">
        <v>21</v>
      </c>
      <c r="M47" s="174">
        <f t="shared" si="10"/>
        <v>0</v>
      </c>
      <c r="N47" s="164">
        <v>0</v>
      </c>
      <c r="O47" s="164">
        <f t="shared" si="11"/>
        <v>0</v>
      </c>
      <c r="P47" s="164">
        <v>0</v>
      </c>
      <c r="Q47" s="164">
        <f t="shared" si="12"/>
        <v>0</v>
      </c>
      <c r="R47" s="164"/>
      <c r="S47" s="164"/>
      <c r="T47" s="165">
        <v>0.42499999999999999</v>
      </c>
      <c r="U47" s="164">
        <f t="shared" si="13"/>
        <v>14.45</v>
      </c>
      <c r="V47" s="154"/>
      <c r="W47" s="154"/>
      <c r="X47" s="154"/>
      <c r="Y47" s="154"/>
      <c r="Z47" s="154"/>
      <c r="AA47" s="154"/>
      <c r="AB47" s="154"/>
      <c r="AC47" s="154"/>
      <c r="AD47" s="154"/>
      <c r="AE47" s="154" t="s">
        <v>151</v>
      </c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outlineLevel="1" x14ac:dyDescent="0.2">
      <c r="A48" s="155">
        <v>36</v>
      </c>
      <c r="B48" s="161" t="s">
        <v>634</v>
      </c>
      <c r="C48" s="196" t="s">
        <v>635</v>
      </c>
      <c r="D48" s="163" t="s">
        <v>173</v>
      </c>
      <c r="E48" s="170">
        <v>1</v>
      </c>
      <c r="F48" s="173"/>
      <c r="G48" s="174">
        <f t="shared" si="7"/>
        <v>0</v>
      </c>
      <c r="H48" s="173"/>
      <c r="I48" s="174">
        <f t="shared" si="8"/>
        <v>0</v>
      </c>
      <c r="J48" s="173"/>
      <c r="K48" s="174">
        <f t="shared" si="9"/>
        <v>0</v>
      </c>
      <c r="L48" s="174">
        <v>21</v>
      </c>
      <c r="M48" s="174">
        <f t="shared" si="10"/>
        <v>0</v>
      </c>
      <c r="N48" s="164">
        <v>0</v>
      </c>
      <c r="O48" s="164">
        <f t="shared" si="11"/>
        <v>0</v>
      </c>
      <c r="P48" s="164">
        <v>0</v>
      </c>
      <c r="Q48" s="164">
        <f t="shared" si="12"/>
        <v>0</v>
      </c>
      <c r="R48" s="164"/>
      <c r="S48" s="164"/>
      <c r="T48" s="165">
        <v>0.42499999999999999</v>
      </c>
      <c r="U48" s="164">
        <f t="shared" si="13"/>
        <v>0.43</v>
      </c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151</v>
      </c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ht="22.5" outlineLevel="1" x14ac:dyDescent="0.2">
      <c r="A49" s="155">
        <v>37</v>
      </c>
      <c r="B49" s="161" t="s">
        <v>636</v>
      </c>
      <c r="C49" s="196" t="s">
        <v>637</v>
      </c>
      <c r="D49" s="163" t="s">
        <v>173</v>
      </c>
      <c r="E49" s="170">
        <v>1</v>
      </c>
      <c r="F49" s="173"/>
      <c r="G49" s="174">
        <f t="shared" si="7"/>
        <v>0</v>
      </c>
      <c r="H49" s="173"/>
      <c r="I49" s="174">
        <f t="shared" si="8"/>
        <v>0</v>
      </c>
      <c r="J49" s="173"/>
      <c r="K49" s="174">
        <f t="shared" si="9"/>
        <v>0</v>
      </c>
      <c r="L49" s="174">
        <v>21</v>
      </c>
      <c r="M49" s="174">
        <f t="shared" si="10"/>
        <v>0</v>
      </c>
      <c r="N49" s="164">
        <v>0.03</v>
      </c>
      <c r="O49" s="164">
        <f t="shared" si="11"/>
        <v>0.03</v>
      </c>
      <c r="P49" s="164">
        <v>0</v>
      </c>
      <c r="Q49" s="164">
        <f t="shared" si="12"/>
        <v>0</v>
      </c>
      <c r="R49" s="164"/>
      <c r="S49" s="164"/>
      <c r="T49" s="165">
        <v>1.6439999999999999</v>
      </c>
      <c r="U49" s="164">
        <f t="shared" si="13"/>
        <v>1.64</v>
      </c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151</v>
      </c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ht="22.5" outlineLevel="1" x14ac:dyDescent="0.2">
      <c r="A50" s="155">
        <v>38</v>
      </c>
      <c r="B50" s="161" t="s">
        <v>638</v>
      </c>
      <c r="C50" s="196" t="s">
        <v>639</v>
      </c>
      <c r="D50" s="163" t="s">
        <v>181</v>
      </c>
      <c r="E50" s="170">
        <v>1</v>
      </c>
      <c r="F50" s="173"/>
      <c r="G50" s="174">
        <f t="shared" si="7"/>
        <v>0</v>
      </c>
      <c r="H50" s="173"/>
      <c r="I50" s="174">
        <f t="shared" si="8"/>
        <v>0</v>
      </c>
      <c r="J50" s="173"/>
      <c r="K50" s="174">
        <f t="shared" si="9"/>
        <v>0</v>
      </c>
      <c r="L50" s="174">
        <v>21</v>
      </c>
      <c r="M50" s="174">
        <f t="shared" si="10"/>
        <v>0</v>
      </c>
      <c r="N50" s="164">
        <v>1.0319999999999999E-2</v>
      </c>
      <c r="O50" s="164">
        <f t="shared" si="11"/>
        <v>1.0319999999999999E-2</v>
      </c>
      <c r="P50" s="164">
        <v>0</v>
      </c>
      <c r="Q50" s="164">
        <f t="shared" si="12"/>
        <v>0</v>
      </c>
      <c r="R50" s="164"/>
      <c r="S50" s="164"/>
      <c r="T50" s="165">
        <v>1.1259999999999999</v>
      </c>
      <c r="U50" s="164">
        <f t="shared" si="13"/>
        <v>1.1299999999999999</v>
      </c>
      <c r="V50" s="154"/>
      <c r="W50" s="154"/>
      <c r="X50" s="154"/>
      <c r="Y50" s="154"/>
      <c r="Z50" s="154"/>
      <c r="AA50" s="154"/>
      <c r="AB50" s="154"/>
      <c r="AC50" s="154"/>
      <c r="AD50" s="154"/>
      <c r="AE50" s="154" t="s">
        <v>151</v>
      </c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ht="22.5" outlineLevel="1" x14ac:dyDescent="0.2">
      <c r="A51" s="155">
        <v>39</v>
      </c>
      <c r="B51" s="161" t="s">
        <v>640</v>
      </c>
      <c r="C51" s="196" t="s">
        <v>641</v>
      </c>
      <c r="D51" s="163" t="s">
        <v>173</v>
      </c>
      <c r="E51" s="170">
        <v>10</v>
      </c>
      <c r="F51" s="173"/>
      <c r="G51" s="174">
        <f t="shared" si="7"/>
        <v>0</v>
      </c>
      <c r="H51" s="173"/>
      <c r="I51" s="174">
        <f t="shared" si="8"/>
        <v>0</v>
      </c>
      <c r="J51" s="173"/>
      <c r="K51" s="174">
        <f t="shared" si="9"/>
        <v>0</v>
      </c>
      <c r="L51" s="174">
        <v>21</v>
      </c>
      <c r="M51" s="174">
        <f t="shared" si="10"/>
        <v>0</v>
      </c>
      <c r="N51" s="164">
        <v>3.0000000000000001E-5</v>
      </c>
      <c r="O51" s="164">
        <f t="shared" si="11"/>
        <v>2.9999999999999997E-4</v>
      </c>
      <c r="P51" s="164">
        <v>0</v>
      </c>
      <c r="Q51" s="164">
        <f t="shared" si="12"/>
        <v>0</v>
      </c>
      <c r="R51" s="164"/>
      <c r="S51" s="164"/>
      <c r="T51" s="165">
        <v>0.26545000000000002</v>
      </c>
      <c r="U51" s="164">
        <f t="shared" si="13"/>
        <v>2.65</v>
      </c>
      <c r="V51" s="154"/>
      <c r="W51" s="154"/>
      <c r="X51" s="154"/>
      <c r="Y51" s="154"/>
      <c r="Z51" s="154"/>
      <c r="AA51" s="154"/>
      <c r="AB51" s="154"/>
      <c r="AC51" s="154"/>
      <c r="AD51" s="154"/>
      <c r="AE51" s="154" t="s">
        <v>151</v>
      </c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outlineLevel="1" x14ac:dyDescent="0.2">
      <c r="A52" s="155">
        <v>40</v>
      </c>
      <c r="B52" s="161" t="s">
        <v>642</v>
      </c>
      <c r="C52" s="196" t="s">
        <v>643</v>
      </c>
      <c r="D52" s="163" t="s">
        <v>173</v>
      </c>
      <c r="E52" s="170">
        <v>4</v>
      </c>
      <c r="F52" s="173"/>
      <c r="G52" s="174">
        <f t="shared" si="7"/>
        <v>0</v>
      </c>
      <c r="H52" s="173"/>
      <c r="I52" s="174">
        <f t="shared" si="8"/>
        <v>0</v>
      </c>
      <c r="J52" s="173"/>
      <c r="K52" s="174">
        <f t="shared" si="9"/>
        <v>0</v>
      </c>
      <c r="L52" s="174">
        <v>21</v>
      </c>
      <c r="M52" s="174">
        <f t="shared" si="10"/>
        <v>0</v>
      </c>
      <c r="N52" s="164">
        <v>0</v>
      </c>
      <c r="O52" s="164">
        <f t="shared" si="11"/>
        <v>0</v>
      </c>
      <c r="P52" s="164">
        <v>0</v>
      </c>
      <c r="Q52" s="164">
        <f t="shared" si="12"/>
        <v>0</v>
      </c>
      <c r="R52" s="164"/>
      <c r="S52" s="164"/>
      <c r="T52" s="165">
        <v>0.16500000000000001</v>
      </c>
      <c r="U52" s="164">
        <f t="shared" si="13"/>
        <v>0.66</v>
      </c>
      <c r="V52" s="154"/>
      <c r="W52" s="154"/>
      <c r="X52" s="154"/>
      <c r="Y52" s="154"/>
      <c r="Z52" s="154"/>
      <c r="AA52" s="154"/>
      <c r="AB52" s="154"/>
      <c r="AC52" s="154"/>
      <c r="AD52" s="154"/>
      <c r="AE52" s="154" t="s">
        <v>151</v>
      </c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outlineLevel="1" x14ac:dyDescent="0.2">
      <c r="A53" s="155">
        <v>41</v>
      </c>
      <c r="B53" s="161" t="s">
        <v>644</v>
      </c>
      <c r="C53" s="196" t="s">
        <v>645</v>
      </c>
      <c r="D53" s="163" t="s">
        <v>154</v>
      </c>
      <c r="E53" s="170">
        <v>164</v>
      </c>
      <c r="F53" s="173"/>
      <c r="G53" s="174">
        <f t="shared" si="7"/>
        <v>0</v>
      </c>
      <c r="H53" s="173"/>
      <c r="I53" s="174">
        <f t="shared" si="8"/>
        <v>0</v>
      </c>
      <c r="J53" s="173"/>
      <c r="K53" s="174">
        <f t="shared" si="9"/>
        <v>0</v>
      </c>
      <c r="L53" s="174">
        <v>21</v>
      </c>
      <c r="M53" s="174">
        <f t="shared" si="10"/>
        <v>0</v>
      </c>
      <c r="N53" s="164">
        <v>0</v>
      </c>
      <c r="O53" s="164">
        <f t="shared" si="11"/>
        <v>0</v>
      </c>
      <c r="P53" s="164">
        <v>0</v>
      </c>
      <c r="Q53" s="164">
        <f t="shared" si="12"/>
        <v>0</v>
      </c>
      <c r="R53" s="164"/>
      <c r="S53" s="164"/>
      <c r="T53" s="165">
        <v>2.9000000000000001E-2</v>
      </c>
      <c r="U53" s="164">
        <f t="shared" si="13"/>
        <v>4.76</v>
      </c>
      <c r="V53" s="154"/>
      <c r="W53" s="154"/>
      <c r="X53" s="154"/>
      <c r="Y53" s="154"/>
      <c r="Z53" s="154"/>
      <c r="AA53" s="154"/>
      <c r="AB53" s="154"/>
      <c r="AC53" s="154"/>
      <c r="AD53" s="154"/>
      <c r="AE53" s="154" t="s">
        <v>151</v>
      </c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ht="22.5" outlineLevel="1" x14ac:dyDescent="0.2">
      <c r="A54" s="155">
        <v>42</v>
      </c>
      <c r="B54" s="161" t="s">
        <v>646</v>
      </c>
      <c r="C54" s="196" t="s">
        <v>647</v>
      </c>
      <c r="D54" s="163" t="s">
        <v>154</v>
      </c>
      <c r="E54" s="170">
        <v>364</v>
      </c>
      <c r="F54" s="173"/>
      <c r="G54" s="174">
        <f t="shared" si="7"/>
        <v>0</v>
      </c>
      <c r="H54" s="173"/>
      <c r="I54" s="174">
        <f t="shared" si="8"/>
        <v>0</v>
      </c>
      <c r="J54" s="173"/>
      <c r="K54" s="174">
        <f t="shared" si="9"/>
        <v>0</v>
      </c>
      <c r="L54" s="174">
        <v>21</v>
      </c>
      <c r="M54" s="174">
        <f t="shared" si="10"/>
        <v>0</v>
      </c>
      <c r="N54" s="164">
        <v>1.0000000000000001E-5</v>
      </c>
      <c r="O54" s="164">
        <f t="shared" si="11"/>
        <v>3.64E-3</v>
      </c>
      <c r="P54" s="164">
        <v>0</v>
      </c>
      <c r="Q54" s="164">
        <f t="shared" si="12"/>
        <v>0</v>
      </c>
      <c r="R54" s="164"/>
      <c r="S54" s="164"/>
      <c r="T54" s="165">
        <v>6.2E-2</v>
      </c>
      <c r="U54" s="164">
        <f t="shared" si="13"/>
        <v>22.57</v>
      </c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151</v>
      </c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155">
        <v>43</v>
      </c>
      <c r="B55" s="161" t="s">
        <v>648</v>
      </c>
      <c r="C55" s="196" t="s">
        <v>649</v>
      </c>
      <c r="D55" s="163" t="s">
        <v>203</v>
      </c>
      <c r="E55" s="170">
        <v>0.26</v>
      </c>
      <c r="F55" s="173"/>
      <c r="G55" s="174">
        <f t="shared" si="7"/>
        <v>0</v>
      </c>
      <c r="H55" s="173"/>
      <c r="I55" s="174">
        <f t="shared" si="8"/>
        <v>0</v>
      </c>
      <c r="J55" s="173"/>
      <c r="K55" s="174">
        <f t="shared" si="9"/>
        <v>0</v>
      </c>
      <c r="L55" s="174">
        <v>21</v>
      </c>
      <c r="M55" s="174">
        <f t="shared" si="10"/>
        <v>0</v>
      </c>
      <c r="N55" s="164">
        <v>0</v>
      </c>
      <c r="O55" s="164">
        <f t="shared" si="11"/>
        <v>0</v>
      </c>
      <c r="P55" s="164">
        <v>0</v>
      </c>
      <c r="Q55" s="164">
        <f t="shared" si="12"/>
        <v>0</v>
      </c>
      <c r="R55" s="164"/>
      <c r="S55" s="164"/>
      <c r="T55" s="165">
        <v>1.3740000000000001</v>
      </c>
      <c r="U55" s="164">
        <f t="shared" si="13"/>
        <v>0.36</v>
      </c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151</v>
      </c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x14ac:dyDescent="0.2">
      <c r="A56" s="156" t="s">
        <v>146</v>
      </c>
      <c r="B56" s="162" t="s">
        <v>650</v>
      </c>
      <c r="C56" s="198" t="s">
        <v>651</v>
      </c>
      <c r="D56" s="167"/>
      <c r="E56" s="172"/>
      <c r="F56" s="175"/>
      <c r="G56" s="175">
        <f>SUMIF(AE57:AE86,"&lt;&gt;NOR",G57:G86)</f>
        <v>0</v>
      </c>
      <c r="H56" s="175"/>
      <c r="I56" s="175">
        <f>SUM(I57:I86)</f>
        <v>0</v>
      </c>
      <c r="J56" s="175"/>
      <c r="K56" s="175">
        <f>SUM(K57:K86)</f>
        <v>0</v>
      </c>
      <c r="L56" s="175"/>
      <c r="M56" s="175">
        <f>SUM(M57:M86)</f>
        <v>0</v>
      </c>
      <c r="N56" s="168"/>
      <c r="O56" s="168">
        <f>SUM(O57:O86)</f>
        <v>0.42581000000000008</v>
      </c>
      <c r="P56" s="168"/>
      <c r="Q56" s="168">
        <f>SUM(Q57:Q86)</f>
        <v>0</v>
      </c>
      <c r="R56" s="168"/>
      <c r="S56" s="168"/>
      <c r="T56" s="169"/>
      <c r="U56" s="168">
        <f>SUM(U57:U86)</f>
        <v>38.090000000000003</v>
      </c>
      <c r="AE56" t="s">
        <v>147</v>
      </c>
    </row>
    <row r="57" spans="1:60" ht="22.5" outlineLevel="1" x14ac:dyDescent="0.2">
      <c r="A57" s="155">
        <v>44</v>
      </c>
      <c r="B57" s="161" t="s">
        <v>652</v>
      </c>
      <c r="C57" s="196" t="s">
        <v>653</v>
      </c>
      <c r="D57" s="163" t="s">
        <v>181</v>
      </c>
      <c r="E57" s="170">
        <v>1</v>
      </c>
      <c r="F57" s="173"/>
      <c r="G57" s="174">
        <f t="shared" ref="G57:G86" si="14">ROUND(E57*F57,2)</f>
        <v>0</v>
      </c>
      <c r="H57" s="173"/>
      <c r="I57" s="174">
        <f t="shared" ref="I57:I86" si="15">ROUND(E57*H57,2)</f>
        <v>0</v>
      </c>
      <c r="J57" s="173"/>
      <c r="K57" s="174">
        <f t="shared" ref="K57:K86" si="16">ROUND(E57*J57,2)</f>
        <v>0</v>
      </c>
      <c r="L57" s="174">
        <v>21</v>
      </c>
      <c r="M57" s="174">
        <f t="shared" ref="M57:M86" si="17">G57*(1+L57/100)</f>
        <v>0</v>
      </c>
      <c r="N57" s="164">
        <v>1.8890000000000001E-2</v>
      </c>
      <c r="O57" s="164">
        <f t="shared" ref="O57:O86" si="18">ROUND(E57*N57,5)</f>
        <v>1.8890000000000001E-2</v>
      </c>
      <c r="P57" s="164">
        <v>0</v>
      </c>
      <c r="Q57" s="164">
        <f t="shared" ref="Q57:Q86" si="19">ROUND(E57*P57,5)</f>
        <v>0</v>
      </c>
      <c r="R57" s="164"/>
      <c r="S57" s="164"/>
      <c r="T57" s="165">
        <v>0.97299999999999998</v>
      </c>
      <c r="U57" s="164">
        <f t="shared" ref="U57:U86" si="20">ROUND(E57*T57,2)</f>
        <v>0.97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151</v>
      </c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1" x14ac:dyDescent="0.2">
      <c r="A58" s="155">
        <v>45</v>
      </c>
      <c r="B58" s="161" t="s">
        <v>610</v>
      </c>
      <c r="C58" s="196" t="s">
        <v>654</v>
      </c>
      <c r="D58" s="163">
        <v>280</v>
      </c>
      <c r="E58" s="170">
        <v>1</v>
      </c>
      <c r="F58" s="173"/>
      <c r="G58" s="174">
        <f t="shared" si="14"/>
        <v>0</v>
      </c>
      <c r="H58" s="173"/>
      <c r="I58" s="174">
        <f t="shared" si="15"/>
        <v>0</v>
      </c>
      <c r="J58" s="173"/>
      <c r="K58" s="174">
        <f t="shared" si="16"/>
        <v>0</v>
      </c>
      <c r="L58" s="174">
        <v>21</v>
      </c>
      <c r="M58" s="174">
        <f t="shared" si="17"/>
        <v>0</v>
      </c>
      <c r="N58" s="164">
        <v>0</v>
      </c>
      <c r="O58" s="164">
        <f t="shared" si="18"/>
        <v>0</v>
      </c>
      <c r="P58" s="164">
        <v>0</v>
      </c>
      <c r="Q58" s="164">
        <f t="shared" si="19"/>
        <v>0</v>
      </c>
      <c r="R58" s="164"/>
      <c r="S58" s="164"/>
      <c r="T58" s="165">
        <v>0</v>
      </c>
      <c r="U58" s="164">
        <f t="shared" si="20"/>
        <v>0</v>
      </c>
      <c r="V58" s="154"/>
      <c r="W58" s="154"/>
      <c r="X58" s="154"/>
      <c r="Y58" s="154"/>
      <c r="Z58" s="154"/>
      <c r="AA58" s="154"/>
      <c r="AB58" s="154"/>
      <c r="AC58" s="154"/>
      <c r="AD58" s="154"/>
      <c r="AE58" s="154" t="s">
        <v>151</v>
      </c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outlineLevel="1" x14ac:dyDescent="0.2">
      <c r="A59" s="155">
        <v>46</v>
      </c>
      <c r="B59" s="161" t="s">
        <v>655</v>
      </c>
      <c r="C59" s="196" t="s">
        <v>656</v>
      </c>
      <c r="D59" s="163" t="s">
        <v>181</v>
      </c>
      <c r="E59" s="170">
        <v>6</v>
      </c>
      <c r="F59" s="173"/>
      <c r="G59" s="174">
        <f t="shared" si="14"/>
        <v>0</v>
      </c>
      <c r="H59" s="173"/>
      <c r="I59" s="174">
        <f t="shared" si="15"/>
        <v>0</v>
      </c>
      <c r="J59" s="173"/>
      <c r="K59" s="174">
        <f t="shared" si="16"/>
        <v>0</v>
      </c>
      <c r="L59" s="174">
        <v>21</v>
      </c>
      <c r="M59" s="174">
        <f t="shared" si="17"/>
        <v>0</v>
      </c>
      <c r="N59" s="164">
        <v>1.9890000000000001E-2</v>
      </c>
      <c r="O59" s="164">
        <f t="shared" si="18"/>
        <v>0.11934</v>
      </c>
      <c r="P59" s="164">
        <v>0</v>
      </c>
      <c r="Q59" s="164">
        <f t="shared" si="19"/>
        <v>0</v>
      </c>
      <c r="R59" s="164"/>
      <c r="S59" s="164"/>
      <c r="T59" s="165">
        <v>0.97299999999999998</v>
      </c>
      <c r="U59" s="164">
        <f t="shared" si="20"/>
        <v>5.84</v>
      </c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151</v>
      </c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1" x14ac:dyDescent="0.2">
      <c r="A60" s="155">
        <v>47</v>
      </c>
      <c r="B60" s="161" t="s">
        <v>657</v>
      </c>
      <c r="C60" s="196" t="s">
        <v>658</v>
      </c>
      <c r="D60" s="163" t="s">
        <v>181</v>
      </c>
      <c r="E60" s="170">
        <v>1</v>
      </c>
      <c r="F60" s="173"/>
      <c r="G60" s="174">
        <f t="shared" si="14"/>
        <v>0</v>
      </c>
      <c r="H60" s="173"/>
      <c r="I60" s="174">
        <f t="shared" si="15"/>
        <v>0</v>
      </c>
      <c r="J60" s="173"/>
      <c r="K60" s="174">
        <f t="shared" si="16"/>
        <v>0</v>
      </c>
      <c r="L60" s="174">
        <v>21</v>
      </c>
      <c r="M60" s="174">
        <f t="shared" si="17"/>
        <v>0</v>
      </c>
      <c r="N60" s="164">
        <v>1.7510000000000001E-2</v>
      </c>
      <c r="O60" s="164">
        <f t="shared" si="18"/>
        <v>1.7510000000000001E-2</v>
      </c>
      <c r="P60" s="164">
        <v>0</v>
      </c>
      <c r="Q60" s="164">
        <f t="shared" si="19"/>
        <v>0</v>
      </c>
      <c r="R60" s="164"/>
      <c r="S60" s="164"/>
      <c r="T60" s="165">
        <v>1.2529999999999999</v>
      </c>
      <c r="U60" s="164">
        <f t="shared" si="20"/>
        <v>1.25</v>
      </c>
      <c r="V60" s="154"/>
      <c r="W60" s="154"/>
      <c r="X60" s="154"/>
      <c r="Y60" s="154"/>
      <c r="Z60" s="154"/>
      <c r="AA60" s="154"/>
      <c r="AB60" s="154"/>
      <c r="AC60" s="154"/>
      <c r="AD60" s="154"/>
      <c r="AE60" s="154" t="s">
        <v>151</v>
      </c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outlineLevel="1" x14ac:dyDescent="0.2">
      <c r="A61" s="155">
        <v>48</v>
      </c>
      <c r="B61" s="161" t="s">
        <v>659</v>
      </c>
      <c r="C61" s="196" t="s">
        <v>660</v>
      </c>
      <c r="D61" s="163" t="s">
        <v>181</v>
      </c>
      <c r="E61" s="170">
        <v>6</v>
      </c>
      <c r="F61" s="173"/>
      <c r="G61" s="174">
        <f t="shared" si="14"/>
        <v>0</v>
      </c>
      <c r="H61" s="173"/>
      <c r="I61" s="174">
        <f t="shared" si="15"/>
        <v>0</v>
      </c>
      <c r="J61" s="173"/>
      <c r="K61" s="174">
        <f t="shared" si="16"/>
        <v>0</v>
      </c>
      <c r="L61" s="174">
        <v>21</v>
      </c>
      <c r="M61" s="174">
        <f t="shared" si="17"/>
        <v>0</v>
      </c>
      <c r="N61" s="164">
        <v>1.401E-2</v>
      </c>
      <c r="O61" s="164">
        <f t="shared" si="18"/>
        <v>8.4059999999999996E-2</v>
      </c>
      <c r="P61" s="164">
        <v>0</v>
      </c>
      <c r="Q61" s="164">
        <f t="shared" si="19"/>
        <v>0</v>
      </c>
      <c r="R61" s="164"/>
      <c r="S61" s="164"/>
      <c r="T61" s="165">
        <v>1.1890000000000001</v>
      </c>
      <c r="U61" s="164">
        <f t="shared" si="20"/>
        <v>7.13</v>
      </c>
      <c r="V61" s="154"/>
      <c r="W61" s="154"/>
      <c r="X61" s="154"/>
      <c r="Y61" s="154"/>
      <c r="Z61" s="154"/>
      <c r="AA61" s="154"/>
      <c r="AB61" s="154"/>
      <c r="AC61" s="154"/>
      <c r="AD61" s="154"/>
      <c r="AE61" s="154" t="s">
        <v>151</v>
      </c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1" x14ac:dyDescent="0.2">
      <c r="A62" s="155">
        <v>49</v>
      </c>
      <c r="B62" s="161" t="s">
        <v>661</v>
      </c>
      <c r="C62" s="196" t="s">
        <v>662</v>
      </c>
      <c r="D62" s="163" t="s">
        <v>181</v>
      </c>
      <c r="E62" s="170">
        <v>6</v>
      </c>
      <c r="F62" s="173"/>
      <c r="G62" s="174">
        <f t="shared" si="14"/>
        <v>0</v>
      </c>
      <c r="H62" s="173"/>
      <c r="I62" s="174">
        <f t="shared" si="15"/>
        <v>0</v>
      </c>
      <c r="J62" s="173"/>
      <c r="K62" s="174">
        <f t="shared" si="16"/>
        <v>0</v>
      </c>
      <c r="L62" s="174">
        <v>21</v>
      </c>
      <c r="M62" s="174">
        <f t="shared" si="17"/>
        <v>0</v>
      </c>
      <c r="N62" s="164">
        <v>4.7699999999999999E-3</v>
      </c>
      <c r="O62" s="164">
        <f t="shared" si="18"/>
        <v>2.862E-2</v>
      </c>
      <c r="P62" s="164">
        <v>0</v>
      </c>
      <c r="Q62" s="164">
        <f t="shared" si="19"/>
        <v>0</v>
      </c>
      <c r="R62" s="164"/>
      <c r="S62" s="164"/>
      <c r="T62" s="165">
        <v>0.32500000000000001</v>
      </c>
      <c r="U62" s="164">
        <f t="shared" si="20"/>
        <v>1.95</v>
      </c>
      <c r="V62" s="154"/>
      <c r="W62" s="154"/>
      <c r="X62" s="154"/>
      <c r="Y62" s="154"/>
      <c r="Z62" s="154"/>
      <c r="AA62" s="154"/>
      <c r="AB62" s="154"/>
      <c r="AC62" s="154"/>
      <c r="AD62" s="154"/>
      <c r="AE62" s="154" t="s">
        <v>151</v>
      </c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ht="22.5" outlineLevel="1" x14ac:dyDescent="0.2">
      <c r="A63" s="155">
        <v>50</v>
      </c>
      <c r="B63" s="161" t="s">
        <v>663</v>
      </c>
      <c r="C63" s="196" t="s">
        <v>664</v>
      </c>
      <c r="D63" s="163" t="s">
        <v>181</v>
      </c>
      <c r="E63" s="170">
        <v>3</v>
      </c>
      <c r="F63" s="173"/>
      <c r="G63" s="174">
        <f t="shared" si="14"/>
        <v>0</v>
      </c>
      <c r="H63" s="173"/>
      <c r="I63" s="174">
        <f t="shared" si="15"/>
        <v>0</v>
      </c>
      <c r="J63" s="173"/>
      <c r="K63" s="174">
        <f t="shared" si="16"/>
        <v>0</v>
      </c>
      <c r="L63" s="174">
        <v>21</v>
      </c>
      <c r="M63" s="174">
        <f t="shared" si="17"/>
        <v>0</v>
      </c>
      <c r="N63" s="164">
        <v>2.0549999999999999E-2</v>
      </c>
      <c r="O63" s="164">
        <f t="shared" si="18"/>
        <v>6.1650000000000003E-2</v>
      </c>
      <c r="P63" s="164">
        <v>0</v>
      </c>
      <c r="Q63" s="164">
        <f t="shared" si="19"/>
        <v>0</v>
      </c>
      <c r="R63" s="164"/>
      <c r="S63" s="164"/>
      <c r="T63" s="165">
        <v>0.95499999999999996</v>
      </c>
      <c r="U63" s="164">
        <f t="shared" si="20"/>
        <v>2.87</v>
      </c>
      <c r="V63" s="154"/>
      <c r="W63" s="154"/>
      <c r="X63" s="154"/>
      <c r="Y63" s="154"/>
      <c r="Z63" s="154"/>
      <c r="AA63" s="154"/>
      <c r="AB63" s="154"/>
      <c r="AC63" s="154"/>
      <c r="AD63" s="154"/>
      <c r="AE63" s="154" t="s">
        <v>151</v>
      </c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outlineLevel="1" x14ac:dyDescent="0.2">
      <c r="A64" s="155">
        <v>51</v>
      </c>
      <c r="B64" s="161" t="s">
        <v>610</v>
      </c>
      <c r="C64" s="196" t="s">
        <v>665</v>
      </c>
      <c r="D64" s="163" t="s">
        <v>181</v>
      </c>
      <c r="E64" s="170">
        <v>1</v>
      </c>
      <c r="F64" s="173"/>
      <c r="G64" s="174">
        <f t="shared" si="14"/>
        <v>0</v>
      </c>
      <c r="H64" s="173"/>
      <c r="I64" s="174">
        <f t="shared" si="15"/>
        <v>0</v>
      </c>
      <c r="J64" s="173"/>
      <c r="K64" s="174">
        <f t="shared" si="16"/>
        <v>0</v>
      </c>
      <c r="L64" s="174">
        <v>21</v>
      </c>
      <c r="M64" s="174">
        <f t="shared" si="17"/>
        <v>0</v>
      </c>
      <c r="N64" s="164">
        <v>2.0549999999999999E-2</v>
      </c>
      <c r="O64" s="164">
        <f t="shared" si="18"/>
        <v>2.0549999999999999E-2</v>
      </c>
      <c r="P64" s="164">
        <v>0</v>
      </c>
      <c r="Q64" s="164">
        <f t="shared" si="19"/>
        <v>0</v>
      </c>
      <c r="R64" s="164"/>
      <c r="S64" s="164"/>
      <c r="T64" s="165">
        <v>0.95499999999999996</v>
      </c>
      <c r="U64" s="164">
        <f t="shared" si="20"/>
        <v>0.96</v>
      </c>
      <c r="V64" s="154"/>
      <c r="W64" s="154"/>
      <c r="X64" s="154"/>
      <c r="Y64" s="154"/>
      <c r="Z64" s="154"/>
      <c r="AA64" s="154"/>
      <c r="AB64" s="154"/>
      <c r="AC64" s="154"/>
      <c r="AD64" s="154"/>
      <c r="AE64" s="154" t="s">
        <v>151</v>
      </c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1" x14ac:dyDescent="0.2">
      <c r="A65" s="155">
        <v>52</v>
      </c>
      <c r="B65" s="161" t="s">
        <v>610</v>
      </c>
      <c r="C65" s="196" t="s">
        <v>666</v>
      </c>
      <c r="D65" s="163" t="s">
        <v>181</v>
      </c>
      <c r="E65" s="170">
        <v>1</v>
      </c>
      <c r="F65" s="173"/>
      <c r="G65" s="174">
        <f t="shared" si="14"/>
        <v>0</v>
      </c>
      <c r="H65" s="173"/>
      <c r="I65" s="174">
        <f t="shared" si="15"/>
        <v>0</v>
      </c>
      <c r="J65" s="173"/>
      <c r="K65" s="174">
        <f t="shared" si="16"/>
        <v>0</v>
      </c>
      <c r="L65" s="174">
        <v>21</v>
      </c>
      <c r="M65" s="174">
        <f t="shared" si="17"/>
        <v>0</v>
      </c>
      <c r="N65" s="164">
        <v>2.0549999999999999E-2</v>
      </c>
      <c r="O65" s="164">
        <f t="shared" si="18"/>
        <v>2.0549999999999999E-2</v>
      </c>
      <c r="P65" s="164">
        <v>0</v>
      </c>
      <c r="Q65" s="164">
        <f t="shared" si="19"/>
        <v>0</v>
      </c>
      <c r="R65" s="164"/>
      <c r="S65" s="164"/>
      <c r="T65" s="165">
        <v>0.95499999999999996</v>
      </c>
      <c r="U65" s="164">
        <f t="shared" si="20"/>
        <v>0.96</v>
      </c>
      <c r="V65" s="154"/>
      <c r="W65" s="154"/>
      <c r="X65" s="154"/>
      <c r="Y65" s="154"/>
      <c r="Z65" s="154"/>
      <c r="AA65" s="154"/>
      <c r="AB65" s="154"/>
      <c r="AC65" s="154"/>
      <c r="AD65" s="154"/>
      <c r="AE65" s="154" t="s">
        <v>151</v>
      </c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ht="22.5" outlineLevel="1" x14ac:dyDescent="0.2">
      <c r="A66" s="155">
        <v>53</v>
      </c>
      <c r="B66" s="161" t="s">
        <v>610</v>
      </c>
      <c r="C66" s="196" t="s">
        <v>667</v>
      </c>
      <c r="D66" s="163" t="s">
        <v>181</v>
      </c>
      <c r="E66" s="170">
        <v>1</v>
      </c>
      <c r="F66" s="173"/>
      <c r="G66" s="174">
        <f t="shared" si="14"/>
        <v>0</v>
      </c>
      <c r="H66" s="173"/>
      <c r="I66" s="174">
        <f t="shared" si="15"/>
        <v>0</v>
      </c>
      <c r="J66" s="173"/>
      <c r="K66" s="174">
        <f t="shared" si="16"/>
        <v>0</v>
      </c>
      <c r="L66" s="174">
        <v>21</v>
      </c>
      <c r="M66" s="174">
        <f t="shared" si="17"/>
        <v>0</v>
      </c>
      <c r="N66" s="164">
        <v>2.0549999999999999E-2</v>
      </c>
      <c r="O66" s="164">
        <f t="shared" si="18"/>
        <v>2.0549999999999999E-2</v>
      </c>
      <c r="P66" s="164">
        <v>0</v>
      </c>
      <c r="Q66" s="164">
        <f t="shared" si="19"/>
        <v>0</v>
      </c>
      <c r="R66" s="164"/>
      <c r="S66" s="164"/>
      <c r="T66" s="165">
        <v>0.95499999999999996</v>
      </c>
      <c r="U66" s="164">
        <f t="shared" si="20"/>
        <v>0.96</v>
      </c>
      <c r="V66" s="154"/>
      <c r="W66" s="154"/>
      <c r="X66" s="154"/>
      <c r="Y66" s="154"/>
      <c r="Z66" s="154"/>
      <c r="AA66" s="154"/>
      <c r="AB66" s="154"/>
      <c r="AC66" s="154"/>
      <c r="AD66" s="154"/>
      <c r="AE66" s="154" t="s">
        <v>151</v>
      </c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outlineLevel="1" x14ac:dyDescent="0.2">
      <c r="A67" s="155">
        <v>54</v>
      </c>
      <c r="B67" s="161" t="s">
        <v>668</v>
      </c>
      <c r="C67" s="196" t="s">
        <v>669</v>
      </c>
      <c r="D67" s="163" t="s">
        <v>181</v>
      </c>
      <c r="E67" s="170">
        <v>24</v>
      </c>
      <c r="F67" s="173"/>
      <c r="G67" s="174">
        <f t="shared" si="14"/>
        <v>0</v>
      </c>
      <c r="H67" s="173"/>
      <c r="I67" s="174">
        <f t="shared" si="15"/>
        <v>0</v>
      </c>
      <c r="J67" s="173"/>
      <c r="K67" s="174">
        <f t="shared" si="16"/>
        <v>0</v>
      </c>
      <c r="L67" s="174">
        <v>21</v>
      </c>
      <c r="M67" s="174">
        <f t="shared" si="17"/>
        <v>0</v>
      </c>
      <c r="N67" s="164">
        <v>1.7000000000000001E-4</v>
      </c>
      <c r="O67" s="164">
        <f t="shared" si="18"/>
        <v>4.0800000000000003E-3</v>
      </c>
      <c r="P67" s="164">
        <v>0</v>
      </c>
      <c r="Q67" s="164">
        <f t="shared" si="19"/>
        <v>0</v>
      </c>
      <c r="R67" s="164"/>
      <c r="S67" s="164"/>
      <c r="T67" s="165">
        <v>0.22700000000000001</v>
      </c>
      <c r="U67" s="164">
        <f t="shared" si="20"/>
        <v>5.45</v>
      </c>
      <c r="V67" s="154"/>
      <c r="W67" s="154"/>
      <c r="X67" s="154"/>
      <c r="Y67" s="154"/>
      <c r="Z67" s="154"/>
      <c r="AA67" s="154"/>
      <c r="AB67" s="154"/>
      <c r="AC67" s="154"/>
      <c r="AD67" s="154"/>
      <c r="AE67" s="154" t="s">
        <v>151</v>
      </c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">
      <c r="A68" s="155">
        <v>55</v>
      </c>
      <c r="B68" s="161" t="s">
        <v>670</v>
      </c>
      <c r="C68" s="196" t="s">
        <v>671</v>
      </c>
      <c r="D68" s="163" t="s">
        <v>173</v>
      </c>
      <c r="E68" s="170">
        <v>5</v>
      </c>
      <c r="F68" s="173"/>
      <c r="G68" s="174">
        <f t="shared" si="14"/>
        <v>0</v>
      </c>
      <c r="H68" s="173"/>
      <c r="I68" s="174">
        <f t="shared" si="15"/>
        <v>0</v>
      </c>
      <c r="J68" s="173"/>
      <c r="K68" s="174">
        <f t="shared" si="16"/>
        <v>0</v>
      </c>
      <c r="L68" s="174">
        <v>21</v>
      </c>
      <c r="M68" s="174">
        <f t="shared" si="17"/>
        <v>0</v>
      </c>
      <c r="N68" s="164">
        <v>8.4999999999999995E-4</v>
      </c>
      <c r="O68" s="164">
        <f t="shared" si="18"/>
        <v>4.2500000000000003E-3</v>
      </c>
      <c r="P68" s="164">
        <v>0</v>
      </c>
      <c r="Q68" s="164">
        <f t="shared" si="19"/>
        <v>0</v>
      </c>
      <c r="R68" s="164"/>
      <c r="S68" s="164"/>
      <c r="T68" s="165">
        <v>0.44500000000000001</v>
      </c>
      <c r="U68" s="164">
        <f t="shared" si="20"/>
        <v>2.23</v>
      </c>
      <c r="V68" s="154"/>
      <c r="W68" s="154"/>
      <c r="X68" s="154"/>
      <c r="Y68" s="154"/>
      <c r="Z68" s="154"/>
      <c r="AA68" s="154"/>
      <c r="AB68" s="154"/>
      <c r="AC68" s="154"/>
      <c r="AD68" s="154"/>
      <c r="AE68" s="154" t="s">
        <v>151</v>
      </c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ht="22.5" outlineLevel="1" x14ac:dyDescent="0.2">
      <c r="A69" s="155">
        <v>56</v>
      </c>
      <c r="B69" s="161" t="s">
        <v>672</v>
      </c>
      <c r="C69" s="196" t="s">
        <v>673</v>
      </c>
      <c r="D69" s="163" t="s">
        <v>173</v>
      </c>
      <c r="E69" s="170">
        <v>2</v>
      </c>
      <c r="F69" s="173"/>
      <c r="G69" s="174">
        <f t="shared" si="14"/>
        <v>0</v>
      </c>
      <c r="H69" s="173"/>
      <c r="I69" s="174">
        <f t="shared" si="15"/>
        <v>0</v>
      </c>
      <c r="J69" s="173"/>
      <c r="K69" s="174">
        <f t="shared" si="16"/>
        <v>0</v>
      </c>
      <c r="L69" s="174">
        <v>21</v>
      </c>
      <c r="M69" s="174">
        <f t="shared" si="17"/>
        <v>0</v>
      </c>
      <c r="N69" s="164">
        <v>1E-3</v>
      </c>
      <c r="O69" s="164">
        <f t="shared" si="18"/>
        <v>2E-3</v>
      </c>
      <c r="P69" s="164">
        <v>0</v>
      </c>
      <c r="Q69" s="164">
        <f t="shared" si="19"/>
        <v>0</v>
      </c>
      <c r="R69" s="164"/>
      <c r="S69" s="164"/>
      <c r="T69" s="165">
        <v>0.44500000000000001</v>
      </c>
      <c r="U69" s="164">
        <f t="shared" si="20"/>
        <v>0.89</v>
      </c>
      <c r="V69" s="154"/>
      <c r="W69" s="154"/>
      <c r="X69" s="154"/>
      <c r="Y69" s="154"/>
      <c r="Z69" s="154"/>
      <c r="AA69" s="154"/>
      <c r="AB69" s="154"/>
      <c r="AC69" s="154"/>
      <c r="AD69" s="154"/>
      <c r="AE69" s="154" t="s">
        <v>151</v>
      </c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ht="22.5" outlineLevel="1" x14ac:dyDescent="0.2">
      <c r="A70" s="155">
        <v>57</v>
      </c>
      <c r="B70" s="161" t="s">
        <v>674</v>
      </c>
      <c r="C70" s="196" t="s">
        <v>675</v>
      </c>
      <c r="D70" s="163" t="s">
        <v>173</v>
      </c>
      <c r="E70" s="170">
        <v>1</v>
      </c>
      <c r="F70" s="173"/>
      <c r="G70" s="174">
        <f t="shared" si="14"/>
        <v>0</v>
      </c>
      <c r="H70" s="173"/>
      <c r="I70" s="174">
        <f t="shared" si="15"/>
        <v>0</v>
      </c>
      <c r="J70" s="173"/>
      <c r="K70" s="174">
        <f t="shared" si="16"/>
        <v>0</v>
      </c>
      <c r="L70" s="174">
        <v>21</v>
      </c>
      <c r="M70" s="174">
        <f t="shared" si="17"/>
        <v>0</v>
      </c>
      <c r="N70" s="164">
        <v>8.4999999999999995E-4</v>
      </c>
      <c r="O70" s="164">
        <f t="shared" si="18"/>
        <v>8.4999999999999995E-4</v>
      </c>
      <c r="P70" s="164">
        <v>0</v>
      </c>
      <c r="Q70" s="164">
        <f t="shared" si="19"/>
        <v>0</v>
      </c>
      <c r="R70" s="164"/>
      <c r="S70" s="164"/>
      <c r="T70" s="165">
        <v>0.44500000000000001</v>
      </c>
      <c r="U70" s="164">
        <f t="shared" si="20"/>
        <v>0.45</v>
      </c>
      <c r="V70" s="154"/>
      <c r="W70" s="154"/>
      <c r="X70" s="154"/>
      <c r="Y70" s="154"/>
      <c r="Z70" s="154"/>
      <c r="AA70" s="154"/>
      <c r="AB70" s="154"/>
      <c r="AC70" s="154"/>
      <c r="AD70" s="154"/>
      <c r="AE70" s="154" t="s">
        <v>151</v>
      </c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1" x14ac:dyDescent="0.2">
      <c r="A71" s="155">
        <v>58</v>
      </c>
      <c r="B71" s="161" t="s">
        <v>676</v>
      </c>
      <c r="C71" s="196" t="s">
        <v>677</v>
      </c>
      <c r="D71" s="163" t="s">
        <v>173</v>
      </c>
      <c r="E71" s="170">
        <v>4</v>
      </c>
      <c r="F71" s="173"/>
      <c r="G71" s="174">
        <f t="shared" si="14"/>
        <v>0</v>
      </c>
      <c r="H71" s="173"/>
      <c r="I71" s="174">
        <f t="shared" si="15"/>
        <v>0</v>
      </c>
      <c r="J71" s="173"/>
      <c r="K71" s="174">
        <f t="shared" si="16"/>
        <v>0</v>
      </c>
      <c r="L71" s="174">
        <v>21</v>
      </c>
      <c r="M71" s="174">
        <f t="shared" si="17"/>
        <v>0</v>
      </c>
      <c r="N71" s="164">
        <v>1.64E-3</v>
      </c>
      <c r="O71" s="164">
        <f t="shared" si="18"/>
        <v>6.5599999999999999E-3</v>
      </c>
      <c r="P71" s="164">
        <v>0</v>
      </c>
      <c r="Q71" s="164">
        <f t="shared" si="19"/>
        <v>0</v>
      </c>
      <c r="R71" s="164"/>
      <c r="S71" s="164"/>
      <c r="T71" s="165">
        <v>0.44500000000000001</v>
      </c>
      <c r="U71" s="164">
        <f t="shared" si="20"/>
        <v>1.78</v>
      </c>
      <c r="V71" s="154"/>
      <c r="W71" s="154"/>
      <c r="X71" s="154"/>
      <c r="Y71" s="154"/>
      <c r="Z71" s="154"/>
      <c r="AA71" s="154"/>
      <c r="AB71" s="154"/>
      <c r="AC71" s="154"/>
      <c r="AD71" s="154"/>
      <c r="AE71" s="154" t="s">
        <v>151</v>
      </c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ht="22.5" outlineLevel="1" x14ac:dyDescent="0.2">
      <c r="A72" s="155">
        <v>59</v>
      </c>
      <c r="B72" s="161" t="s">
        <v>678</v>
      </c>
      <c r="C72" s="196" t="s">
        <v>679</v>
      </c>
      <c r="D72" s="163" t="s">
        <v>173</v>
      </c>
      <c r="E72" s="170">
        <v>7</v>
      </c>
      <c r="F72" s="173"/>
      <c r="G72" s="174">
        <f t="shared" si="14"/>
        <v>0</v>
      </c>
      <c r="H72" s="173"/>
      <c r="I72" s="174">
        <f t="shared" si="15"/>
        <v>0</v>
      </c>
      <c r="J72" s="173"/>
      <c r="K72" s="174">
        <f t="shared" si="16"/>
        <v>0</v>
      </c>
      <c r="L72" s="174">
        <v>21</v>
      </c>
      <c r="M72" s="174">
        <f t="shared" si="17"/>
        <v>0</v>
      </c>
      <c r="N72" s="164">
        <v>4.0999999999999999E-4</v>
      </c>
      <c r="O72" s="164">
        <f t="shared" si="18"/>
        <v>2.8700000000000002E-3</v>
      </c>
      <c r="P72" s="164">
        <v>0</v>
      </c>
      <c r="Q72" s="164">
        <f t="shared" si="19"/>
        <v>0</v>
      </c>
      <c r="R72" s="164"/>
      <c r="S72" s="164"/>
      <c r="T72" s="165">
        <v>0.246</v>
      </c>
      <c r="U72" s="164">
        <f t="shared" si="20"/>
        <v>1.72</v>
      </c>
      <c r="V72" s="154"/>
      <c r="W72" s="154"/>
      <c r="X72" s="154"/>
      <c r="Y72" s="154"/>
      <c r="Z72" s="154"/>
      <c r="AA72" s="154"/>
      <c r="AB72" s="154"/>
      <c r="AC72" s="154"/>
      <c r="AD72" s="154"/>
      <c r="AE72" s="154" t="s">
        <v>151</v>
      </c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ht="22.5" outlineLevel="1" x14ac:dyDescent="0.2">
      <c r="A73" s="155">
        <v>60</v>
      </c>
      <c r="B73" s="161" t="s">
        <v>680</v>
      </c>
      <c r="C73" s="196" t="s">
        <v>681</v>
      </c>
      <c r="D73" s="163" t="s">
        <v>173</v>
      </c>
      <c r="E73" s="170">
        <v>1</v>
      </c>
      <c r="F73" s="173"/>
      <c r="G73" s="174">
        <f t="shared" si="14"/>
        <v>0</v>
      </c>
      <c r="H73" s="173"/>
      <c r="I73" s="174">
        <f t="shared" si="15"/>
        <v>0</v>
      </c>
      <c r="J73" s="173"/>
      <c r="K73" s="174">
        <f t="shared" si="16"/>
        <v>0</v>
      </c>
      <c r="L73" s="174">
        <v>21</v>
      </c>
      <c r="M73" s="174">
        <f t="shared" si="17"/>
        <v>0</v>
      </c>
      <c r="N73" s="164">
        <v>2.2000000000000001E-4</v>
      </c>
      <c r="O73" s="164">
        <f t="shared" si="18"/>
        <v>2.2000000000000001E-4</v>
      </c>
      <c r="P73" s="164">
        <v>0</v>
      </c>
      <c r="Q73" s="164">
        <f t="shared" si="19"/>
        <v>0</v>
      </c>
      <c r="R73" s="164"/>
      <c r="S73" s="164"/>
      <c r="T73" s="165">
        <v>0.246</v>
      </c>
      <c r="U73" s="164">
        <f t="shared" si="20"/>
        <v>0.25</v>
      </c>
      <c r="V73" s="154"/>
      <c r="W73" s="154"/>
      <c r="X73" s="154"/>
      <c r="Y73" s="154"/>
      <c r="Z73" s="154"/>
      <c r="AA73" s="154"/>
      <c r="AB73" s="154"/>
      <c r="AC73" s="154"/>
      <c r="AD73" s="154"/>
      <c r="AE73" s="154" t="s">
        <v>151</v>
      </c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1" x14ac:dyDescent="0.2">
      <c r="A74" s="155">
        <v>61</v>
      </c>
      <c r="B74" s="161" t="s">
        <v>682</v>
      </c>
      <c r="C74" s="196" t="s">
        <v>683</v>
      </c>
      <c r="D74" s="163" t="s">
        <v>173</v>
      </c>
      <c r="E74" s="170">
        <v>3</v>
      </c>
      <c r="F74" s="173"/>
      <c r="G74" s="174">
        <f t="shared" si="14"/>
        <v>0</v>
      </c>
      <c r="H74" s="173"/>
      <c r="I74" s="174">
        <f t="shared" si="15"/>
        <v>0</v>
      </c>
      <c r="J74" s="173"/>
      <c r="K74" s="174">
        <f t="shared" si="16"/>
        <v>0</v>
      </c>
      <c r="L74" s="174">
        <v>21</v>
      </c>
      <c r="M74" s="174">
        <f t="shared" si="17"/>
        <v>0</v>
      </c>
      <c r="N74" s="164">
        <v>2.2000000000000001E-4</v>
      </c>
      <c r="O74" s="164">
        <f t="shared" si="18"/>
        <v>6.6E-4</v>
      </c>
      <c r="P74" s="164">
        <v>0</v>
      </c>
      <c r="Q74" s="164">
        <f t="shared" si="19"/>
        <v>0</v>
      </c>
      <c r="R74" s="164"/>
      <c r="S74" s="164"/>
      <c r="T74" s="165">
        <v>0</v>
      </c>
      <c r="U74" s="164">
        <f t="shared" si="20"/>
        <v>0</v>
      </c>
      <c r="V74" s="154"/>
      <c r="W74" s="154"/>
      <c r="X74" s="154"/>
      <c r="Y74" s="154"/>
      <c r="Z74" s="154"/>
      <c r="AA74" s="154"/>
      <c r="AB74" s="154"/>
      <c r="AC74" s="154"/>
      <c r="AD74" s="154"/>
      <c r="AE74" s="154" t="s">
        <v>684</v>
      </c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outlineLevel="1" x14ac:dyDescent="0.2">
      <c r="A75" s="155">
        <v>62</v>
      </c>
      <c r="B75" s="161" t="s">
        <v>685</v>
      </c>
      <c r="C75" s="196" t="s">
        <v>686</v>
      </c>
      <c r="D75" s="163" t="s">
        <v>181</v>
      </c>
      <c r="E75" s="170">
        <v>1</v>
      </c>
      <c r="F75" s="173"/>
      <c r="G75" s="174">
        <f t="shared" si="14"/>
        <v>0</v>
      </c>
      <c r="H75" s="173"/>
      <c r="I75" s="174">
        <f t="shared" si="15"/>
        <v>0</v>
      </c>
      <c r="J75" s="173"/>
      <c r="K75" s="174">
        <f t="shared" si="16"/>
        <v>0</v>
      </c>
      <c r="L75" s="174">
        <v>21</v>
      </c>
      <c r="M75" s="174">
        <f t="shared" si="17"/>
        <v>0</v>
      </c>
      <c r="N75" s="164">
        <v>1.2999999999999999E-3</v>
      </c>
      <c r="O75" s="164">
        <f t="shared" si="18"/>
        <v>1.2999999999999999E-3</v>
      </c>
      <c r="P75" s="164">
        <v>0</v>
      </c>
      <c r="Q75" s="164">
        <f t="shared" si="19"/>
        <v>0</v>
      </c>
      <c r="R75" s="164"/>
      <c r="S75" s="164"/>
      <c r="T75" s="165">
        <v>0.33</v>
      </c>
      <c r="U75" s="164">
        <f t="shared" si="20"/>
        <v>0.33</v>
      </c>
      <c r="V75" s="154"/>
      <c r="W75" s="154"/>
      <c r="X75" s="154"/>
      <c r="Y75" s="154"/>
      <c r="Z75" s="154"/>
      <c r="AA75" s="154"/>
      <c r="AB75" s="154"/>
      <c r="AC75" s="154"/>
      <c r="AD75" s="154"/>
      <c r="AE75" s="154" t="s">
        <v>151</v>
      </c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1" x14ac:dyDescent="0.2">
      <c r="A76" s="155">
        <v>63</v>
      </c>
      <c r="B76" s="161" t="s">
        <v>685</v>
      </c>
      <c r="C76" s="196" t="s">
        <v>687</v>
      </c>
      <c r="D76" s="163" t="s">
        <v>181</v>
      </c>
      <c r="E76" s="170">
        <v>1</v>
      </c>
      <c r="F76" s="173"/>
      <c r="G76" s="174">
        <f t="shared" si="14"/>
        <v>0</v>
      </c>
      <c r="H76" s="173"/>
      <c r="I76" s="174">
        <f t="shared" si="15"/>
        <v>0</v>
      </c>
      <c r="J76" s="173"/>
      <c r="K76" s="174">
        <f t="shared" si="16"/>
        <v>0</v>
      </c>
      <c r="L76" s="174">
        <v>21</v>
      </c>
      <c r="M76" s="174">
        <f t="shared" si="17"/>
        <v>0</v>
      </c>
      <c r="N76" s="164">
        <v>1.2999999999999999E-3</v>
      </c>
      <c r="O76" s="164">
        <f t="shared" si="18"/>
        <v>1.2999999999999999E-3</v>
      </c>
      <c r="P76" s="164">
        <v>0</v>
      </c>
      <c r="Q76" s="164">
        <f t="shared" si="19"/>
        <v>0</v>
      </c>
      <c r="R76" s="164"/>
      <c r="S76" s="164"/>
      <c r="T76" s="165">
        <v>0.33</v>
      </c>
      <c r="U76" s="164">
        <f t="shared" si="20"/>
        <v>0.33</v>
      </c>
      <c r="V76" s="154"/>
      <c r="W76" s="154"/>
      <c r="X76" s="154"/>
      <c r="Y76" s="154"/>
      <c r="Z76" s="154"/>
      <c r="AA76" s="154"/>
      <c r="AB76" s="154"/>
      <c r="AC76" s="154"/>
      <c r="AD76" s="154"/>
      <c r="AE76" s="154" t="s">
        <v>151</v>
      </c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155">
        <v>64</v>
      </c>
      <c r="B77" s="161" t="s">
        <v>688</v>
      </c>
      <c r="C77" s="196" t="s">
        <v>1486</v>
      </c>
      <c r="D77" s="163" t="s">
        <v>181</v>
      </c>
      <c r="E77" s="170">
        <v>1</v>
      </c>
      <c r="F77" s="173"/>
      <c r="G77" s="174">
        <f t="shared" si="14"/>
        <v>0</v>
      </c>
      <c r="H77" s="173"/>
      <c r="I77" s="174">
        <f t="shared" si="15"/>
        <v>0</v>
      </c>
      <c r="J77" s="173"/>
      <c r="K77" s="174">
        <f t="shared" si="16"/>
        <v>0</v>
      </c>
      <c r="L77" s="174">
        <v>21</v>
      </c>
      <c r="M77" s="174">
        <f t="shared" si="17"/>
        <v>0</v>
      </c>
      <c r="N77" s="164">
        <v>1.8E-3</v>
      </c>
      <c r="O77" s="164">
        <f t="shared" si="18"/>
        <v>1.8E-3</v>
      </c>
      <c r="P77" s="164">
        <v>0</v>
      </c>
      <c r="Q77" s="164">
        <f t="shared" si="19"/>
        <v>0</v>
      </c>
      <c r="R77" s="164"/>
      <c r="S77" s="164"/>
      <c r="T77" s="165">
        <v>0.38</v>
      </c>
      <c r="U77" s="164">
        <f t="shared" si="20"/>
        <v>0.38</v>
      </c>
      <c r="V77" s="154"/>
      <c r="W77" s="154"/>
      <c r="X77" s="154"/>
      <c r="Y77" s="154"/>
      <c r="Z77" s="154"/>
      <c r="AA77" s="154"/>
      <c r="AB77" s="154"/>
      <c r="AC77" s="154"/>
      <c r="AD77" s="154"/>
      <c r="AE77" s="154" t="s">
        <v>151</v>
      </c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1" x14ac:dyDescent="0.2">
      <c r="A78" s="155">
        <v>65</v>
      </c>
      <c r="B78" s="161" t="s">
        <v>689</v>
      </c>
      <c r="C78" s="196" t="s">
        <v>1487</v>
      </c>
      <c r="D78" s="163" t="s">
        <v>181</v>
      </c>
      <c r="E78" s="170">
        <v>1</v>
      </c>
      <c r="F78" s="173"/>
      <c r="G78" s="174">
        <f t="shared" si="14"/>
        <v>0</v>
      </c>
      <c r="H78" s="173"/>
      <c r="I78" s="174">
        <f t="shared" si="15"/>
        <v>0</v>
      </c>
      <c r="J78" s="173"/>
      <c r="K78" s="174">
        <f t="shared" si="16"/>
        <v>0</v>
      </c>
      <c r="L78" s="174">
        <v>21</v>
      </c>
      <c r="M78" s="174">
        <f t="shared" si="17"/>
        <v>0</v>
      </c>
      <c r="N78" s="164">
        <v>2E-3</v>
      </c>
      <c r="O78" s="164">
        <f t="shared" si="18"/>
        <v>2E-3</v>
      </c>
      <c r="P78" s="164">
        <v>0</v>
      </c>
      <c r="Q78" s="164">
        <f t="shared" si="19"/>
        <v>0</v>
      </c>
      <c r="R78" s="164"/>
      <c r="S78" s="164"/>
      <c r="T78" s="165">
        <v>0.38</v>
      </c>
      <c r="U78" s="164">
        <f t="shared" si="20"/>
        <v>0.38</v>
      </c>
      <c r="V78" s="154"/>
      <c r="W78" s="154"/>
      <c r="X78" s="154"/>
      <c r="Y78" s="154"/>
      <c r="Z78" s="154"/>
      <c r="AA78" s="154"/>
      <c r="AB78" s="154"/>
      <c r="AC78" s="154"/>
      <c r="AD78" s="154"/>
      <c r="AE78" s="154" t="s">
        <v>151</v>
      </c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outlineLevel="1" x14ac:dyDescent="0.2">
      <c r="A79" s="155">
        <v>66</v>
      </c>
      <c r="B79" s="161" t="s">
        <v>690</v>
      </c>
      <c r="C79" s="196" t="s">
        <v>1488</v>
      </c>
      <c r="D79" s="163" t="s">
        <v>181</v>
      </c>
      <c r="E79" s="170">
        <v>1</v>
      </c>
      <c r="F79" s="173"/>
      <c r="G79" s="174">
        <f t="shared" si="14"/>
        <v>0</v>
      </c>
      <c r="H79" s="173"/>
      <c r="I79" s="174">
        <f t="shared" si="15"/>
        <v>0</v>
      </c>
      <c r="J79" s="173"/>
      <c r="K79" s="174">
        <f t="shared" si="16"/>
        <v>0</v>
      </c>
      <c r="L79" s="174">
        <v>21</v>
      </c>
      <c r="M79" s="174">
        <f t="shared" si="17"/>
        <v>0</v>
      </c>
      <c r="N79" s="164">
        <v>2.2000000000000001E-3</v>
      </c>
      <c r="O79" s="164">
        <f t="shared" si="18"/>
        <v>2.2000000000000001E-3</v>
      </c>
      <c r="P79" s="164">
        <v>0</v>
      </c>
      <c r="Q79" s="164">
        <f t="shared" si="19"/>
        <v>0</v>
      </c>
      <c r="R79" s="164"/>
      <c r="S79" s="164"/>
      <c r="T79" s="165">
        <v>0.38</v>
      </c>
      <c r="U79" s="164">
        <f t="shared" si="20"/>
        <v>0.38</v>
      </c>
      <c r="V79" s="154"/>
      <c r="W79" s="154"/>
      <c r="X79" s="154"/>
      <c r="Y79" s="154"/>
      <c r="Z79" s="154"/>
      <c r="AA79" s="154"/>
      <c r="AB79" s="154"/>
      <c r="AC79" s="154"/>
      <c r="AD79" s="154"/>
      <c r="AE79" s="154" t="s">
        <v>151</v>
      </c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1" x14ac:dyDescent="0.2">
      <c r="A80" s="155">
        <v>67</v>
      </c>
      <c r="B80" s="161" t="s">
        <v>610</v>
      </c>
      <c r="C80" s="196" t="s">
        <v>691</v>
      </c>
      <c r="D80" s="163" t="s">
        <v>173</v>
      </c>
      <c r="E80" s="170">
        <v>1</v>
      </c>
      <c r="F80" s="173"/>
      <c r="G80" s="174">
        <f t="shared" si="14"/>
        <v>0</v>
      </c>
      <c r="H80" s="173"/>
      <c r="I80" s="174">
        <f t="shared" si="15"/>
        <v>0</v>
      </c>
      <c r="J80" s="173"/>
      <c r="K80" s="174">
        <f t="shared" si="16"/>
        <v>0</v>
      </c>
      <c r="L80" s="174">
        <v>21</v>
      </c>
      <c r="M80" s="174">
        <f t="shared" si="17"/>
        <v>0</v>
      </c>
      <c r="N80" s="164">
        <v>0</v>
      </c>
      <c r="O80" s="164">
        <f t="shared" si="18"/>
        <v>0</v>
      </c>
      <c r="P80" s="164">
        <v>0</v>
      </c>
      <c r="Q80" s="164">
        <f t="shared" si="19"/>
        <v>0</v>
      </c>
      <c r="R80" s="164"/>
      <c r="S80" s="164"/>
      <c r="T80" s="165">
        <v>0</v>
      </c>
      <c r="U80" s="164">
        <f t="shared" si="20"/>
        <v>0</v>
      </c>
      <c r="V80" s="154"/>
      <c r="W80" s="154"/>
      <c r="X80" s="154"/>
      <c r="Y80" s="154"/>
      <c r="Z80" s="154"/>
      <c r="AA80" s="154"/>
      <c r="AB80" s="154"/>
      <c r="AC80" s="154"/>
      <c r="AD80" s="154"/>
      <c r="AE80" s="154" t="s">
        <v>151</v>
      </c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1" x14ac:dyDescent="0.2">
      <c r="A81" s="155">
        <v>68</v>
      </c>
      <c r="B81" s="161" t="s">
        <v>610</v>
      </c>
      <c r="C81" s="196" t="s">
        <v>692</v>
      </c>
      <c r="D81" s="163" t="s">
        <v>173</v>
      </c>
      <c r="E81" s="170">
        <v>3</v>
      </c>
      <c r="F81" s="173"/>
      <c r="G81" s="174">
        <f t="shared" si="14"/>
        <v>0</v>
      </c>
      <c r="H81" s="173"/>
      <c r="I81" s="174">
        <f t="shared" si="15"/>
        <v>0</v>
      </c>
      <c r="J81" s="173"/>
      <c r="K81" s="174">
        <f t="shared" si="16"/>
        <v>0</v>
      </c>
      <c r="L81" s="174">
        <v>21</v>
      </c>
      <c r="M81" s="174">
        <f t="shared" si="17"/>
        <v>0</v>
      </c>
      <c r="N81" s="164">
        <v>0</v>
      </c>
      <c r="O81" s="164">
        <f t="shared" si="18"/>
        <v>0</v>
      </c>
      <c r="P81" s="164">
        <v>0</v>
      </c>
      <c r="Q81" s="164">
        <f t="shared" si="19"/>
        <v>0</v>
      </c>
      <c r="R81" s="164"/>
      <c r="S81" s="164"/>
      <c r="T81" s="165">
        <v>0</v>
      </c>
      <c r="U81" s="164">
        <f t="shared" si="20"/>
        <v>0</v>
      </c>
      <c r="V81" s="154"/>
      <c r="W81" s="154"/>
      <c r="X81" s="154"/>
      <c r="Y81" s="154"/>
      <c r="Z81" s="154"/>
      <c r="AA81" s="154"/>
      <c r="AB81" s="154"/>
      <c r="AC81" s="154"/>
      <c r="AD81" s="154"/>
      <c r="AE81" s="154" t="s">
        <v>151</v>
      </c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outlineLevel="1" x14ac:dyDescent="0.2">
      <c r="A82" s="155">
        <v>69</v>
      </c>
      <c r="B82" s="161" t="s">
        <v>610</v>
      </c>
      <c r="C82" s="196" t="s">
        <v>693</v>
      </c>
      <c r="D82" s="163" t="s">
        <v>173</v>
      </c>
      <c r="E82" s="170">
        <v>11</v>
      </c>
      <c r="F82" s="173"/>
      <c r="G82" s="174">
        <f t="shared" si="14"/>
        <v>0</v>
      </c>
      <c r="H82" s="173"/>
      <c r="I82" s="174">
        <f t="shared" si="15"/>
        <v>0</v>
      </c>
      <c r="J82" s="173"/>
      <c r="K82" s="174">
        <f t="shared" si="16"/>
        <v>0</v>
      </c>
      <c r="L82" s="174">
        <v>21</v>
      </c>
      <c r="M82" s="174">
        <f t="shared" si="17"/>
        <v>0</v>
      </c>
      <c r="N82" s="164">
        <v>0</v>
      </c>
      <c r="O82" s="164">
        <f t="shared" si="18"/>
        <v>0</v>
      </c>
      <c r="P82" s="164">
        <v>0</v>
      </c>
      <c r="Q82" s="164">
        <f t="shared" si="19"/>
        <v>0</v>
      </c>
      <c r="R82" s="164"/>
      <c r="S82" s="164"/>
      <c r="T82" s="165">
        <v>0</v>
      </c>
      <c r="U82" s="164">
        <f t="shared" si="20"/>
        <v>0</v>
      </c>
      <c r="V82" s="154"/>
      <c r="W82" s="154"/>
      <c r="X82" s="154"/>
      <c r="Y82" s="154"/>
      <c r="Z82" s="154"/>
      <c r="AA82" s="154"/>
      <c r="AB82" s="154"/>
      <c r="AC82" s="154"/>
      <c r="AD82" s="154"/>
      <c r="AE82" s="154" t="s">
        <v>151</v>
      </c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1" x14ac:dyDescent="0.2">
      <c r="A83" s="155">
        <v>70</v>
      </c>
      <c r="B83" s="161" t="s">
        <v>610</v>
      </c>
      <c r="C83" s="196" t="s">
        <v>694</v>
      </c>
      <c r="D83" s="163" t="s">
        <v>173</v>
      </c>
      <c r="E83" s="170">
        <v>7</v>
      </c>
      <c r="F83" s="173"/>
      <c r="G83" s="174">
        <f t="shared" si="14"/>
        <v>0</v>
      </c>
      <c r="H83" s="173"/>
      <c r="I83" s="174">
        <f t="shared" si="15"/>
        <v>0</v>
      </c>
      <c r="J83" s="173"/>
      <c r="K83" s="174">
        <f t="shared" si="16"/>
        <v>0</v>
      </c>
      <c r="L83" s="174">
        <v>21</v>
      </c>
      <c r="M83" s="174">
        <f t="shared" si="17"/>
        <v>0</v>
      </c>
      <c r="N83" s="164">
        <v>0</v>
      </c>
      <c r="O83" s="164">
        <f t="shared" si="18"/>
        <v>0</v>
      </c>
      <c r="P83" s="164">
        <v>0</v>
      </c>
      <c r="Q83" s="164">
        <f t="shared" si="19"/>
        <v>0</v>
      </c>
      <c r="R83" s="164"/>
      <c r="S83" s="164"/>
      <c r="T83" s="165">
        <v>0</v>
      </c>
      <c r="U83" s="164">
        <f t="shared" si="20"/>
        <v>0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 t="s">
        <v>151</v>
      </c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outlineLevel="1" x14ac:dyDescent="0.2">
      <c r="A84" s="155">
        <v>71</v>
      </c>
      <c r="B84" s="161" t="s">
        <v>610</v>
      </c>
      <c r="C84" s="196" t="s">
        <v>695</v>
      </c>
      <c r="D84" s="163" t="s">
        <v>173</v>
      </c>
      <c r="E84" s="170">
        <v>7</v>
      </c>
      <c r="F84" s="173"/>
      <c r="G84" s="174">
        <f t="shared" si="14"/>
        <v>0</v>
      </c>
      <c r="H84" s="173"/>
      <c r="I84" s="174">
        <f t="shared" si="15"/>
        <v>0</v>
      </c>
      <c r="J84" s="173"/>
      <c r="K84" s="174">
        <f t="shared" si="16"/>
        <v>0</v>
      </c>
      <c r="L84" s="174">
        <v>21</v>
      </c>
      <c r="M84" s="174">
        <f t="shared" si="17"/>
        <v>0</v>
      </c>
      <c r="N84" s="164">
        <v>0</v>
      </c>
      <c r="O84" s="164">
        <f t="shared" si="18"/>
        <v>0</v>
      </c>
      <c r="P84" s="164">
        <v>0</v>
      </c>
      <c r="Q84" s="164">
        <f t="shared" si="19"/>
        <v>0</v>
      </c>
      <c r="R84" s="164"/>
      <c r="S84" s="164"/>
      <c r="T84" s="165">
        <v>0</v>
      </c>
      <c r="U84" s="164">
        <f t="shared" si="20"/>
        <v>0</v>
      </c>
      <c r="V84" s="154"/>
      <c r="W84" s="154"/>
      <c r="X84" s="154"/>
      <c r="Y84" s="154"/>
      <c r="Z84" s="154"/>
      <c r="AA84" s="154"/>
      <c r="AB84" s="154"/>
      <c r="AC84" s="154"/>
      <c r="AD84" s="154"/>
      <c r="AE84" s="154" t="s">
        <v>151</v>
      </c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ht="22.5" outlineLevel="1" x14ac:dyDescent="0.2">
      <c r="A85" s="155">
        <v>72</v>
      </c>
      <c r="B85" s="161" t="s">
        <v>610</v>
      </c>
      <c r="C85" s="196" t="s">
        <v>696</v>
      </c>
      <c r="D85" s="163" t="s">
        <v>173</v>
      </c>
      <c r="E85" s="170">
        <v>1</v>
      </c>
      <c r="F85" s="173"/>
      <c r="G85" s="174">
        <f t="shared" si="14"/>
        <v>0</v>
      </c>
      <c r="H85" s="173"/>
      <c r="I85" s="174">
        <f t="shared" si="15"/>
        <v>0</v>
      </c>
      <c r="J85" s="173"/>
      <c r="K85" s="174">
        <f t="shared" si="16"/>
        <v>0</v>
      </c>
      <c r="L85" s="174">
        <v>21</v>
      </c>
      <c r="M85" s="174">
        <f t="shared" si="17"/>
        <v>0</v>
      </c>
      <c r="N85" s="164">
        <v>4.0000000000000001E-3</v>
      </c>
      <c r="O85" s="164">
        <f t="shared" si="18"/>
        <v>4.0000000000000001E-3</v>
      </c>
      <c r="P85" s="164">
        <v>0</v>
      </c>
      <c r="Q85" s="164">
        <f t="shared" si="19"/>
        <v>0</v>
      </c>
      <c r="R85" s="164"/>
      <c r="S85" s="164"/>
      <c r="T85" s="165">
        <v>0</v>
      </c>
      <c r="U85" s="164">
        <f t="shared" si="20"/>
        <v>0</v>
      </c>
      <c r="V85" s="154"/>
      <c r="W85" s="154"/>
      <c r="X85" s="154"/>
      <c r="Y85" s="154"/>
      <c r="Z85" s="154"/>
      <c r="AA85" s="154"/>
      <c r="AB85" s="154"/>
      <c r="AC85" s="154"/>
      <c r="AD85" s="154"/>
      <c r="AE85" s="154" t="s">
        <v>684</v>
      </c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ht="22.5" outlineLevel="1" x14ac:dyDescent="0.2">
      <c r="A86" s="155">
        <v>73</v>
      </c>
      <c r="B86" s="161" t="s">
        <v>697</v>
      </c>
      <c r="C86" s="196" t="s">
        <v>698</v>
      </c>
      <c r="D86" s="163" t="s">
        <v>203</v>
      </c>
      <c r="E86" s="170">
        <v>0.4</v>
      </c>
      <c r="F86" s="173"/>
      <c r="G86" s="174">
        <f t="shared" si="14"/>
        <v>0</v>
      </c>
      <c r="H86" s="173"/>
      <c r="I86" s="174">
        <f t="shared" si="15"/>
        <v>0</v>
      </c>
      <c r="J86" s="173"/>
      <c r="K86" s="174">
        <f t="shared" si="16"/>
        <v>0</v>
      </c>
      <c r="L86" s="174">
        <v>21</v>
      </c>
      <c r="M86" s="174">
        <f t="shared" si="17"/>
        <v>0</v>
      </c>
      <c r="N86" s="164">
        <v>0</v>
      </c>
      <c r="O86" s="164">
        <f t="shared" si="18"/>
        <v>0</v>
      </c>
      <c r="P86" s="164">
        <v>0</v>
      </c>
      <c r="Q86" s="164">
        <f t="shared" si="19"/>
        <v>0</v>
      </c>
      <c r="R86" s="164"/>
      <c r="S86" s="164"/>
      <c r="T86" s="165">
        <v>1.573</v>
      </c>
      <c r="U86" s="164">
        <f t="shared" si="20"/>
        <v>0.63</v>
      </c>
      <c r="V86" s="154"/>
      <c r="W86" s="154"/>
      <c r="X86" s="154"/>
      <c r="Y86" s="154"/>
      <c r="Z86" s="154"/>
      <c r="AA86" s="154"/>
      <c r="AB86" s="154"/>
      <c r="AC86" s="154"/>
      <c r="AD86" s="154"/>
      <c r="AE86" s="154" t="s">
        <v>151</v>
      </c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x14ac:dyDescent="0.2">
      <c r="A87" s="156" t="s">
        <v>146</v>
      </c>
      <c r="B87" s="162" t="s">
        <v>699</v>
      </c>
      <c r="C87" s="198" t="s">
        <v>700</v>
      </c>
      <c r="D87" s="167"/>
      <c r="E87" s="172"/>
      <c r="F87" s="175"/>
      <c r="G87" s="175">
        <f>SUMIF(AE88:AE93,"&lt;&gt;NOR",G88:G93)</f>
        <v>0</v>
      </c>
      <c r="H87" s="175"/>
      <c r="I87" s="175">
        <f>SUM(I88:I93)</f>
        <v>0</v>
      </c>
      <c r="J87" s="175"/>
      <c r="K87" s="175">
        <f>SUM(K88:K93)</f>
        <v>0</v>
      </c>
      <c r="L87" s="175"/>
      <c r="M87" s="175">
        <f>SUM(M88:M93)</f>
        <v>0</v>
      </c>
      <c r="N87" s="168"/>
      <c r="O87" s="168">
        <f>SUM(O88:O93)</f>
        <v>0.10424</v>
      </c>
      <c r="P87" s="168"/>
      <c r="Q87" s="168">
        <f>SUM(Q88:Q93)</f>
        <v>0</v>
      </c>
      <c r="R87" s="168"/>
      <c r="S87" s="168"/>
      <c r="T87" s="169"/>
      <c r="U87" s="168">
        <f>SUM(U88:U93)</f>
        <v>14.82</v>
      </c>
      <c r="AE87" t="s">
        <v>147</v>
      </c>
    </row>
    <row r="88" spans="1:60" outlineLevel="1" x14ac:dyDescent="0.2">
      <c r="A88" s="155">
        <v>74</v>
      </c>
      <c r="B88" s="161" t="s">
        <v>701</v>
      </c>
      <c r="C88" s="196" t="s">
        <v>702</v>
      </c>
      <c r="D88" s="163" t="s">
        <v>181</v>
      </c>
      <c r="E88" s="170">
        <v>6</v>
      </c>
      <c r="F88" s="173"/>
      <c r="G88" s="174">
        <f t="shared" ref="G88:G93" si="21">ROUND(E88*F88,2)</f>
        <v>0</v>
      </c>
      <c r="H88" s="173"/>
      <c r="I88" s="174">
        <f t="shared" ref="I88:I93" si="22">ROUND(E88*H88,2)</f>
        <v>0</v>
      </c>
      <c r="J88" s="173"/>
      <c r="K88" s="174">
        <f t="shared" ref="K88:K93" si="23">ROUND(E88*J88,2)</f>
        <v>0</v>
      </c>
      <c r="L88" s="174">
        <v>21</v>
      </c>
      <c r="M88" s="174">
        <f t="shared" ref="M88:M93" si="24">G88*(1+L88/100)</f>
        <v>0</v>
      </c>
      <c r="N88" s="164">
        <v>1.2970000000000001E-2</v>
      </c>
      <c r="O88" s="164">
        <f t="shared" ref="O88:O93" si="25">ROUND(E88*N88,5)</f>
        <v>7.782E-2</v>
      </c>
      <c r="P88" s="164">
        <v>0</v>
      </c>
      <c r="Q88" s="164">
        <f t="shared" ref="Q88:Q93" si="26">ROUND(E88*P88,5)</f>
        <v>0</v>
      </c>
      <c r="R88" s="164"/>
      <c r="S88" s="164"/>
      <c r="T88" s="165">
        <v>1.9</v>
      </c>
      <c r="U88" s="164">
        <f t="shared" ref="U88:U93" si="27">ROUND(E88*T88,2)</f>
        <v>11.4</v>
      </c>
      <c r="V88" s="154"/>
      <c r="W88" s="154"/>
      <c r="X88" s="154"/>
      <c r="Y88" s="154"/>
      <c r="Z88" s="154"/>
      <c r="AA88" s="154"/>
      <c r="AB88" s="154"/>
      <c r="AC88" s="154"/>
      <c r="AD88" s="154"/>
      <c r="AE88" s="154" t="s">
        <v>151</v>
      </c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1" x14ac:dyDescent="0.2">
      <c r="A89" s="155">
        <v>75</v>
      </c>
      <c r="B89" s="161" t="s">
        <v>703</v>
      </c>
      <c r="C89" s="196" t="s">
        <v>704</v>
      </c>
      <c r="D89" s="163" t="s">
        <v>181</v>
      </c>
      <c r="E89" s="170">
        <v>1</v>
      </c>
      <c r="F89" s="173"/>
      <c r="G89" s="174">
        <f t="shared" si="21"/>
        <v>0</v>
      </c>
      <c r="H89" s="173"/>
      <c r="I89" s="174">
        <f t="shared" si="22"/>
        <v>0</v>
      </c>
      <c r="J89" s="173"/>
      <c r="K89" s="174">
        <f t="shared" si="23"/>
        <v>0</v>
      </c>
      <c r="L89" s="174">
        <v>21</v>
      </c>
      <c r="M89" s="174">
        <f t="shared" si="24"/>
        <v>0</v>
      </c>
      <c r="N89" s="164">
        <v>1.4500000000000001E-2</v>
      </c>
      <c r="O89" s="164">
        <f t="shared" si="25"/>
        <v>1.4500000000000001E-2</v>
      </c>
      <c r="P89" s="164">
        <v>0</v>
      </c>
      <c r="Q89" s="164">
        <f t="shared" si="26"/>
        <v>0</v>
      </c>
      <c r="R89" s="164"/>
      <c r="S89" s="164"/>
      <c r="T89" s="165">
        <v>1.9</v>
      </c>
      <c r="U89" s="164">
        <f t="shared" si="27"/>
        <v>1.9</v>
      </c>
      <c r="V89" s="154"/>
      <c r="W89" s="154"/>
      <c r="X89" s="154"/>
      <c r="Y89" s="154"/>
      <c r="Z89" s="154"/>
      <c r="AA89" s="154"/>
      <c r="AB89" s="154"/>
      <c r="AC89" s="154"/>
      <c r="AD89" s="154"/>
      <c r="AE89" s="154" t="s">
        <v>151</v>
      </c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outlineLevel="1" x14ac:dyDescent="0.2">
      <c r="A90" s="155">
        <v>76</v>
      </c>
      <c r="B90" s="161" t="s">
        <v>705</v>
      </c>
      <c r="C90" s="196" t="s">
        <v>706</v>
      </c>
      <c r="D90" s="163" t="s">
        <v>181</v>
      </c>
      <c r="E90" s="170">
        <v>1</v>
      </c>
      <c r="F90" s="173"/>
      <c r="G90" s="174">
        <f t="shared" si="21"/>
        <v>0</v>
      </c>
      <c r="H90" s="173"/>
      <c r="I90" s="174">
        <f t="shared" si="22"/>
        <v>0</v>
      </c>
      <c r="J90" s="173"/>
      <c r="K90" s="174">
        <f t="shared" si="23"/>
        <v>0</v>
      </c>
      <c r="L90" s="174">
        <v>21</v>
      </c>
      <c r="M90" s="174">
        <f t="shared" si="24"/>
        <v>0</v>
      </c>
      <c r="N90" s="164">
        <v>0.01</v>
      </c>
      <c r="O90" s="164">
        <f t="shared" si="25"/>
        <v>0.01</v>
      </c>
      <c r="P90" s="164">
        <v>0</v>
      </c>
      <c r="Q90" s="164">
        <f t="shared" si="26"/>
        <v>0</v>
      </c>
      <c r="R90" s="164"/>
      <c r="S90" s="164"/>
      <c r="T90" s="165">
        <v>1.35</v>
      </c>
      <c r="U90" s="164">
        <f t="shared" si="27"/>
        <v>1.35</v>
      </c>
      <c r="V90" s="154"/>
      <c r="W90" s="154"/>
      <c r="X90" s="154"/>
      <c r="Y90" s="154"/>
      <c r="Z90" s="154"/>
      <c r="AA90" s="154"/>
      <c r="AB90" s="154"/>
      <c r="AC90" s="154"/>
      <c r="AD90" s="154"/>
      <c r="AE90" s="154" t="s">
        <v>151</v>
      </c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55">
        <v>77</v>
      </c>
      <c r="B91" s="161" t="s">
        <v>707</v>
      </c>
      <c r="C91" s="196" t="s">
        <v>708</v>
      </c>
      <c r="D91" s="163" t="s">
        <v>173</v>
      </c>
      <c r="E91" s="170">
        <v>6</v>
      </c>
      <c r="F91" s="173"/>
      <c r="G91" s="174">
        <f t="shared" si="21"/>
        <v>0</v>
      </c>
      <c r="H91" s="173"/>
      <c r="I91" s="174">
        <f t="shared" si="22"/>
        <v>0</v>
      </c>
      <c r="J91" s="173"/>
      <c r="K91" s="174">
        <f t="shared" si="23"/>
        <v>0</v>
      </c>
      <c r="L91" s="174">
        <v>21</v>
      </c>
      <c r="M91" s="174">
        <f t="shared" si="24"/>
        <v>0</v>
      </c>
      <c r="N91" s="164">
        <v>3.2000000000000003E-4</v>
      </c>
      <c r="O91" s="164">
        <f t="shared" si="25"/>
        <v>1.92E-3</v>
      </c>
      <c r="P91" s="164">
        <v>0</v>
      </c>
      <c r="Q91" s="164">
        <f t="shared" si="26"/>
        <v>0</v>
      </c>
      <c r="R91" s="164"/>
      <c r="S91" s="164"/>
      <c r="T91" s="165">
        <v>0</v>
      </c>
      <c r="U91" s="164">
        <f t="shared" si="27"/>
        <v>0</v>
      </c>
      <c r="V91" s="154"/>
      <c r="W91" s="154"/>
      <c r="X91" s="154"/>
      <c r="Y91" s="154"/>
      <c r="Z91" s="154"/>
      <c r="AA91" s="154"/>
      <c r="AB91" s="154"/>
      <c r="AC91" s="154"/>
      <c r="AD91" s="154"/>
      <c r="AE91" s="154" t="s">
        <v>684</v>
      </c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ht="22.5" outlineLevel="1" x14ac:dyDescent="0.2">
      <c r="A92" s="155">
        <v>78</v>
      </c>
      <c r="B92" s="161" t="s">
        <v>610</v>
      </c>
      <c r="C92" s="196" t="s">
        <v>709</v>
      </c>
      <c r="D92" s="163" t="s">
        <v>173</v>
      </c>
      <c r="E92" s="170">
        <v>1</v>
      </c>
      <c r="F92" s="173"/>
      <c r="G92" s="174">
        <f t="shared" si="21"/>
        <v>0</v>
      </c>
      <c r="H92" s="173"/>
      <c r="I92" s="174">
        <f t="shared" si="22"/>
        <v>0</v>
      </c>
      <c r="J92" s="173"/>
      <c r="K92" s="174">
        <f t="shared" si="23"/>
        <v>0</v>
      </c>
      <c r="L92" s="174">
        <v>21</v>
      </c>
      <c r="M92" s="174">
        <f t="shared" si="24"/>
        <v>0</v>
      </c>
      <c r="N92" s="164">
        <v>0</v>
      </c>
      <c r="O92" s="164">
        <f t="shared" si="25"/>
        <v>0</v>
      </c>
      <c r="P92" s="164">
        <v>0</v>
      </c>
      <c r="Q92" s="164">
        <f t="shared" si="26"/>
        <v>0</v>
      </c>
      <c r="R92" s="164"/>
      <c r="S92" s="164"/>
      <c r="T92" s="165">
        <v>0</v>
      </c>
      <c r="U92" s="164">
        <f t="shared" si="27"/>
        <v>0</v>
      </c>
      <c r="V92" s="154"/>
      <c r="W92" s="154"/>
      <c r="X92" s="154"/>
      <c r="Y92" s="154"/>
      <c r="Z92" s="154"/>
      <c r="AA92" s="154"/>
      <c r="AB92" s="154"/>
      <c r="AC92" s="154"/>
      <c r="AD92" s="154"/>
      <c r="AE92" s="154" t="s">
        <v>151</v>
      </c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ht="22.5" outlineLevel="1" x14ac:dyDescent="0.2">
      <c r="A93" s="155">
        <v>79</v>
      </c>
      <c r="B93" s="161" t="s">
        <v>710</v>
      </c>
      <c r="C93" s="196" t="s">
        <v>711</v>
      </c>
      <c r="D93" s="163" t="s">
        <v>203</v>
      </c>
      <c r="E93" s="170">
        <v>0.1</v>
      </c>
      <c r="F93" s="173"/>
      <c r="G93" s="174">
        <f t="shared" si="21"/>
        <v>0</v>
      </c>
      <c r="H93" s="173"/>
      <c r="I93" s="174">
        <f t="shared" si="22"/>
        <v>0</v>
      </c>
      <c r="J93" s="173"/>
      <c r="K93" s="174">
        <f t="shared" si="23"/>
        <v>0</v>
      </c>
      <c r="L93" s="174">
        <v>21</v>
      </c>
      <c r="M93" s="174">
        <f t="shared" si="24"/>
        <v>0</v>
      </c>
      <c r="N93" s="164">
        <v>0</v>
      </c>
      <c r="O93" s="164">
        <f t="shared" si="25"/>
        <v>0</v>
      </c>
      <c r="P93" s="164">
        <v>0</v>
      </c>
      <c r="Q93" s="164">
        <f t="shared" si="26"/>
        <v>0</v>
      </c>
      <c r="R93" s="164"/>
      <c r="S93" s="164"/>
      <c r="T93" s="165">
        <v>1.7230000000000001</v>
      </c>
      <c r="U93" s="164">
        <f t="shared" si="27"/>
        <v>0.17</v>
      </c>
      <c r="V93" s="154"/>
      <c r="W93" s="154"/>
      <c r="X93" s="154"/>
      <c r="Y93" s="154"/>
      <c r="Z93" s="154"/>
      <c r="AA93" s="154"/>
      <c r="AB93" s="154"/>
      <c r="AC93" s="154"/>
      <c r="AD93" s="154"/>
      <c r="AE93" s="154" t="s">
        <v>151</v>
      </c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x14ac:dyDescent="0.2">
      <c r="A94" s="156" t="s">
        <v>146</v>
      </c>
      <c r="B94" s="162" t="s">
        <v>113</v>
      </c>
      <c r="C94" s="198" t="s">
        <v>114</v>
      </c>
      <c r="D94" s="167"/>
      <c r="E94" s="172"/>
      <c r="F94" s="175"/>
      <c r="G94" s="175">
        <f>SUMIF(AE95:AE96,"&lt;&gt;NOR",G95:G96)</f>
        <v>0</v>
      </c>
      <c r="H94" s="175"/>
      <c r="I94" s="175">
        <f>SUM(I95:I96)</f>
        <v>0</v>
      </c>
      <c r="J94" s="175"/>
      <c r="K94" s="175">
        <f>SUM(K95:K96)</f>
        <v>0</v>
      </c>
      <c r="L94" s="175"/>
      <c r="M94" s="175">
        <f>SUM(M95:M96)</f>
        <v>0</v>
      </c>
      <c r="N94" s="168"/>
      <c r="O94" s="168">
        <f>SUM(O95:O96)</f>
        <v>0</v>
      </c>
      <c r="P94" s="168"/>
      <c r="Q94" s="168">
        <f>SUM(Q95:Q96)</f>
        <v>0</v>
      </c>
      <c r="R94" s="168"/>
      <c r="S94" s="168"/>
      <c r="T94" s="169"/>
      <c r="U94" s="168">
        <f>SUM(U95:U96)</f>
        <v>0</v>
      </c>
      <c r="AE94" t="s">
        <v>147</v>
      </c>
    </row>
    <row r="95" spans="1:60" outlineLevel="1" x14ac:dyDescent="0.2">
      <c r="A95" s="155">
        <v>80</v>
      </c>
      <c r="B95" s="161" t="s">
        <v>610</v>
      </c>
      <c r="C95" s="196" t="s">
        <v>712</v>
      </c>
      <c r="D95" s="163" t="s">
        <v>713</v>
      </c>
      <c r="E95" s="170">
        <v>16</v>
      </c>
      <c r="F95" s="173"/>
      <c r="G95" s="174">
        <f>ROUND(E95*F95,2)</f>
        <v>0</v>
      </c>
      <c r="H95" s="173"/>
      <c r="I95" s="174">
        <f>ROUND(E95*H95,2)</f>
        <v>0</v>
      </c>
      <c r="J95" s="173"/>
      <c r="K95" s="174">
        <f>ROUND(E95*J95,2)</f>
        <v>0</v>
      </c>
      <c r="L95" s="174">
        <v>21</v>
      </c>
      <c r="M95" s="174">
        <f>G95*(1+L95/100)</f>
        <v>0</v>
      </c>
      <c r="N95" s="164">
        <v>0</v>
      </c>
      <c r="O95" s="164">
        <f>ROUND(E95*N95,5)</f>
        <v>0</v>
      </c>
      <c r="P95" s="164">
        <v>0</v>
      </c>
      <c r="Q95" s="164">
        <f>ROUND(E95*P95,5)</f>
        <v>0</v>
      </c>
      <c r="R95" s="164"/>
      <c r="S95" s="164"/>
      <c r="T95" s="165">
        <v>0</v>
      </c>
      <c r="U95" s="164">
        <f>ROUND(E95*T95,2)</f>
        <v>0</v>
      </c>
      <c r="V95" s="154"/>
      <c r="W95" s="154"/>
      <c r="X95" s="154"/>
      <c r="Y95" s="154"/>
      <c r="Z95" s="154"/>
      <c r="AA95" s="154"/>
      <c r="AB95" s="154"/>
      <c r="AC95" s="154"/>
      <c r="AD95" s="154"/>
      <c r="AE95" s="154" t="s">
        <v>151</v>
      </c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155">
        <v>81</v>
      </c>
      <c r="B96" s="161" t="s">
        <v>610</v>
      </c>
      <c r="C96" s="196" t="s">
        <v>714</v>
      </c>
      <c r="D96" s="163" t="s">
        <v>715</v>
      </c>
      <c r="E96" s="170">
        <v>1</v>
      </c>
      <c r="F96" s="173"/>
      <c r="G96" s="174">
        <f>ROUND(E96*F96,2)</f>
        <v>0</v>
      </c>
      <c r="H96" s="173"/>
      <c r="I96" s="174">
        <f>ROUND(E96*H96,2)</f>
        <v>0</v>
      </c>
      <c r="J96" s="173"/>
      <c r="K96" s="174">
        <f>ROUND(E96*J96,2)</f>
        <v>0</v>
      </c>
      <c r="L96" s="174">
        <v>21</v>
      </c>
      <c r="M96" s="174">
        <f>G96*(1+L96/100)</f>
        <v>0</v>
      </c>
      <c r="N96" s="164">
        <v>0</v>
      </c>
      <c r="O96" s="164">
        <f>ROUND(E96*N96,5)</f>
        <v>0</v>
      </c>
      <c r="P96" s="164">
        <v>0</v>
      </c>
      <c r="Q96" s="164">
        <f>ROUND(E96*P96,5)</f>
        <v>0</v>
      </c>
      <c r="R96" s="164"/>
      <c r="S96" s="164"/>
      <c r="T96" s="165">
        <v>0</v>
      </c>
      <c r="U96" s="164">
        <f>ROUND(E96*T96,2)</f>
        <v>0</v>
      </c>
      <c r="V96" s="154"/>
      <c r="W96" s="154"/>
      <c r="X96" s="154"/>
      <c r="Y96" s="154"/>
      <c r="Z96" s="154"/>
      <c r="AA96" s="154"/>
      <c r="AB96" s="154"/>
      <c r="AC96" s="154"/>
      <c r="AD96" s="154"/>
      <c r="AE96" s="154" t="s">
        <v>684</v>
      </c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x14ac:dyDescent="0.2">
      <c r="A97" s="156" t="s">
        <v>146</v>
      </c>
      <c r="B97" s="162" t="s">
        <v>120</v>
      </c>
      <c r="C97" s="198" t="s">
        <v>27</v>
      </c>
      <c r="D97" s="167"/>
      <c r="E97" s="172"/>
      <c r="F97" s="175"/>
      <c r="G97" s="175">
        <f>SUMIF(AE98:AE99,"&lt;&gt;NOR",G98:G99)</f>
        <v>0</v>
      </c>
      <c r="H97" s="175"/>
      <c r="I97" s="175">
        <f>SUM(I98:I99)</f>
        <v>0</v>
      </c>
      <c r="J97" s="175"/>
      <c r="K97" s="175">
        <f>SUM(K98:K99)</f>
        <v>0</v>
      </c>
      <c r="L97" s="175"/>
      <c r="M97" s="175">
        <f>SUM(M98:M99)</f>
        <v>0</v>
      </c>
      <c r="N97" s="168"/>
      <c r="O97" s="168">
        <f>SUM(O98:O99)</f>
        <v>0</v>
      </c>
      <c r="P97" s="168"/>
      <c r="Q97" s="168">
        <f>SUM(Q98:Q99)</f>
        <v>0</v>
      </c>
      <c r="R97" s="168"/>
      <c r="S97" s="168"/>
      <c r="T97" s="169"/>
      <c r="U97" s="168">
        <f>SUM(U98:U99)</f>
        <v>0</v>
      </c>
      <c r="AE97" t="s">
        <v>147</v>
      </c>
    </row>
    <row r="98" spans="1:60" outlineLevel="1" x14ac:dyDescent="0.2">
      <c r="A98" s="155">
        <v>82</v>
      </c>
      <c r="B98" s="161" t="s">
        <v>610</v>
      </c>
      <c r="C98" s="196" t="s">
        <v>716</v>
      </c>
      <c r="D98" s="163" t="s">
        <v>715</v>
      </c>
      <c r="E98" s="170">
        <v>1</v>
      </c>
      <c r="F98" s="173"/>
      <c r="G98" s="174">
        <f>ROUND(E98*F98,2)</f>
        <v>0</v>
      </c>
      <c r="H98" s="173"/>
      <c r="I98" s="174">
        <f>ROUND(E98*H98,2)</f>
        <v>0</v>
      </c>
      <c r="J98" s="173"/>
      <c r="K98" s="174">
        <f>ROUND(E98*J98,2)</f>
        <v>0</v>
      </c>
      <c r="L98" s="174">
        <v>21</v>
      </c>
      <c r="M98" s="174">
        <f>G98*(1+L98/100)</f>
        <v>0</v>
      </c>
      <c r="N98" s="164">
        <v>0</v>
      </c>
      <c r="O98" s="164">
        <f>ROUND(E98*N98,5)</f>
        <v>0</v>
      </c>
      <c r="P98" s="164">
        <v>0</v>
      </c>
      <c r="Q98" s="164">
        <f>ROUND(E98*P98,5)</f>
        <v>0</v>
      </c>
      <c r="R98" s="164"/>
      <c r="S98" s="164"/>
      <c r="T98" s="165">
        <v>0</v>
      </c>
      <c r="U98" s="164">
        <f>ROUND(E98*T98,2)</f>
        <v>0</v>
      </c>
      <c r="V98" s="154"/>
      <c r="W98" s="154"/>
      <c r="X98" s="154"/>
      <c r="Y98" s="154"/>
      <c r="Z98" s="154"/>
      <c r="AA98" s="154"/>
      <c r="AB98" s="154"/>
      <c r="AC98" s="154"/>
      <c r="AD98" s="154"/>
      <c r="AE98" s="154" t="s">
        <v>151</v>
      </c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ht="22.5" outlineLevel="1" x14ac:dyDescent="0.2">
      <c r="A99" s="155">
        <v>83</v>
      </c>
      <c r="B99" s="161" t="s">
        <v>610</v>
      </c>
      <c r="C99" s="196" t="s">
        <v>717</v>
      </c>
      <c r="D99" s="163" t="s">
        <v>715</v>
      </c>
      <c r="E99" s="170">
        <v>1</v>
      </c>
      <c r="F99" s="173"/>
      <c r="G99" s="174">
        <f>ROUND(E99*F99,2)</f>
        <v>0</v>
      </c>
      <c r="H99" s="173"/>
      <c r="I99" s="174">
        <f>ROUND(E99*H99,2)</f>
        <v>0</v>
      </c>
      <c r="J99" s="173"/>
      <c r="K99" s="174">
        <f>ROUND(E99*J99,2)</f>
        <v>0</v>
      </c>
      <c r="L99" s="174">
        <v>21</v>
      </c>
      <c r="M99" s="174">
        <f>G99*(1+L99/100)</f>
        <v>0</v>
      </c>
      <c r="N99" s="164">
        <v>0</v>
      </c>
      <c r="O99" s="164">
        <f>ROUND(E99*N99,5)</f>
        <v>0</v>
      </c>
      <c r="P99" s="164">
        <v>0</v>
      </c>
      <c r="Q99" s="164">
        <f>ROUND(E99*P99,5)</f>
        <v>0</v>
      </c>
      <c r="R99" s="164"/>
      <c r="S99" s="164"/>
      <c r="T99" s="165">
        <v>0</v>
      </c>
      <c r="U99" s="164">
        <f>ROUND(E99*T99,2)</f>
        <v>0</v>
      </c>
      <c r="V99" s="154"/>
      <c r="W99" s="154"/>
      <c r="X99" s="154"/>
      <c r="Y99" s="154"/>
      <c r="Z99" s="154"/>
      <c r="AA99" s="154"/>
      <c r="AB99" s="154"/>
      <c r="AC99" s="154"/>
      <c r="AD99" s="154"/>
      <c r="AE99" s="154" t="s">
        <v>151</v>
      </c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x14ac:dyDescent="0.2">
      <c r="A100" s="156" t="s">
        <v>146</v>
      </c>
      <c r="B100" s="162" t="s">
        <v>119</v>
      </c>
      <c r="C100" s="198" t="s">
        <v>26</v>
      </c>
      <c r="D100" s="167"/>
      <c r="E100" s="172"/>
      <c r="F100" s="175"/>
      <c r="G100" s="175">
        <f>SUMIF(AE101:AE103,"&lt;&gt;NOR",G101:G103)</f>
        <v>0</v>
      </c>
      <c r="H100" s="175"/>
      <c r="I100" s="175">
        <f>SUM(I101:I103)</f>
        <v>0</v>
      </c>
      <c r="J100" s="175"/>
      <c r="K100" s="175">
        <f>SUM(K101:K103)</f>
        <v>0</v>
      </c>
      <c r="L100" s="175"/>
      <c r="M100" s="175">
        <f>SUM(M101:M103)</f>
        <v>0</v>
      </c>
      <c r="N100" s="168"/>
      <c r="O100" s="168">
        <f>SUM(O101:O103)</f>
        <v>0</v>
      </c>
      <c r="P100" s="168"/>
      <c r="Q100" s="168">
        <f>SUM(Q101:Q103)</f>
        <v>0</v>
      </c>
      <c r="R100" s="168"/>
      <c r="S100" s="168"/>
      <c r="T100" s="169"/>
      <c r="U100" s="168">
        <f>SUM(U101:U103)</f>
        <v>0</v>
      </c>
      <c r="AE100" t="s">
        <v>147</v>
      </c>
    </row>
    <row r="101" spans="1:60" ht="22.5" outlineLevel="1" x14ac:dyDescent="0.2">
      <c r="A101" s="155">
        <v>84</v>
      </c>
      <c r="B101" s="161" t="s">
        <v>610</v>
      </c>
      <c r="C101" s="196" t="s">
        <v>718</v>
      </c>
      <c r="D101" s="163" t="s">
        <v>715</v>
      </c>
      <c r="E101" s="170">
        <v>1</v>
      </c>
      <c r="F101" s="173"/>
      <c r="G101" s="174">
        <f>ROUND(E101*F101,2)</f>
        <v>0</v>
      </c>
      <c r="H101" s="173"/>
      <c r="I101" s="174">
        <f>ROUND(E101*H101,2)</f>
        <v>0</v>
      </c>
      <c r="J101" s="173"/>
      <c r="K101" s="174">
        <f>ROUND(E101*J101,2)</f>
        <v>0</v>
      </c>
      <c r="L101" s="174">
        <v>21</v>
      </c>
      <c r="M101" s="174">
        <f>G101*(1+L101/100)</f>
        <v>0</v>
      </c>
      <c r="N101" s="164">
        <v>0</v>
      </c>
      <c r="O101" s="164">
        <f>ROUND(E101*N101,5)</f>
        <v>0</v>
      </c>
      <c r="P101" s="164">
        <v>0</v>
      </c>
      <c r="Q101" s="164">
        <f>ROUND(E101*P101,5)</f>
        <v>0</v>
      </c>
      <c r="R101" s="164"/>
      <c r="S101" s="164"/>
      <c r="T101" s="165">
        <v>0</v>
      </c>
      <c r="U101" s="164">
        <f>ROUND(E101*T101,2)</f>
        <v>0</v>
      </c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 t="s">
        <v>151</v>
      </c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ht="22.5" outlineLevel="1" x14ac:dyDescent="0.2">
      <c r="A102" s="155">
        <v>85</v>
      </c>
      <c r="B102" s="161" t="s">
        <v>610</v>
      </c>
      <c r="C102" s="196" t="s">
        <v>719</v>
      </c>
      <c r="D102" s="163" t="s">
        <v>715</v>
      </c>
      <c r="E102" s="170">
        <v>1</v>
      </c>
      <c r="F102" s="173"/>
      <c r="G102" s="174">
        <f>ROUND(E102*F102,2)</f>
        <v>0</v>
      </c>
      <c r="H102" s="173"/>
      <c r="I102" s="174">
        <f>ROUND(E102*H102,2)</f>
        <v>0</v>
      </c>
      <c r="J102" s="173"/>
      <c r="K102" s="174">
        <f>ROUND(E102*J102,2)</f>
        <v>0</v>
      </c>
      <c r="L102" s="174">
        <v>21</v>
      </c>
      <c r="M102" s="174">
        <f>G102*(1+L102/100)</f>
        <v>0</v>
      </c>
      <c r="N102" s="164">
        <v>0</v>
      </c>
      <c r="O102" s="164">
        <f>ROUND(E102*N102,5)</f>
        <v>0</v>
      </c>
      <c r="P102" s="164">
        <v>0</v>
      </c>
      <c r="Q102" s="164">
        <f>ROUND(E102*P102,5)</f>
        <v>0</v>
      </c>
      <c r="R102" s="164"/>
      <c r="S102" s="164"/>
      <c r="T102" s="165">
        <v>0</v>
      </c>
      <c r="U102" s="164">
        <f>ROUND(E102*T102,2)</f>
        <v>0</v>
      </c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 t="s">
        <v>151</v>
      </c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184">
        <v>86</v>
      </c>
      <c r="B103" s="185" t="s">
        <v>610</v>
      </c>
      <c r="C103" s="199" t="s">
        <v>720</v>
      </c>
      <c r="D103" s="186" t="s">
        <v>715</v>
      </c>
      <c r="E103" s="187">
        <v>1</v>
      </c>
      <c r="F103" s="188"/>
      <c r="G103" s="189">
        <f>ROUND(E103*F103,2)</f>
        <v>0</v>
      </c>
      <c r="H103" s="188"/>
      <c r="I103" s="189">
        <f>ROUND(E103*H103,2)</f>
        <v>0</v>
      </c>
      <c r="J103" s="188"/>
      <c r="K103" s="189">
        <f>ROUND(E103*J103,2)</f>
        <v>0</v>
      </c>
      <c r="L103" s="189">
        <v>21</v>
      </c>
      <c r="M103" s="189">
        <f>G103*(1+L103/100)</f>
        <v>0</v>
      </c>
      <c r="N103" s="190">
        <v>0</v>
      </c>
      <c r="O103" s="190">
        <f>ROUND(E103*N103,5)</f>
        <v>0</v>
      </c>
      <c r="P103" s="190">
        <v>0</v>
      </c>
      <c r="Q103" s="190">
        <f>ROUND(E103*P103,5)</f>
        <v>0</v>
      </c>
      <c r="R103" s="190"/>
      <c r="S103" s="190"/>
      <c r="T103" s="191">
        <v>0</v>
      </c>
      <c r="U103" s="190">
        <f>ROUND(E103*T103,2)</f>
        <v>0</v>
      </c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 t="s">
        <v>151</v>
      </c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x14ac:dyDescent="0.2">
      <c r="A104" s="205"/>
      <c r="B104" s="8" t="s">
        <v>550</v>
      </c>
      <c r="C104" s="200" t="s">
        <v>550</v>
      </c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AC104">
        <v>15</v>
      </c>
      <c r="AD104">
        <v>21</v>
      </c>
    </row>
    <row r="105" spans="1:60" x14ac:dyDescent="0.2">
      <c r="A105" s="216"/>
      <c r="B105" s="217">
        <v>26</v>
      </c>
      <c r="C105" s="218" t="s">
        <v>550</v>
      </c>
      <c r="D105" s="219"/>
      <c r="E105" s="219"/>
      <c r="F105" s="219"/>
      <c r="G105" s="220">
        <f>G8+G10+G14+G18+G38+G56+G87+G94+G97+G100</f>
        <v>0</v>
      </c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AC105">
        <f>SUMIF(L7:L103,AC104,G7:G103)</f>
        <v>0</v>
      </c>
      <c r="AD105">
        <f>SUMIF(L7:L103,AD104,G7:G103)</f>
        <v>0</v>
      </c>
      <c r="AE105" t="s">
        <v>551</v>
      </c>
    </row>
    <row r="106" spans="1:60" x14ac:dyDescent="0.2">
      <c r="A106" s="205"/>
      <c r="B106" s="8" t="s">
        <v>550</v>
      </c>
      <c r="C106" s="200" t="s">
        <v>550</v>
      </c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</row>
    <row r="107" spans="1:60" x14ac:dyDescent="0.2">
      <c r="A107" s="205"/>
      <c r="B107" s="8" t="s">
        <v>550</v>
      </c>
      <c r="C107" s="200" t="s">
        <v>550</v>
      </c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</row>
    <row r="108" spans="1:60" x14ac:dyDescent="0.2">
      <c r="A108" s="402">
        <v>33</v>
      </c>
      <c r="B108" s="402"/>
      <c r="C108" s="378"/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</row>
    <row r="109" spans="1:60" x14ac:dyDescent="0.2">
      <c r="A109" s="383"/>
      <c r="B109" s="384"/>
      <c r="C109" s="385"/>
      <c r="D109" s="384"/>
      <c r="E109" s="384"/>
      <c r="F109" s="384"/>
      <c r="G109" s="386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AE109" t="s">
        <v>552</v>
      </c>
    </row>
    <row r="110" spans="1:60" x14ac:dyDescent="0.2">
      <c r="A110" s="387"/>
      <c r="B110" s="388"/>
      <c r="C110" s="389"/>
      <c r="D110" s="388"/>
      <c r="E110" s="388"/>
      <c r="F110" s="388"/>
      <c r="G110" s="390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</row>
    <row r="111" spans="1:60" x14ac:dyDescent="0.2">
      <c r="A111" s="387"/>
      <c r="B111" s="388"/>
      <c r="C111" s="389"/>
      <c r="D111" s="388"/>
      <c r="E111" s="388"/>
      <c r="F111" s="388"/>
      <c r="G111" s="390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</row>
    <row r="112" spans="1:60" x14ac:dyDescent="0.2">
      <c r="A112" s="387"/>
      <c r="B112" s="388"/>
      <c r="C112" s="389"/>
      <c r="D112" s="388"/>
      <c r="E112" s="388"/>
      <c r="F112" s="388"/>
      <c r="G112" s="390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</row>
    <row r="113" spans="1:31" x14ac:dyDescent="0.2">
      <c r="A113" s="391"/>
      <c r="B113" s="392"/>
      <c r="C113" s="393"/>
      <c r="D113" s="392"/>
      <c r="E113" s="392"/>
      <c r="F113" s="392"/>
      <c r="G113" s="394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</row>
    <row r="114" spans="1:31" x14ac:dyDescent="0.2">
      <c r="A114" s="205"/>
      <c r="B114" s="8" t="s">
        <v>550</v>
      </c>
      <c r="C114" s="200" t="s">
        <v>550</v>
      </c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</row>
    <row r="115" spans="1:31" x14ac:dyDescent="0.2">
      <c r="C115" s="202"/>
      <c r="AE115" t="s">
        <v>553</v>
      </c>
    </row>
  </sheetData>
  <mergeCells count="6">
    <mergeCell ref="A109:G113"/>
    <mergeCell ref="A1:G1"/>
    <mergeCell ref="C2:G2"/>
    <mergeCell ref="C3:G3"/>
    <mergeCell ref="C4:G4"/>
    <mergeCell ref="A108:C108"/>
  </mergeCells>
  <pageMargins left="0.7" right="0.7" top="0.78740157499999996" bottom="0.78740157499999996" header="0.3" footer="0.3"/>
  <pageSetup paperSize="9" scale="84" orientation="portrait" r:id="rId1"/>
  <rowBreaks count="1" manualBreakCount="1">
    <brk id="5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66"/>
  </sheetPr>
  <dimension ref="A1:AZ62"/>
  <sheetViews>
    <sheetView showGridLines="0" topLeftCell="B23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2" customWidth="1"/>
    <col min="8" max="8" width="12.7109375" customWidth="1"/>
    <col min="9" max="9" width="12.7109375" style="2" customWidth="1"/>
    <col min="10" max="10" width="6.7109375" style="2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4" t="s">
        <v>36</v>
      </c>
      <c r="B1" s="328" t="s">
        <v>1430</v>
      </c>
      <c r="C1" s="329"/>
      <c r="D1" s="329"/>
      <c r="E1" s="329"/>
      <c r="F1" s="329"/>
      <c r="G1" s="329"/>
      <c r="H1" s="329"/>
      <c r="I1" s="329"/>
      <c r="J1" s="330"/>
    </row>
    <row r="2" spans="1:15" ht="23.25" customHeight="1" x14ac:dyDescent="0.2">
      <c r="A2" s="5"/>
      <c r="B2" s="82" t="s">
        <v>40</v>
      </c>
      <c r="C2" s="221"/>
      <c r="D2" s="83"/>
      <c r="E2" s="83" t="s">
        <v>728</v>
      </c>
      <c r="F2" s="222"/>
      <c r="G2" s="223"/>
      <c r="H2" s="222"/>
      <c r="I2" s="223"/>
      <c r="J2" s="224"/>
      <c r="O2" s="3"/>
    </row>
    <row r="3" spans="1:15" ht="23.25" hidden="1" customHeight="1" x14ac:dyDescent="0.2">
      <c r="A3" s="5"/>
      <c r="B3" s="84" t="s">
        <v>721</v>
      </c>
      <c r="C3" s="221"/>
      <c r="D3" s="85"/>
      <c r="E3" s="85"/>
      <c r="F3" s="225"/>
      <c r="G3" s="225"/>
      <c r="H3" s="221"/>
      <c r="I3" s="226"/>
      <c r="J3" s="227"/>
    </row>
    <row r="4" spans="1:15" ht="23.25" hidden="1" customHeight="1" x14ac:dyDescent="0.2">
      <c r="A4" s="5"/>
      <c r="B4" s="86" t="s">
        <v>43</v>
      </c>
      <c r="C4" s="87"/>
      <c r="D4" s="88"/>
      <c r="E4" s="88"/>
      <c r="F4" s="89"/>
      <c r="G4" s="90"/>
      <c r="H4" s="89"/>
      <c r="I4" s="90"/>
      <c r="J4" s="91"/>
    </row>
    <row r="5" spans="1:15" ht="24" customHeight="1" x14ac:dyDescent="0.2">
      <c r="A5" s="5"/>
      <c r="B5" s="48" t="s">
        <v>21</v>
      </c>
      <c r="C5" s="6"/>
      <c r="D5" s="92" t="s">
        <v>46</v>
      </c>
      <c r="E5" s="27"/>
      <c r="F5" s="27"/>
      <c r="G5" s="27"/>
      <c r="H5" s="29" t="s">
        <v>33</v>
      </c>
      <c r="I5" s="92" t="s">
        <v>49</v>
      </c>
      <c r="J5" s="12"/>
    </row>
    <row r="6" spans="1:15" ht="15.75" customHeight="1" x14ac:dyDescent="0.2">
      <c r="A6" s="5"/>
      <c r="B6" s="42"/>
      <c r="C6" s="27"/>
      <c r="D6" s="92" t="s">
        <v>47</v>
      </c>
      <c r="E6" s="27"/>
      <c r="F6" s="27"/>
      <c r="G6" s="27"/>
      <c r="H6" s="29" t="s">
        <v>34</v>
      </c>
      <c r="I6" s="92" t="s">
        <v>50</v>
      </c>
      <c r="J6" s="12"/>
    </row>
    <row r="7" spans="1:15" ht="15.75" customHeight="1" x14ac:dyDescent="0.2">
      <c r="A7" s="5"/>
      <c r="B7" s="43"/>
      <c r="C7" s="93" t="s">
        <v>722</v>
      </c>
      <c r="D7" s="81" t="s">
        <v>723</v>
      </c>
      <c r="E7" s="35"/>
      <c r="F7" s="35"/>
      <c r="G7" s="35"/>
      <c r="H7" s="37"/>
      <c r="I7" s="35"/>
      <c r="J7" s="52"/>
    </row>
    <row r="8" spans="1:15" ht="24" hidden="1" customHeight="1" x14ac:dyDescent="0.2">
      <c r="A8" s="5"/>
      <c r="B8" s="48" t="s">
        <v>19</v>
      </c>
      <c r="C8" s="6"/>
      <c r="D8" s="36"/>
      <c r="E8" s="6"/>
      <c r="F8" s="6"/>
      <c r="G8" s="46"/>
      <c r="H8" s="29" t="s">
        <v>33</v>
      </c>
      <c r="I8" s="34"/>
      <c r="J8" s="12"/>
    </row>
    <row r="9" spans="1:15" ht="15.75" hidden="1" customHeight="1" x14ac:dyDescent="0.2">
      <c r="A9" s="5"/>
      <c r="B9" s="5"/>
      <c r="C9" s="6"/>
      <c r="D9" s="36"/>
      <c r="E9" s="6"/>
      <c r="F9" s="6"/>
      <c r="G9" s="46"/>
      <c r="H9" s="29" t="s">
        <v>34</v>
      </c>
      <c r="I9" s="34"/>
      <c r="J9" s="12"/>
    </row>
    <row r="10" spans="1:15" ht="15.75" hidden="1" customHeight="1" x14ac:dyDescent="0.2">
      <c r="A10" s="5"/>
      <c r="B10" s="53"/>
      <c r="C10" s="28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5"/>
      <c r="B11" s="48" t="s">
        <v>18</v>
      </c>
      <c r="C11" s="6"/>
      <c r="D11" s="354"/>
      <c r="E11" s="354"/>
      <c r="F11" s="354"/>
      <c r="G11" s="354"/>
      <c r="H11" s="29" t="s">
        <v>33</v>
      </c>
      <c r="I11" s="209"/>
      <c r="J11" s="12"/>
    </row>
    <row r="12" spans="1:15" ht="15.75" customHeight="1" x14ac:dyDescent="0.2">
      <c r="A12" s="5"/>
      <c r="B12" s="42"/>
      <c r="C12" s="27"/>
      <c r="D12" s="345"/>
      <c r="E12" s="345"/>
      <c r="F12" s="345"/>
      <c r="G12" s="345"/>
      <c r="H12" s="29" t="s">
        <v>34</v>
      </c>
      <c r="I12" s="209"/>
      <c r="J12" s="12"/>
    </row>
    <row r="13" spans="1:15" ht="15.75" customHeight="1" x14ac:dyDescent="0.2">
      <c r="A13" s="5"/>
      <c r="B13" s="43"/>
      <c r="C13" s="94"/>
      <c r="D13" s="346"/>
      <c r="E13" s="346"/>
      <c r="F13" s="346"/>
      <c r="G13" s="346"/>
      <c r="H13" s="30"/>
      <c r="I13" s="35"/>
      <c r="J13" s="52"/>
    </row>
    <row r="14" spans="1:15" ht="24" hidden="1" customHeight="1" x14ac:dyDescent="0.2">
      <c r="A14" s="5"/>
      <c r="B14" s="67" t="s">
        <v>20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5"/>
      <c r="B15" s="53" t="s">
        <v>31</v>
      </c>
      <c r="C15" s="73"/>
      <c r="D15" s="54"/>
      <c r="E15" s="353"/>
      <c r="F15" s="353"/>
      <c r="G15" s="342"/>
      <c r="H15" s="342"/>
      <c r="I15" s="342" t="s">
        <v>28</v>
      </c>
      <c r="J15" s="343"/>
    </row>
    <row r="16" spans="1:15" ht="23.25" customHeight="1" x14ac:dyDescent="0.2">
      <c r="A16" s="142" t="s">
        <v>23</v>
      </c>
      <c r="B16" s="143" t="s">
        <v>23</v>
      </c>
      <c r="C16" s="228"/>
      <c r="D16" s="229"/>
      <c r="E16" s="403"/>
      <c r="F16" s="404"/>
      <c r="G16" s="403"/>
      <c r="H16" s="404"/>
      <c r="I16" s="403">
        <f>SUMIF(F50:F58,A16,I50:I58)+SUMIF(F50:F58,"PSU",I50:I58)</f>
        <v>0</v>
      </c>
      <c r="J16" s="338"/>
    </row>
    <row r="17" spans="1:10" ht="23.25" customHeight="1" x14ac:dyDescent="0.2">
      <c r="A17" s="142" t="s">
        <v>24</v>
      </c>
      <c r="B17" s="143" t="s">
        <v>24</v>
      </c>
      <c r="C17" s="228"/>
      <c r="D17" s="229"/>
      <c r="E17" s="403"/>
      <c r="F17" s="404"/>
      <c r="G17" s="403"/>
      <c r="H17" s="404"/>
      <c r="I17" s="403">
        <f>SUMIF(F50:F58,A17,I50:I58)</f>
        <v>0</v>
      </c>
      <c r="J17" s="338"/>
    </row>
    <row r="18" spans="1:10" ht="23.25" customHeight="1" x14ac:dyDescent="0.2">
      <c r="A18" s="142" t="s">
        <v>25</v>
      </c>
      <c r="B18" s="143" t="s">
        <v>25</v>
      </c>
      <c r="C18" s="228"/>
      <c r="D18" s="229"/>
      <c r="E18" s="403"/>
      <c r="F18" s="404"/>
      <c r="G18" s="403"/>
      <c r="H18" s="404"/>
      <c r="I18" s="403">
        <f>SUMIF(F50:F58,A18,I50:I58)</f>
        <v>0</v>
      </c>
      <c r="J18" s="338"/>
    </row>
    <row r="19" spans="1:10" ht="23.25" customHeight="1" x14ac:dyDescent="0.2">
      <c r="A19" s="142" t="s">
        <v>119</v>
      </c>
      <c r="B19" s="143" t="s">
        <v>26</v>
      </c>
      <c r="C19" s="228"/>
      <c r="D19" s="229"/>
      <c r="E19" s="403"/>
      <c r="F19" s="404"/>
      <c r="G19" s="403"/>
      <c r="H19" s="404"/>
      <c r="I19" s="403">
        <f>SUMIF(F50:F58,A19,I50:I58)</f>
        <v>0</v>
      </c>
      <c r="J19" s="338"/>
    </row>
    <row r="20" spans="1:10" ht="23.25" customHeight="1" x14ac:dyDescent="0.2">
      <c r="A20" s="142" t="s">
        <v>120</v>
      </c>
      <c r="B20" s="143" t="s">
        <v>27</v>
      </c>
      <c r="C20" s="228"/>
      <c r="D20" s="229"/>
      <c r="E20" s="403"/>
      <c r="F20" s="404"/>
      <c r="G20" s="403"/>
      <c r="H20" s="404"/>
      <c r="I20" s="403">
        <f>SUMIF(F50:F58,A20,I50:I58)</f>
        <v>0</v>
      </c>
      <c r="J20" s="338"/>
    </row>
    <row r="21" spans="1:10" ht="23.25" customHeight="1" x14ac:dyDescent="0.2">
      <c r="A21" s="5"/>
      <c r="B21" s="75" t="s">
        <v>28</v>
      </c>
      <c r="C21" s="230"/>
      <c r="D21" s="231"/>
      <c r="E21" s="405"/>
      <c r="F21" s="406"/>
      <c r="G21" s="405"/>
      <c r="H21" s="406"/>
      <c r="I21" s="405">
        <f>SUM(I16:J20)</f>
        <v>0</v>
      </c>
      <c r="J21" s="372"/>
    </row>
    <row r="22" spans="1:10" ht="33" customHeight="1" x14ac:dyDescent="0.2">
      <c r="A22" s="5"/>
      <c r="B22" s="66" t="s">
        <v>32</v>
      </c>
      <c r="C22" s="228"/>
      <c r="D22" s="229"/>
      <c r="E22" s="232"/>
      <c r="F22" s="233"/>
      <c r="G22" s="234"/>
      <c r="H22" s="234"/>
      <c r="I22" s="234"/>
      <c r="J22" s="63"/>
    </row>
    <row r="23" spans="1:10" ht="23.25" customHeight="1" x14ac:dyDescent="0.2">
      <c r="A23" s="5"/>
      <c r="B23" s="58" t="s">
        <v>11</v>
      </c>
      <c r="C23" s="228"/>
      <c r="D23" s="229"/>
      <c r="E23" s="235">
        <v>15</v>
      </c>
      <c r="F23" s="233" t="s">
        <v>0</v>
      </c>
      <c r="G23" s="408">
        <f>ZakladDPHSniVypocet</f>
        <v>0</v>
      </c>
      <c r="H23" s="409"/>
      <c r="I23" s="409"/>
      <c r="J23" s="63" t="str">
        <f t="shared" ref="J23:J28" si="0">Mena</f>
        <v>CZK</v>
      </c>
    </row>
    <row r="24" spans="1:10" ht="23.25" customHeight="1" x14ac:dyDescent="0.2">
      <c r="A24" s="5"/>
      <c r="B24" s="58" t="s">
        <v>12</v>
      </c>
      <c r="C24" s="228"/>
      <c r="D24" s="229"/>
      <c r="E24" s="235">
        <f>SazbaDPH1</f>
        <v>15</v>
      </c>
      <c r="F24" s="233" t="s">
        <v>0</v>
      </c>
      <c r="G24" s="410">
        <f>ZakladDPHSni*SazbaDPH1/100</f>
        <v>0</v>
      </c>
      <c r="H24" s="411"/>
      <c r="I24" s="411"/>
      <c r="J24" s="63" t="str">
        <f t="shared" si="0"/>
        <v>CZK</v>
      </c>
    </row>
    <row r="25" spans="1:10" ht="23.25" customHeight="1" x14ac:dyDescent="0.2">
      <c r="A25" s="5"/>
      <c r="B25" s="58" t="s">
        <v>13</v>
      </c>
      <c r="C25" s="228"/>
      <c r="D25" s="229"/>
      <c r="E25" s="235">
        <v>21</v>
      </c>
      <c r="F25" s="233" t="s">
        <v>0</v>
      </c>
      <c r="G25" s="408">
        <f>I21</f>
        <v>0</v>
      </c>
      <c r="H25" s="409"/>
      <c r="I25" s="409"/>
      <c r="J25" s="63" t="str">
        <f t="shared" si="0"/>
        <v>CZK</v>
      </c>
    </row>
    <row r="26" spans="1:10" ht="23.25" customHeight="1" x14ac:dyDescent="0.2">
      <c r="A26" s="5"/>
      <c r="B26" s="50" t="s">
        <v>14</v>
      </c>
      <c r="C26" s="23"/>
      <c r="D26" s="19"/>
      <c r="E26" s="44">
        <f>SazbaDPH2</f>
        <v>21</v>
      </c>
      <c r="F26" s="45" t="s">
        <v>0</v>
      </c>
      <c r="G26" s="331">
        <f>ZakladDPHZakl*SazbaDPH2/100</f>
        <v>0</v>
      </c>
      <c r="H26" s="332"/>
      <c r="I26" s="332"/>
      <c r="J26" s="57" t="str">
        <f t="shared" si="0"/>
        <v>CZK</v>
      </c>
    </row>
    <row r="27" spans="1:10" ht="23.25" customHeight="1" thickBot="1" x14ac:dyDescent="0.25">
      <c r="A27" s="5"/>
      <c r="B27" s="49" t="s">
        <v>4</v>
      </c>
      <c r="C27" s="21"/>
      <c r="D27" s="24"/>
      <c r="E27" s="21"/>
      <c r="F27" s="22"/>
      <c r="G27" s="333">
        <f>0</f>
        <v>0</v>
      </c>
      <c r="H27" s="333"/>
      <c r="I27" s="333"/>
      <c r="J27" s="64" t="str">
        <f t="shared" si="0"/>
        <v>CZK</v>
      </c>
    </row>
    <row r="28" spans="1:10" ht="27.75" hidden="1" customHeight="1" thickBot="1" x14ac:dyDescent="0.25">
      <c r="A28" s="5"/>
      <c r="B28" s="114" t="s">
        <v>22</v>
      </c>
      <c r="C28" s="115"/>
      <c r="D28" s="115"/>
      <c r="E28" s="116"/>
      <c r="F28" s="117"/>
      <c r="G28" s="341">
        <f>ZakladDPHSniVypocet+ZakladDPHZaklVypocet</f>
        <v>0</v>
      </c>
      <c r="H28" s="341"/>
      <c r="I28" s="341"/>
      <c r="J28" s="118" t="str">
        <f t="shared" si="0"/>
        <v>CZK</v>
      </c>
    </row>
    <row r="29" spans="1:10" ht="27.75" customHeight="1" thickBot="1" x14ac:dyDescent="0.25">
      <c r="A29" s="5"/>
      <c r="B29" s="114" t="s">
        <v>35</v>
      </c>
      <c r="C29" s="119"/>
      <c r="D29" s="119"/>
      <c r="E29" s="119"/>
      <c r="F29" s="119"/>
      <c r="G29" s="334">
        <f>ZakladDPHSni+DPHSni+ZakladDPHZakl+DPHZakl+Zaokrouhleni</f>
        <v>0</v>
      </c>
      <c r="H29" s="334"/>
      <c r="I29" s="334"/>
      <c r="J29" s="120" t="s">
        <v>52</v>
      </c>
    </row>
    <row r="30" spans="1:10" ht="12.75" customHeight="1" x14ac:dyDescent="0.2">
      <c r="A30" s="5"/>
      <c r="B30" s="5"/>
      <c r="C30" s="6"/>
      <c r="D30" s="6"/>
      <c r="E30" s="6"/>
      <c r="F30" s="6"/>
      <c r="G30" s="46"/>
      <c r="H30" s="6"/>
      <c r="I30" s="46"/>
      <c r="J30" s="13"/>
    </row>
    <row r="31" spans="1:10" ht="30" customHeight="1" x14ac:dyDescent="0.2">
      <c r="A31" s="5"/>
      <c r="B31" s="5"/>
      <c r="C31" s="6"/>
      <c r="D31" s="6"/>
      <c r="E31" s="6"/>
      <c r="F31" s="6"/>
      <c r="G31" s="46"/>
      <c r="H31" s="6"/>
      <c r="I31" s="46"/>
      <c r="J31" s="13"/>
    </row>
    <row r="32" spans="1:10" ht="18.75" customHeight="1" x14ac:dyDescent="0.2">
      <c r="A32" s="5"/>
      <c r="B32" s="25"/>
      <c r="C32" s="20" t="s">
        <v>10</v>
      </c>
      <c r="D32" s="40"/>
      <c r="E32" s="40"/>
      <c r="F32" s="20" t="s">
        <v>9</v>
      </c>
      <c r="G32" s="40"/>
      <c r="H32" s="41"/>
      <c r="I32" s="40"/>
      <c r="J32" s="13"/>
    </row>
    <row r="33" spans="1:52" ht="47.25" customHeight="1" x14ac:dyDescent="0.2">
      <c r="A33" s="5"/>
      <c r="B33" s="5"/>
      <c r="C33" s="6"/>
      <c r="D33" s="6"/>
      <c r="E33" s="6"/>
      <c r="F33" s="6"/>
      <c r="G33" s="46"/>
      <c r="H33" s="6"/>
      <c r="I33" s="46"/>
      <c r="J33" s="13"/>
    </row>
    <row r="34" spans="1:52" s="38" customFormat="1" ht="18.75" customHeight="1" x14ac:dyDescent="0.2">
      <c r="A34" s="31"/>
      <c r="B34" s="31"/>
      <c r="C34" s="32"/>
      <c r="D34" s="26"/>
      <c r="E34" s="26"/>
      <c r="F34" s="32"/>
      <c r="G34" s="33"/>
      <c r="H34" s="26"/>
      <c r="I34" s="33"/>
      <c r="J34" s="39"/>
    </row>
    <row r="35" spans="1:52" ht="12.75" customHeight="1" x14ac:dyDescent="0.2">
      <c r="A35" s="5"/>
      <c r="B35" s="5"/>
      <c r="C35" s="6"/>
      <c r="D35" s="367" t="s">
        <v>2</v>
      </c>
      <c r="E35" s="367"/>
      <c r="F35" s="6"/>
      <c r="G35" s="46"/>
      <c r="H35" s="14" t="s">
        <v>3</v>
      </c>
      <c r="I35" s="46"/>
      <c r="J35" s="13"/>
    </row>
    <row r="36" spans="1:52" ht="13.5" customHeight="1" thickBot="1" x14ac:dyDescent="0.25">
      <c r="A36" s="15"/>
      <c r="B36" s="15"/>
      <c r="C36" s="16"/>
      <c r="D36" s="16"/>
      <c r="E36" s="16"/>
      <c r="F36" s="16"/>
      <c r="G36" s="17"/>
      <c r="H36" s="16"/>
      <c r="I36" s="17"/>
      <c r="J36" s="18"/>
    </row>
    <row r="37" spans="1:52" ht="27" hidden="1" customHeight="1" x14ac:dyDescent="0.25">
      <c r="B37" s="78" t="s">
        <v>15</v>
      </c>
      <c r="C37" s="4"/>
      <c r="D37" s="4"/>
      <c r="E37" s="4"/>
      <c r="F37" s="106"/>
      <c r="G37" s="106"/>
      <c r="H37" s="106"/>
      <c r="I37" s="106"/>
      <c r="J37" s="4"/>
    </row>
    <row r="38" spans="1:52" ht="25.5" hidden="1" customHeight="1" x14ac:dyDescent="0.2">
      <c r="A38" s="98" t="s">
        <v>37</v>
      </c>
      <c r="B38" s="236" t="s">
        <v>16</v>
      </c>
      <c r="C38" s="101" t="s">
        <v>5</v>
      </c>
      <c r="D38" s="102"/>
      <c r="E38" s="102"/>
      <c r="F38" s="237" t="str">
        <f>B23</f>
        <v>Základ pro sníženou DPH</v>
      </c>
      <c r="G38" s="237" t="str">
        <f>B25</f>
        <v>Základ pro základní DPH</v>
      </c>
      <c r="H38" s="238" t="s">
        <v>17</v>
      </c>
      <c r="I38" s="238" t="s">
        <v>1</v>
      </c>
      <c r="J38" s="239" t="s">
        <v>0</v>
      </c>
    </row>
    <row r="39" spans="1:52" ht="25.5" hidden="1" customHeight="1" x14ac:dyDescent="0.2">
      <c r="A39" s="98">
        <v>1</v>
      </c>
      <c r="B39" s="240"/>
      <c r="C39" s="412"/>
      <c r="D39" s="413"/>
      <c r="E39" s="413"/>
      <c r="F39" s="241">
        <f>'[3] Pol'!AC54</f>
        <v>0</v>
      </c>
      <c r="G39" s="242">
        <f>'[3] Pol'!AD54</f>
        <v>0</v>
      </c>
      <c r="H39" s="243">
        <f>(F39*SazbaDPH1/100)+(G39*SazbaDPH2/100)</f>
        <v>0</v>
      </c>
      <c r="I39" s="243">
        <f>F39+G39+H39</f>
        <v>0</v>
      </c>
      <c r="J39" s="244" t="str">
        <f>IF(CenaCelkemVypocet=0,"",I39/CenaCelkemVypocet*100)</f>
        <v/>
      </c>
    </row>
    <row r="40" spans="1:52" ht="25.5" hidden="1" customHeight="1" x14ac:dyDescent="0.2">
      <c r="A40" s="98"/>
      <c r="B40" s="414" t="s">
        <v>51</v>
      </c>
      <c r="C40" s="415"/>
      <c r="D40" s="415"/>
      <c r="E40" s="416"/>
      <c r="F40" s="245">
        <f>SUMIF(A39:A39,"=1",F39:F39)</f>
        <v>0</v>
      </c>
      <c r="G40" s="246">
        <f>SUMIF(A39:A39,"=1",G39:G39)</f>
        <v>0</v>
      </c>
      <c r="H40" s="246">
        <f>SUMIF(A39:A39,"=1",H39:H39)</f>
        <v>0</v>
      </c>
      <c r="I40" s="246">
        <f>SUMIF(A39:A39,"=1",I39:I39)</f>
        <v>0</v>
      </c>
      <c r="J40" s="247">
        <f>SUMIF(A39:A39,"=1",J39:J39)</f>
        <v>0</v>
      </c>
    </row>
    <row r="42" spans="1:52" x14ac:dyDescent="0.2">
      <c r="B42" t="s">
        <v>724</v>
      </c>
    </row>
    <row r="43" spans="1:52" ht="38.25" x14ac:dyDescent="0.2">
      <c r="B43" s="407" t="s">
        <v>725</v>
      </c>
      <c r="C43" s="407"/>
      <c r="D43" s="407"/>
      <c r="E43" s="407"/>
      <c r="F43" s="407"/>
      <c r="G43" s="407"/>
      <c r="H43" s="407"/>
      <c r="I43" s="407"/>
      <c r="J43" s="407"/>
      <c r="AZ43" s="248" t="str">
        <f>B43</f>
        <v>V dokumentaci pro stavební povolení Nástavba základní školy v obci Bory, stavební část (ing. Necidová Mária) nejsou jednoznačně určené stavební konstrukce (Ytong nebo sádrokarton), skladby a tloušťky vodorovných konstrukcí (podlahy a stropy) a umístění a rozměry ocelových nosných rámů a konstrukcí.</v>
      </c>
    </row>
    <row r="44" spans="1:52" x14ac:dyDescent="0.2">
      <c r="B44" s="407" t="s">
        <v>726</v>
      </c>
      <c r="C44" s="407"/>
      <c r="D44" s="407"/>
      <c r="E44" s="407"/>
      <c r="F44" s="407"/>
      <c r="G44" s="407"/>
      <c r="H44" s="407"/>
      <c r="I44" s="407"/>
      <c r="J44" s="407"/>
      <c r="AZ44" s="248" t="str">
        <f>B44</f>
        <v>Po upřesnění výše uvedených parametrů bude vypracovaná realizační dokumentace stavby (RDS).</v>
      </c>
    </row>
    <row r="47" spans="1:52" ht="15.75" x14ac:dyDescent="0.25">
      <c r="B47" s="121" t="s">
        <v>53</v>
      </c>
    </row>
    <row r="49" spans="1:10" ht="25.5" customHeight="1" x14ac:dyDescent="0.2">
      <c r="A49" s="122"/>
      <c r="B49" s="126" t="s">
        <v>16</v>
      </c>
      <c r="C49" s="126" t="s">
        <v>5</v>
      </c>
      <c r="D49" s="127"/>
      <c r="E49" s="127"/>
      <c r="F49" s="249" t="s">
        <v>54</v>
      </c>
      <c r="G49" s="249"/>
      <c r="H49" s="249"/>
      <c r="I49" s="417" t="s">
        <v>28</v>
      </c>
      <c r="J49" s="417"/>
    </row>
    <row r="50" spans="1:10" ht="25.5" customHeight="1" x14ac:dyDescent="0.2">
      <c r="A50" s="123"/>
      <c r="B50" s="131" t="s">
        <v>572</v>
      </c>
      <c r="C50" s="365" t="s">
        <v>573</v>
      </c>
      <c r="D50" s="366"/>
      <c r="E50" s="366"/>
      <c r="F50" s="250" t="s">
        <v>23</v>
      </c>
      <c r="G50" s="251"/>
      <c r="H50" s="251"/>
      <c r="I50" s="418">
        <f>plyn2!G8</f>
        <v>0</v>
      </c>
      <c r="J50" s="418"/>
    </row>
    <row r="51" spans="1:10" ht="25.5" customHeight="1" x14ac:dyDescent="0.2">
      <c r="A51" s="123"/>
      <c r="B51" s="125" t="s">
        <v>87</v>
      </c>
      <c r="C51" s="356" t="s">
        <v>88</v>
      </c>
      <c r="D51" s="357"/>
      <c r="E51" s="357"/>
      <c r="F51" s="135" t="s">
        <v>24</v>
      </c>
      <c r="G51" s="208"/>
      <c r="H51" s="208"/>
      <c r="I51" s="355">
        <f>plyn2!G10</f>
        <v>0</v>
      </c>
      <c r="J51" s="355"/>
    </row>
    <row r="52" spans="1:10" ht="25.5" customHeight="1" x14ac:dyDescent="0.2">
      <c r="A52" s="123"/>
      <c r="B52" s="125" t="s">
        <v>729</v>
      </c>
      <c r="C52" s="356" t="s">
        <v>730</v>
      </c>
      <c r="D52" s="357"/>
      <c r="E52" s="357"/>
      <c r="F52" s="135" t="s">
        <v>24</v>
      </c>
      <c r="G52" s="208"/>
      <c r="H52" s="208"/>
      <c r="I52" s="355">
        <f>plyn2!G29</f>
        <v>0</v>
      </c>
      <c r="J52" s="355"/>
    </row>
    <row r="53" spans="1:10" ht="25.5" customHeight="1" x14ac:dyDescent="0.2">
      <c r="A53" s="123"/>
      <c r="B53" s="125" t="s">
        <v>731</v>
      </c>
      <c r="C53" s="356" t="s">
        <v>732</v>
      </c>
      <c r="D53" s="357"/>
      <c r="E53" s="357"/>
      <c r="F53" s="135" t="s">
        <v>24</v>
      </c>
      <c r="G53" s="208"/>
      <c r="H53" s="208"/>
      <c r="I53" s="355">
        <f>plyn2!G31</f>
        <v>0</v>
      </c>
      <c r="J53" s="355"/>
    </row>
    <row r="54" spans="1:10" ht="25.5" customHeight="1" x14ac:dyDescent="0.2">
      <c r="A54" s="123"/>
      <c r="B54" s="125" t="s">
        <v>99</v>
      </c>
      <c r="C54" s="356" t="s">
        <v>100</v>
      </c>
      <c r="D54" s="357"/>
      <c r="E54" s="357"/>
      <c r="F54" s="135" t="s">
        <v>24</v>
      </c>
      <c r="G54" s="208"/>
      <c r="H54" s="208"/>
      <c r="I54" s="355">
        <f>plyn2!G38</f>
        <v>0</v>
      </c>
      <c r="J54" s="355"/>
    </row>
    <row r="55" spans="1:10" ht="25.5" customHeight="1" x14ac:dyDescent="0.2">
      <c r="A55" s="123"/>
      <c r="B55" s="125" t="s">
        <v>109</v>
      </c>
      <c r="C55" s="356" t="s">
        <v>110</v>
      </c>
      <c r="D55" s="357"/>
      <c r="E55" s="357"/>
      <c r="F55" s="135" t="s">
        <v>24</v>
      </c>
      <c r="G55" s="208"/>
      <c r="H55" s="208"/>
      <c r="I55" s="355">
        <f>plyn2!G40</f>
        <v>0</v>
      </c>
      <c r="J55" s="355"/>
    </row>
    <row r="56" spans="1:10" ht="25.5" customHeight="1" x14ac:dyDescent="0.2">
      <c r="A56" s="123"/>
      <c r="B56" s="125" t="s">
        <v>113</v>
      </c>
      <c r="C56" s="356" t="s">
        <v>114</v>
      </c>
      <c r="D56" s="357"/>
      <c r="E56" s="357"/>
      <c r="F56" s="135" t="s">
        <v>25</v>
      </c>
      <c r="G56" s="208"/>
      <c r="H56" s="208"/>
      <c r="I56" s="355">
        <f>plyn2!G44</f>
        <v>0</v>
      </c>
      <c r="J56" s="355"/>
    </row>
    <row r="57" spans="1:10" ht="25.5" customHeight="1" x14ac:dyDescent="0.2">
      <c r="A57" s="123"/>
      <c r="B57" s="125" t="s">
        <v>120</v>
      </c>
      <c r="C57" s="356" t="s">
        <v>27</v>
      </c>
      <c r="D57" s="357"/>
      <c r="E57" s="357"/>
      <c r="F57" s="135" t="s">
        <v>120</v>
      </c>
      <c r="G57" s="208"/>
      <c r="H57" s="208"/>
      <c r="I57" s="355">
        <f>plyn2!G48</f>
        <v>0</v>
      </c>
      <c r="J57" s="355"/>
    </row>
    <row r="58" spans="1:10" ht="25.5" customHeight="1" x14ac:dyDescent="0.2">
      <c r="A58" s="123"/>
      <c r="B58" s="132" t="s">
        <v>119</v>
      </c>
      <c r="C58" s="375" t="s">
        <v>26</v>
      </c>
      <c r="D58" s="376"/>
      <c r="E58" s="376"/>
      <c r="F58" s="137" t="s">
        <v>119</v>
      </c>
      <c r="G58" s="206"/>
      <c r="H58" s="206"/>
      <c r="I58" s="374">
        <f>plyn2!G51</f>
        <v>0</v>
      </c>
      <c r="J58" s="374"/>
    </row>
    <row r="59" spans="1:10" ht="25.5" customHeight="1" x14ac:dyDescent="0.2">
      <c r="A59" s="124"/>
      <c r="B59" s="128" t="s">
        <v>1</v>
      </c>
      <c r="C59" s="128"/>
      <c r="D59" s="129"/>
      <c r="E59" s="129"/>
      <c r="F59" s="139"/>
      <c r="G59" s="207"/>
      <c r="H59" s="207"/>
      <c r="I59" s="377">
        <f>SUM(I50:I58)</f>
        <v>0</v>
      </c>
      <c r="J59" s="377"/>
    </row>
    <row r="60" spans="1:10" x14ac:dyDescent="0.2">
      <c r="F60" s="141"/>
      <c r="G60" s="97"/>
      <c r="H60" s="141"/>
      <c r="I60" s="97"/>
      <c r="J60" s="97"/>
    </row>
    <row r="61" spans="1:10" x14ac:dyDescent="0.2">
      <c r="F61" s="141"/>
      <c r="G61" s="97"/>
      <c r="H61" s="141"/>
      <c r="I61" s="97"/>
      <c r="J61" s="97"/>
    </row>
    <row r="62" spans="1:10" x14ac:dyDescent="0.2">
      <c r="F62" s="141"/>
      <c r="G62" s="97"/>
      <c r="H62" s="141"/>
      <c r="I62" s="97"/>
      <c r="J62" s="97"/>
    </row>
  </sheetData>
  <mergeCells count="57">
    <mergeCell ref="I59:J59"/>
    <mergeCell ref="C56:E56"/>
    <mergeCell ref="I56:J56"/>
    <mergeCell ref="C57:E57"/>
    <mergeCell ref="I57:J57"/>
    <mergeCell ref="C58:E58"/>
    <mergeCell ref="I58:J58"/>
    <mergeCell ref="C53:E53"/>
    <mergeCell ref="I53:J53"/>
    <mergeCell ref="C54:E54"/>
    <mergeCell ref="I54:J54"/>
    <mergeCell ref="C55:E55"/>
    <mergeCell ref="I55:J55"/>
    <mergeCell ref="C52:E52"/>
    <mergeCell ref="I52:J52"/>
    <mergeCell ref="G29:I29"/>
    <mergeCell ref="D35:E35"/>
    <mergeCell ref="C39:E39"/>
    <mergeCell ref="B40:E40"/>
    <mergeCell ref="B43:J43"/>
    <mergeCell ref="B44:J44"/>
    <mergeCell ref="I49:J49"/>
    <mergeCell ref="C50:E50"/>
    <mergeCell ref="I50:J50"/>
    <mergeCell ref="C51:E51"/>
    <mergeCell ref="I51:J51"/>
    <mergeCell ref="G28:I28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E18:F18"/>
    <mergeCell ref="G18:H18"/>
    <mergeCell ref="I18:J18"/>
    <mergeCell ref="E19:F19"/>
    <mergeCell ref="G19:H19"/>
    <mergeCell ref="I19:J19"/>
    <mergeCell ref="E16:F16"/>
    <mergeCell ref="G16:H16"/>
    <mergeCell ref="I16:J16"/>
    <mergeCell ref="E17:F17"/>
    <mergeCell ref="G17:H17"/>
    <mergeCell ref="I17:J17"/>
    <mergeCell ref="B1:J1"/>
    <mergeCell ref="D11:G11"/>
    <mergeCell ref="D12:G12"/>
    <mergeCell ref="D13:G13"/>
    <mergeCell ref="E15:F15"/>
    <mergeCell ref="G15:H15"/>
    <mergeCell ref="I15:J15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64"/>
  <sheetViews>
    <sheetView topLeftCell="A18" zoomScaleNormal="100" workbookViewId="0">
      <selection activeCell="A2" sqref="A2"/>
    </sheetView>
  </sheetViews>
  <sheetFormatPr defaultRowHeight="12.75" outlineLevelRow="1" x14ac:dyDescent="0.2"/>
  <cols>
    <col min="1" max="1" width="4.28515625" customWidth="1"/>
    <col min="2" max="2" width="14.42578125" style="96" customWidth="1"/>
    <col min="3" max="3" width="38.28515625" style="96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395" t="s">
        <v>1429</v>
      </c>
      <c r="B1" s="395"/>
      <c r="C1" s="395"/>
      <c r="D1" s="395"/>
      <c r="E1" s="395"/>
      <c r="F1" s="395"/>
      <c r="G1" s="395"/>
      <c r="AE1" t="s">
        <v>122</v>
      </c>
    </row>
    <row r="2" spans="1:60" ht="24.95" customHeight="1" x14ac:dyDescent="0.2">
      <c r="A2" s="210" t="s">
        <v>121</v>
      </c>
      <c r="B2" s="211"/>
      <c r="C2" s="419" t="s">
        <v>728</v>
      </c>
      <c r="D2" s="420"/>
      <c r="E2" s="420"/>
      <c r="F2" s="420"/>
      <c r="G2" s="421"/>
      <c r="AE2" t="s">
        <v>123</v>
      </c>
    </row>
    <row r="3" spans="1:60" ht="24.95" hidden="1" customHeight="1" x14ac:dyDescent="0.2">
      <c r="A3" s="210" t="s">
        <v>7</v>
      </c>
      <c r="B3" s="211"/>
      <c r="C3" s="420"/>
      <c r="D3" s="420"/>
      <c r="E3" s="420"/>
      <c r="F3" s="420"/>
      <c r="G3" s="421"/>
      <c r="AE3" t="s">
        <v>124</v>
      </c>
    </row>
    <row r="4" spans="1:60" ht="24.95" hidden="1" customHeight="1" x14ac:dyDescent="0.2">
      <c r="A4" s="210" t="s">
        <v>8</v>
      </c>
      <c r="B4" s="211"/>
      <c r="C4" s="419"/>
      <c r="D4" s="420"/>
      <c r="E4" s="420"/>
      <c r="F4" s="420"/>
      <c r="G4" s="421"/>
      <c r="AE4" t="s">
        <v>125</v>
      </c>
    </row>
    <row r="5" spans="1:60" hidden="1" x14ac:dyDescent="0.2">
      <c r="A5" s="212" t="s">
        <v>126</v>
      </c>
      <c r="B5" s="149"/>
      <c r="C5" s="150"/>
      <c r="D5" s="151"/>
      <c r="E5" s="151"/>
      <c r="F5" s="151"/>
      <c r="G5" s="213"/>
      <c r="AE5" t="s">
        <v>127</v>
      </c>
    </row>
    <row r="7" spans="1:60" ht="38.25" x14ac:dyDescent="0.2">
      <c r="A7" s="214" t="s">
        <v>128</v>
      </c>
      <c r="B7" s="215" t="s">
        <v>129</v>
      </c>
      <c r="C7" s="215" t="s">
        <v>130</v>
      </c>
      <c r="D7" s="214" t="s">
        <v>131</v>
      </c>
      <c r="E7" s="214" t="s">
        <v>132</v>
      </c>
      <c r="F7" s="153" t="s">
        <v>133</v>
      </c>
      <c r="G7" s="214" t="s">
        <v>28</v>
      </c>
      <c r="H7" s="177" t="s">
        <v>29</v>
      </c>
      <c r="I7" s="177" t="s">
        <v>134</v>
      </c>
      <c r="J7" s="177" t="s">
        <v>30</v>
      </c>
      <c r="K7" s="177" t="s">
        <v>135</v>
      </c>
      <c r="L7" s="177" t="s">
        <v>136</v>
      </c>
      <c r="M7" s="177" t="s">
        <v>137</v>
      </c>
      <c r="N7" s="177" t="s">
        <v>138</v>
      </c>
      <c r="O7" s="177" t="s">
        <v>139</v>
      </c>
      <c r="P7" s="177" t="s">
        <v>140</v>
      </c>
      <c r="Q7" s="177" t="s">
        <v>141</v>
      </c>
      <c r="R7" s="177" t="s">
        <v>142</v>
      </c>
      <c r="S7" s="177" t="s">
        <v>143</v>
      </c>
      <c r="T7" s="177" t="s">
        <v>144</v>
      </c>
      <c r="U7" s="177" t="s">
        <v>145</v>
      </c>
    </row>
    <row r="8" spans="1:60" x14ac:dyDescent="0.2">
      <c r="A8" s="178" t="s">
        <v>146</v>
      </c>
      <c r="B8" s="179" t="s">
        <v>572</v>
      </c>
      <c r="C8" s="180" t="s">
        <v>573</v>
      </c>
      <c r="D8" s="181"/>
      <c r="E8" s="182"/>
      <c r="F8" s="183"/>
      <c r="G8" s="183">
        <f>SUMIF(AE9:AE9,"&lt;&gt;NOR",G9:G9)</f>
        <v>0</v>
      </c>
      <c r="H8" s="183"/>
      <c r="I8" s="183">
        <f>SUM(I9:I9)</f>
        <v>0</v>
      </c>
      <c r="J8" s="183"/>
      <c r="K8" s="183">
        <f>SUM(K9:K9)</f>
        <v>0</v>
      </c>
      <c r="L8" s="183"/>
      <c r="M8" s="183">
        <f>SUM(M9:M9)</f>
        <v>0</v>
      </c>
      <c r="N8" s="159"/>
      <c r="O8" s="159">
        <f>SUM(O9:O9)</f>
        <v>0</v>
      </c>
      <c r="P8" s="159"/>
      <c r="Q8" s="159">
        <f>SUM(Q9:Q9)</f>
        <v>1.07E-3</v>
      </c>
      <c r="R8" s="159"/>
      <c r="S8" s="159"/>
      <c r="T8" s="178"/>
      <c r="U8" s="159">
        <f>SUM(U9:U9)</f>
        <v>1.48</v>
      </c>
      <c r="AE8" t="s">
        <v>147</v>
      </c>
    </row>
    <row r="9" spans="1:60" outlineLevel="1" x14ac:dyDescent="0.2">
      <c r="A9" s="155">
        <v>1</v>
      </c>
      <c r="B9" s="161" t="s">
        <v>733</v>
      </c>
      <c r="C9" s="196" t="s">
        <v>734</v>
      </c>
      <c r="D9" s="163" t="s">
        <v>154</v>
      </c>
      <c r="E9" s="170">
        <v>0.5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64">
        <v>0</v>
      </c>
      <c r="O9" s="164">
        <f>ROUND(E9*N9,5)</f>
        <v>0</v>
      </c>
      <c r="P9" s="164">
        <v>2.14E-3</v>
      </c>
      <c r="Q9" s="164">
        <f>ROUND(E9*P9,5)</f>
        <v>1.07E-3</v>
      </c>
      <c r="R9" s="164"/>
      <c r="S9" s="164"/>
      <c r="T9" s="165">
        <v>2.95</v>
      </c>
      <c r="U9" s="164">
        <f>ROUND(E9*T9,2)</f>
        <v>1.48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151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x14ac:dyDescent="0.2">
      <c r="A10" s="156" t="s">
        <v>146</v>
      </c>
      <c r="B10" s="162" t="s">
        <v>87</v>
      </c>
      <c r="C10" s="198" t="s">
        <v>88</v>
      </c>
      <c r="D10" s="167"/>
      <c r="E10" s="172"/>
      <c r="F10" s="175"/>
      <c r="G10" s="175">
        <f>SUMIF(AE11:AE28,"&lt;&gt;NOR",G11:G28)</f>
        <v>0</v>
      </c>
      <c r="H10" s="175"/>
      <c r="I10" s="175">
        <f>SUM(I11:I28)</f>
        <v>0</v>
      </c>
      <c r="J10" s="175"/>
      <c r="K10" s="175">
        <f>SUM(K11:K28)</f>
        <v>0</v>
      </c>
      <c r="L10" s="175"/>
      <c r="M10" s="175">
        <f>SUM(M11:M28)</f>
        <v>0</v>
      </c>
      <c r="N10" s="168"/>
      <c r="O10" s="168">
        <f>SUM(O11:O28)</f>
        <v>0.16633000000000001</v>
      </c>
      <c r="P10" s="168"/>
      <c r="Q10" s="168">
        <f>SUM(Q11:Q28)</f>
        <v>5.9580000000000001E-2</v>
      </c>
      <c r="R10" s="168"/>
      <c r="S10" s="168"/>
      <c r="T10" s="169"/>
      <c r="U10" s="168">
        <f>SUM(U11:U28)</f>
        <v>18.149999999999999</v>
      </c>
      <c r="AE10" t="s">
        <v>147</v>
      </c>
    </row>
    <row r="11" spans="1:60" outlineLevel="1" x14ac:dyDescent="0.2">
      <c r="A11" s="155">
        <v>2</v>
      </c>
      <c r="B11" s="161" t="s">
        <v>735</v>
      </c>
      <c r="C11" s="196" t="s">
        <v>736</v>
      </c>
      <c r="D11" s="163" t="s">
        <v>154</v>
      </c>
      <c r="E11" s="170">
        <v>6</v>
      </c>
      <c r="F11" s="173"/>
      <c r="G11" s="174">
        <f t="shared" ref="G11:G28" si="0">ROUND(E11*F11,2)</f>
        <v>0</v>
      </c>
      <c r="H11" s="173"/>
      <c r="I11" s="174">
        <f t="shared" ref="I11:I28" si="1">ROUND(E11*H11,2)</f>
        <v>0</v>
      </c>
      <c r="J11" s="173"/>
      <c r="K11" s="174">
        <f t="shared" ref="K11:K28" si="2">ROUND(E11*J11,2)</f>
        <v>0</v>
      </c>
      <c r="L11" s="174">
        <v>21</v>
      </c>
      <c r="M11" s="174">
        <f t="shared" ref="M11:M28" si="3">G11*(1+L11/100)</f>
        <v>0</v>
      </c>
      <c r="N11" s="164">
        <v>5.0899999999999999E-3</v>
      </c>
      <c r="O11" s="164">
        <f t="shared" ref="O11:O28" si="4">ROUND(E11*N11,5)</f>
        <v>3.0540000000000001E-2</v>
      </c>
      <c r="P11" s="164">
        <v>0</v>
      </c>
      <c r="Q11" s="164">
        <f t="shared" ref="Q11:Q28" si="5">ROUND(E11*P11,5)</f>
        <v>0</v>
      </c>
      <c r="R11" s="164"/>
      <c r="S11" s="164"/>
      <c r="T11" s="165">
        <v>0.53100000000000003</v>
      </c>
      <c r="U11" s="164">
        <f t="shared" ref="U11:U28" si="6">ROUND(E11*T11,2)</f>
        <v>3.19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151</v>
      </c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155">
        <v>3</v>
      </c>
      <c r="B12" s="161" t="s">
        <v>737</v>
      </c>
      <c r="C12" s="196" t="s">
        <v>738</v>
      </c>
      <c r="D12" s="163" t="s">
        <v>154</v>
      </c>
      <c r="E12" s="170">
        <v>2</v>
      </c>
      <c r="F12" s="173"/>
      <c r="G12" s="174">
        <f t="shared" si="0"/>
        <v>0</v>
      </c>
      <c r="H12" s="173"/>
      <c r="I12" s="174">
        <f t="shared" si="1"/>
        <v>0</v>
      </c>
      <c r="J12" s="173"/>
      <c r="K12" s="174">
        <f t="shared" si="2"/>
        <v>0</v>
      </c>
      <c r="L12" s="174">
        <v>21</v>
      </c>
      <c r="M12" s="174">
        <f t="shared" si="3"/>
        <v>0</v>
      </c>
      <c r="N12" s="164">
        <v>8.0599999999999995E-3</v>
      </c>
      <c r="O12" s="164">
        <f t="shared" si="4"/>
        <v>1.6119999999999999E-2</v>
      </c>
      <c r="P12" s="164">
        <v>0</v>
      </c>
      <c r="Q12" s="164">
        <f t="shared" si="5"/>
        <v>0</v>
      </c>
      <c r="R12" s="164"/>
      <c r="S12" s="164"/>
      <c r="T12" s="165">
        <v>0.53700000000000003</v>
      </c>
      <c r="U12" s="164">
        <f t="shared" si="6"/>
        <v>1.07</v>
      </c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151</v>
      </c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55">
        <v>4</v>
      </c>
      <c r="B13" s="161" t="s">
        <v>739</v>
      </c>
      <c r="C13" s="196" t="s">
        <v>740</v>
      </c>
      <c r="D13" s="163" t="s">
        <v>154</v>
      </c>
      <c r="E13" s="170">
        <v>11</v>
      </c>
      <c r="F13" s="173"/>
      <c r="G13" s="174">
        <f t="shared" si="0"/>
        <v>0</v>
      </c>
      <c r="H13" s="173"/>
      <c r="I13" s="174">
        <f t="shared" si="1"/>
        <v>0</v>
      </c>
      <c r="J13" s="173"/>
      <c r="K13" s="174">
        <f t="shared" si="2"/>
        <v>0</v>
      </c>
      <c r="L13" s="174">
        <v>21</v>
      </c>
      <c r="M13" s="174">
        <f t="shared" si="3"/>
        <v>0</v>
      </c>
      <c r="N13" s="164">
        <v>1.0070000000000001E-2</v>
      </c>
      <c r="O13" s="164">
        <f t="shared" si="4"/>
        <v>0.11076999999999999</v>
      </c>
      <c r="P13" s="164">
        <v>0</v>
      </c>
      <c r="Q13" s="164">
        <f t="shared" si="5"/>
        <v>0</v>
      </c>
      <c r="R13" s="164"/>
      <c r="S13" s="164"/>
      <c r="T13" s="165">
        <v>0.55900000000000005</v>
      </c>
      <c r="U13" s="164">
        <f t="shared" si="6"/>
        <v>6.15</v>
      </c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151</v>
      </c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1" x14ac:dyDescent="0.2">
      <c r="A14" s="155">
        <v>5</v>
      </c>
      <c r="B14" s="161" t="s">
        <v>741</v>
      </c>
      <c r="C14" s="196" t="s">
        <v>742</v>
      </c>
      <c r="D14" s="163" t="s">
        <v>154</v>
      </c>
      <c r="E14" s="170">
        <v>0.6</v>
      </c>
      <c r="F14" s="173"/>
      <c r="G14" s="174">
        <f t="shared" si="0"/>
        <v>0</v>
      </c>
      <c r="H14" s="173"/>
      <c r="I14" s="174">
        <f t="shared" si="1"/>
        <v>0</v>
      </c>
      <c r="J14" s="173"/>
      <c r="K14" s="174">
        <f t="shared" si="2"/>
        <v>0</v>
      </c>
      <c r="L14" s="174">
        <v>21</v>
      </c>
      <c r="M14" s="174">
        <f t="shared" si="3"/>
        <v>0</v>
      </c>
      <c r="N14" s="164">
        <v>8.2799999999999992E-3</v>
      </c>
      <c r="O14" s="164">
        <f t="shared" si="4"/>
        <v>4.9699999999999996E-3</v>
      </c>
      <c r="P14" s="164">
        <v>0</v>
      </c>
      <c r="Q14" s="164">
        <f t="shared" si="5"/>
        <v>0</v>
      </c>
      <c r="R14" s="164"/>
      <c r="S14" s="164"/>
      <c r="T14" s="165">
        <v>0.50700000000000001</v>
      </c>
      <c r="U14" s="164">
        <f t="shared" si="6"/>
        <v>0.3</v>
      </c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151</v>
      </c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 x14ac:dyDescent="0.2">
      <c r="A15" s="155">
        <v>6</v>
      </c>
      <c r="B15" s="161" t="s">
        <v>743</v>
      </c>
      <c r="C15" s="196" t="s">
        <v>744</v>
      </c>
      <c r="D15" s="163" t="s">
        <v>173</v>
      </c>
      <c r="E15" s="170">
        <v>1</v>
      </c>
      <c r="F15" s="173"/>
      <c r="G15" s="174">
        <f t="shared" si="0"/>
        <v>0</v>
      </c>
      <c r="H15" s="173"/>
      <c r="I15" s="174">
        <f t="shared" si="1"/>
        <v>0</v>
      </c>
      <c r="J15" s="173"/>
      <c r="K15" s="174">
        <f t="shared" si="2"/>
        <v>0</v>
      </c>
      <c r="L15" s="174">
        <v>21</v>
      </c>
      <c r="M15" s="174">
        <f t="shared" si="3"/>
        <v>0</v>
      </c>
      <c r="N15" s="164">
        <v>3.0000000000000001E-5</v>
      </c>
      <c r="O15" s="164">
        <f t="shared" si="4"/>
        <v>3.0000000000000001E-5</v>
      </c>
      <c r="P15" s="164">
        <v>0</v>
      </c>
      <c r="Q15" s="164">
        <f t="shared" si="5"/>
        <v>0</v>
      </c>
      <c r="R15" s="164"/>
      <c r="S15" s="164"/>
      <c r="T15" s="165">
        <v>0.42399999999999999</v>
      </c>
      <c r="U15" s="164">
        <f t="shared" si="6"/>
        <v>0.42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151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155">
        <v>7</v>
      </c>
      <c r="B16" s="161" t="s">
        <v>745</v>
      </c>
      <c r="C16" s="196" t="s">
        <v>746</v>
      </c>
      <c r="D16" s="163" t="s">
        <v>173</v>
      </c>
      <c r="E16" s="170">
        <v>3</v>
      </c>
      <c r="F16" s="173"/>
      <c r="G16" s="174">
        <f t="shared" si="0"/>
        <v>0</v>
      </c>
      <c r="H16" s="173"/>
      <c r="I16" s="174">
        <f t="shared" si="1"/>
        <v>0</v>
      </c>
      <c r="J16" s="173"/>
      <c r="K16" s="174">
        <f t="shared" si="2"/>
        <v>0</v>
      </c>
      <c r="L16" s="174">
        <v>21</v>
      </c>
      <c r="M16" s="174">
        <f t="shared" si="3"/>
        <v>0</v>
      </c>
      <c r="N16" s="164">
        <v>1.8000000000000001E-4</v>
      </c>
      <c r="O16" s="164">
        <f t="shared" si="4"/>
        <v>5.4000000000000001E-4</v>
      </c>
      <c r="P16" s="164">
        <v>0</v>
      </c>
      <c r="Q16" s="164">
        <f t="shared" si="5"/>
        <v>0</v>
      </c>
      <c r="R16" s="164"/>
      <c r="S16" s="164"/>
      <c r="T16" s="165">
        <v>0.27600000000000002</v>
      </c>
      <c r="U16" s="164">
        <f t="shared" si="6"/>
        <v>0.83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151</v>
      </c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 x14ac:dyDescent="0.2">
      <c r="A17" s="155">
        <v>8</v>
      </c>
      <c r="B17" s="161" t="s">
        <v>747</v>
      </c>
      <c r="C17" s="196" t="s">
        <v>748</v>
      </c>
      <c r="D17" s="163" t="s">
        <v>173</v>
      </c>
      <c r="E17" s="170">
        <v>1</v>
      </c>
      <c r="F17" s="173"/>
      <c r="G17" s="174">
        <f t="shared" si="0"/>
        <v>0</v>
      </c>
      <c r="H17" s="173"/>
      <c r="I17" s="174">
        <f t="shared" si="1"/>
        <v>0</v>
      </c>
      <c r="J17" s="173"/>
      <c r="K17" s="174">
        <f t="shared" si="2"/>
        <v>0</v>
      </c>
      <c r="L17" s="174">
        <v>21</v>
      </c>
      <c r="M17" s="174">
        <f t="shared" si="3"/>
        <v>0</v>
      </c>
      <c r="N17" s="164">
        <v>2.5000000000000001E-4</v>
      </c>
      <c r="O17" s="164">
        <f t="shared" si="4"/>
        <v>2.5000000000000001E-4</v>
      </c>
      <c r="P17" s="164">
        <v>0</v>
      </c>
      <c r="Q17" s="164">
        <f t="shared" si="5"/>
        <v>0</v>
      </c>
      <c r="R17" s="164"/>
      <c r="S17" s="164"/>
      <c r="T17" s="165">
        <v>0.57599999999999996</v>
      </c>
      <c r="U17" s="164">
        <f t="shared" si="6"/>
        <v>0.57999999999999996</v>
      </c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151</v>
      </c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">
      <c r="A18" s="155">
        <v>9</v>
      </c>
      <c r="B18" s="161" t="s">
        <v>749</v>
      </c>
      <c r="C18" s="196" t="s">
        <v>750</v>
      </c>
      <c r="D18" s="163" t="s">
        <v>173</v>
      </c>
      <c r="E18" s="170">
        <v>1</v>
      </c>
      <c r="F18" s="173"/>
      <c r="G18" s="174">
        <f t="shared" si="0"/>
        <v>0</v>
      </c>
      <c r="H18" s="173"/>
      <c r="I18" s="174">
        <f t="shared" si="1"/>
        <v>0</v>
      </c>
      <c r="J18" s="173"/>
      <c r="K18" s="174">
        <f t="shared" si="2"/>
        <v>0</v>
      </c>
      <c r="L18" s="174">
        <v>21</v>
      </c>
      <c r="M18" s="174">
        <f t="shared" si="3"/>
        <v>0</v>
      </c>
      <c r="N18" s="164">
        <v>4.4999999999999999E-4</v>
      </c>
      <c r="O18" s="164">
        <f t="shared" si="4"/>
        <v>4.4999999999999999E-4</v>
      </c>
      <c r="P18" s="164">
        <v>0</v>
      </c>
      <c r="Q18" s="164">
        <f t="shared" si="5"/>
        <v>0</v>
      </c>
      <c r="R18" s="164"/>
      <c r="S18" s="164"/>
      <c r="T18" s="165">
        <v>0.58899999999999997</v>
      </c>
      <c r="U18" s="164">
        <f t="shared" si="6"/>
        <v>0.59</v>
      </c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151</v>
      </c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 x14ac:dyDescent="0.2">
      <c r="A19" s="155">
        <v>10</v>
      </c>
      <c r="B19" s="161" t="s">
        <v>751</v>
      </c>
      <c r="C19" s="196" t="s">
        <v>752</v>
      </c>
      <c r="D19" s="163" t="s">
        <v>173</v>
      </c>
      <c r="E19" s="170">
        <v>2</v>
      </c>
      <c r="F19" s="173"/>
      <c r="G19" s="174">
        <f t="shared" si="0"/>
        <v>0</v>
      </c>
      <c r="H19" s="173"/>
      <c r="I19" s="174">
        <f t="shared" si="1"/>
        <v>0</v>
      </c>
      <c r="J19" s="173"/>
      <c r="K19" s="174">
        <f t="shared" si="2"/>
        <v>0</v>
      </c>
      <c r="L19" s="174">
        <v>21</v>
      </c>
      <c r="M19" s="174">
        <f t="shared" si="3"/>
        <v>0</v>
      </c>
      <c r="N19" s="164">
        <v>0</v>
      </c>
      <c r="O19" s="164">
        <f t="shared" si="4"/>
        <v>0</v>
      </c>
      <c r="P19" s="164">
        <v>0</v>
      </c>
      <c r="Q19" s="164">
        <f t="shared" si="5"/>
        <v>0</v>
      </c>
      <c r="R19" s="164"/>
      <c r="S19" s="164"/>
      <c r="T19" s="165">
        <v>6.4000000000000001E-2</v>
      </c>
      <c r="U19" s="164">
        <f t="shared" si="6"/>
        <v>0.13</v>
      </c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151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155">
        <v>11</v>
      </c>
      <c r="B20" s="161" t="s">
        <v>753</v>
      </c>
      <c r="C20" s="196" t="s">
        <v>754</v>
      </c>
      <c r="D20" s="163" t="s">
        <v>154</v>
      </c>
      <c r="E20" s="170">
        <v>50</v>
      </c>
      <c r="F20" s="173"/>
      <c r="G20" s="174">
        <f t="shared" si="0"/>
        <v>0</v>
      </c>
      <c r="H20" s="173"/>
      <c r="I20" s="174">
        <f t="shared" si="1"/>
        <v>0</v>
      </c>
      <c r="J20" s="173"/>
      <c r="K20" s="174">
        <f t="shared" si="2"/>
        <v>0</v>
      </c>
      <c r="L20" s="174">
        <v>21</v>
      </c>
      <c r="M20" s="174">
        <f t="shared" si="3"/>
        <v>0</v>
      </c>
      <c r="N20" s="164">
        <v>0</v>
      </c>
      <c r="O20" s="164">
        <f t="shared" si="4"/>
        <v>0</v>
      </c>
      <c r="P20" s="164">
        <v>0</v>
      </c>
      <c r="Q20" s="164">
        <f t="shared" si="5"/>
        <v>0</v>
      </c>
      <c r="R20" s="164"/>
      <c r="S20" s="164"/>
      <c r="T20" s="165">
        <v>6.2E-2</v>
      </c>
      <c r="U20" s="164">
        <f t="shared" si="6"/>
        <v>3.1</v>
      </c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151</v>
      </c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155">
        <v>12</v>
      </c>
      <c r="B21" s="161" t="s">
        <v>755</v>
      </c>
      <c r="C21" s="196" t="s">
        <v>756</v>
      </c>
      <c r="D21" s="163" t="s">
        <v>173</v>
      </c>
      <c r="E21" s="170">
        <v>1</v>
      </c>
      <c r="F21" s="173"/>
      <c r="G21" s="174">
        <f t="shared" si="0"/>
        <v>0</v>
      </c>
      <c r="H21" s="173"/>
      <c r="I21" s="174">
        <f t="shared" si="1"/>
        <v>0</v>
      </c>
      <c r="J21" s="173"/>
      <c r="K21" s="174">
        <f t="shared" si="2"/>
        <v>0</v>
      </c>
      <c r="L21" s="174">
        <v>21</v>
      </c>
      <c r="M21" s="174">
        <f t="shared" si="3"/>
        <v>0</v>
      </c>
      <c r="N21" s="164">
        <v>0</v>
      </c>
      <c r="O21" s="164">
        <f t="shared" si="4"/>
        <v>0</v>
      </c>
      <c r="P21" s="164">
        <v>0</v>
      </c>
      <c r="Q21" s="164">
        <f t="shared" si="5"/>
        <v>0</v>
      </c>
      <c r="R21" s="164"/>
      <c r="S21" s="164"/>
      <c r="T21" s="165">
        <v>0.48199999999999998</v>
      </c>
      <c r="U21" s="164">
        <f t="shared" si="6"/>
        <v>0.48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151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155">
        <v>13</v>
      </c>
      <c r="B22" s="161" t="s">
        <v>757</v>
      </c>
      <c r="C22" s="196" t="s">
        <v>758</v>
      </c>
      <c r="D22" s="163" t="s">
        <v>154</v>
      </c>
      <c r="E22" s="170">
        <v>6</v>
      </c>
      <c r="F22" s="173"/>
      <c r="G22" s="174">
        <f t="shared" si="0"/>
        <v>0</v>
      </c>
      <c r="H22" s="173"/>
      <c r="I22" s="174">
        <f t="shared" si="1"/>
        <v>0</v>
      </c>
      <c r="J22" s="173"/>
      <c r="K22" s="174">
        <f t="shared" si="2"/>
        <v>0</v>
      </c>
      <c r="L22" s="174">
        <v>21</v>
      </c>
      <c r="M22" s="174">
        <f t="shared" si="3"/>
        <v>0</v>
      </c>
      <c r="N22" s="164">
        <v>1.1E-4</v>
      </c>
      <c r="O22" s="164">
        <f t="shared" si="4"/>
        <v>6.6E-4</v>
      </c>
      <c r="P22" s="164">
        <v>2.15E-3</v>
      </c>
      <c r="Q22" s="164">
        <f t="shared" si="5"/>
        <v>1.29E-2</v>
      </c>
      <c r="R22" s="164"/>
      <c r="S22" s="164"/>
      <c r="T22" s="165">
        <v>0.03</v>
      </c>
      <c r="U22" s="164">
        <f t="shared" si="6"/>
        <v>0.18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151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1" x14ac:dyDescent="0.2">
      <c r="A23" s="155">
        <v>14</v>
      </c>
      <c r="B23" s="161" t="s">
        <v>759</v>
      </c>
      <c r="C23" s="196" t="s">
        <v>760</v>
      </c>
      <c r="D23" s="163" t="s">
        <v>154</v>
      </c>
      <c r="E23" s="170">
        <v>8</v>
      </c>
      <c r="F23" s="173"/>
      <c r="G23" s="174">
        <f t="shared" si="0"/>
        <v>0</v>
      </c>
      <c r="H23" s="173"/>
      <c r="I23" s="174">
        <f t="shared" si="1"/>
        <v>0</v>
      </c>
      <c r="J23" s="173"/>
      <c r="K23" s="174">
        <f t="shared" si="2"/>
        <v>0</v>
      </c>
      <c r="L23" s="174">
        <v>21</v>
      </c>
      <c r="M23" s="174">
        <f t="shared" si="3"/>
        <v>0</v>
      </c>
      <c r="N23" s="164">
        <v>2.5000000000000001E-4</v>
      </c>
      <c r="O23" s="164">
        <f t="shared" si="4"/>
        <v>2E-3</v>
      </c>
      <c r="P23" s="164">
        <v>5.5300000000000002E-3</v>
      </c>
      <c r="Q23" s="164">
        <f t="shared" si="5"/>
        <v>4.4240000000000002E-2</v>
      </c>
      <c r="R23" s="164"/>
      <c r="S23" s="164"/>
      <c r="T23" s="165">
        <v>4.8000000000000001E-2</v>
      </c>
      <c r="U23" s="164">
        <f t="shared" si="6"/>
        <v>0.38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151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55">
        <v>15</v>
      </c>
      <c r="B24" s="161" t="s">
        <v>761</v>
      </c>
      <c r="C24" s="196" t="s">
        <v>762</v>
      </c>
      <c r="D24" s="163" t="s">
        <v>173</v>
      </c>
      <c r="E24" s="170">
        <v>1</v>
      </c>
      <c r="F24" s="173"/>
      <c r="G24" s="174">
        <f t="shared" si="0"/>
        <v>0</v>
      </c>
      <c r="H24" s="173"/>
      <c r="I24" s="174">
        <f t="shared" si="1"/>
        <v>0</v>
      </c>
      <c r="J24" s="173"/>
      <c r="K24" s="174">
        <f t="shared" si="2"/>
        <v>0</v>
      </c>
      <c r="L24" s="174">
        <v>21</v>
      </c>
      <c r="M24" s="174">
        <f t="shared" si="3"/>
        <v>0</v>
      </c>
      <c r="N24" s="164">
        <v>0</v>
      </c>
      <c r="O24" s="164">
        <f t="shared" si="4"/>
        <v>0</v>
      </c>
      <c r="P24" s="164">
        <v>2.4399999999999999E-3</v>
      </c>
      <c r="Q24" s="164">
        <f t="shared" si="5"/>
        <v>2.4399999999999999E-3</v>
      </c>
      <c r="R24" s="164"/>
      <c r="S24" s="164"/>
      <c r="T24" s="165">
        <v>0.114</v>
      </c>
      <c r="U24" s="164">
        <f t="shared" si="6"/>
        <v>0.11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151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155">
        <v>16</v>
      </c>
      <c r="B25" s="161" t="s">
        <v>610</v>
      </c>
      <c r="C25" s="196" t="s">
        <v>763</v>
      </c>
      <c r="D25" s="163" t="s">
        <v>715</v>
      </c>
      <c r="E25" s="170">
        <v>1</v>
      </c>
      <c r="F25" s="173"/>
      <c r="G25" s="174">
        <f t="shared" si="0"/>
        <v>0</v>
      </c>
      <c r="H25" s="173"/>
      <c r="I25" s="174">
        <f t="shared" si="1"/>
        <v>0</v>
      </c>
      <c r="J25" s="173"/>
      <c r="K25" s="174">
        <f t="shared" si="2"/>
        <v>0</v>
      </c>
      <c r="L25" s="174">
        <v>21</v>
      </c>
      <c r="M25" s="174">
        <f t="shared" si="3"/>
        <v>0</v>
      </c>
      <c r="N25" s="164">
        <v>0</v>
      </c>
      <c r="O25" s="164">
        <f t="shared" si="4"/>
        <v>0</v>
      </c>
      <c r="P25" s="164">
        <v>0</v>
      </c>
      <c r="Q25" s="164">
        <f t="shared" si="5"/>
        <v>0</v>
      </c>
      <c r="R25" s="164"/>
      <c r="S25" s="164"/>
      <c r="T25" s="165">
        <v>0</v>
      </c>
      <c r="U25" s="164">
        <f t="shared" si="6"/>
        <v>0</v>
      </c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151</v>
      </c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55">
        <v>17</v>
      </c>
      <c r="B26" s="161" t="s">
        <v>610</v>
      </c>
      <c r="C26" s="196" t="s">
        <v>764</v>
      </c>
      <c r="D26" s="163" t="s">
        <v>715</v>
      </c>
      <c r="E26" s="170">
        <v>1</v>
      </c>
      <c r="F26" s="173"/>
      <c r="G26" s="174">
        <f t="shared" si="0"/>
        <v>0</v>
      </c>
      <c r="H26" s="173"/>
      <c r="I26" s="174">
        <f t="shared" si="1"/>
        <v>0</v>
      </c>
      <c r="J26" s="173"/>
      <c r="K26" s="174">
        <f t="shared" si="2"/>
        <v>0</v>
      </c>
      <c r="L26" s="174">
        <v>21</v>
      </c>
      <c r="M26" s="174">
        <f t="shared" si="3"/>
        <v>0</v>
      </c>
      <c r="N26" s="164">
        <v>0</v>
      </c>
      <c r="O26" s="164">
        <f t="shared" si="4"/>
        <v>0</v>
      </c>
      <c r="P26" s="164">
        <v>0</v>
      </c>
      <c r="Q26" s="164">
        <f t="shared" si="5"/>
        <v>0</v>
      </c>
      <c r="R26" s="164"/>
      <c r="S26" s="164"/>
      <c r="T26" s="165">
        <v>0</v>
      </c>
      <c r="U26" s="164">
        <f t="shared" si="6"/>
        <v>0</v>
      </c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151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55">
        <v>18</v>
      </c>
      <c r="B27" s="161" t="s">
        <v>765</v>
      </c>
      <c r="C27" s="196" t="s">
        <v>766</v>
      </c>
      <c r="D27" s="163" t="s">
        <v>203</v>
      </c>
      <c r="E27" s="170">
        <v>0.3</v>
      </c>
      <c r="F27" s="173"/>
      <c r="G27" s="174">
        <f t="shared" si="0"/>
        <v>0</v>
      </c>
      <c r="H27" s="173"/>
      <c r="I27" s="174">
        <f t="shared" si="1"/>
        <v>0</v>
      </c>
      <c r="J27" s="173"/>
      <c r="K27" s="174">
        <f t="shared" si="2"/>
        <v>0</v>
      </c>
      <c r="L27" s="174">
        <v>21</v>
      </c>
      <c r="M27" s="174">
        <f t="shared" si="3"/>
        <v>0</v>
      </c>
      <c r="N27" s="164">
        <v>0</v>
      </c>
      <c r="O27" s="164">
        <f t="shared" si="4"/>
        <v>0</v>
      </c>
      <c r="P27" s="164">
        <v>0</v>
      </c>
      <c r="Q27" s="164">
        <f t="shared" si="5"/>
        <v>0</v>
      </c>
      <c r="R27" s="164"/>
      <c r="S27" s="164"/>
      <c r="T27" s="165">
        <v>1.333</v>
      </c>
      <c r="U27" s="164">
        <f t="shared" si="6"/>
        <v>0.4</v>
      </c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151</v>
      </c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55">
        <v>19</v>
      </c>
      <c r="B28" s="161" t="s">
        <v>767</v>
      </c>
      <c r="C28" s="196" t="s">
        <v>768</v>
      </c>
      <c r="D28" s="163" t="s">
        <v>203</v>
      </c>
      <c r="E28" s="170">
        <v>7.0000000000000007E-2</v>
      </c>
      <c r="F28" s="173"/>
      <c r="G28" s="174">
        <f t="shared" si="0"/>
        <v>0</v>
      </c>
      <c r="H28" s="173"/>
      <c r="I28" s="174">
        <f t="shared" si="1"/>
        <v>0</v>
      </c>
      <c r="J28" s="173"/>
      <c r="K28" s="174">
        <f t="shared" si="2"/>
        <v>0</v>
      </c>
      <c r="L28" s="174">
        <v>21</v>
      </c>
      <c r="M28" s="174">
        <f t="shared" si="3"/>
        <v>0</v>
      </c>
      <c r="N28" s="164">
        <v>0</v>
      </c>
      <c r="O28" s="164">
        <f t="shared" si="4"/>
        <v>0</v>
      </c>
      <c r="P28" s="164">
        <v>0</v>
      </c>
      <c r="Q28" s="164">
        <f t="shared" si="5"/>
        <v>0</v>
      </c>
      <c r="R28" s="164"/>
      <c r="S28" s="164"/>
      <c r="T28" s="165">
        <v>3.379</v>
      </c>
      <c r="U28" s="164">
        <f t="shared" si="6"/>
        <v>0.24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151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x14ac:dyDescent="0.2">
      <c r="A29" s="156" t="s">
        <v>146</v>
      </c>
      <c r="B29" s="162" t="s">
        <v>729</v>
      </c>
      <c r="C29" s="198" t="s">
        <v>730</v>
      </c>
      <c r="D29" s="167"/>
      <c r="E29" s="172"/>
      <c r="F29" s="175"/>
      <c r="G29" s="175">
        <f>SUMIF(AE30:AE30,"&lt;&gt;NOR",G30:G30)</f>
        <v>0</v>
      </c>
      <c r="H29" s="175"/>
      <c r="I29" s="175">
        <f>SUM(I30:I30)</f>
        <v>0</v>
      </c>
      <c r="J29" s="175"/>
      <c r="K29" s="175">
        <f>SUM(K30:K30)</f>
        <v>0</v>
      </c>
      <c r="L29" s="175"/>
      <c r="M29" s="175">
        <f>SUM(M30:M30)</f>
        <v>0</v>
      </c>
      <c r="N29" s="168"/>
      <c r="O29" s="168">
        <f>SUM(O30:O30)</f>
        <v>2.2599999999999999E-3</v>
      </c>
      <c r="P29" s="168"/>
      <c r="Q29" s="168">
        <f>SUM(Q30:Q30)</f>
        <v>0</v>
      </c>
      <c r="R29" s="168"/>
      <c r="S29" s="168"/>
      <c r="T29" s="169"/>
      <c r="U29" s="168">
        <f>SUM(U30:U30)</f>
        <v>0.23</v>
      </c>
      <c r="AE29" t="s">
        <v>147</v>
      </c>
    </row>
    <row r="30" spans="1:60" outlineLevel="1" x14ac:dyDescent="0.2">
      <c r="A30" s="155">
        <v>20</v>
      </c>
      <c r="B30" s="161" t="s">
        <v>769</v>
      </c>
      <c r="C30" s="196" t="s">
        <v>770</v>
      </c>
      <c r="D30" s="163" t="s">
        <v>181</v>
      </c>
      <c r="E30" s="170">
        <v>2</v>
      </c>
      <c r="F30" s="173"/>
      <c r="G30" s="174">
        <f>ROUND(E30*F30,2)</f>
        <v>0</v>
      </c>
      <c r="H30" s="173"/>
      <c r="I30" s="174">
        <f>ROUND(E30*H30,2)</f>
        <v>0</v>
      </c>
      <c r="J30" s="173"/>
      <c r="K30" s="174">
        <f>ROUND(E30*J30,2)</f>
        <v>0</v>
      </c>
      <c r="L30" s="174">
        <v>21</v>
      </c>
      <c r="M30" s="174">
        <f>G30*(1+L30/100)</f>
        <v>0</v>
      </c>
      <c r="N30" s="164">
        <v>1.1299999999999999E-3</v>
      </c>
      <c r="O30" s="164">
        <f>ROUND(E30*N30,5)</f>
        <v>2.2599999999999999E-3</v>
      </c>
      <c r="P30" s="164">
        <v>0</v>
      </c>
      <c r="Q30" s="164">
        <f>ROUND(E30*P30,5)</f>
        <v>0</v>
      </c>
      <c r="R30" s="164"/>
      <c r="S30" s="164"/>
      <c r="T30" s="165">
        <v>0.114</v>
      </c>
      <c r="U30" s="164">
        <f>ROUND(E30*T30,2)</f>
        <v>0.23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151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x14ac:dyDescent="0.2">
      <c r="A31" s="156" t="s">
        <v>146</v>
      </c>
      <c r="B31" s="162" t="s">
        <v>731</v>
      </c>
      <c r="C31" s="198" t="s">
        <v>732</v>
      </c>
      <c r="D31" s="167"/>
      <c r="E31" s="172"/>
      <c r="F31" s="175"/>
      <c r="G31" s="175">
        <f>SUMIF(AE32:AE37,"&lt;&gt;NOR",G32:G37)</f>
        <v>0</v>
      </c>
      <c r="H31" s="175"/>
      <c r="I31" s="175">
        <f>SUM(I32:I37)</f>
        <v>0</v>
      </c>
      <c r="J31" s="175"/>
      <c r="K31" s="175">
        <f>SUM(K32:K37)</f>
        <v>0</v>
      </c>
      <c r="L31" s="175"/>
      <c r="M31" s="175">
        <f>SUM(M32:M37)</f>
        <v>0</v>
      </c>
      <c r="N31" s="168"/>
      <c r="O31" s="168">
        <f>SUM(O32:O37)</f>
        <v>4.1600000000000005E-3</v>
      </c>
      <c r="P31" s="168"/>
      <c r="Q31" s="168">
        <f>SUM(Q32:Q37)</f>
        <v>2.3600000000000001E-3</v>
      </c>
      <c r="R31" s="168"/>
      <c r="S31" s="168"/>
      <c r="T31" s="169"/>
      <c r="U31" s="168">
        <f>SUM(U32:U37)</f>
        <v>0.62</v>
      </c>
      <c r="AE31" t="s">
        <v>147</v>
      </c>
    </row>
    <row r="32" spans="1:60" outlineLevel="1" x14ac:dyDescent="0.2">
      <c r="A32" s="155">
        <v>21</v>
      </c>
      <c r="B32" s="161" t="s">
        <v>771</v>
      </c>
      <c r="C32" s="196" t="s">
        <v>772</v>
      </c>
      <c r="D32" s="163" t="s">
        <v>173</v>
      </c>
      <c r="E32" s="170">
        <v>1</v>
      </c>
      <c r="F32" s="173"/>
      <c r="G32" s="174">
        <f t="shared" ref="G32:G37" si="7">ROUND(E32*F32,2)</f>
        <v>0</v>
      </c>
      <c r="H32" s="173"/>
      <c r="I32" s="174">
        <f t="shared" ref="I32:I37" si="8">ROUND(E32*H32,2)</f>
        <v>0</v>
      </c>
      <c r="J32" s="173"/>
      <c r="K32" s="174">
        <f t="shared" ref="K32:K37" si="9">ROUND(E32*J32,2)</f>
        <v>0</v>
      </c>
      <c r="L32" s="174">
        <v>21</v>
      </c>
      <c r="M32" s="174">
        <f t="shared" ref="M32:M37" si="10">G32*(1+L32/100)</f>
        <v>0</v>
      </c>
      <c r="N32" s="164">
        <v>0</v>
      </c>
      <c r="O32" s="164">
        <f t="shared" ref="O32:O37" si="11">ROUND(E32*N32,5)</f>
        <v>0</v>
      </c>
      <c r="P32" s="164">
        <v>1.91E-3</v>
      </c>
      <c r="Q32" s="164">
        <f t="shared" ref="Q32:Q37" si="12">ROUND(E32*P32,5)</f>
        <v>1.91E-3</v>
      </c>
      <c r="R32" s="164"/>
      <c r="S32" s="164"/>
      <c r="T32" s="165">
        <v>2.1000000000000001E-2</v>
      </c>
      <c r="U32" s="164">
        <f t="shared" ref="U32:U37" si="13">ROUND(E32*T32,2)</f>
        <v>0.02</v>
      </c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151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">
      <c r="A33" s="155">
        <v>22</v>
      </c>
      <c r="B33" s="161" t="s">
        <v>773</v>
      </c>
      <c r="C33" s="196" t="s">
        <v>774</v>
      </c>
      <c r="D33" s="163" t="s">
        <v>173</v>
      </c>
      <c r="E33" s="170">
        <v>1</v>
      </c>
      <c r="F33" s="173"/>
      <c r="G33" s="174">
        <f t="shared" si="7"/>
        <v>0</v>
      </c>
      <c r="H33" s="173"/>
      <c r="I33" s="174">
        <f t="shared" si="8"/>
        <v>0</v>
      </c>
      <c r="J33" s="173"/>
      <c r="K33" s="174">
        <f t="shared" si="9"/>
        <v>0</v>
      </c>
      <c r="L33" s="174">
        <v>21</v>
      </c>
      <c r="M33" s="174">
        <f t="shared" si="10"/>
        <v>0</v>
      </c>
      <c r="N33" s="164">
        <v>9.0000000000000006E-5</v>
      </c>
      <c r="O33" s="164">
        <f t="shared" si="11"/>
        <v>9.0000000000000006E-5</v>
      </c>
      <c r="P33" s="164">
        <v>4.4999999999999999E-4</v>
      </c>
      <c r="Q33" s="164">
        <f t="shared" si="12"/>
        <v>4.4999999999999999E-4</v>
      </c>
      <c r="R33" s="164"/>
      <c r="S33" s="164"/>
      <c r="T33" s="165">
        <v>0.16600000000000001</v>
      </c>
      <c r="U33" s="164">
        <f t="shared" si="13"/>
        <v>0.17</v>
      </c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151</v>
      </c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1" x14ac:dyDescent="0.2">
      <c r="A34" s="155">
        <v>23</v>
      </c>
      <c r="B34" s="161" t="s">
        <v>775</v>
      </c>
      <c r="C34" s="196" t="s">
        <v>776</v>
      </c>
      <c r="D34" s="163" t="s">
        <v>173</v>
      </c>
      <c r="E34" s="170">
        <v>1</v>
      </c>
      <c r="F34" s="173"/>
      <c r="G34" s="174">
        <f t="shared" si="7"/>
        <v>0</v>
      </c>
      <c r="H34" s="173"/>
      <c r="I34" s="174">
        <f t="shared" si="8"/>
        <v>0</v>
      </c>
      <c r="J34" s="173"/>
      <c r="K34" s="174">
        <f t="shared" si="9"/>
        <v>0</v>
      </c>
      <c r="L34" s="174">
        <v>21</v>
      </c>
      <c r="M34" s="174">
        <f t="shared" si="10"/>
        <v>0</v>
      </c>
      <c r="N34" s="164">
        <v>1.8699999999999999E-3</v>
      </c>
      <c r="O34" s="164">
        <f t="shared" si="11"/>
        <v>1.8699999999999999E-3</v>
      </c>
      <c r="P34" s="164">
        <v>0</v>
      </c>
      <c r="Q34" s="164">
        <f t="shared" si="12"/>
        <v>0</v>
      </c>
      <c r="R34" s="164"/>
      <c r="S34" s="164"/>
      <c r="T34" s="165">
        <v>0.433</v>
      </c>
      <c r="U34" s="164">
        <f t="shared" si="13"/>
        <v>0.43</v>
      </c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151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1" x14ac:dyDescent="0.2">
      <c r="A35" s="155">
        <v>24</v>
      </c>
      <c r="B35" s="161" t="s">
        <v>777</v>
      </c>
      <c r="C35" s="196" t="s">
        <v>778</v>
      </c>
      <c r="D35" s="163" t="s">
        <v>173</v>
      </c>
      <c r="E35" s="170">
        <v>1</v>
      </c>
      <c r="F35" s="173"/>
      <c r="G35" s="174">
        <f t="shared" si="7"/>
        <v>0</v>
      </c>
      <c r="H35" s="173"/>
      <c r="I35" s="174">
        <f t="shared" si="8"/>
        <v>0</v>
      </c>
      <c r="J35" s="173"/>
      <c r="K35" s="174">
        <f t="shared" si="9"/>
        <v>0</v>
      </c>
      <c r="L35" s="174">
        <v>21</v>
      </c>
      <c r="M35" s="174">
        <f t="shared" si="10"/>
        <v>0</v>
      </c>
      <c r="N35" s="164">
        <v>1.1000000000000001E-3</v>
      </c>
      <c r="O35" s="164">
        <f t="shared" si="11"/>
        <v>1.1000000000000001E-3</v>
      </c>
      <c r="P35" s="164">
        <v>0</v>
      </c>
      <c r="Q35" s="164">
        <f t="shared" si="12"/>
        <v>0</v>
      </c>
      <c r="R35" s="164"/>
      <c r="S35" s="164"/>
      <c r="T35" s="165">
        <v>0</v>
      </c>
      <c r="U35" s="164">
        <f t="shared" si="13"/>
        <v>0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684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155">
        <v>25</v>
      </c>
      <c r="B36" s="161" t="s">
        <v>779</v>
      </c>
      <c r="C36" s="196" t="s">
        <v>780</v>
      </c>
      <c r="D36" s="163" t="s">
        <v>173</v>
      </c>
      <c r="E36" s="170">
        <v>1</v>
      </c>
      <c r="F36" s="173"/>
      <c r="G36" s="174">
        <f t="shared" si="7"/>
        <v>0</v>
      </c>
      <c r="H36" s="173"/>
      <c r="I36" s="174">
        <f t="shared" si="8"/>
        <v>0</v>
      </c>
      <c r="J36" s="173"/>
      <c r="K36" s="174">
        <f t="shared" si="9"/>
        <v>0</v>
      </c>
      <c r="L36" s="174">
        <v>21</v>
      </c>
      <c r="M36" s="174">
        <f t="shared" si="10"/>
        <v>0</v>
      </c>
      <c r="N36" s="164">
        <v>5.0000000000000001E-4</v>
      </c>
      <c r="O36" s="164">
        <f t="shared" si="11"/>
        <v>5.0000000000000001E-4</v>
      </c>
      <c r="P36" s="164">
        <v>0</v>
      </c>
      <c r="Q36" s="164">
        <f t="shared" si="12"/>
        <v>0</v>
      </c>
      <c r="R36" s="164"/>
      <c r="S36" s="164"/>
      <c r="T36" s="165">
        <v>0</v>
      </c>
      <c r="U36" s="164">
        <f t="shared" si="13"/>
        <v>0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684</v>
      </c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ht="22.5" outlineLevel="1" x14ac:dyDescent="0.2">
      <c r="A37" s="155">
        <v>26</v>
      </c>
      <c r="B37" s="161" t="s">
        <v>781</v>
      </c>
      <c r="C37" s="196" t="s">
        <v>782</v>
      </c>
      <c r="D37" s="163" t="s">
        <v>173</v>
      </c>
      <c r="E37" s="170">
        <v>1</v>
      </c>
      <c r="F37" s="173"/>
      <c r="G37" s="174">
        <f t="shared" si="7"/>
        <v>0</v>
      </c>
      <c r="H37" s="173"/>
      <c r="I37" s="174">
        <f t="shared" si="8"/>
        <v>0</v>
      </c>
      <c r="J37" s="173"/>
      <c r="K37" s="174">
        <f t="shared" si="9"/>
        <v>0</v>
      </c>
      <c r="L37" s="174">
        <v>21</v>
      </c>
      <c r="M37" s="174">
        <f t="shared" si="10"/>
        <v>0</v>
      </c>
      <c r="N37" s="164">
        <v>5.9999999999999995E-4</v>
      </c>
      <c r="O37" s="164">
        <f t="shared" si="11"/>
        <v>5.9999999999999995E-4</v>
      </c>
      <c r="P37" s="164">
        <v>0</v>
      </c>
      <c r="Q37" s="164">
        <f t="shared" si="12"/>
        <v>0</v>
      </c>
      <c r="R37" s="164"/>
      <c r="S37" s="164"/>
      <c r="T37" s="165">
        <v>0</v>
      </c>
      <c r="U37" s="164">
        <f t="shared" si="13"/>
        <v>0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684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x14ac:dyDescent="0.2">
      <c r="A38" s="156" t="s">
        <v>146</v>
      </c>
      <c r="B38" s="162" t="s">
        <v>99</v>
      </c>
      <c r="C38" s="198" t="s">
        <v>100</v>
      </c>
      <c r="D38" s="167"/>
      <c r="E38" s="172"/>
      <c r="F38" s="175"/>
      <c r="G38" s="175">
        <f>SUMIF(AE39:AE39,"&lt;&gt;NOR",G39:G39)</f>
        <v>0</v>
      </c>
      <c r="H38" s="175"/>
      <c r="I38" s="175">
        <f>SUM(I39:I39)</f>
        <v>0</v>
      </c>
      <c r="J38" s="175"/>
      <c r="K38" s="175">
        <f>SUM(K39:K39)</f>
        <v>0</v>
      </c>
      <c r="L38" s="175"/>
      <c r="M38" s="175">
        <f>SUM(M39:M39)</f>
        <v>0</v>
      </c>
      <c r="N38" s="168"/>
      <c r="O38" s="168">
        <f>SUM(O39:O39)</f>
        <v>5.9999999999999995E-4</v>
      </c>
      <c r="P38" s="168"/>
      <c r="Q38" s="168">
        <f>SUM(Q39:Q39)</f>
        <v>0</v>
      </c>
      <c r="R38" s="168"/>
      <c r="S38" s="168"/>
      <c r="T38" s="169"/>
      <c r="U38" s="168">
        <f>SUM(U39:U39)</f>
        <v>4.26</v>
      </c>
      <c r="AE38" t="s">
        <v>147</v>
      </c>
    </row>
    <row r="39" spans="1:60" outlineLevel="1" x14ac:dyDescent="0.2">
      <c r="A39" s="155">
        <v>27</v>
      </c>
      <c r="B39" s="161" t="s">
        <v>783</v>
      </c>
      <c r="C39" s="196" t="s">
        <v>784</v>
      </c>
      <c r="D39" s="163" t="s">
        <v>785</v>
      </c>
      <c r="E39" s="170">
        <v>10</v>
      </c>
      <c r="F39" s="173"/>
      <c r="G39" s="174">
        <f>ROUND(E39*F39,2)</f>
        <v>0</v>
      </c>
      <c r="H39" s="173"/>
      <c r="I39" s="174">
        <f>ROUND(E39*H39,2)</f>
        <v>0</v>
      </c>
      <c r="J39" s="173"/>
      <c r="K39" s="174">
        <f>ROUND(E39*J39,2)</f>
        <v>0</v>
      </c>
      <c r="L39" s="174">
        <v>21</v>
      </c>
      <c r="M39" s="174">
        <f>G39*(1+L39/100)</f>
        <v>0</v>
      </c>
      <c r="N39" s="164">
        <v>6.0000000000000002E-5</v>
      </c>
      <c r="O39" s="164">
        <f>ROUND(E39*N39,5)</f>
        <v>5.9999999999999995E-4</v>
      </c>
      <c r="P39" s="164">
        <v>0</v>
      </c>
      <c r="Q39" s="164">
        <f>ROUND(E39*P39,5)</f>
        <v>0</v>
      </c>
      <c r="R39" s="164"/>
      <c r="S39" s="164"/>
      <c r="T39" s="165">
        <v>0.42599999999999999</v>
      </c>
      <c r="U39" s="164">
        <f>ROUND(E39*T39,2)</f>
        <v>4.26</v>
      </c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151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x14ac:dyDescent="0.2">
      <c r="A40" s="156" t="s">
        <v>146</v>
      </c>
      <c r="B40" s="162" t="s">
        <v>109</v>
      </c>
      <c r="C40" s="198" t="s">
        <v>110</v>
      </c>
      <c r="D40" s="167"/>
      <c r="E40" s="172"/>
      <c r="F40" s="175"/>
      <c r="G40" s="175">
        <f>SUMIF(AE41:AE43,"&lt;&gt;NOR",G41:G43)</f>
        <v>0</v>
      </c>
      <c r="H40" s="175"/>
      <c r="I40" s="175">
        <f>SUM(I41:I43)</f>
        <v>0</v>
      </c>
      <c r="J40" s="175"/>
      <c r="K40" s="175">
        <f>SUM(K41:K43)</f>
        <v>0</v>
      </c>
      <c r="L40" s="175"/>
      <c r="M40" s="175">
        <f>SUM(M41:M43)</f>
        <v>0</v>
      </c>
      <c r="N40" s="168"/>
      <c r="O40" s="168">
        <f>SUM(O41:O43)</f>
        <v>2.6199999999999999E-3</v>
      </c>
      <c r="P40" s="168"/>
      <c r="Q40" s="168">
        <f>SUM(Q41:Q43)</f>
        <v>0</v>
      </c>
      <c r="R40" s="168"/>
      <c r="S40" s="168"/>
      <c r="T40" s="169"/>
      <c r="U40" s="168">
        <f>SUM(U41:U43)</f>
        <v>3.09</v>
      </c>
      <c r="AE40" t="s">
        <v>147</v>
      </c>
    </row>
    <row r="41" spans="1:60" outlineLevel="1" x14ac:dyDescent="0.2">
      <c r="A41" s="155">
        <v>28</v>
      </c>
      <c r="B41" s="161" t="s">
        <v>786</v>
      </c>
      <c r="C41" s="196" t="s">
        <v>787</v>
      </c>
      <c r="D41" s="163" t="s">
        <v>154</v>
      </c>
      <c r="E41" s="170">
        <v>10</v>
      </c>
      <c r="F41" s="173"/>
      <c r="G41" s="174">
        <f>ROUND(E41*F41,2)</f>
        <v>0</v>
      </c>
      <c r="H41" s="173"/>
      <c r="I41" s="174">
        <f>ROUND(E41*H41,2)</f>
        <v>0</v>
      </c>
      <c r="J41" s="173"/>
      <c r="K41" s="174">
        <f>ROUND(E41*J41,2)</f>
        <v>0</v>
      </c>
      <c r="L41" s="174">
        <v>21</v>
      </c>
      <c r="M41" s="174">
        <f>G41*(1+L41/100)</f>
        <v>0</v>
      </c>
      <c r="N41" s="164">
        <v>6.9999999999999994E-5</v>
      </c>
      <c r="O41" s="164">
        <f>ROUND(E41*N41,5)</f>
        <v>6.9999999999999999E-4</v>
      </c>
      <c r="P41" s="164">
        <v>0</v>
      </c>
      <c r="Q41" s="164">
        <f>ROUND(E41*P41,5)</f>
        <v>0</v>
      </c>
      <c r="R41" s="164"/>
      <c r="S41" s="164"/>
      <c r="T41" s="165">
        <v>8.8999999999999996E-2</v>
      </c>
      <c r="U41" s="164">
        <f>ROUND(E41*T41,2)</f>
        <v>0.89</v>
      </c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151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outlineLevel="1" x14ac:dyDescent="0.2">
      <c r="A42" s="155">
        <v>29</v>
      </c>
      <c r="B42" s="161" t="s">
        <v>788</v>
      </c>
      <c r="C42" s="196" t="s">
        <v>789</v>
      </c>
      <c r="D42" s="163" t="s">
        <v>154</v>
      </c>
      <c r="E42" s="170">
        <v>13</v>
      </c>
      <c r="F42" s="173"/>
      <c r="G42" s="174">
        <f>ROUND(E42*F42,2)</f>
        <v>0</v>
      </c>
      <c r="H42" s="173"/>
      <c r="I42" s="174">
        <f>ROUND(E42*H42,2)</f>
        <v>0</v>
      </c>
      <c r="J42" s="173"/>
      <c r="K42" s="174">
        <f>ROUND(E42*J42,2)</f>
        <v>0</v>
      </c>
      <c r="L42" s="174">
        <v>21</v>
      </c>
      <c r="M42" s="174">
        <f>G42*(1+L42/100)</f>
        <v>0</v>
      </c>
      <c r="N42" s="164">
        <v>1E-4</v>
      </c>
      <c r="O42" s="164">
        <f>ROUND(E42*N42,5)</f>
        <v>1.2999999999999999E-3</v>
      </c>
      <c r="P42" s="164">
        <v>0</v>
      </c>
      <c r="Q42" s="164">
        <f>ROUND(E42*P42,5)</f>
        <v>0</v>
      </c>
      <c r="R42" s="164"/>
      <c r="S42" s="164"/>
      <c r="T42" s="165">
        <v>0.107</v>
      </c>
      <c r="U42" s="164">
        <f>ROUND(E42*T42,2)</f>
        <v>1.39</v>
      </c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151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55">
        <v>30</v>
      </c>
      <c r="B43" s="161" t="s">
        <v>790</v>
      </c>
      <c r="C43" s="196" t="s">
        <v>791</v>
      </c>
      <c r="D43" s="163" t="s">
        <v>150</v>
      </c>
      <c r="E43" s="170">
        <v>2</v>
      </c>
      <c r="F43" s="173"/>
      <c r="G43" s="174">
        <f>ROUND(E43*F43,2)</f>
        <v>0</v>
      </c>
      <c r="H43" s="173"/>
      <c r="I43" s="174">
        <f>ROUND(E43*H43,2)</f>
        <v>0</v>
      </c>
      <c r="J43" s="173"/>
      <c r="K43" s="174">
        <f>ROUND(E43*J43,2)</f>
        <v>0</v>
      </c>
      <c r="L43" s="174">
        <v>21</v>
      </c>
      <c r="M43" s="174">
        <f>G43*(1+L43/100)</f>
        <v>0</v>
      </c>
      <c r="N43" s="164">
        <v>3.1E-4</v>
      </c>
      <c r="O43" s="164">
        <f>ROUND(E43*N43,5)</f>
        <v>6.2E-4</v>
      </c>
      <c r="P43" s="164">
        <v>0</v>
      </c>
      <c r="Q43" s="164">
        <f>ROUND(E43*P43,5)</f>
        <v>0</v>
      </c>
      <c r="R43" s="164"/>
      <c r="S43" s="164"/>
      <c r="T43" s="165">
        <v>0.40300000000000002</v>
      </c>
      <c r="U43" s="164">
        <f>ROUND(E43*T43,2)</f>
        <v>0.81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151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x14ac:dyDescent="0.2">
      <c r="A44" s="156" t="s">
        <v>146</v>
      </c>
      <c r="B44" s="162" t="s">
        <v>113</v>
      </c>
      <c r="C44" s="198" t="s">
        <v>114</v>
      </c>
      <c r="D44" s="167"/>
      <c r="E44" s="172"/>
      <c r="F44" s="175"/>
      <c r="G44" s="175">
        <f>SUMIF(AE45:AE47,"&lt;&gt;NOR",G45:G47)</f>
        <v>0</v>
      </c>
      <c r="H44" s="175"/>
      <c r="I44" s="175">
        <f>SUM(I45:I47)</f>
        <v>0</v>
      </c>
      <c r="J44" s="175"/>
      <c r="K44" s="175">
        <f>SUM(K45:K47)</f>
        <v>0</v>
      </c>
      <c r="L44" s="175"/>
      <c r="M44" s="175">
        <f>SUM(M45:M47)</f>
        <v>0</v>
      </c>
      <c r="N44" s="168"/>
      <c r="O44" s="168">
        <f>SUM(O45:O47)</f>
        <v>0</v>
      </c>
      <c r="P44" s="168"/>
      <c r="Q44" s="168">
        <f>SUM(Q45:Q47)</f>
        <v>0</v>
      </c>
      <c r="R44" s="168"/>
      <c r="S44" s="168"/>
      <c r="T44" s="169"/>
      <c r="U44" s="168">
        <f>SUM(U45:U47)</f>
        <v>0</v>
      </c>
      <c r="AE44" t="s">
        <v>147</v>
      </c>
    </row>
    <row r="45" spans="1:60" ht="22.5" outlineLevel="1" x14ac:dyDescent="0.2">
      <c r="A45" s="155">
        <v>31</v>
      </c>
      <c r="B45" s="161" t="s">
        <v>610</v>
      </c>
      <c r="C45" s="196" t="s">
        <v>792</v>
      </c>
      <c r="D45" s="163" t="s">
        <v>713</v>
      </c>
      <c r="E45" s="170">
        <v>8</v>
      </c>
      <c r="F45" s="173"/>
      <c r="G45" s="174">
        <f>ROUND(E45*F45,2)</f>
        <v>0</v>
      </c>
      <c r="H45" s="173"/>
      <c r="I45" s="174">
        <f>ROUND(E45*H45,2)</f>
        <v>0</v>
      </c>
      <c r="J45" s="173"/>
      <c r="K45" s="174">
        <f>ROUND(E45*J45,2)</f>
        <v>0</v>
      </c>
      <c r="L45" s="174">
        <v>21</v>
      </c>
      <c r="M45" s="174">
        <f>G45*(1+L45/100)</f>
        <v>0</v>
      </c>
      <c r="N45" s="164">
        <v>0</v>
      </c>
      <c r="O45" s="164">
        <f>ROUND(E45*N45,5)</f>
        <v>0</v>
      </c>
      <c r="P45" s="164">
        <v>0</v>
      </c>
      <c r="Q45" s="164">
        <f>ROUND(E45*P45,5)</f>
        <v>0</v>
      </c>
      <c r="R45" s="164"/>
      <c r="S45" s="164"/>
      <c r="T45" s="165">
        <v>0</v>
      </c>
      <c r="U45" s="164">
        <f>ROUND(E45*T45,2)</f>
        <v>0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151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1" x14ac:dyDescent="0.2">
      <c r="A46" s="155">
        <v>32</v>
      </c>
      <c r="B46" s="161" t="s">
        <v>610</v>
      </c>
      <c r="C46" s="196" t="s">
        <v>793</v>
      </c>
      <c r="D46" s="163" t="s">
        <v>715</v>
      </c>
      <c r="E46" s="170">
        <v>1</v>
      </c>
      <c r="F46" s="173"/>
      <c r="G46" s="174">
        <f>ROUND(E46*F46,2)</f>
        <v>0</v>
      </c>
      <c r="H46" s="173"/>
      <c r="I46" s="174">
        <f>ROUND(E46*H46,2)</f>
        <v>0</v>
      </c>
      <c r="J46" s="173"/>
      <c r="K46" s="174">
        <f>ROUND(E46*J46,2)</f>
        <v>0</v>
      </c>
      <c r="L46" s="174">
        <v>21</v>
      </c>
      <c r="M46" s="174">
        <f>G46*(1+L46/100)</f>
        <v>0</v>
      </c>
      <c r="N46" s="164">
        <v>0</v>
      </c>
      <c r="O46" s="164">
        <f>ROUND(E46*N46,5)</f>
        <v>0</v>
      </c>
      <c r="P46" s="164">
        <v>0</v>
      </c>
      <c r="Q46" s="164">
        <f>ROUND(E46*P46,5)</f>
        <v>0</v>
      </c>
      <c r="R46" s="164"/>
      <c r="S46" s="164"/>
      <c r="T46" s="165">
        <v>0</v>
      </c>
      <c r="U46" s="164">
        <f>ROUND(E46*T46,2)</f>
        <v>0</v>
      </c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151</v>
      </c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1" x14ac:dyDescent="0.2">
      <c r="A47" s="155">
        <v>33</v>
      </c>
      <c r="B47" s="161" t="s">
        <v>610</v>
      </c>
      <c r="C47" s="196" t="s">
        <v>794</v>
      </c>
      <c r="D47" s="163" t="s">
        <v>715</v>
      </c>
      <c r="E47" s="170">
        <v>1</v>
      </c>
      <c r="F47" s="173"/>
      <c r="G47" s="174">
        <f>ROUND(E47*F47,2)</f>
        <v>0</v>
      </c>
      <c r="H47" s="173"/>
      <c r="I47" s="174">
        <f>ROUND(E47*H47,2)</f>
        <v>0</v>
      </c>
      <c r="J47" s="173"/>
      <c r="K47" s="174">
        <f>ROUND(E47*J47,2)</f>
        <v>0</v>
      </c>
      <c r="L47" s="174">
        <v>21</v>
      </c>
      <c r="M47" s="174">
        <f>G47*(1+L47/100)</f>
        <v>0</v>
      </c>
      <c r="N47" s="164">
        <v>0</v>
      </c>
      <c r="O47" s="164">
        <f>ROUND(E47*N47,5)</f>
        <v>0</v>
      </c>
      <c r="P47" s="164">
        <v>0</v>
      </c>
      <c r="Q47" s="164">
        <f>ROUND(E47*P47,5)</f>
        <v>0</v>
      </c>
      <c r="R47" s="164"/>
      <c r="S47" s="164"/>
      <c r="T47" s="165">
        <v>0</v>
      </c>
      <c r="U47" s="164">
        <f>ROUND(E47*T47,2)</f>
        <v>0</v>
      </c>
      <c r="V47" s="154"/>
      <c r="W47" s="154"/>
      <c r="X47" s="154"/>
      <c r="Y47" s="154"/>
      <c r="Z47" s="154"/>
      <c r="AA47" s="154"/>
      <c r="AB47" s="154"/>
      <c r="AC47" s="154"/>
      <c r="AD47" s="154"/>
      <c r="AE47" s="154" t="s">
        <v>151</v>
      </c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x14ac:dyDescent="0.2">
      <c r="A48" s="156" t="s">
        <v>146</v>
      </c>
      <c r="B48" s="162" t="s">
        <v>120</v>
      </c>
      <c r="C48" s="198" t="s">
        <v>27</v>
      </c>
      <c r="D48" s="167"/>
      <c r="E48" s="172"/>
      <c r="F48" s="175"/>
      <c r="G48" s="175">
        <f>SUMIF(AE49:AE50,"&lt;&gt;NOR",G49:G50)</f>
        <v>0</v>
      </c>
      <c r="H48" s="175"/>
      <c r="I48" s="175">
        <f>SUM(I49:I50)</f>
        <v>0</v>
      </c>
      <c r="J48" s="175"/>
      <c r="K48" s="175">
        <f>SUM(K49:K50)</f>
        <v>0</v>
      </c>
      <c r="L48" s="175"/>
      <c r="M48" s="175">
        <f>SUM(M49:M50)</f>
        <v>0</v>
      </c>
      <c r="N48" s="168"/>
      <c r="O48" s="168">
        <f>SUM(O49:O50)</f>
        <v>0</v>
      </c>
      <c r="P48" s="168"/>
      <c r="Q48" s="168">
        <f>SUM(Q49:Q50)</f>
        <v>0</v>
      </c>
      <c r="R48" s="168"/>
      <c r="S48" s="168"/>
      <c r="T48" s="169"/>
      <c r="U48" s="168">
        <f>SUM(U49:U50)</f>
        <v>0</v>
      </c>
      <c r="AE48" t="s">
        <v>147</v>
      </c>
    </row>
    <row r="49" spans="1:60" ht="22.5" outlineLevel="1" x14ac:dyDescent="0.2">
      <c r="A49" s="155">
        <v>34</v>
      </c>
      <c r="B49" s="161" t="s">
        <v>610</v>
      </c>
      <c r="C49" s="196" t="s">
        <v>795</v>
      </c>
      <c r="D49" s="163" t="s">
        <v>715</v>
      </c>
      <c r="E49" s="170">
        <v>1</v>
      </c>
      <c r="F49" s="173"/>
      <c r="G49" s="174">
        <f>ROUND(E49*F49,2)</f>
        <v>0</v>
      </c>
      <c r="H49" s="173"/>
      <c r="I49" s="174">
        <f>ROUND(E49*H49,2)</f>
        <v>0</v>
      </c>
      <c r="J49" s="173"/>
      <c r="K49" s="174">
        <f>ROUND(E49*J49,2)</f>
        <v>0</v>
      </c>
      <c r="L49" s="174">
        <v>21</v>
      </c>
      <c r="M49" s="174">
        <f>G49*(1+L49/100)</f>
        <v>0</v>
      </c>
      <c r="N49" s="164">
        <v>0</v>
      </c>
      <c r="O49" s="164">
        <f>ROUND(E49*N49,5)</f>
        <v>0</v>
      </c>
      <c r="P49" s="164">
        <v>0</v>
      </c>
      <c r="Q49" s="164">
        <f>ROUND(E49*P49,5)</f>
        <v>0</v>
      </c>
      <c r="R49" s="164"/>
      <c r="S49" s="164"/>
      <c r="T49" s="165">
        <v>0</v>
      </c>
      <c r="U49" s="164">
        <f>ROUND(E49*T49,2)</f>
        <v>0</v>
      </c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151</v>
      </c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ht="22.5" outlineLevel="1" x14ac:dyDescent="0.2">
      <c r="A50" s="155">
        <v>35</v>
      </c>
      <c r="B50" s="161" t="s">
        <v>610</v>
      </c>
      <c r="C50" s="196" t="s">
        <v>796</v>
      </c>
      <c r="D50" s="163" t="s">
        <v>715</v>
      </c>
      <c r="E50" s="170">
        <v>1</v>
      </c>
      <c r="F50" s="173"/>
      <c r="G50" s="174">
        <f>ROUND(E50*F50,2)</f>
        <v>0</v>
      </c>
      <c r="H50" s="173"/>
      <c r="I50" s="174">
        <f>ROUND(E50*H50,2)</f>
        <v>0</v>
      </c>
      <c r="J50" s="173"/>
      <c r="K50" s="174">
        <f>ROUND(E50*J50,2)</f>
        <v>0</v>
      </c>
      <c r="L50" s="174">
        <v>21</v>
      </c>
      <c r="M50" s="174">
        <f>G50*(1+L50/100)</f>
        <v>0</v>
      </c>
      <c r="N50" s="164">
        <v>0</v>
      </c>
      <c r="O50" s="164">
        <f>ROUND(E50*N50,5)</f>
        <v>0</v>
      </c>
      <c r="P50" s="164">
        <v>0</v>
      </c>
      <c r="Q50" s="164">
        <f>ROUND(E50*P50,5)</f>
        <v>0</v>
      </c>
      <c r="R50" s="164"/>
      <c r="S50" s="164"/>
      <c r="T50" s="165">
        <v>0</v>
      </c>
      <c r="U50" s="164">
        <f>ROUND(E50*T50,2)</f>
        <v>0</v>
      </c>
      <c r="V50" s="154"/>
      <c r="W50" s="154"/>
      <c r="X50" s="154"/>
      <c r="Y50" s="154"/>
      <c r="Z50" s="154"/>
      <c r="AA50" s="154"/>
      <c r="AB50" s="154"/>
      <c r="AC50" s="154"/>
      <c r="AD50" s="154"/>
      <c r="AE50" s="154" t="s">
        <v>151</v>
      </c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x14ac:dyDescent="0.2">
      <c r="A51" s="156" t="s">
        <v>146</v>
      </c>
      <c r="B51" s="162" t="s">
        <v>119</v>
      </c>
      <c r="C51" s="198" t="s">
        <v>26</v>
      </c>
      <c r="D51" s="167"/>
      <c r="E51" s="172"/>
      <c r="F51" s="175"/>
      <c r="G51" s="175">
        <f>SUMIF(AE52:AE52,"&lt;&gt;NOR",G52:G52)</f>
        <v>0</v>
      </c>
      <c r="H51" s="175"/>
      <c r="I51" s="175">
        <f>SUM(I52:I52)</f>
        <v>0</v>
      </c>
      <c r="J51" s="175"/>
      <c r="K51" s="175">
        <f>SUM(K52:K52)</f>
        <v>0</v>
      </c>
      <c r="L51" s="175"/>
      <c r="M51" s="175">
        <f>SUM(M52:M52)</f>
        <v>0</v>
      </c>
      <c r="N51" s="168"/>
      <c r="O51" s="168">
        <f>SUM(O52:O52)</f>
        <v>0</v>
      </c>
      <c r="P51" s="168"/>
      <c r="Q51" s="168">
        <f>SUM(Q52:Q52)</f>
        <v>0</v>
      </c>
      <c r="R51" s="168"/>
      <c r="S51" s="168"/>
      <c r="T51" s="169"/>
      <c r="U51" s="168">
        <f>SUM(U52:U52)</f>
        <v>0</v>
      </c>
      <c r="AE51" t="s">
        <v>147</v>
      </c>
    </row>
    <row r="52" spans="1:60" outlineLevel="1" x14ac:dyDescent="0.2">
      <c r="A52" s="184">
        <v>36</v>
      </c>
      <c r="B52" s="185" t="s">
        <v>610</v>
      </c>
      <c r="C52" s="199" t="s">
        <v>720</v>
      </c>
      <c r="D52" s="186" t="s">
        <v>715</v>
      </c>
      <c r="E52" s="187">
        <v>1</v>
      </c>
      <c r="F52" s="188"/>
      <c r="G52" s="189">
        <f>ROUND(E52*F52,2)</f>
        <v>0</v>
      </c>
      <c r="H52" s="188"/>
      <c r="I52" s="189">
        <f>ROUND(E52*H52,2)</f>
        <v>0</v>
      </c>
      <c r="J52" s="188"/>
      <c r="K52" s="189">
        <f>ROUND(E52*J52,2)</f>
        <v>0</v>
      </c>
      <c r="L52" s="189">
        <v>21</v>
      </c>
      <c r="M52" s="189">
        <f>G52*(1+L52/100)</f>
        <v>0</v>
      </c>
      <c r="N52" s="190">
        <v>0</v>
      </c>
      <c r="O52" s="190">
        <f>ROUND(E52*N52,5)</f>
        <v>0</v>
      </c>
      <c r="P52" s="190">
        <v>0</v>
      </c>
      <c r="Q52" s="190">
        <f>ROUND(E52*P52,5)</f>
        <v>0</v>
      </c>
      <c r="R52" s="190"/>
      <c r="S52" s="190"/>
      <c r="T52" s="191">
        <v>0</v>
      </c>
      <c r="U52" s="190">
        <f>ROUND(E52*T52,2)</f>
        <v>0</v>
      </c>
      <c r="V52" s="154"/>
      <c r="W52" s="154"/>
      <c r="X52" s="154"/>
      <c r="Y52" s="154"/>
      <c r="Z52" s="154"/>
      <c r="AA52" s="154"/>
      <c r="AB52" s="154"/>
      <c r="AC52" s="154"/>
      <c r="AD52" s="154"/>
      <c r="AE52" s="154" t="s">
        <v>151</v>
      </c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x14ac:dyDescent="0.2">
      <c r="A53" s="205"/>
      <c r="B53" s="8" t="s">
        <v>550</v>
      </c>
      <c r="C53" s="200" t="s">
        <v>550</v>
      </c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AC53">
        <v>15</v>
      </c>
      <c r="AD53">
        <v>21</v>
      </c>
    </row>
    <row r="54" spans="1:60" x14ac:dyDescent="0.2">
      <c r="A54" s="216"/>
      <c r="B54" s="217">
        <v>26</v>
      </c>
      <c r="C54" s="218" t="s">
        <v>550</v>
      </c>
      <c r="D54" s="219"/>
      <c r="E54" s="219"/>
      <c r="F54" s="219"/>
      <c r="G54" s="220">
        <f>G8+G10+G29+G31+G38+G40+G44+G48+G51</f>
        <v>0</v>
      </c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AC54">
        <f>SUMIF(L7:L52,AC53,G7:G52)</f>
        <v>0</v>
      </c>
      <c r="AD54">
        <f>SUMIF(L7:L52,AD53,G7:G52)</f>
        <v>0</v>
      </c>
      <c r="AE54" t="s">
        <v>551</v>
      </c>
    </row>
    <row r="55" spans="1:60" x14ac:dyDescent="0.2">
      <c r="A55" s="205"/>
      <c r="B55" s="8" t="s">
        <v>550</v>
      </c>
      <c r="C55" s="200" t="s">
        <v>550</v>
      </c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</row>
    <row r="56" spans="1:60" x14ac:dyDescent="0.2">
      <c r="A56" s="205"/>
      <c r="B56" s="8" t="s">
        <v>550</v>
      </c>
      <c r="C56" s="200" t="s">
        <v>550</v>
      </c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</row>
    <row r="57" spans="1:60" x14ac:dyDescent="0.2">
      <c r="A57" s="402">
        <v>33</v>
      </c>
      <c r="B57" s="402"/>
      <c r="C57" s="378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</row>
    <row r="58" spans="1:60" x14ac:dyDescent="0.2">
      <c r="A58" s="383"/>
      <c r="B58" s="384"/>
      <c r="C58" s="385"/>
      <c r="D58" s="384"/>
      <c r="E58" s="384"/>
      <c r="F58" s="384"/>
      <c r="G58" s="386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AE58" t="s">
        <v>552</v>
      </c>
    </row>
    <row r="59" spans="1:60" x14ac:dyDescent="0.2">
      <c r="A59" s="387"/>
      <c r="B59" s="388"/>
      <c r="C59" s="389"/>
      <c r="D59" s="388"/>
      <c r="E59" s="388"/>
      <c r="F59" s="388"/>
      <c r="G59" s="390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</row>
    <row r="60" spans="1:60" x14ac:dyDescent="0.2">
      <c r="A60" s="387"/>
      <c r="B60" s="388"/>
      <c r="C60" s="389"/>
      <c r="D60" s="388"/>
      <c r="E60" s="388"/>
      <c r="F60" s="388"/>
      <c r="G60" s="390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</row>
    <row r="61" spans="1:60" x14ac:dyDescent="0.2">
      <c r="A61" s="387"/>
      <c r="B61" s="388"/>
      <c r="C61" s="389"/>
      <c r="D61" s="388"/>
      <c r="E61" s="388"/>
      <c r="F61" s="388"/>
      <c r="G61" s="390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</row>
    <row r="62" spans="1:60" x14ac:dyDescent="0.2">
      <c r="A62" s="391"/>
      <c r="B62" s="392"/>
      <c r="C62" s="393"/>
      <c r="D62" s="392"/>
      <c r="E62" s="392"/>
      <c r="F62" s="392"/>
      <c r="G62" s="394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</row>
    <row r="63" spans="1:60" x14ac:dyDescent="0.2">
      <c r="A63" s="205"/>
      <c r="B63" s="8" t="s">
        <v>550</v>
      </c>
      <c r="C63" s="200" t="s">
        <v>550</v>
      </c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</row>
    <row r="64" spans="1:60" x14ac:dyDescent="0.2">
      <c r="C64" s="202"/>
      <c r="AE64" t="s">
        <v>553</v>
      </c>
    </row>
  </sheetData>
  <mergeCells count="6">
    <mergeCell ref="A58:G62"/>
    <mergeCell ref="A1:G1"/>
    <mergeCell ref="C2:G2"/>
    <mergeCell ref="C3:G3"/>
    <mergeCell ref="C4:G4"/>
    <mergeCell ref="A57:C57"/>
  </mergeCells>
  <pageMargins left="0.59055118110236204" right="0.39370078740157499" top="0.78740157499999996" bottom="0.78740157499999996" header="0.3" footer="0.3"/>
  <pageSetup paperSize="9" scale="9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66"/>
  </sheetPr>
  <dimension ref="A1:AZ70"/>
  <sheetViews>
    <sheetView showGridLines="0" view="pageBreakPreview" topLeftCell="B21" zoomScale="75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2" customWidth="1"/>
    <col min="8" max="8" width="12.7109375" customWidth="1"/>
    <col min="9" max="9" width="12.7109375" style="2" customWidth="1"/>
    <col min="10" max="10" width="6.7109375" style="2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4" t="s">
        <v>36</v>
      </c>
      <c r="B1" s="328" t="s">
        <v>1431</v>
      </c>
      <c r="C1" s="329"/>
      <c r="D1" s="329"/>
      <c r="E1" s="329"/>
      <c r="F1" s="329"/>
      <c r="G1" s="329"/>
      <c r="H1" s="329"/>
      <c r="I1" s="329"/>
      <c r="J1" s="330"/>
    </row>
    <row r="2" spans="1:15" ht="23.25" customHeight="1" x14ac:dyDescent="0.2">
      <c r="A2" s="5"/>
      <c r="B2" s="82" t="s">
        <v>40</v>
      </c>
      <c r="C2" s="221"/>
      <c r="D2" s="83"/>
      <c r="E2" s="83" t="s">
        <v>797</v>
      </c>
      <c r="F2" s="222"/>
      <c r="G2" s="223"/>
      <c r="H2" s="222"/>
      <c r="I2" s="223"/>
      <c r="J2" s="224"/>
      <c r="O2" s="3"/>
    </row>
    <row r="3" spans="1:15" ht="23.25" hidden="1" customHeight="1" x14ac:dyDescent="0.2">
      <c r="A3" s="5"/>
      <c r="B3" s="84" t="s">
        <v>721</v>
      </c>
      <c r="C3" s="221"/>
      <c r="D3" s="85"/>
      <c r="E3" s="85"/>
      <c r="F3" s="225"/>
      <c r="G3" s="225"/>
      <c r="H3" s="221"/>
      <c r="I3" s="226"/>
      <c r="J3" s="227"/>
    </row>
    <row r="4" spans="1:15" ht="23.25" hidden="1" customHeight="1" x14ac:dyDescent="0.2">
      <c r="A4" s="5"/>
      <c r="B4" s="86" t="s">
        <v>43</v>
      </c>
      <c r="C4" s="87"/>
      <c r="D4" s="88"/>
      <c r="E4" s="88"/>
      <c r="F4" s="89"/>
      <c r="G4" s="90"/>
      <c r="H4" s="89"/>
      <c r="I4" s="90"/>
      <c r="J4" s="91"/>
    </row>
    <row r="5" spans="1:15" ht="24" customHeight="1" x14ac:dyDescent="0.2">
      <c r="A5" s="5"/>
      <c r="B5" s="48" t="s">
        <v>21</v>
      </c>
      <c r="C5" s="6"/>
      <c r="D5" s="92" t="s">
        <v>46</v>
      </c>
      <c r="E5" s="27"/>
      <c r="F5" s="27"/>
      <c r="G5" s="27"/>
      <c r="H5" s="29" t="s">
        <v>33</v>
      </c>
      <c r="I5" s="92" t="s">
        <v>49</v>
      </c>
      <c r="J5" s="12"/>
    </row>
    <row r="6" spans="1:15" ht="15.75" customHeight="1" x14ac:dyDescent="0.2">
      <c r="A6" s="5"/>
      <c r="B6" s="42"/>
      <c r="C6" s="27"/>
      <c r="D6" s="92" t="s">
        <v>47</v>
      </c>
      <c r="E6" s="27"/>
      <c r="F6" s="27"/>
      <c r="G6" s="27"/>
      <c r="H6" s="29" t="s">
        <v>34</v>
      </c>
      <c r="I6" s="92" t="s">
        <v>50</v>
      </c>
      <c r="J6" s="12"/>
    </row>
    <row r="7" spans="1:15" ht="15.75" customHeight="1" x14ac:dyDescent="0.2">
      <c r="A7" s="5"/>
      <c r="B7" s="43"/>
      <c r="C7" s="93" t="s">
        <v>722</v>
      </c>
      <c r="D7" s="81" t="s">
        <v>723</v>
      </c>
      <c r="E7" s="35"/>
      <c r="F7" s="35"/>
      <c r="G7" s="35"/>
      <c r="H7" s="37"/>
      <c r="I7" s="35"/>
      <c r="J7" s="52"/>
    </row>
    <row r="8" spans="1:15" ht="24" hidden="1" customHeight="1" x14ac:dyDescent="0.2">
      <c r="A8" s="5"/>
      <c r="B8" s="48" t="s">
        <v>19</v>
      </c>
      <c r="C8" s="6"/>
      <c r="D8" s="36"/>
      <c r="E8" s="6"/>
      <c r="F8" s="6"/>
      <c r="G8" s="46"/>
      <c r="H8" s="29" t="s">
        <v>33</v>
      </c>
      <c r="I8" s="34"/>
      <c r="J8" s="12"/>
    </row>
    <row r="9" spans="1:15" ht="15.75" hidden="1" customHeight="1" x14ac:dyDescent="0.2">
      <c r="A9" s="5"/>
      <c r="B9" s="5"/>
      <c r="C9" s="6"/>
      <c r="D9" s="36"/>
      <c r="E9" s="6"/>
      <c r="F9" s="6"/>
      <c r="G9" s="46"/>
      <c r="H9" s="29" t="s">
        <v>34</v>
      </c>
      <c r="I9" s="34"/>
      <c r="J9" s="12"/>
    </row>
    <row r="10" spans="1:15" ht="15.75" hidden="1" customHeight="1" x14ac:dyDescent="0.2">
      <c r="A10" s="5"/>
      <c r="B10" s="53"/>
      <c r="C10" s="28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5"/>
      <c r="B11" s="48" t="s">
        <v>18</v>
      </c>
      <c r="C11" s="6"/>
      <c r="D11" s="354"/>
      <c r="E11" s="354"/>
      <c r="F11" s="354"/>
      <c r="G11" s="354"/>
      <c r="H11" s="29" t="s">
        <v>33</v>
      </c>
      <c r="I11" s="209"/>
      <c r="J11" s="12"/>
    </row>
    <row r="12" spans="1:15" ht="15.75" customHeight="1" x14ac:dyDescent="0.2">
      <c r="A12" s="5"/>
      <c r="B12" s="42"/>
      <c r="C12" s="27"/>
      <c r="D12" s="345"/>
      <c r="E12" s="345"/>
      <c r="F12" s="345"/>
      <c r="G12" s="345"/>
      <c r="H12" s="29" t="s">
        <v>34</v>
      </c>
      <c r="I12" s="209"/>
      <c r="J12" s="12"/>
    </row>
    <row r="13" spans="1:15" ht="15.75" customHeight="1" x14ac:dyDescent="0.2">
      <c r="A13" s="5"/>
      <c r="B13" s="43"/>
      <c r="C13" s="94"/>
      <c r="D13" s="346"/>
      <c r="E13" s="346"/>
      <c r="F13" s="346"/>
      <c r="G13" s="346"/>
      <c r="H13" s="30"/>
      <c r="I13" s="35"/>
      <c r="J13" s="52"/>
    </row>
    <row r="14" spans="1:15" ht="24" hidden="1" customHeight="1" x14ac:dyDescent="0.2">
      <c r="A14" s="5"/>
      <c r="B14" s="67" t="s">
        <v>20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5"/>
      <c r="B15" s="53" t="s">
        <v>31</v>
      </c>
      <c r="C15" s="73"/>
      <c r="D15" s="54"/>
      <c r="E15" s="353"/>
      <c r="F15" s="353"/>
      <c r="G15" s="342"/>
      <c r="H15" s="342"/>
      <c r="I15" s="342" t="s">
        <v>28</v>
      </c>
      <c r="J15" s="343"/>
    </row>
    <row r="16" spans="1:15" ht="23.25" customHeight="1" x14ac:dyDescent="0.2">
      <c r="A16" s="142" t="s">
        <v>23</v>
      </c>
      <c r="B16" s="143" t="s">
        <v>23</v>
      </c>
      <c r="C16" s="228"/>
      <c r="D16" s="229"/>
      <c r="E16" s="403"/>
      <c r="F16" s="404"/>
      <c r="G16" s="403"/>
      <c r="H16" s="404"/>
      <c r="I16" s="403">
        <f>SUMIF(F53:F66,A16,I53:I66)+SUMIF(F53:F66,"PSU",I53:I66)</f>
        <v>0</v>
      </c>
      <c r="J16" s="338"/>
    </row>
    <row r="17" spans="1:12" ht="23.25" customHeight="1" x14ac:dyDescent="0.2">
      <c r="A17" s="142" t="s">
        <v>24</v>
      </c>
      <c r="B17" s="143" t="s">
        <v>24</v>
      </c>
      <c r="C17" s="228"/>
      <c r="D17" s="229"/>
      <c r="E17" s="403"/>
      <c r="F17" s="404"/>
      <c r="G17" s="403"/>
      <c r="H17" s="404"/>
      <c r="I17" s="403">
        <f>SUMIF(F53:F66,A17,I53:I66)</f>
        <v>0</v>
      </c>
      <c r="J17" s="338"/>
    </row>
    <row r="18" spans="1:12" ht="23.25" customHeight="1" x14ac:dyDescent="0.2">
      <c r="A18" s="142" t="s">
        <v>25</v>
      </c>
      <c r="B18" s="143" t="s">
        <v>25</v>
      </c>
      <c r="C18" s="228"/>
      <c r="D18" s="229"/>
      <c r="E18" s="403"/>
      <c r="F18" s="404"/>
      <c r="G18" s="403"/>
      <c r="H18" s="404"/>
      <c r="I18" s="403">
        <f>SUMIF(F53:F66,A18,I53:I66)</f>
        <v>0</v>
      </c>
      <c r="J18" s="338"/>
    </row>
    <row r="19" spans="1:12" ht="23.25" customHeight="1" x14ac:dyDescent="0.2">
      <c r="A19" s="142" t="s">
        <v>119</v>
      </c>
      <c r="B19" s="143" t="s">
        <v>26</v>
      </c>
      <c r="C19" s="228"/>
      <c r="D19" s="229"/>
      <c r="E19" s="403"/>
      <c r="F19" s="404"/>
      <c r="G19" s="403"/>
      <c r="H19" s="404"/>
      <c r="I19" s="403">
        <f>SUMIF(F53:F66,A19,I53:I66)</f>
        <v>0</v>
      </c>
      <c r="J19" s="338"/>
    </row>
    <row r="20" spans="1:12" ht="23.25" customHeight="1" x14ac:dyDescent="0.2">
      <c r="A20" s="142" t="s">
        <v>120</v>
      </c>
      <c r="B20" s="143" t="s">
        <v>27</v>
      </c>
      <c r="C20" s="228"/>
      <c r="D20" s="229"/>
      <c r="E20" s="403"/>
      <c r="F20" s="404"/>
      <c r="G20" s="403"/>
      <c r="H20" s="404"/>
      <c r="I20" s="403">
        <f>SUMIF(F53:F66,A20,I53:I66)</f>
        <v>0</v>
      </c>
      <c r="J20" s="338"/>
    </row>
    <row r="21" spans="1:12" ht="23.25" customHeight="1" x14ac:dyDescent="0.2">
      <c r="A21" s="5"/>
      <c r="B21" s="75" t="s">
        <v>28</v>
      </c>
      <c r="C21" s="230"/>
      <c r="D21" s="231"/>
      <c r="E21" s="405"/>
      <c r="F21" s="406"/>
      <c r="G21" s="405"/>
      <c r="H21" s="406"/>
      <c r="I21" s="405">
        <f>SUM(I16:J20)</f>
        <v>0</v>
      </c>
      <c r="J21" s="372"/>
      <c r="L21" s="141"/>
    </row>
    <row r="22" spans="1:12" ht="33" customHeight="1" x14ac:dyDescent="0.2">
      <c r="A22" s="5"/>
      <c r="B22" s="66" t="s">
        <v>32</v>
      </c>
      <c r="C22" s="228"/>
      <c r="D22" s="229"/>
      <c r="E22" s="232"/>
      <c r="F22" s="233"/>
      <c r="G22" s="234"/>
      <c r="H22" s="234"/>
      <c r="I22" s="234"/>
      <c r="J22" s="63"/>
    </row>
    <row r="23" spans="1:12" ht="23.25" customHeight="1" x14ac:dyDescent="0.2">
      <c r="A23" s="5"/>
      <c r="B23" s="58" t="s">
        <v>11</v>
      </c>
      <c r="C23" s="228"/>
      <c r="D23" s="229"/>
      <c r="E23" s="235">
        <v>15</v>
      </c>
      <c r="F23" s="233" t="s">
        <v>0</v>
      </c>
      <c r="G23" s="408">
        <f>ZakladDPHSniVypocet</f>
        <v>0</v>
      </c>
      <c r="H23" s="409"/>
      <c r="I23" s="409"/>
      <c r="J23" s="63" t="str">
        <f t="shared" ref="J23:J28" si="0">Mena</f>
        <v>CZK</v>
      </c>
    </row>
    <row r="24" spans="1:12" ht="23.25" customHeight="1" x14ac:dyDescent="0.2">
      <c r="A24" s="5"/>
      <c r="B24" s="58" t="s">
        <v>12</v>
      </c>
      <c r="C24" s="228"/>
      <c r="D24" s="229"/>
      <c r="E24" s="235">
        <f>SazbaDPH1</f>
        <v>15</v>
      </c>
      <c r="F24" s="233" t="s">
        <v>0</v>
      </c>
      <c r="G24" s="410">
        <f>ZakladDPHSni*SazbaDPH1/100</f>
        <v>0</v>
      </c>
      <c r="H24" s="411"/>
      <c r="I24" s="411"/>
      <c r="J24" s="63" t="str">
        <f t="shared" si="0"/>
        <v>CZK</v>
      </c>
    </row>
    <row r="25" spans="1:12" ht="23.25" customHeight="1" x14ac:dyDescent="0.2">
      <c r="A25" s="5"/>
      <c r="B25" s="58" t="s">
        <v>13</v>
      </c>
      <c r="C25" s="228"/>
      <c r="D25" s="229"/>
      <c r="E25" s="235">
        <v>21</v>
      </c>
      <c r="F25" s="233" t="s">
        <v>0</v>
      </c>
      <c r="G25" s="408">
        <f>I21</f>
        <v>0</v>
      </c>
      <c r="H25" s="409"/>
      <c r="I25" s="409"/>
      <c r="J25" s="63" t="str">
        <f t="shared" si="0"/>
        <v>CZK</v>
      </c>
    </row>
    <row r="26" spans="1:12" ht="23.25" customHeight="1" x14ac:dyDescent="0.2">
      <c r="A26" s="5"/>
      <c r="B26" s="50" t="s">
        <v>14</v>
      </c>
      <c r="C26" s="23"/>
      <c r="D26" s="19"/>
      <c r="E26" s="44">
        <f>SazbaDPH2</f>
        <v>21</v>
      </c>
      <c r="F26" s="45" t="s">
        <v>0</v>
      </c>
      <c r="G26" s="331">
        <f>ZakladDPHZakl*SazbaDPH2/100</f>
        <v>0</v>
      </c>
      <c r="H26" s="332"/>
      <c r="I26" s="332"/>
      <c r="J26" s="57" t="str">
        <f t="shared" si="0"/>
        <v>CZK</v>
      </c>
    </row>
    <row r="27" spans="1:12" ht="23.25" customHeight="1" thickBot="1" x14ac:dyDescent="0.25">
      <c r="A27" s="5"/>
      <c r="B27" s="49" t="s">
        <v>4</v>
      </c>
      <c r="C27" s="21"/>
      <c r="D27" s="24"/>
      <c r="E27" s="21"/>
      <c r="F27" s="22"/>
      <c r="G27" s="333">
        <f>0</f>
        <v>0</v>
      </c>
      <c r="H27" s="333"/>
      <c r="I27" s="333"/>
      <c r="J27" s="64" t="str">
        <f t="shared" si="0"/>
        <v>CZK</v>
      </c>
    </row>
    <row r="28" spans="1:12" ht="27.75" hidden="1" customHeight="1" thickBot="1" x14ac:dyDescent="0.25">
      <c r="A28" s="5"/>
      <c r="B28" s="114" t="s">
        <v>22</v>
      </c>
      <c r="C28" s="115"/>
      <c r="D28" s="115"/>
      <c r="E28" s="116"/>
      <c r="F28" s="117"/>
      <c r="G28" s="341">
        <f>ZakladDPHSniVypocet+ZakladDPHZaklVypocet</f>
        <v>0</v>
      </c>
      <c r="H28" s="341"/>
      <c r="I28" s="341"/>
      <c r="J28" s="118" t="str">
        <f t="shared" si="0"/>
        <v>CZK</v>
      </c>
    </row>
    <row r="29" spans="1:12" ht="27.75" customHeight="1" thickBot="1" x14ac:dyDescent="0.25">
      <c r="A29" s="5"/>
      <c r="B29" s="114" t="s">
        <v>35</v>
      </c>
      <c r="C29" s="119"/>
      <c r="D29" s="119"/>
      <c r="E29" s="119"/>
      <c r="F29" s="119"/>
      <c r="G29" s="334">
        <f>ZakladDPHSni+DPHSni+ZakladDPHZakl+DPHZakl+Zaokrouhleni</f>
        <v>0</v>
      </c>
      <c r="H29" s="334"/>
      <c r="I29" s="334"/>
      <c r="J29" s="120" t="s">
        <v>52</v>
      </c>
    </row>
    <row r="30" spans="1:12" ht="12.75" customHeight="1" x14ac:dyDescent="0.2">
      <c r="A30" s="5"/>
      <c r="B30" s="5"/>
      <c r="C30" s="6"/>
      <c r="D30" s="6"/>
      <c r="E30" s="6"/>
      <c r="F30" s="6"/>
      <c r="G30" s="46"/>
      <c r="H30" s="6"/>
      <c r="I30" s="46"/>
      <c r="J30" s="13"/>
    </row>
    <row r="31" spans="1:12" ht="30" customHeight="1" x14ac:dyDescent="0.2">
      <c r="A31" s="5"/>
      <c r="B31" s="5"/>
      <c r="C31" s="6"/>
      <c r="D31" s="6"/>
      <c r="E31" s="6"/>
      <c r="F31" s="6"/>
      <c r="G31" s="46"/>
      <c r="H31" s="6"/>
      <c r="I31" s="46"/>
      <c r="J31" s="13"/>
    </row>
    <row r="32" spans="1:12" ht="18.75" customHeight="1" x14ac:dyDescent="0.2">
      <c r="A32" s="5"/>
      <c r="B32" s="25"/>
      <c r="C32" s="20" t="s">
        <v>10</v>
      </c>
      <c r="D32" s="40"/>
      <c r="E32" s="40"/>
      <c r="F32" s="20" t="s">
        <v>9</v>
      </c>
      <c r="G32" s="40"/>
      <c r="H32" s="41"/>
      <c r="I32" s="40"/>
      <c r="J32" s="13"/>
    </row>
    <row r="33" spans="1:52" ht="47.25" customHeight="1" x14ac:dyDescent="0.2">
      <c r="A33" s="5"/>
      <c r="B33" s="5"/>
      <c r="C33" s="6"/>
      <c r="D33" s="6"/>
      <c r="E33" s="6"/>
      <c r="F33" s="6"/>
      <c r="G33" s="46"/>
      <c r="H33" s="6"/>
      <c r="I33" s="46"/>
      <c r="J33" s="13"/>
    </row>
    <row r="34" spans="1:52" s="38" customFormat="1" ht="18.75" customHeight="1" x14ac:dyDescent="0.2">
      <c r="A34" s="31"/>
      <c r="B34" s="31"/>
      <c r="C34" s="32"/>
      <c r="D34" s="26"/>
      <c r="E34" s="26"/>
      <c r="F34" s="32"/>
      <c r="G34" s="33"/>
      <c r="H34" s="26"/>
      <c r="I34" s="33"/>
      <c r="J34" s="39"/>
    </row>
    <row r="35" spans="1:52" ht="12.75" customHeight="1" x14ac:dyDescent="0.2">
      <c r="A35" s="5"/>
      <c r="B35" s="5"/>
      <c r="C35" s="6"/>
      <c r="D35" s="367" t="s">
        <v>2</v>
      </c>
      <c r="E35" s="367"/>
      <c r="F35" s="6"/>
      <c r="G35" s="46"/>
      <c r="H35" s="14" t="s">
        <v>3</v>
      </c>
      <c r="I35" s="46"/>
      <c r="J35" s="13"/>
    </row>
    <row r="36" spans="1:52" ht="13.5" customHeight="1" thickBot="1" x14ac:dyDescent="0.25">
      <c r="A36" s="15"/>
      <c r="B36" s="15"/>
      <c r="C36" s="16"/>
      <c r="D36" s="16"/>
      <c r="E36" s="16"/>
      <c r="F36" s="16"/>
      <c r="G36" s="17"/>
      <c r="H36" s="16"/>
      <c r="I36" s="17"/>
      <c r="J36" s="18"/>
    </row>
    <row r="37" spans="1:52" ht="27" hidden="1" customHeight="1" x14ac:dyDescent="0.25">
      <c r="B37" s="78" t="s">
        <v>15</v>
      </c>
      <c r="C37" s="4"/>
      <c r="D37" s="4"/>
      <c r="E37" s="4"/>
      <c r="F37" s="106"/>
      <c r="G37" s="106"/>
      <c r="H37" s="106"/>
      <c r="I37" s="106"/>
      <c r="J37" s="4"/>
    </row>
    <row r="38" spans="1:52" ht="25.5" hidden="1" customHeight="1" x14ac:dyDescent="0.2">
      <c r="A38" s="98" t="s">
        <v>37</v>
      </c>
      <c r="B38" s="236" t="s">
        <v>16</v>
      </c>
      <c r="C38" s="101" t="s">
        <v>5</v>
      </c>
      <c r="D38" s="102"/>
      <c r="E38" s="102"/>
      <c r="F38" s="237" t="str">
        <f>B23</f>
        <v>Základ pro sníženou DPH</v>
      </c>
      <c r="G38" s="237" t="str">
        <f>B25</f>
        <v>Základ pro základní DPH</v>
      </c>
      <c r="H38" s="238" t="s">
        <v>17</v>
      </c>
      <c r="I38" s="238" t="s">
        <v>1</v>
      </c>
      <c r="J38" s="239" t="s">
        <v>0</v>
      </c>
    </row>
    <row r="39" spans="1:52" ht="25.5" hidden="1" customHeight="1" x14ac:dyDescent="0.2">
      <c r="A39" s="98">
        <v>1</v>
      </c>
      <c r="B39" s="240"/>
      <c r="C39" s="412"/>
      <c r="D39" s="413"/>
      <c r="E39" s="413"/>
      <c r="F39" s="241">
        <f>'[4] Pol'!AC117</f>
        <v>0</v>
      </c>
      <c r="G39" s="242">
        <f>'[4] Pol'!AD117</f>
        <v>0</v>
      </c>
      <c r="H39" s="243">
        <f>(F39*SazbaDPH1/100)+(G39*SazbaDPH2/100)</f>
        <v>0</v>
      </c>
      <c r="I39" s="243">
        <f>F39+G39+H39</f>
        <v>0</v>
      </c>
      <c r="J39" s="244" t="str">
        <f>IF(CenaCelkemVypocet=0,"",I39/CenaCelkemVypocet*100)</f>
        <v/>
      </c>
    </row>
    <row r="40" spans="1:52" ht="25.5" hidden="1" customHeight="1" x14ac:dyDescent="0.2">
      <c r="A40" s="98"/>
      <c r="B40" s="414" t="s">
        <v>51</v>
      </c>
      <c r="C40" s="415"/>
      <c r="D40" s="415"/>
      <c r="E40" s="416"/>
      <c r="F40" s="245">
        <f>SUMIF(A39:A39,"=1",F39:F39)</f>
        <v>0</v>
      </c>
      <c r="G40" s="246">
        <f>SUMIF(A39:A39,"=1",G39:G39)</f>
        <v>0</v>
      </c>
      <c r="H40" s="246">
        <f>SUMIF(A39:A39,"=1",H39:H39)</f>
        <v>0</v>
      </c>
      <c r="I40" s="246">
        <f>SUMIF(A39:A39,"=1",I39:I39)</f>
        <v>0</v>
      </c>
      <c r="J40" s="247">
        <f>SUMIF(A39:A39,"=1",J39:J39)</f>
        <v>0</v>
      </c>
    </row>
    <row r="42" spans="1:52" x14ac:dyDescent="0.2">
      <c r="B42" t="s">
        <v>724</v>
      </c>
    </row>
    <row r="43" spans="1:52" ht="38.25" x14ac:dyDescent="0.2">
      <c r="B43" s="407" t="s">
        <v>725</v>
      </c>
      <c r="C43" s="407"/>
      <c r="D43" s="407"/>
      <c r="E43" s="407"/>
      <c r="F43" s="407"/>
      <c r="G43" s="407"/>
      <c r="H43" s="407"/>
      <c r="I43" s="407"/>
      <c r="J43" s="407"/>
      <c r="AZ43" s="248" t="str">
        <f>B43</f>
        <v>V dokumentaci pro stavební povolení Nástavba základní školy v obci Bory, stavební část (ing. Necidová Mária) nejsou jednoznačně určené stavební konstrukce (Ytong nebo sádrokarton), skladby a tloušťky vodorovných konstrukcí (podlahy a stropy) a umístění a rozměry ocelových nosných rámů a konstrukcí.</v>
      </c>
    </row>
    <row r="44" spans="1:52" x14ac:dyDescent="0.2">
      <c r="B44" s="407" t="s">
        <v>726</v>
      </c>
      <c r="C44" s="407"/>
      <c r="D44" s="407"/>
      <c r="E44" s="407"/>
      <c r="F44" s="407"/>
      <c r="G44" s="407"/>
      <c r="H44" s="407"/>
      <c r="I44" s="407"/>
      <c r="J44" s="407"/>
      <c r="AZ44" s="248" t="str">
        <f>B44</f>
        <v>Po upřesnění výše uvedených parametrů bude vypracovaná realizační dokumentace stavby (RDS).</v>
      </c>
    </row>
    <row r="45" spans="1:52" x14ac:dyDescent="0.2">
      <c r="B45" s="407" t="s">
        <v>798</v>
      </c>
      <c r="C45" s="407"/>
      <c r="D45" s="407"/>
      <c r="E45" s="407"/>
      <c r="F45" s="407"/>
      <c r="G45" s="407"/>
      <c r="H45" s="407"/>
      <c r="I45" s="407"/>
      <c r="J45" s="407"/>
      <c r="AZ45" s="248" t="str">
        <f>B45</f>
        <v>Ceny za úpravu topného kanálu v 1.PP jsou stanoveny odhadem.</v>
      </c>
    </row>
    <row r="46" spans="1:52" x14ac:dyDescent="0.2">
      <c r="B46" s="407" t="s">
        <v>799</v>
      </c>
      <c r="C46" s="407"/>
      <c r="D46" s="407"/>
      <c r="E46" s="407"/>
      <c r="F46" s="407"/>
      <c r="G46" s="407"/>
      <c r="H46" s="407"/>
      <c r="I46" s="407"/>
      <c r="J46" s="407"/>
      <c r="AZ46" s="248" t="str">
        <f>B46</f>
        <v>Rozsah prací pro výměnu stoupaček se upřesní po stanovení poloh a rozměrů</v>
      </c>
    </row>
    <row r="47" spans="1:52" x14ac:dyDescent="0.2">
      <c r="B47" s="407" t="s">
        <v>800</v>
      </c>
      <c r="C47" s="407"/>
      <c r="D47" s="407"/>
      <c r="E47" s="407"/>
      <c r="F47" s="407"/>
      <c r="G47" s="407"/>
      <c r="H47" s="407"/>
      <c r="I47" s="407"/>
      <c r="J47" s="407"/>
      <c r="AZ47" s="248" t="str">
        <f>B47</f>
        <v>ocelových nosných konstrukcí.</v>
      </c>
    </row>
    <row r="50" spans="1:10" ht="15.75" x14ac:dyDescent="0.25">
      <c r="B50" s="121" t="s">
        <v>53</v>
      </c>
    </row>
    <row r="52" spans="1:10" ht="25.5" customHeight="1" x14ac:dyDescent="0.2">
      <c r="A52" s="122"/>
      <c r="B52" s="126" t="s">
        <v>16</v>
      </c>
      <c r="C52" s="126" t="s">
        <v>5</v>
      </c>
      <c r="D52" s="127"/>
      <c r="E52" s="127"/>
      <c r="F52" s="249" t="s">
        <v>54</v>
      </c>
      <c r="G52" s="249"/>
      <c r="H52" s="249"/>
      <c r="I52" s="417" t="s">
        <v>28</v>
      </c>
      <c r="J52" s="417"/>
    </row>
    <row r="53" spans="1:10" ht="25.5" customHeight="1" x14ac:dyDescent="0.2">
      <c r="A53" s="123"/>
      <c r="B53" s="131" t="s">
        <v>61</v>
      </c>
      <c r="C53" s="365" t="s">
        <v>62</v>
      </c>
      <c r="D53" s="366"/>
      <c r="E53" s="366"/>
      <c r="F53" s="250" t="s">
        <v>23</v>
      </c>
      <c r="G53" s="251"/>
      <c r="H53" s="251"/>
      <c r="I53" s="418">
        <f>'ut2'!G8</f>
        <v>0</v>
      </c>
      <c r="J53" s="418"/>
    </row>
    <row r="54" spans="1:10" ht="25.5" customHeight="1" x14ac:dyDescent="0.2">
      <c r="A54" s="123"/>
      <c r="B54" s="125" t="s">
        <v>65</v>
      </c>
      <c r="C54" s="356" t="s">
        <v>66</v>
      </c>
      <c r="D54" s="357"/>
      <c r="E54" s="357"/>
      <c r="F54" s="135" t="s">
        <v>23</v>
      </c>
      <c r="G54" s="208"/>
      <c r="H54" s="208"/>
      <c r="I54" s="355">
        <f>'ut2'!G10</f>
        <v>0</v>
      </c>
      <c r="J54" s="355"/>
    </row>
    <row r="55" spans="1:10" ht="25.5" customHeight="1" x14ac:dyDescent="0.2">
      <c r="A55" s="123"/>
      <c r="B55" s="125" t="s">
        <v>572</v>
      </c>
      <c r="C55" s="356" t="s">
        <v>573</v>
      </c>
      <c r="D55" s="357"/>
      <c r="E55" s="357"/>
      <c r="F55" s="135" t="s">
        <v>23</v>
      </c>
      <c r="G55" s="208"/>
      <c r="H55" s="208"/>
      <c r="I55" s="355">
        <f>'ut2'!G12</f>
        <v>0</v>
      </c>
      <c r="J55" s="355"/>
    </row>
    <row r="56" spans="1:10" ht="25.5" customHeight="1" x14ac:dyDescent="0.2">
      <c r="A56" s="123"/>
      <c r="B56" s="125" t="s">
        <v>83</v>
      </c>
      <c r="C56" s="356" t="s">
        <v>84</v>
      </c>
      <c r="D56" s="357"/>
      <c r="E56" s="357"/>
      <c r="F56" s="135" t="s">
        <v>24</v>
      </c>
      <c r="G56" s="208"/>
      <c r="H56" s="208"/>
      <c r="I56" s="355">
        <f>'ut2'!G14</f>
        <v>0</v>
      </c>
      <c r="J56" s="355"/>
    </row>
    <row r="57" spans="1:10" ht="25.5" customHeight="1" x14ac:dyDescent="0.2">
      <c r="A57" s="123"/>
      <c r="B57" s="125" t="s">
        <v>801</v>
      </c>
      <c r="C57" s="356" t="s">
        <v>802</v>
      </c>
      <c r="D57" s="357"/>
      <c r="E57" s="357"/>
      <c r="F57" s="135" t="s">
        <v>24</v>
      </c>
      <c r="G57" s="208"/>
      <c r="H57" s="208"/>
      <c r="I57" s="355">
        <f>'ut2'!G23</f>
        <v>0</v>
      </c>
      <c r="J57" s="355"/>
    </row>
    <row r="58" spans="1:10" ht="25.5" customHeight="1" x14ac:dyDescent="0.2">
      <c r="A58" s="123"/>
      <c r="B58" s="125" t="s">
        <v>729</v>
      </c>
      <c r="C58" s="356" t="s">
        <v>730</v>
      </c>
      <c r="D58" s="357"/>
      <c r="E58" s="357"/>
      <c r="F58" s="135" t="s">
        <v>24</v>
      </c>
      <c r="G58" s="208"/>
      <c r="H58" s="208"/>
      <c r="I58" s="355">
        <f>'ut2'!G25</f>
        <v>0</v>
      </c>
      <c r="J58" s="355"/>
    </row>
    <row r="59" spans="1:10" ht="25.5" customHeight="1" x14ac:dyDescent="0.2">
      <c r="A59" s="123"/>
      <c r="B59" s="125" t="s">
        <v>803</v>
      </c>
      <c r="C59" s="356" t="s">
        <v>804</v>
      </c>
      <c r="D59" s="357"/>
      <c r="E59" s="357"/>
      <c r="F59" s="135" t="s">
        <v>24</v>
      </c>
      <c r="G59" s="208"/>
      <c r="H59" s="208"/>
      <c r="I59" s="355">
        <f>'ut2'!G37</f>
        <v>0</v>
      </c>
      <c r="J59" s="355"/>
    </row>
    <row r="60" spans="1:10" ht="25.5" customHeight="1" x14ac:dyDescent="0.2">
      <c r="A60" s="123"/>
      <c r="B60" s="125" t="s">
        <v>731</v>
      </c>
      <c r="C60" s="356" t="s">
        <v>732</v>
      </c>
      <c r="D60" s="357"/>
      <c r="E60" s="357"/>
      <c r="F60" s="135" t="s">
        <v>24</v>
      </c>
      <c r="G60" s="208"/>
      <c r="H60" s="208"/>
      <c r="I60" s="355">
        <f>'ut2'!G56</f>
        <v>0</v>
      </c>
      <c r="J60" s="355"/>
    </row>
    <row r="61" spans="1:10" ht="25.5" customHeight="1" x14ac:dyDescent="0.2">
      <c r="A61" s="123"/>
      <c r="B61" s="125" t="s">
        <v>805</v>
      </c>
      <c r="C61" s="356" t="s">
        <v>806</v>
      </c>
      <c r="D61" s="357"/>
      <c r="E61" s="357"/>
      <c r="F61" s="135" t="s">
        <v>24</v>
      </c>
      <c r="G61" s="208"/>
      <c r="H61" s="208"/>
      <c r="I61" s="355">
        <f>'ut2'!G82</f>
        <v>0</v>
      </c>
      <c r="J61" s="355"/>
    </row>
    <row r="62" spans="1:10" ht="25.5" customHeight="1" x14ac:dyDescent="0.2">
      <c r="A62" s="123"/>
      <c r="B62" s="125" t="s">
        <v>99</v>
      </c>
      <c r="C62" s="356" t="s">
        <v>100</v>
      </c>
      <c r="D62" s="357"/>
      <c r="E62" s="357"/>
      <c r="F62" s="135" t="s">
        <v>24</v>
      </c>
      <c r="G62" s="208"/>
      <c r="H62" s="208"/>
      <c r="I62" s="355">
        <f>'ut2'!G93</f>
        <v>0</v>
      </c>
      <c r="J62" s="355"/>
    </row>
    <row r="63" spans="1:10" ht="25.5" customHeight="1" x14ac:dyDescent="0.2">
      <c r="A63" s="123"/>
      <c r="B63" s="125" t="s">
        <v>109</v>
      </c>
      <c r="C63" s="356" t="s">
        <v>110</v>
      </c>
      <c r="D63" s="357"/>
      <c r="E63" s="357"/>
      <c r="F63" s="135" t="s">
        <v>24</v>
      </c>
      <c r="G63" s="208"/>
      <c r="H63" s="208"/>
      <c r="I63" s="355">
        <f>'ut2'!G95</f>
        <v>0</v>
      </c>
      <c r="J63" s="355"/>
    </row>
    <row r="64" spans="1:10" ht="25.5" customHeight="1" x14ac:dyDescent="0.2">
      <c r="A64" s="123"/>
      <c r="B64" s="125" t="s">
        <v>113</v>
      </c>
      <c r="C64" s="356" t="s">
        <v>114</v>
      </c>
      <c r="D64" s="357"/>
      <c r="E64" s="357"/>
      <c r="F64" s="135" t="s">
        <v>25</v>
      </c>
      <c r="G64" s="208"/>
      <c r="H64" s="208"/>
      <c r="I64" s="355">
        <f>'ut2'!G99</f>
        <v>0</v>
      </c>
      <c r="J64" s="355"/>
    </row>
    <row r="65" spans="1:10" ht="25.5" customHeight="1" x14ac:dyDescent="0.2">
      <c r="A65" s="123"/>
      <c r="B65" s="125" t="s">
        <v>120</v>
      </c>
      <c r="C65" s="356" t="s">
        <v>27</v>
      </c>
      <c r="D65" s="357"/>
      <c r="E65" s="357"/>
      <c r="F65" s="135" t="s">
        <v>120</v>
      </c>
      <c r="G65" s="208"/>
      <c r="H65" s="208"/>
      <c r="I65" s="355">
        <f>'ut2'!G103</f>
        <v>0</v>
      </c>
      <c r="J65" s="355"/>
    </row>
    <row r="66" spans="1:10" ht="25.5" customHeight="1" x14ac:dyDescent="0.2">
      <c r="A66" s="123"/>
      <c r="B66" s="132" t="s">
        <v>119</v>
      </c>
      <c r="C66" s="375" t="s">
        <v>26</v>
      </c>
      <c r="D66" s="376"/>
      <c r="E66" s="376"/>
      <c r="F66" s="137" t="s">
        <v>119</v>
      </c>
      <c r="G66" s="206"/>
      <c r="H66" s="206"/>
      <c r="I66" s="374">
        <f>'ut2'!G112</f>
        <v>0</v>
      </c>
      <c r="J66" s="374"/>
    </row>
    <row r="67" spans="1:10" ht="25.5" customHeight="1" x14ac:dyDescent="0.2">
      <c r="A67" s="124"/>
      <c r="B67" s="128" t="s">
        <v>1</v>
      </c>
      <c r="C67" s="128"/>
      <c r="D67" s="129"/>
      <c r="E67" s="129"/>
      <c r="F67" s="139"/>
      <c r="G67" s="207"/>
      <c r="H67" s="207"/>
      <c r="I67" s="377">
        <f>SUM(I53:I66)</f>
        <v>0</v>
      </c>
      <c r="J67" s="377"/>
    </row>
    <row r="68" spans="1:10" x14ac:dyDescent="0.2">
      <c r="F68" s="141"/>
      <c r="G68" s="97"/>
      <c r="H68" s="141"/>
      <c r="I68" s="97"/>
      <c r="J68" s="97"/>
    </row>
    <row r="69" spans="1:10" x14ac:dyDescent="0.2">
      <c r="F69" s="141"/>
      <c r="G69" s="97"/>
      <c r="H69" s="141"/>
      <c r="I69" s="97"/>
      <c r="J69" s="97"/>
    </row>
    <row r="70" spans="1:10" x14ac:dyDescent="0.2">
      <c r="F70" s="141"/>
      <c r="G70" s="97"/>
      <c r="H70" s="141"/>
      <c r="I70" s="97"/>
      <c r="J70" s="97"/>
    </row>
  </sheetData>
  <mergeCells count="70">
    <mergeCell ref="C66:E66"/>
    <mergeCell ref="I66:J66"/>
    <mergeCell ref="I67:J67"/>
    <mergeCell ref="C63:E63"/>
    <mergeCell ref="I63:J63"/>
    <mergeCell ref="C64:E64"/>
    <mergeCell ref="I64:J64"/>
    <mergeCell ref="C65:E65"/>
    <mergeCell ref="I65:J65"/>
    <mergeCell ref="C60:E60"/>
    <mergeCell ref="I60:J60"/>
    <mergeCell ref="C61:E61"/>
    <mergeCell ref="I61:J61"/>
    <mergeCell ref="C62:E62"/>
    <mergeCell ref="I62:J62"/>
    <mergeCell ref="C57:E57"/>
    <mergeCell ref="I57:J57"/>
    <mergeCell ref="C58:E58"/>
    <mergeCell ref="I58:J58"/>
    <mergeCell ref="C59:E59"/>
    <mergeCell ref="I59:J59"/>
    <mergeCell ref="C54:E54"/>
    <mergeCell ref="I54:J54"/>
    <mergeCell ref="C55:E55"/>
    <mergeCell ref="I55:J55"/>
    <mergeCell ref="C56:E56"/>
    <mergeCell ref="I56:J56"/>
    <mergeCell ref="B45:J45"/>
    <mergeCell ref="B46:J46"/>
    <mergeCell ref="B47:J47"/>
    <mergeCell ref="I52:J52"/>
    <mergeCell ref="C53:E53"/>
    <mergeCell ref="I53:J53"/>
    <mergeCell ref="B44:J44"/>
    <mergeCell ref="G23:I23"/>
    <mergeCell ref="G24:I24"/>
    <mergeCell ref="G25:I25"/>
    <mergeCell ref="G26:I26"/>
    <mergeCell ref="G27:I27"/>
    <mergeCell ref="G28:I28"/>
    <mergeCell ref="G29:I29"/>
    <mergeCell ref="D35:E35"/>
    <mergeCell ref="C39:E39"/>
    <mergeCell ref="B40:E40"/>
    <mergeCell ref="B43:J43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E16:F16"/>
    <mergeCell ref="G16:H16"/>
    <mergeCell ref="I16:J16"/>
    <mergeCell ref="E17:F17"/>
    <mergeCell ref="G17:H17"/>
    <mergeCell ref="I17:J17"/>
    <mergeCell ref="B1:J1"/>
    <mergeCell ref="D11:G11"/>
    <mergeCell ref="D12:G12"/>
    <mergeCell ref="D13:G13"/>
    <mergeCell ref="E15:F15"/>
    <mergeCell ref="G15:H15"/>
    <mergeCell ref="I15:J15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227</vt:i4>
      </vt:variant>
    </vt:vector>
  </HeadingPairs>
  <TitlesOfParts>
    <vt:vector size="242" baseType="lpstr">
      <vt:lpstr>Pokyny pro vyplnění</vt:lpstr>
      <vt:lpstr>Celkem</vt:lpstr>
      <vt:lpstr>VzorPolozky</vt:lpstr>
      <vt:lpstr>arch+stav</vt:lpstr>
      <vt:lpstr>zti1</vt:lpstr>
      <vt:lpstr>zti2</vt:lpstr>
      <vt:lpstr>plyn1</vt:lpstr>
      <vt:lpstr>plyn2</vt:lpstr>
      <vt:lpstr>ut1</vt:lpstr>
      <vt:lpstr>ut2</vt:lpstr>
      <vt:lpstr>vzt1</vt:lpstr>
      <vt:lpstr>vzt2</vt:lpstr>
      <vt:lpstr>HZS GZS a VRN</vt:lpstr>
      <vt:lpstr>SE a LPS</vt:lpstr>
      <vt:lpstr>EK</vt:lpstr>
      <vt:lpstr>Celkem!CelkemDPHVypocet</vt:lpstr>
      <vt:lpstr>plyn1!CelkemDPHVypocet</vt:lpstr>
      <vt:lpstr>'ut1'!CelkemDPHVypocet</vt:lpstr>
      <vt:lpstr>'vzt1'!CelkemDPHVypocet</vt:lpstr>
      <vt:lpstr>zti1!CelkemDPHVypocet</vt:lpstr>
      <vt:lpstr>plyn1!CenaCelkem</vt:lpstr>
      <vt:lpstr>'ut1'!CenaCelkem</vt:lpstr>
      <vt:lpstr>'vzt1'!CenaCelkem</vt:lpstr>
      <vt:lpstr>zti1!CenaCelkem</vt:lpstr>
      <vt:lpstr>CenaCelkem</vt:lpstr>
      <vt:lpstr>plyn1!CenaCelkemBezDPH</vt:lpstr>
      <vt:lpstr>'ut1'!CenaCelkemBezDPH</vt:lpstr>
      <vt:lpstr>'vzt1'!CenaCelkemBezDPH</vt:lpstr>
      <vt:lpstr>zti1!CenaCelkemBezDPH</vt:lpstr>
      <vt:lpstr>CenaCelkemBezDPH</vt:lpstr>
      <vt:lpstr>Celkem!CenaCelkemVypocet</vt:lpstr>
      <vt:lpstr>plyn1!CenaCelkemVypocet</vt:lpstr>
      <vt:lpstr>'ut1'!CenaCelkemVypocet</vt:lpstr>
      <vt:lpstr>'vzt1'!CenaCelkemVypocet</vt:lpstr>
      <vt:lpstr>zti1!CenaCelkemVypocet</vt:lpstr>
      <vt:lpstr>plyn1!cisloobjektu</vt:lpstr>
      <vt:lpstr>'ut1'!cisloobjektu</vt:lpstr>
      <vt:lpstr>'vzt1'!cisloobjektu</vt:lpstr>
      <vt:lpstr>zti1!cisloobjektu</vt:lpstr>
      <vt:lpstr>cisloobjektu</vt:lpstr>
      <vt:lpstr>Celkem!CisloStavby</vt:lpstr>
      <vt:lpstr>plyn1!CisloStavby</vt:lpstr>
      <vt:lpstr>'ut1'!CisloStavby</vt:lpstr>
      <vt:lpstr>'vzt1'!CisloStavby</vt:lpstr>
      <vt:lpstr>zti1!CisloStavby</vt:lpstr>
      <vt:lpstr>plyn1!CisloStavebnihoRozpoctu</vt:lpstr>
      <vt:lpstr>'ut1'!CisloStavebnihoRozpoctu</vt:lpstr>
      <vt:lpstr>'vzt1'!CisloStavebnihoRozpoctu</vt:lpstr>
      <vt:lpstr>zti1!CisloStavebnihoRozpoctu</vt:lpstr>
      <vt:lpstr>CisloStavebnihoRozpoctu</vt:lpstr>
      <vt:lpstr>plyn1!dadresa</vt:lpstr>
      <vt:lpstr>'ut1'!dadresa</vt:lpstr>
      <vt:lpstr>'vzt1'!dadresa</vt:lpstr>
      <vt:lpstr>zti1!dadresa</vt:lpstr>
      <vt:lpstr>dadresa</vt:lpstr>
      <vt:lpstr>Celkem!DIČ</vt:lpstr>
      <vt:lpstr>plyn1!DIČ</vt:lpstr>
      <vt:lpstr>'ut1'!DIČ</vt:lpstr>
      <vt:lpstr>'vzt1'!DIČ</vt:lpstr>
      <vt:lpstr>zti1!DIČ</vt:lpstr>
      <vt:lpstr>plyn1!dmisto</vt:lpstr>
      <vt:lpstr>'ut1'!dmisto</vt:lpstr>
      <vt:lpstr>'vzt1'!dmisto</vt:lpstr>
      <vt:lpstr>zti1!dmisto</vt:lpstr>
      <vt:lpstr>dmisto</vt:lpstr>
      <vt:lpstr>plyn1!DPHSni</vt:lpstr>
      <vt:lpstr>'ut1'!DPHSni</vt:lpstr>
      <vt:lpstr>'vzt1'!DPHSni</vt:lpstr>
      <vt:lpstr>zti1!DPHSni</vt:lpstr>
      <vt:lpstr>DPHSni</vt:lpstr>
      <vt:lpstr>plyn1!DPHZakl</vt:lpstr>
      <vt:lpstr>'ut1'!DPHZakl</vt:lpstr>
      <vt:lpstr>'vzt1'!DPHZakl</vt:lpstr>
      <vt:lpstr>zti1!DPHZakl</vt:lpstr>
      <vt:lpstr>DPHZakl</vt:lpstr>
      <vt:lpstr>Celkem!dpsc</vt:lpstr>
      <vt:lpstr>plyn1!dpsc</vt:lpstr>
      <vt:lpstr>'ut1'!dpsc</vt:lpstr>
      <vt:lpstr>'vzt1'!dpsc</vt:lpstr>
      <vt:lpstr>zti1!dpsc</vt:lpstr>
      <vt:lpstr>Celkem!IČO</vt:lpstr>
      <vt:lpstr>plyn1!IČO</vt:lpstr>
      <vt:lpstr>'ut1'!IČO</vt:lpstr>
      <vt:lpstr>'vzt1'!IČO</vt:lpstr>
      <vt:lpstr>zti1!IČO</vt:lpstr>
      <vt:lpstr>plyn1!Mena</vt:lpstr>
      <vt:lpstr>'ut1'!Mena</vt:lpstr>
      <vt:lpstr>'vzt1'!Mena</vt:lpstr>
      <vt:lpstr>zti1!Mena</vt:lpstr>
      <vt:lpstr>Mena</vt:lpstr>
      <vt:lpstr>plyn1!MistoStavby</vt:lpstr>
      <vt:lpstr>'ut1'!MistoStavby</vt:lpstr>
      <vt:lpstr>'vzt1'!MistoStavby</vt:lpstr>
      <vt:lpstr>zti1!MistoStavby</vt:lpstr>
      <vt:lpstr>MistoStavby</vt:lpstr>
      <vt:lpstr>plyn1!nazevobjektu</vt:lpstr>
      <vt:lpstr>'ut1'!nazevobjektu</vt:lpstr>
      <vt:lpstr>'vzt1'!nazevobjektu</vt:lpstr>
      <vt:lpstr>zti1!nazevobjektu</vt:lpstr>
      <vt:lpstr>nazevobjektu</vt:lpstr>
      <vt:lpstr>Celkem!NazevStavby</vt:lpstr>
      <vt:lpstr>plyn1!NazevStavby</vt:lpstr>
      <vt:lpstr>'ut1'!NazevStavby</vt:lpstr>
      <vt:lpstr>'vzt1'!NazevStavby</vt:lpstr>
      <vt:lpstr>zti1!NazevStavby</vt:lpstr>
      <vt:lpstr>plyn1!NazevStavebnihoRozpoctu</vt:lpstr>
      <vt:lpstr>'ut1'!NazevStavebnihoRozpoctu</vt:lpstr>
      <vt:lpstr>'vzt1'!NazevStavebnihoRozpoctu</vt:lpstr>
      <vt:lpstr>zti1!NazevStavebnihoRozpoctu</vt:lpstr>
      <vt:lpstr>NazevStavebnihoRozpoctu</vt:lpstr>
      <vt:lpstr>plyn1!oadresa</vt:lpstr>
      <vt:lpstr>'ut1'!oadresa</vt:lpstr>
      <vt:lpstr>'vzt1'!oadresa</vt:lpstr>
      <vt:lpstr>zti1!oadresa</vt:lpstr>
      <vt:lpstr>oadresa</vt:lpstr>
      <vt:lpstr>Celkem!Objednatel</vt:lpstr>
      <vt:lpstr>plyn1!Objednatel</vt:lpstr>
      <vt:lpstr>'ut1'!Objednatel</vt:lpstr>
      <vt:lpstr>'vzt1'!Objednatel</vt:lpstr>
      <vt:lpstr>zti1!Objednatel</vt:lpstr>
      <vt:lpstr>Celkem!Objekt</vt:lpstr>
      <vt:lpstr>plyn1!Objekt</vt:lpstr>
      <vt:lpstr>'ut1'!Objekt</vt:lpstr>
      <vt:lpstr>'vzt1'!Objekt</vt:lpstr>
      <vt:lpstr>zti1!Objekt</vt:lpstr>
      <vt:lpstr>'arch+stav'!Oblast_tisku</vt:lpstr>
      <vt:lpstr>Celkem!Oblast_tisku</vt:lpstr>
      <vt:lpstr>EK!Oblast_tisku</vt:lpstr>
      <vt:lpstr>'HZS GZS a VRN'!Oblast_tisku</vt:lpstr>
      <vt:lpstr>plyn1!Oblast_tisku</vt:lpstr>
      <vt:lpstr>plyn2!Oblast_tisku</vt:lpstr>
      <vt:lpstr>'SE a LPS'!Oblast_tisku</vt:lpstr>
      <vt:lpstr>'ut1'!Oblast_tisku</vt:lpstr>
      <vt:lpstr>'ut2'!Oblast_tisku</vt:lpstr>
      <vt:lpstr>'vzt1'!Oblast_tisku</vt:lpstr>
      <vt:lpstr>'vzt2'!Oblast_tisku</vt:lpstr>
      <vt:lpstr>zti1!Oblast_tisku</vt:lpstr>
      <vt:lpstr>Celkem!odic</vt:lpstr>
      <vt:lpstr>plyn1!odic</vt:lpstr>
      <vt:lpstr>'ut1'!odic</vt:lpstr>
      <vt:lpstr>'vzt1'!odic</vt:lpstr>
      <vt:lpstr>zti1!odic</vt:lpstr>
      <vt:lpstr>Celkem!oico</vt:lpstr>
      <vt:lpstr>plyn1!oico</vt:lpstr>
      <vt:lpstr>'ut1'!oico</vt:lpstr>
      <vt:lpstr>'vzt1'!oico</vt:lpstr>
      <vt:lpstr>zti1!oico</vt:lpstr>
      <vt:lpstr>Celkem!omisto</vt:lpstr>
      <vt:lpstr>plyn1!omisto</vt:lpstr>
      <vt:lpstr>'ut1'!omisto</vt:lpstr>
      <vt:lpstr>'vzt1'!omisto</vt:lpstr>
      <vt:lpstr>zti1!omisto</vt:lpstr>
      <vt:lpstr>Celkem!onazev</vt:lpstr>
      <vt:lpstr>plyn1!onazev</vt:lpstr>
      <vt:lpstr>'ut1'!onazev</vt:lpstr>
      <vt:lpstr>'vzt1'!onazev</vt:lpstr>
      <vt:lpstr>zti1!onazev</vt:lpstr>
      <vt:lpstr>Celkem!opsc</vt:lpstr>
      <vt:lpstr>plyn1!opsc</vt:lpstr>
      <vt:lpstr>'ut1'!opsc</vt:lpstr>
      <vt:lpstr>'vzt1'!opsc</vt:lpstr>
      <vt:lpstr>zti1!opsc</vt:lpstr>
      <vt:lpstr>plyn1!padresa</vt:lpstr>
      <vt:lpstr>'ut1'!padresa</vt:lpstr>
      <vt:lpstr>'vzt1'!padresa</vt:lpstr>
      <vt:lpstr>zti1!padresa</vt:lpstr>
      <vt:lpstr>padresa</vt:lpstr>
      <vt:lpstr>plyn1!pdic</vt:lpstr>
      <vt:lpstr>'ut1'!pdic</vt:lpstr>
      <vt:lpstr>'vzt1'!pdic</vt:lpstr>
      <vt:lpstr>zti1!pdic</vt:lpstr>
      <vt:lpstr>pdic</vt:lpstr>
      <vt:lpstr>plyn1!pico</vt:lpstr>
      <vt:lpstr>'ut1'!pico</vt:lpstr>
      <vt:lpstr>'vzt1'!pico</vt:lpstr>
      <vt:lpstr>zti1!pico</vt:lpstr>
      <vt:lpstr>pico</vt:lpstr>
      <vt:lpstr>plyn1!pmisto</vt:lpstr>
      <vt:lpstr>'ut1'!pmisto</vt:lpstr>
      <vt:lpstr>'vzt1'!pmisto</vt:lpstr>
      <vt:lpstr>zti1!pmisto</vt:lpstr>
      <vt:lpstr>pmisto</vt:lpstr>
      <vt:lpstr>plyn1!PoptavkaID</vt:lpstr>
      <vt:lpstr>'ut1'!PoptavkaID</vt:lpstr>
      <vt:lpstr>'vzt1'!PoptavkaID</vt:lpstr>
      <vt:lpstr>zti1!PoptavkaID</vt:lpstr>
      <vt:lpstr>PoptavkaID</vt:lpstr>
      <vt:lpstr>plyn1!pPSC</vt:lpstr>
      <vt:lpstr>'ut1'!pPSC</vt:lpstr>
      <vt:lpstr>'vzt1'!pPSC</vt:lpstr>
      <vt:lpstr>zti1!pPSC</vt:lpstr>
      <vt:lpstr>pPSC</vt:lpstr>
      <vt:lpstr>plyn1!Projektant</vt:lpstr>
      <vt:lpstr>'ut1'!Projektant</vt:lpstr>
      <vt:lpstr>'vzt1'!Projektant</vt:lpstr>
      <vt:lpstr>zti1!Projektant</vt:lpstr>
      <vt:lpstr>Projektant</vt:lpstr>
      <vt:lpstr>Celkem!SazbaDPH1</vt:lpstr>
      <vt:lpstr>plyn1!SazbaDPH1</vt:lpstr>
      <vt:lpstr>'ut1'!SazbaDPH1</vt:lpstr>
      <vt:lpstr>'vzt1'!SazbaDPH1</vt:lpstr>
      <vt:lpstr>zti1!SazbaDPH1</vt:lpstr>
      <vt:lpstr>Celkem!SazbaDPH2</vt:lpstr>
      <vt:lpstr>plyn1!SazbaDPH2</vt:lpstr>
      <vt:lpstr>'ut1'!SazbaDPH2</vt:lpstr>
      <vt:lpstr>'vzt1'!SazbaDPH2</vt:lpstr>
      <vt:lpstr>zti1!SazbaDPH2</vt:lpstr>
      <vt:lpstr>plyn1!Vypracoval</vt:lpstr>
      <vt:lpstr>'ut1'!Vypracoval</vt:lpstr>
      <vt:lpstr>'vzt1'!Vypracoval</vt:lpstr>
      <vt:lpstr>zti1!Vypracoval</vt:lpstr>
      <vt:lpstr>Vypracoval</vt:lpstr>
      <vt:lpstr>plyn1!ZakladDPHSni</vt:lpstr>
      <vt:lpstr>'ut1'!ZakladDPHSni</vt:lpstr>
      <vt:lpstr>'vzt1'!ZakladDPHSni</vt:lpstr>
      <vt:lpstr>zti1!ZakladDPHSni</vt:lpstr>
      <vt:lpstr>ZakladDPHSni</vt:lpstr>
      <vt:lpstr>Celkem!ZakladDPHSniVypocet</vt:lpstr>
      <vt:lpstr>plyn1!ZakladDPHSniVypocet</vt:lpstr>
      <vt:lpstr>'ut1'!ZakladDPHSniVypocet</vt:lpstr>
      <vt:lpstr>'vzt1'!ZakladDPHSniVypocet</vt:lpstr>
      <vt:lpstr>zti1!ZakladDPHSniVypocet</vt:lpstr>
      <vt:lpstr>plyn1!ZakladDPHZakl</vt:lpstr>
      <vt:lpstr>'ut1'!ZakladDPHZakl</vt:lpstr>
      <vt:lpstr>'vzt1'!ZakladDPHZakl</vt:lpstr>
      <vt:lpstr>zti1!ZakladDPHZakl</vt:lpstr>
      <vt:lpstr>ZakladDPHZakl</vt:lpstr>
      <vt:lpstr>Celkem!ZakladDPHZaklVypocet</vt:lpstr>
      <vt:lpstr>plyn1!ZakladDPHZaklVypocet</vt:lpstr>
      <vt:lpstr>'ut1'!ZakladDPHZaklVypocet</vt:lpstr>
      <vt:lpstr>'vzt1'!ZakladDPHZaklVypocet</vt:lpstr>
      <vt:lpstr>zti1!ZakladDPHZaklVypocet</vt:lpstr>
      <vt:lpstr>plyn1!Zaokrouhleni</vt:lpstr>
      <vt:lpstr>'ut1'!Zaokrouhleni</vt:lpstr>
      <vt:lpstr>'vzt1'!Zaokrouhleni</vt:lpstr>
      <vt:lpstr>zti1!Zaokrouhleni</vt:lpstr>
      <vt:lpstr>Zaokrouhleni</vt:lpstr>
      <vt:lpstr>plyn1!Zhotovitel</vt:lpstr>
      <vt:lpstr>'ut1'!Zhotovitel</vt:lpstr>
      <vt:lpstr>'vzt1'!Zhotovitel</vt:lpstr>
      <vt:lpstr>zti1!Zhotovitel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Necidova</dc:creator>
  <cp:lastModifiedBy>Jana Schovánková</cp:lastModifiedBy>
  <cp:lastPrinted>2018-02-07T09:55:21Z</cp:lastPrinted>
  <dcterms:created xsi:type="dcterms:W3CDTF">2009-04-08T07:15:50Z</dcterms:created>
  <dcterms:modified xsi:type="dcterms:W3CDTF">2018-07-10T10:42:28Z</dcterms:modified>
</cp:coreProperties>
</file>