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SO01 - Stavební úpravy " sheetId="2" r:id="rId2"/>
    <sheet name="ZTI - Zdravotně technické..." sheetId="3" r:id="rId3"/>
    <sheet name="ÚT -  VYTÁPĚNÍ" sheetId="4" r:id="rId4"/>
    <sheet name="VZT - VZDUCHOTECHNIKA" sheetId="5" r:id="rId5"/>
    <sheet name="ELE - ELEKTROINSTALACE" sheetId="6" r:id="rId6"/>
    <sheet name="SLB - SLABOPROUD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'SO01 - Stavební úpravy '!$C$97:$K$421</definedName>
    <definedName name="_xlnm.Print_Area" localSheetId="1">'SO01 - Stavební úpravy '!$C$4:$J$39,'SO01 - Stavební úpravy '!$C$45:$J$79,'SO01 - Stavební úpravy '!$C$85:$K$421</definedName>
    <definedName name="_xlnm.Print_Titles" localSheetId="1">'SO01 - Stavební úpravy '!$97:$97</definedName>
    <definedName name="_xlnm._FilterDatabase" localSheetId="2" hidden="1">'ZTI - Zdravotně technické...'!$C$85:$K$175</definedName>
    <definedName name="_xlnm.Print_Area" localSheetId="2">'ZTI - Zdravotně technické...'!$C$4:$J$39,'ZTI - Zdravotně technické...'!$C$45:$J$67,'ZTI - Zdravotně technické...'!$C$73:$K$175</definedName>
    <definedName name="_xlnm.Print_Titles" localSheetId="2">'ZTI - Zdravotně technické...'!$85:$85</definedName>
    <definedName name="_xlnm._FilterDatabase" localSheetId="3" hidden="1">'ÚT -  VYTÁPĚNÍ'!$C$84:$K$134</definedName>
    <definedName name="_xlnm.Print_Area" localSheetId="3">'ÚT -  VYTÁPĚNÍ'!$C$4:$J$39,'ÚT -  VYTÁPĚNÍ'!$C$45:$J$66,'ÚT -  VYTÁPĚNÍ'!$C$72:$K$134</definedName>
    <definedName name="_xlnm.Print_Titles" localSheetId="3">'ÚT -  VYTÁPĚNÍ'!$84:$84</definedName>
    <definedName name="_xlnm._FilterDatabase" localSheetId="4" hidden="1">'VZT - VZDUCHOTECHNIKA'!$C$80:$K$101</definedName>
    <definedName name="_xlnm.Print_Area" localSheetId="4">'VZT - VZDUCHOTECHNIKA'!$C$4:$J$39,'VZT - VZDUCHOTECHNIKA'!$C$45:$J$62,'VZT - VZDUCHOTECHNIKA'!$C$68:$K$101</definedName>
    <definedName name="_xlnm.Print_Titles" localSheetId="4">'VZT - VZDUCHOTECHNIKA'!$80:$80</definedName>
    <definedName name="_xlnm._FilterDatabase" localSheetId="5" hidden="1">'ELE - ELEKTROINSTALACE'!$C$80:$K$118</definedName>
    <definedName name="_xlnm.Print_Area" localSheetId="5">'ELE - ELEKTROINSTALACE'!$C$4:$J$39,'ELE - ELEKTROINSTALACE'!$C$45:$J$62,'ELE - ELEKTROINSTALACE'!$C$68:$K$118</definedName>
    <definedName name="_xlnm.Print_Titles" localSheetId="5">'ELE - ELEKTROINSTALACE'!$80:$80</definedName>
    <definedName name="_xlnm._FilterDatabase" localSheetId="6" hidden="1">'SLB - SLABOPROUD'!$C$80:$K$94</definedName>
    <definedName name="_xlnm.Print_Area" localSheetId="6">'SLB - SLABOPROUD'!$C$4:$J$39,'SLB - SLABOPROUD'!$C$45:$J$62,'SLB - SLABOPROUD'!$C$68:$K$94</definedName>
    <definedName name="_xlnm.Print_Titles" localSheetId="6">'SLB - SLABOPROUD'!$80:$80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55"/>
  <c r="J23"/>
  <c r="J21"/>
  <c r="E21"/>
  <c r="J77"/>
  <c r="J20"/>
  <c r="J18"/>
  <c r="E18"/>
  <c r="F78"/>
  <c r="J17"/>
  <c r="J15"/>
  <c r="E15"/>
  <c r="F77"/>
  <c r="J14"/>
  <c r="J12"/>
  <c r="J75"/>
  <c r="E7"/>
  <c r="E71"/>
  <c i="6" r="J37"/>
  <c r="J36"/>
  <c i="1" r="AY59"/>
  <c i="6" r="J35"/>
  <c i="1" r="AX59"/>
  <c i="6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55"/>
  <c r="J23"/>
  <c r="J21"/>
  <c r="E21"/>
  <c r="J77"/>
  <c r="J20"/>
  <c r="J18"/>
  <c r="E18"/>
  <c r="F55"/>
  <c r="J17"/>
  <c r="J15"/>
  <c r="E15"/>
  <c r="F77"/>
  <c r="J14"/>
  <c r="J12"/>
  <c r="J75"/>
  <c r="E7"/>
  <c r="E48"/>
  <c i="5" r="J37"/>
  <c r="J36"/>
  <c i="1" r="AY58"/>
  <c i="5" r="J35"/>
  <c i="1" r="AX58"/>
  <c i="5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55"/>
  <c r="J23"/>
  <c r="J21"/>
  <c r="E21"/>
  <c r="J54"/>
  <c r="J20"/>
  <c r="J18"/>
  <c r="E18"/>
  <c r="F78"/>
  <c r="J17"/>
  <c r="J15"/>
  <c r="E15"/>
  <c r="F77"/>
  <c r="J14"/>
  <c r="J12"/>
  <c r="J75"/>
  <c r="E7"/>
  <c r="E71"/>
  <c i="4" r="J37"/>
  <c r="J36"/>
  <c i="1" r="AY57"/>
  <c i="4" r="J35"/>
  <c i="1" r="AX57"/>
  <c i="4" r="BI133"/>
  <c r="BH133"/>
  <c r="BG133"/>
  <c r="BF133"/>
  <c r="T133"/>
  <c r="T132"/>
  <c r="T131"/>
  <c r="R133"/>
  <c r="R132"/>
  <c r="R131"/>
  <c r="P133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54"/>
  <c r="J14"/>
  <c r="J12"/>
  <c r="J79"/>
  <c r="E7"/>
  <c r="E75"/>
  <c i="3" r="J37"/>
  <c r="J36"/>
  <c i="1" r="AY56"/>
  <c i="3" r="J35"/>
  <c i="1" r="AX56"/>
  <c i="3" r="BI174"/>
  <c r="BH174"/>
  <c r="BG174"/>
  <c r="BF174"/>
  <c r="T174"/>
  <c r="T173"/>
  <c r="T172"/>
  <c r="R174"/>
  <c r="R173"/>
  <c r="R172"/>
  <c r="P174"/>
  <c r="P173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F80"/>
  <c r="E78"/>
  <c r="F52"/>
  <c r="E50"/>
  <c r="J24"/>
  <c r="E24"/>
  <c r="J83"/>
  <c r="J23"/>
  <c r="J21"/>
  <c r="E21"/>
  <c r="J82"/>
  <c r="J20"/>
  <c r="J18"/>
  <c r="E18"/>
  <c r="F55"/>
  <c r="J17"/>
  <c r="J15"/>
  <c r="E15"/>
  <c r="F82"/>
  <c r="J14"/>
  <c r="J12"/>
  <c r="J52"/>
  <c r="E7"/>
  <c r="E76"/>
  <c i="2" r="J37"/>
  <c r="J36"/>
  <c i="1" r="AY55"/>
  <c i="2" r="J35"/>
  <c i="1" r="AX55"/>
  <c i="2" r="BI420"/>
  <c r="BH420"/>
  <c r="BG420"/>
  <c r="BF420"/>
  <c r="T420"/>
  <c r="T419"/>
  <c r="R420"/>
  <c r="R419"/>
  <c r="P420"/>
  <c r="P419"/>
  <c r="BI416"/>
  <c r="BH416"/>
  <c r="BG416"/>
  <c r="BF416"/>
  <c r="T416"/>
  <c r="T415"/>
  <c r="T414"/>
  <c r="R416"/>
  <c r="R415"/>
  <c r="R414"/>
  <c r="P416"/>
  <c r="P415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393"/>
  <c r="BH393"/>
  <c r="BG393"/>
  <c r="BF393"/>
  <c r="T393"/>
  <c r="R393"/>
  <c r="P393"/>
  <c r="BI390"/>
  <c r="BH390"/>
  <c r="BG390"/>
  <c r="BF390"/>
  <c r="T390"/>
  <c r="R390"/>
  <c r="P390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0"/>
  <c r="BH370"/>
  <c r="BG370"/>
  <c r="BF370"/>
  <c r="T370"/>
  <c r="R370"/>
  <c r="P370"/>
  <c r="BI365"/>
  <c r="BH365"/>
  <c r="BG365"/>
  <c r="BF365"/>
  <c r="T365"/>
  <c r="R365"/>
  <c r="P365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4"/>
  <c r="BH304"/>
  <c r="BG304"/>
  <c r="BF304"/>
  <c r="T304"/>
  <c r="R304"/>
  <c r="P304"/>
  <c r="BI299"/>
  <c r="BH299"/>
  <c r="BG299"/>
  <c r="BF299"/>
  <c r="T299"/>
  <c r="R299"/>
  <c r="P299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T216"/>
  <c r="R217"/>
  <c r="R216"/>
  <c r="P217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2"/>
  <c r="BH202"/>
  <c r="BG202"/>
  <c r="BF202"/>
  <c r="T202"/>
  <c r="R202"/>
  <c r="P202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3"/>
  <c r="BH153"/>
  <c r="BG153"/>
  <c r="BF153"/>
  <c r="T153"/>
  <c r="R153"/>
  <c r="P153"/>
  <c r="BI143"/>
  <c r="BH143"/>
  <c r="BG143"/>
  <c r="BF143"/>
  <c r="T143"/>
  <c r="R143"/>
  <c r="P143"/>
  <c r="BI141"/>
  <c r="BH141"/>
  <c r="BG141"/>
  <c r="BF141"/>
  <c r="T141"/>
  <c r="R141"/>
  <c r="P141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F92"/>
  <c r="E90"/>
  <c r="F52"/>
  <c r="E50"/>
  <c r="J24"/>
  <c r="E24"/>
  <c r="J95"/>
  <c r="J23"/>
  <c r="J21"/>
  <c r="E21"/>
  <c r="J94"/>
  <c r="J20"/>
  <c r="J18"/>
  <c r="E18"/>
  <c r="F95"/>
  <c r="J17"/>
  <c r="J15"/>
  <c r="E15"/>
  <c r="F54"/>
  <c r="J14"/>
  <c r="J12"/>
  <c r="J52"/>
  <c r="E7"/>
  <c r="E88"/>
  <c i="1" r="L50"/>
  <c r="AM50"/>
  <c r="AM49"/>
  <c r="L49"/>
  <c r="AM47"/>
  <c r="L47"/>
  <c r="L45"/>
  <c r="L44"/>
  <c i="3" r="J159"/>
  <c i="4" r="J95"/>
  <c i="3" r="J165"/>
  <c i="5" r="BK92"/>
  <c i="2" r="J385"/>
  <c r="BK412"/>
  <c i="3" r="J101"/>
  <c i="2" r="J260"/>
  <c r="BK268"/>
  <c i="4" r="J93"/>
  <c i="2" r="J273"/>
  <c r="J115"/>
  <c r="J314"/>
  <c r="BK340"/>
  <c i="3" r="J136"/>
  <c i="2" r="J214"/>
  <c r="BK173"/>
  <c i="3" r="J142"/>
  <c i="4" r="J124"/>
  <c i="6" r="BK111"/>
  <c i="2" r="J163"/>
  <c i="3" r="BK97"/>
  <c i="2" r="J333"/>
  <c r="BK228"/>
  <c i="6" r="BK98"/>
  <c i="3" r="BK130"/>
  <c i="5" r="J97"/>
  <c i="2" r="BK168"/>
  <c i="3" r="BK150"/>
  <c i="6" r="J116"/>
  <c i="7" r="BK86"/>
  <c i="2" r="BK358"/>
  <c i="3" r="J167"/>
  <c r="BK163"/>
  <c i="2" r="J381"/>
  <c r="BK225"/>
  <c i="3" r="J113"/>
  <c i="6" r="J118"/>
  <c i="2" r="BK316"/>
  <c r="BK164"/>
  <c i="3" r="J93"/>
  <c i="2" r="BK186"/>
  <c i="3" r="BK109"/>
  <c i="2" r="J268"/>
  <c i="4" r="J104"/>
  <c i="2" r="BK335"/>
  <c r="J225"/>
  <c i="3" r="BK101"/>
  <c r="BK91"/>
  <c i="2" r="J408"/>
  <c r="BK241"/>
  <c i="4" r="BK95"/>
  <c i="7" r="BK84"/>
  <c i="2" r="J267"/>
  <c i="3" r="J154"/>
  <c i="2" r="BK255"/>
  <c r="BK239"/>
  <c i="4" r="BK126"/>
  <c i="2" r="BK337"/>
  <c r="J357"/>
  <c r="BK169"/>
  <c i="3" r="J156"/>
  <c i="6" r="J90"/>
  <c i="2" r="BK143"/>
  <c i="3" r="BK146"/>
  <c i="5" r="BK95"/>
  <c i="3" r="J161"/>
  <c i="6" r="J104"/>
  <c i="2" r="BK117"/>
  <c r="BK277"/>
  <c i="3" r="J145"/>
  <c i="4" r="J129"/>
  <c i="2" r="BK243"/>
  <c r="BK104"/>
  <c i="5" r="BK99"/>
  <c i="2" r="J375"/>
  <c i="3" r="J137"/>
  <c i="2" r="J104"/>
  <c i="1" r="AS54"/>
  <c i="3" r="BK159"/>
  <c i="4" r="BK91"/>
  <c i="6" r="J100"/>
  <c i="2" r="BK127"/>
  <c i="6" r="BK114"/>
  <c i="2" r="J195"/>
  <c r="J234"/>
  <c i="7" r="BK90"/>
  <c i="2" r="BK328"/>
  <c i="6" r="BK110"/>
  <c i="3" r="BK117"/>
  <c i="5" r="J87"/>
  <c i="7" r="J90"/>
  <c i="3" r="J150"/>
  <c i="2" r="BK381"/>
  <c i="5" r="BK84"/>
  <c i="2" r="BK115"/>
  <c r="BK383"/>
  <c i="4" r="BK116"/>
  <c i="6" r="J92"/>
  <c i="2" r="BK287"/>
  <c r="BK165"/>
  <c i="4" r="J118"/>
  <c i="2" r="BK274"/>
  <c r="J360"/>
  <c i="4" r="J120"/>
  <c i="2" r="J390"/>
  <c i="3" r="J91"/>
  <c i="6" r="J93"/>
  <c i="2" r="J365"/>
  <c r="J186"/>
  <c r="BK106"/>
  <c r="BK325"/>
  <c i="5" r="BK93"/>
  <c i="2" r="J412"/>
  <c r="J167"/>
  <c r="J101"/>
  <c i="3" r="J132"/>
  <c i="6" r="J86"/>
  <c i="4" r="BK124"/>
  <c i="7" r="BK89"/>
  <c i="2" r="J340"/>
  <c r="BK208"/>
  <c i="4" r="J88"/>
  <c i="2" r="BK342"/>
  <c r="BK112"/>
  <c i="3" r="BK143"/>
  <c i="2" r="BK311"/>
  <c i="3" r="BK111"/>
  <c i="4" r="BK130"/>
  <c i="2" r="J252"/>
  <c r="J345"/>
  <c i="3" r="BK103"/>
  <c r="BK121"/>
  <c i="6" r="J108"/>
  <c i="2" r="BK345"/>
  <c i="6" r="BK100"/>
  <c i="2" r="J277"/>
  <c r="J122"/>
  <c r="J164"/>
  <c i="3" r="BK127"/>
  <c i="2" r="J274"/>
  <c i="4" r="J102"/>
  <c i="6" r="BK103"/>
  <c i="2" r="BK114"/>
  <c r="BK214"/>
  <c i="3" r="J130"/>
  <c i="5" r="J93"/>
  <c i="2" r="J161"/>
  <c r="BK170"/>
  <c i="3" r="J129"/>
  <c i="6" r="BK92"/>
  <c i="2" r="BK101"/>
  <c r="BK350"/>
  <c i="3" r="J107"/>
  <c i="2" r="J251"/>
  <c i="6" r="BK95"/>
  <c i="2" r="J243"/>
  <c i="4" r="BK112"/>
  <c i="3" r="BK113"/>
  <c i="6" r="BK116"/>
  <c i="3" r="BK132"/>
  <c i="2" r="BK365"/>
  <c i="3" r="BK125"/>
  <c i="2" r="J255"/>
  <c r="J299"/>
  <c i="3" r="J163"/>
  <c i="6" r="BK113"/>
  <c i="3" r="J123"/>
  <c i="6" r="J114"/>
  <c i="2" r="J335"/>
  <c r="BK202"/>
  <c i="3" r="J169"/>
  <c i="2" r="BK410"/>
  <c r="J325"/>
  <c r="BK141"/>
  <c i="3" r="J146"/>
  <c i="7" r="J91"/>
  <c i="4" r="J109"/>
  <c i="7" r="J94"/>
  <c i="4" r="J130"/>
  <c i="2" r="J256"/>
  <c i="3" r="BK129"/>
  <c i="6" r="BK93"/>
  <c i="2" r="BK309"/>
  <c r="BK178"/>
  <c i="3" r="J148"/>
  <c i="4" r="J114"/>
  <c i="2" r="BK375"/>
  <c r="J168"/>
  <c r="J320"/>
  <c r="BK297"/>
  <c i="3" r="BK107"/>
  <c i="2" r="BK313"/>
  <c i="3" r="BK154"/>
  <c i="2" r="BK131"/>
  <c r="J239"/>
  <c i="3" r="BK95"/>
  <c i="6" r="BK118"/>
  <c i="2" r="BK282"/>
  <c i="3" r="BK156"/>
  <c i="7" r="BK91"/>
  <c i="2" r="J316"/>
  <c i="6" r="BK101"/>
  <c i="2" r="BK379"/>
  <c i="3" r="BK137"/>
  <c i="2" r="BK299"/>
  <c i="3" r="BK169"/>
  <c i="6" r="J111"/>
  <c i="2" r="BK256"/>
  <c r="J420"/>
  <c i="3" r="J99"/>
  <c i="2" r="J258"/>
  <c r="BK370"/>
  <c i="3" r="BK165"/>
  <c i="6" r="BK106"/>
  <c i="2" r="BK221"/>
  <c r="BK318"/>
  <c i="3" r="BK142"/>
  <c i="2" r="J241"/>
  <c i="4" r="BK102"/>
  <c i="6" r="BK84"/>
  <c i="2" r="BK330"/>
  <c i="4" r="BK107"/>
  <c i="3" r="BK174"/>
  <c i="4" r="J122"/>
  <c i="7" r="BK88"/>
  <c i="2" r="BK217"/>
  <c i="3" r="J109"/>
  <c i="4" r="J133"/>
  <c i="2" r="BK122"/>
  <c r="BK246"/>
  <c i="4" r="BK133"/>
  <c i="2" r="J170"/>
  <c r="J169"/>
  <c r="J410"/>
  <c r="BK262"/>
  <c i="3" r="J127"/>
  <c i="5" r="BK101"/>
  <c i="2" r="BK333"/>
  <c i="3" r="J97"/>
  <c i="5" r="BK86"/>
  <c i="2" r="J112"/>
  <c r="BK393"/>
  <c r="J287"/>
  <c i="3" r="BK170"/>
  <c i="2" r="J165"/>
  <c i="7" r="J89"/>
  <c i="3" r="J140"/>
  <c i="2" r="J355"/>
  <c r="BK183"/>
  <c i="3" r="J139"/>
  <c i="4" r="BK104"/>
  <c i="2" r="J282"/>
  <c r="J304"/>
  <c i="5" r="BK90"/>
  <c i="2" r="J358"/>
  <c r="BK360"/>
  <c r="J193"/>
  <c i="6" r="J96"/>
  <c i="2" r="J181"/>
  <c i="5" r="J84"/>
  <c i="2" r="BK252"/>
  <c r="BK251"/>
  <c i="3" r="J117"/>
  <c i="5" r="BK89"/>
  <c i="2" r="BK292"/>
  <c r="J271"/>
  <c r="J393"/>
  <c r="J183"/>
  <c i="5" r="J99"/>
  <c i="2" r="BK109"/>
  <c i="3" r="J115"/>
  <c i="6" r="J101"/>
  <c i="2" r="BK167"/>
  <c i="6" r="J113"/>
  <c i="2" r="J370"/>
  <c i="4" r="J99"/>
  <c i="6" r="J110"/>
  <c i="2" r="J311"/>
  <c r="J131"/>
  <c i="4" r="BK129"/>
  <c i="2" r="J221"/>
  <c r="BK153"/>
  <c r="J106"/>
  <c i="7" r="J84"/>
  <c i="2" r="J262"/>
  <c r="J328"/>
  <c i="6" r="BK86"/>
  <c i="2" r="J246"/>
  <c i="6" r="J103"/>
  <c i="2" r="J337"/>
  <c r="BK304"/>
  <c r="BK320"/>
  <c i="3" r="J105"/>
  <c i="2" r="J178"/>
  <c i="4" r="BK128"/>
  <c i="2" r="BK210"/>
  <c r="J228"/>
  <c i="3" r="J143"/>
  <c i="7" r="BK94"/>
  <c i="2" r="J292"/>
  <c i="5" r="J86"/>
  <c i="2" r="J210"/>
  <c i="5" r="J95"/>
  <c i="3" r="J174"/>
  <c i="2" r="BK133"/>
  <c i="4" r="BK93"/>
  <c i="2" r="BK420"/>
  <c r="BK234"/>
  <c i="3" r="J152"/>
  <c r="BK167"/>
  <c i="2" r="BK163"/>
  <c i="6" r="J95"/>
  <c i="2" r="J249"/>
  <c i="4" r="BK114"/>
  <c i="2" r="J156"/>
  <c i="3" r="J111"/>
  <c i="7" r="J92"/>
  <c i="2" r="J109"/>
  <c r="J141"/>
  <c i="4" r="J97"/>
  <c i="2" r="J350"/>
  <c r="J379"/>
  <c i="4" r="J126"/>
  <c i="2" r="J208"/>
  <c r="J318"/>
  <c r="J173"/>
  <c r="BK195"/>
  <c i="3" r="J170"/>
  <c r="BK152"/>
  <c i="2" r="BK355"/>
  <c r="J133"/>
  <c i="3" r="J121"/>
  <c i="4" r="J91"/>
  <c i="5" r="J101"/>
  <c i="3" r="BK89"/>
  <c i="6" r="BK96"/>
  <c i="2" r="J127"/>
  <c r="BK181"/>
  <c i="6" r="BK108"/>
  <c i="2" r="BK253"/>
  <c i="3" r="BK140"/>
  <c i="2" r="J330"/>
  <c r="BK237"/>
  <c r="BK161"/>
  <c i="5" r="BK87"/>
  <c i="6" r="BK90"/>
  <c i="3" r="BK145"/>
  <c r="J89"/>
  <c i="2" r="BK408"/>
  <c i="3" r="BK134"/>
  <c i="4" r="J107"/>
  <c i="2" r="BK416"/>
  <c r="BK260"/>
  <c r="J237"/>
  <c i="3" r="BK93"/>
  <c i="2" r="J383"/>
  <c i="5" r="BK97"/>
  <c i="4" r="BK122"/>
  <c i="2" r="J153"/>
  <c i="6" r="J106"/>
  <c i="2" r="J313"/>
  <c i="4" r="BK88"/>
  <c i="7" r="J88"/>
  <c i="3" r="BK139"/>
  <c i="2" r="J117"/>
  <c i="5" r="J89"/>
  <c i="2" r="BK385"/>
  <c r="J377"/>
  <c i="3" r="BK115"/>
  <c i="4" r="BK99"/>
  <c i="2" r="J217"/>
  <c r="BK267"/>
  <c i="3" r="BK161"/>
  <c i="2" r="BK156"/>
  <c i="5" r="J92"/>
  <c i="3" r="J119"/>
  <c i="2" r="J143"/>
  <c i="3" r="BK119"/>
  <c i="6" r="J84"/>
  <c i="2" r="J253"/>
  <c r="J416"/>
  <c i="3" r="BK126"/>
  <c i="4" r="BK118"/>
  <c i="2" r="J212"/>
  <c r="J297"/>
  <c r="BK357"/>
  <c r="BK223"/>
  <c i="3" r="J95"/>
  <c i="2" r="BK377"/>
  <c i="3" r="BK99"/>
  <c i="4" r="J112"/>
  <c i="2" r="BK249"/>
  <c i="6" r="BK88"/>
  <c i="3" r="BK123"/>
  <c i="6" r="J98"/>
  <c i="2" r="BK259"/>
  <c r="BK212"/>
  <c r="BK258"/>
  <c i="3" r="J125"/>
  <c i="6" r="J88"/>
  <c i="2" r="BK314"/>
  <c i="4" r="BK97"/>
  <c i="3" r="J103"/>
  <c i="2" r="J114"/>
  <c i="3" r="BK105"/>
  <c i="2" r="BK191"/>
  <c i="3" r="BK148"/>
  <c r="J134"/>
  <c i="4" r="BK120"/>
  <c i="2" r="J309"/>
  <c r="J191"/>
  <c i="4" r="J128"/>
  <c r="J116"/>
  <c i="3" r="BK136"/>
  <c i="2" r="J202"/>
  <c i="5" r="J90"/>
  <c i="2" r="BK390"/>
  <c i="7" r="J86"/>
  <c i="4" r="BK109"/>
  <c i="2" r="BK271"/>
  <c r="J342"/>
  <c i="3" r="J126"/>
  <c i="2" r="J259"/>
  <c r="BK193"/>
  <c r="BK273"/>
  <c r="J223"/>
  <c i="7" r="BK92"/>
  <c i="6" r="BK104"/>
  <c i="2" l="1" r="T105"/>
  <c r="P227"/>
  <c r="P100"/>
  <c r="BK207"/>
  <c r="J207"/>
  <c r="J65"/>
  <c r="R227"/>
  <c r="BK270"/>
  <c r="J270"/>
  <c r="J71"/>
  <c r="T327"/>
  <c r="BK105"/>
  <c r="T207"/>
  <c r="R248"/>
  <c r="BK327"/>
  <c r="J327"/>
  <c r="J73"/>
  <c i="3" r="T88"/>
  <c i="2" r="R130"/>
  <c r="P276"/>
  <c r="T392"/>
  <c i="3" r="P120"/>
  <c i="2" r="T172"/>
  <c r="BK248"/>
  <c r="J248"/>
  <c r="J70"/>
  <c r="R270"/>
  <c r="R392"/>
  <c i="3" r="R106"/>
  <c i="2" r="T130"/>
  <c r="P220"/>
  <c r="R344"/>
  <c i="3" r="BK106"/>
  <c r="J106"/>
  <c r="J62"/>
  <c i="2" r="R172"/>
  <c r="R220"/>
  <c r="T344"/>
  <c i="3" r="BK158"/>
  <c r="J158"/>
  <c r="J64"/>
  <c i="2" r="R105"/>
  <c r="BK276"/>
  <c r="J276"/>
  <c r="J72"/>
  <c r="BK392"/>
  <c r="J392"/>
  <c r="J75"/>
  <c i="3" r="P88"/>
  <c r="R158"/>
  <c i="2" r="BK130"/>
  <c r="J130"/>
  <c r="J63"/>
  <c r="R276"/>
  <c r="R219"/>
  <c r="P392"/>
  <c i="3" r="T120"/>
  <c i="2" r="BK172"/>
  <c r="J172"/>
  <c r="J64"/>
  <c r="BK220"/>
  <c r="J220"/>
  <c r="J68"/>
  <c r="T227"/>
  <c r="T270"/>
  <c r="R327"/>
  <c i="3" r="BK88"/>
  <c r="T158"/>
  <c i="2" r="P172"/>
  <c r="T220"/>
  <c r="BK344"/>
  <c r="J344"/>
  <c r="J74"/>
  <c i="3" r="P106"/>
  <c i="2" r="P130"/>
  <c r="P99"/>
  <c r="P248"/>
  <c r="P270"/>
  <c r="P327"/>
  <c i="3" r="BK120"/>
  <c r="J120"/>
  <c r="J63"/>
  <c i="2" r="R100"/>
  <c r="R207"/>
  <c r="T276"/>
  <c i="3" r="T106"/>
  <c i="2" r="P105"/>
  <c r="BK227"/>
  <c r="J227"/>
  <c r="J69"/>
  <c r="P344"/>
  <c i="3" r="R120"/>
  <c i="2" r="BK100"/>
  <c r="J100"/>
  <c r="J61"/>
  <c r="T100"/>
  <c r="P207"/>
  <c r="T248"/>
  <c i="3" r="R88"/>
  <c r="P158"/>
  <c i="4" r="BK87"/>
  <c r="J87"/>
  <c r="J61"/>
  <c r="P87"/>
  <c r="R87"/>
  <c r="T87"/>
  <c r="BK101"/>
  <c r="J101"/>
  <c r="J62"/>
  <c r="P101"/>
  <c r="R101"/>
  <c r="T101"/>
  <c r="BK106"/>
  <c r="J106"/>
  <c r="J63"/>
  <c r="P106"/>
  <c r="R106"/>
  <c r="T106"/>
  <c i="5" r="BK83"/>
  <c r="BK82"/>
  <c r="BK81"/>
  <c r="J81"/>
  <c r="P83"/>
  <c r="P82"/>
  <c r="P81"/>
  <c i="1" r="AU58"/>
  <c i="5" r="R83"/>
  <c r="R82"/>
  <c r="R81"/>
  <c r="T83"/>
  <c r="T82"/>
  <c r="T81"/>
  <c i="6" r="BK83"/>
  <c r="BK82"/>
  <c r="BK81"/>
  <c r="J81"/>
  <c r="P83"/>
  <c r="P82"/>
  <c r="P81"/>
  <c i="1" r="AU59"/>
  <c i="6" r="R83"/>
  <c r="R82"/>
  <c r="R81"/>
  <c r="T83"/>
  <c r="T82"/>
  <c r="T81"/>
  <c i="7" r="BK83"/>
  <c r="J83"/>
  <c r="J61"/>
  <c r="P83"/>
  <c r="P82"/>
  <c r="P81"/>
  <c i="1" r="AU60"/>
  <c i="7" r="R83"/>
  <c r="R82"/>
  <c r="R81"/>
  <c r="T83"/>
  <c r="T82"/>
  <c r="T81"/>
  <c i="2" r="BK419"/>
  <c r="J419"/>
  <c r="J78"/>
  <c i="3" r="BK173"/>
  <c r="J173"/>
  <c r="J66"/>
  <c i="2" r="BK216"/>
  <c r="J216"/>
  <c r="J66"/>
  <c r="BK415"/>
  <c r="BK414"/>
  <c r="J414"/>
  <c r="J76"/>
  <c i="4" r="BK132"/>
  <c r="BK131"/>
  <c r="J131"/>
  <c r="J64"/>
  <c i="7" r="J54"/>
  <c r="E48"/>
  <c r="J78"/>
  <c r="BE88"/>
  <c r="BE84"/>
  <c r="F54"/>
  <c r="BE92"/>
  <c r="BE94"/>
  <c r="J52"/>
  <c r="BE86"/>
  <c r="BE89"/>
  <c r="F55"/>
  <c r="BE91"/>
  <c r="BE90"/>
  <c i="6" r="F78"/>
  <c r="BE84"/>
  <c r="BE100"/>
  <c i="5" r="J59"/>
  <c i="6" r="E71"/>
  <c r="J78"/>
  <c r="BE93"/>
  <c r="F54"/>
  <c i="5" r="J83"/>
  <c r="J61"/>
  <c i="6" r="BE86"/>
  <c r="BE108"/>
  <c r="BE114"/>
  <c r="BE118"/>
  <c r="J52"/>
  <c r="BE92"/>
  <c r="BE106"/>
  <c r="BE110"/>
  <c r="BE113"/>
  <c i="5" r="J82"/>
  <c r="J60"/>
  <c i="6" r="J54"/>
  <c r="BE104"/>
  <c r="BE88"/>
  <c r="BE116"/>
  <c r="BE95"/>
  <c r="BE101"/>
  <c r="BE111"/>
  <c r="BE90"/>
  <c r="BE96"/>
  <c r="BE98"/>
  <c r="BE103"/>
  <c i="5" r="F54"/>
  <c i="4" r="J132"/>
  <c r="J65"/>
  <c i="5" r="J78"/>
  <c r="J52"/>
  <c r="BE87"/>
  <c r="J77"/>
  <c r="BE89"/>
  <c i="4" r="BK86"/>
  <c r="BK85"/>
  <c r="J85"/>
  <c r="J59"/>
  <c i="5" r="E48"/>
  <c r="BE99"/>
  <c r="BE90"/>
  <c r="BE84"/>
  <c r="BE92"/>
  <c r="F55"/>
  <c r="BE101"/>
  <c r="BE95"/>
  <c r="BE93"/>
  <c r="BE86"/>
  <c r="BE97"/>
  <c i="3" r="J88"/>
  <c r="J61"/>
  <c i="4" r="BE112"/>
  <c r="E48"/>
  <c r="F81"/>
  <c r="F55"/>
  <c r="BE88"/>
  <c r="BE104"/>
  <c r="J81"/>
  <c r="BE91"/>
  <c r="J82"/>
  <c r="BE93"/>
  <c r="BE130"/>
  <c i="3" r="BK172"/>
  <c r="J172"/>
  <c r="J65"/>
  <c i="4" r="BE107"/>
  <c r="BE124"/>
  <c r="BE133"/>
  <c r="BE95"/>
  <c r="BE102"/>
  <c r="BE120"/>
  <c r="BE122"/>
  <c r="BE99"/>
  <c r="BE126"/>
  <c r="J52"/>
  <c r="BE114"/>
  <c r="BE116"/>
  <c r="BE128"/>
  <c r="BE109"/>
  <c r="BE97"/>
  <c r="BE118"/>
  <c r="BE129"/>
  <c i="3" r="BE101"/>
  <c r="BE127"/>
  <c r="BE152"/>
  <c r="BE161"/>
  <c i="2" r="J105"/>
  <c r="J62"/>
  <c i="3" r="BE123"/>
  <c r="BE143"/>
  <c i="2" r="J415"/>
  <c r="J77"/>
  <c i="3" r="J55"/>
  <c r="BE95"/>
  <c r="BE113"/>
  <c r="E48"/>
  <c r="BE130"/>
  <c r="BE145"/>
  <c r="BE165"/>
  <c r="J80"/>
  <c r="BE89"/>
  <c r="BE111"/>
  <c r="BE137"/>
  <c i="2" r="BK219"/>
  <c r="J219"/>
  <c r="J67"/>
  <c i="3" r="J54"/>
  <c r="BE97"/>
  <c r="BE99"/>
  <c r="BE132"/>
  <c r="F54"/>
  <c r="BE107"/>
  <c r="BE115"/>
  <c r="BE121"/>
  <c r="BE156"/>
  <c r="BE174"/>
  <c r="F83"/>
  <c r="BE129"/>
  <c r="BE159"/>
  <c r="BE169"/>
  <c r="BE91"/>
  <c r="BE103"/>
  <c r="BE126"/>
  <c r="BE142"/>
  <c r="BE167"/>
  <c r="BE117"/>
  <c r="BE134"/>
  <c r="BE148"/>
  <c r="BE154"/>
  <c r="BE170"/>
  <c r="BE93"/>
  <c r="BE109"/>
  <c r="BE146"/>
  <c r="BE150"/>
  <c r="BE105"/>
  <c r="BE125"/>
  <c r="BE140"/>
  <c r="BE163"/>
  <c r="BE119"/>
  <c r="BE136"/>
  <c r="BE139"/>
  <c i="2" r="BE156"/>
  <c r="BE178"/>
  <c r="BE208"/>
  <c r="BE114"/>
  <c r="BE170"/>
  <c r="BE173"/>
  <c r="BE262"/>
  <c r="BE292"/>
  <c r="BE316"/>
  <c r="BE335"/>
  <c r="BE340"/>
  <c r="BE117"/>
  <c r="BE191"/>
  <c r="BE223"/>
  <c r="BE328"/>
  <c r="BE345"/>
  <c r="BE355"/>
  <c r="BE410"/>
  <c r="J54"/>
  <c r="J92"/>
  <c r="BE163"/>
  <c r="BE195"/>
  <c r="BE210"/>
  <c r="BE212"/>
  <c r="BE237"/>
  <c r="J55"/>
  <c r="BE106"/>
  <c r="BE164"/>
  <c r="BE193"/>
  <c r="BE241"/>
  <c r="BE253"/>
  <c r="BE304"/>
  <c r="BE320"/>
  <c r="BE143"/>
  <c r="BE228"/>
  <c r="BE256"/>
  <c r="BE259"/>
  <c r="BE342"/>
  <c r="BE358"/>
  <c r="BE420"/>
  <c r="BE104"/>
  <c r="BE167"/>
  <c r="BE246"/>
  <c r="BE337"/>
  <c r="E48"/>
  <c r="F94"/>
  <c r="BE101"/>
  <c r="BE112"/>
  <c r="BE122"/>
  <c r="BE131"/>
  <c r="BE141"/>
  <c r="BE234"/>
  <c r="BE311"/>
  <c r="BE360"/>
  <c r="BE379"/>
  <c r="BE127"/>
  <c r="BE133"/>
  <c r="BE161"/>
  <c r="BE168"/>
  <c r="BE202"/>
  <c r="BE217"/>
  <c r="BE249"/>
  <c r="BE252"/>
  <c r="BE267"/>
  <c r="BE271"/>
  <c r="BE277"/>
  <c r="BE299"/>
  <c r="BE309"/>
  <c r="BE377"/>
  <c r="BE153"/>
  <c r="BE169"/>
  <c r="BE221"/>
  <c r="BE260"/>
  <c r="BE370"/>
  <c r="BE183"/>
  <c r="BE186"/>
  <c r="BE251"/>
  <c r="BE258"/>
  <c r="BE268"/>
  <c r="BE273"/>
  <c r="BE282"/>
  <c r="BE313"/>
  <c r="BE314"/>
  <c r="BE333"/>
  <c r="BE287"/>
  <c r="F55"/>
  <c r="BE181"/>
  <c r="BE225"/>
  <c r="BE239"/>
  <c r="BE243"/>
  <c r="BE318"/>
  <c r="BE330"/>
  <c r="BE165"/>
  <c r="BE255"/>
  <c r="BE357"/>
  <c r="BE109"/>
  <c r="BE115"/>
  <c r="BE214"/>
  <c r="BE274"/>
  <c r="BE297"/>
  <c r="BE325"/>
  <c r="BE350"/>
  <c r="BE365"/>
  <c r="BE375"/>
  <c r="BE381"/>
  <c r="BE383"/>
  <c r="BE385"/>
  <c r="BE390"/>
  <c r="BE393"/>
  <c r="BE408"/>
  <c r="BE412"/>
  <c r="BE416"/>
  <c i="7" r="F35"/>
  <c i="1" r="BB60"/>
  <c i="3" r="F34"/>
  <c i="1" r="BA56"/>
  <c i="6" r="F35"/>
  <c i="1" r="BB59"/>
  <c i="5" r="J34"/>
  <c i="1" r="AW58"/>
  <c i="6" r="F34"/>
  <c i="1" r="BA59"/>
  <c i="4" r="F34"/>
  <c i="1" r="BA57"/>
  <c i="3" r="F35"/>
  <c i="1" r="BB56"/>
  <c i="3" r="J34"/>
  <c i="1" r="AW56"/>
  <c i="4" r="F36"/>
  <c i="1" r="BC57"/>
  <c i="6" r="F36"/>
  <c i="1" r="BC59"/>
  <c i="2" r="F36"/>
  <c i="1" r="BC55"/>
  <c i="6" r="J30"/>
  <c i="2" r="F37"/>
  <c i="1" r="BD55"/>
  <c i="3" r="F36"/>
  <c i="1" r="BC56"/>
  <c i="4" r="J34"/>
  <c i="1" r="AW57"/>
  <c i="7" r="J34"/>
  <c i="1" r="AW60"/>
  <c i="5" r="F35"/>
  <c i="1" r="BB58"/>
  <c i="7" r="F37"/>
  <c i="1" r="BD60"/>
  <c i="3" r="F37"/>
  <c i="1" r="BD56"/>
  <c i="7" r="F34"/>
  <c i="1" r="BA60"/>
  <c i="2" r="F34"/>
  <c i="1" r="BA55"/>
  <c i="5" r="J30"/>
  <c i="2" r="F35"/>
  <c i="1" r="BB55"/>
  <c i="4" r="F35"/>
  <c i="1" r="BB57"/>
  <c i="4" r="F37"/>
  <c i="1" r="BD57"/>
  <c i="7" r="F36"/>
  <c i="1" r="BC60"/>
  <c i="6" r="F37"/>
  <c i="1" r="BD59"/>
  <c i="5" r="F36"/>
  <c i="1" r="BC58"/>
  <c i="5" r="F34"/>
  <c i="1" r="BA58"/>
  <c i="5" r="F37"/>
  <c i="1" r="BD58"/>
  <c i="6" r="J34"/>
  <c i="1" r="AW59"/>
  <c i="2" r="J34"/>
  <c i="1" r="AW55"/>
  <c i="6" l="1" r="J82"/>
  <c r="J60"/>
  <c r="J83"/>
  <c r="J61"/>
  <c i="4" r="R86"/>
  <c r="R85"/>
  <c r="T86"/>
  <c r="T85"/>
  <c r="P86"/>
  <c r="P85"/>
  <c i="1" r="AU57"/>
  <c i="2" r="T219"/>
  <c i="3" r="BK87"/>
  <c r="J87"/>
  <c r="J60"/>
  <c r="R87"/>
  <c r="R86"/>
  <c i="2" r="P219"/>
  <c r="P98"/>
  <c i="1" r="AU55"/>
  <c i="3" r="T87"/>
  <c r="T86"/>
  <c r="P87"/>
  <c r="P86"/>
  <c i="1" r="AU56"/>
  <c i="2" r="BK99"/>
  <c r="J99"/>
  <c r="J60"/>
  <c r="R99"/>
  <c r="R98"/>
  <c r="T99"/>
  <c r="T98"/>
  <c i="6" r="J59"/>
  <c i="1" r="AG59"/>
  <c r="AG58"/>
  <c i="7" r="BK82"/>
  <c r="J82"/>
  <c r="J60"/>
  <c i="4" r="J86"/>
  <c r="J60"/>
  <c i="3" r="BK86"/>
  <c r="J86"/>
  <c i="2" r="BK98"/>
  <c r="J98"/>
  <c r="J59"/>
  <c i="5" r="F33"/>
  <c i="1" r="AZ58"/>
  <c i="5" r="J33"/>
  <c i="1" r="AV58"/>
  <c r="AT58"/>
  <c r="AN58"/>
  <c i="4" r="J30"/>
  <c i="1" r="AG57"/>
  <c i="3" r="J33"/>
  <c i="1" r="AV56"/>
  <c r="AT56"/>
  <c i="6" r="F33"/>
  <c i="1" r="AZ59"/>
  <c i="3" r="J30"/>
  <c i="1" r="AG56"/>
  <c r="BD54"/>
  <c r="W33"/>
  <c r="BC54"/>
  <c r="W32"/>
  <c r="BB54"/>
  <c r="AX54"/>
  <c r="BA54"/>
  <c r="AW54"/>
  <c r="AK30"/>
  <c i="4" r="F33"/>
  <c i="1" r="AZ57"/>
  <c i="3" r="F33"/>
  <c i="1" r="AZ56"/>
  <c i="2" r="F33"/>
  <c i="1" r="AZ55"/>
  <c i="2" r="J33"/>
  <c i="1" r="AV55"/>
  <c r="AT55"/>
  <c i="7" r="J33"/>
  <c i="1" r="AV60"/>
  <c r="AT60"/>
  <c i="7" r="F33"/>
  <c i="1" r="AZ60"/>
  <c i="4" r="J33"/>
  <c i="1" r="AV57"/>
  <c r="AT57"/>
  <c i="6" r="J33"/>
  <c i="1" r="AV59"/>
  <c r="AT59"/>
  <c r="AN59"/>
  <c i="7" l="1" r="BK81"/>
  <c r="J81"/>
  <c r="J59"/>
  <c i="6" r="J39"/>
  <c i="1" r="AN57"/>
  <c i="5" r="J39"/>
  <c i="1" r="AN56"/>
  <c i="3" r="J59"/>
  <c i="4" r="J39"/>
  <c i="3" r="J39"/>
  <c i="1" r="AU54"/>
  <c r="AZ54"/>
  <c r="W29"/>
  <c r="W31"/>
  <c r="W30"/>
  <c r="AY54"/>
  <c i="2" r="J30"/>
  <c i="1" r="AG55"/>
  <c i="2" l="1" r="J39"/>
  <c i="1" r="AN55"/>
  <c r="AV54"/>
  <c r="AK29"/>
  <c i="7" r="J30"/>
  <c i="1" r="AG60"/>
  <c r="AG54"/>
  <c r="AK26"/>
  <c i="7" l="1" r="J39"/>
  <c i="1" r="AN60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<sst xmlns="http://schemas.openxmlformats.org/spreadsheetml/2006/main">
  <si>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</si>
  <si>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</si>
  <si>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</si>
  <si>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</si>
  <si>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</si>
  <si>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{37c55516-f8cd-4767-aef6-fb04a63ce0ac}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</si>
  <si>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</si>
  <si>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</si>
  <si>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</si>
  <si>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</si>
  <si>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</si>
  <si>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</si>
  <si>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</si>
  <si>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</si>
  <si>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</si>
  <si>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</si>
  <si>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</si>
  <si>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OÚ</t>
  </si>
  <si>
    <t>KSO:</t>
  </si>
  <si>
    <t/>
  </si>
  <si>
    <t>CC-CZ:</t>
  </si>
  <si>
    <t>Místo:</t>
  </si>
  <si>
    <t>U Staré školy 83, Tuchlovice</t>
  </si>
  <si>
    <t>Datum:</t>
  </si>
  <si>
    <t>20. 2. 2025</t>
  </si>
  <si>
    <t>Zadavatel:</t>
  </si>
  <si>
    <t>IČ:</t>
  </si>
  <si>
    <t>Obec Tuchlovice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</si>
  <si>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</si>
  <si>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</si>
  <si>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</si>
  <si>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</si>
  <si>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</si>
  <si>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</si>
  <si>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</si>
  <si>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Ing. Jan Procházka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</si>
  <si>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</si>
  <si>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</si>
  <si>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</si>
  <si>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</si>
  <si>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</si>
  <si>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</si>
  <si>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</si>
  <si>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</si>
  <si>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</si>
  <si>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</si>
  <si>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</si>
  <si>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</si>
  <si>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</si>
  <si>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</si>
  <si>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</si>
  <si>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</si>
  <si>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</si>
  <si>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</si>
  <si>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</si>
  <si>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</si>
  <si>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</si>
  <si>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</si>
  <si>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</si>
  <si>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</si>
  <si>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</si>
  <si>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</si>
  <si>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</si>
  <si>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</si>
  <si>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</si>
  <si>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</si>
  <si>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</si>
  <si>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</si>
  <si>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</si>
  <si>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</si>
  <si>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</si>
  <si>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</si>
  <si>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</si>
  <si>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</si>
  <si>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</si>
  <si>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</si>
  <si>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</si>
  <si>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</si>
  <si>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 xml:space="preserve">Stavební úpravy </t>
  </si>
  <si>
    <t>STA</t>
  </si>
  <si>
    <t>1</t>
  </si>
  <si>
    <t>{9195cd24-8f71-4c8a-90ed-b68d53a57037}</t>
  </si>
  <si>
    <t>2</t>
  </si>
  <si>
    <t>ZTI</t>
  </si>
  <si>
    <t>Zdravotně technické instalace</t>
  </si>
  <si>
    <t>{951dda35-4937-419d-b0f0-af2694dc9f5f}</t>
  </si>
  <si>
    <t>ÚT</t>
  </si>
  <si>
    <t xml:space="preserve"> VYTÁPĚNÍ</t>
  </si>
  <si>
    <t>{1a9f630a-842c-4dde-be47-ae56207a93c5}</t>
  </si>
  <si>
    <t>VZT</t>
  </si>
  <si>
    <t>VZDUCHOTECHNIKA</t>
  </si>
  <si>
    <t>{cfd4dbce-7405-499c-a76b-15a148903b27}</t>
  </si>
  <si>
    <t>ELE</t>
  </si>
  <si>
    <t>ELEKTROINSTALACE</t>
  </si>
  <si>
    <t>{71edc318-6e36-4025-a046-92210475bfac}</t>
  </si>
  <si>
    <t>SLB</t>
  </si>
  <si>
    <t>SLABOPROUD</t>
  </si>
  <si>
    <t>{43d7823a-4d1c-4a5b-a52d-2dc2e809c83c}</t>
  </si>
  <si>
    <t>KRYCÍ LIST SOUPISU PRACÍ</t>
  </si>
  <si>
    <t>Objekt:</t>
  </si>
  <si>
    <t xml:space="preserve">SO01 - Stavební úpravy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</si>
  <si>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</si>
  <si>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</si>
  <si>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</si>
  <si>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</si>
  <si>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</si>
  <si>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</si>
  <si>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</si>
  <si>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</si>
  <si>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</si>
  <si>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</si>
  <si>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</si>
  <si>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</si>
  <si>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</si>
  <si>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</si>
  <si>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</si>
  <si>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</si>
  <si>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</si>
  <si>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</si>
  <si>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</si>
  <si>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</si>
  <si>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</si>
  <si>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</si>
  <si>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</si>
  <si>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</si>
  <si>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</si>
  <si>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</si>
  <si>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</si>
  <si>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</si>
  <si>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</si>
  <si>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</si>
  <si>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</si>
  <si>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</si>
  <si>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</si>
  <si>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</si>
  <si>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</si>
  <si>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</si>
  <si>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</si>
  <si>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</si>
  <si>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</si>
  <si>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</si>
  <si>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</si>
  <si>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271532212</t>
  </si>
  <si>
    <t>Podsyp pod základové konstrukce se zhutněním a urovnáním povrchu z kameniva hrubého, frakce 16 - 32 mm</t>
  </si>
  <si>
    <t>m3</t>
  </si>
  <si>
    <t>CS ÚRS 2025 01</t>
  </si>
  <si>
    <t>4</t>
  </si>
  <si>
    <t>1774474862</t>
  </si>
  <si>
    <t>Online PSC</t>
  </si>
  <si>
    <t>https://podminky.urs.cz/item/CS_URS_2025_01/271532212</t>
  </si>
  <si>
    <t>VV</t>
  </si>
  <si>
    <t>0,9*0,2</t>
  </si>
  <si>
    <t>M</t>
  </si>
  <si>
    <t>58344171</t>
  </si>
  <si>
    <t>štěrkodrť frakce 0/32</t>
  </si>
  <si>
    <t>t</t>
  </si>
  <si>
    <t>8</t>
  </si>
  <si>
    <t>-1980352399</t>
  </si>
  <si>
    <t>3</t>
  </si>
  <si>
    <t>Svislé a kompletní konstrukce</t>
  </si>
  <si>
    <t>311231116</t>
  </si>
  <si>
    <t>Zdivo z cihel pálených nosné z cihel plných dl. 290 mm P 7 až 15, na maltu MC-5 nebo MC-10</t>
  </si>
  <si>
    <t>-2072321500</t>
  </si>
  <si>
    <t>https://podminky.urs.cz/item/CS_URS_2025_01/311231116</t>
  </si>
  <si>
    <t>0,3*0,3*2,1</t>
  </si>
  <si>
    <t>317941121</t>
  </si>
  <si>
    <t>Osazování ocelových válcovaných nosníků na zdivu I nebo IE nebo U nebo UE nebo L do č. 12 nebo výšky do 120 mm</t>
  </si>
  <si>
    <t>-345687984</t>
  </si>
  <si>
    <t>https://podminky.urs.cz/item/CS_URS_2025_01/317941121</t>
  </si>
  <si>
    <t>(11,1*1,1*2+11,1*1,35*2)/1000</t>
  </si>
  <si>
    <t>5</t>
  </si>
  <si>
    <t>13010714</t>
  </si>
  <si>
    <t>ocel profilová jakost S235JR (11 375) průřez I (IPN) 120</t>
  </si>
  <si>
    <t>-1205615013</t>
  </si>
  <si>
    <t>(11,1*1,35*2)/1000</t>
  </si>
  <si>
    <t>6</t>
  </si>
  <si>
    <t>13010712</t>
  </si>
  <si>
    <t>ocel profilová jakost S235JR (11 375) průřez I (IPN) 100</t>
  </si>
  <si>
    <t>-558546272</t>
  </si>
  <si>
    <t>7</t>
  </si>
  <si>
    <t>319201321</t>
  </si>
  <si>
    <t>Vyrovnání nerovného povrchu vnitřního i vnějšího zdiva bez odsekání vadných cihel, maltou (s dodáním hmot) tl. do 30 mm</t>
  </si>
  <si>
    <t>m2</t>
  </si>
  <si>
    <t>1846619588</t>
  </si>
  <si>
    <t>https://podminky.urs.cz/item/CS_URS_2025_01/319201321</t>
  </si>
  <si>
    <t>342241162</t>
  </si>
  <si>
    <t>Příčky nebo přizdívky jednoduché z cihel nebo příčkovek pálených na maltu MVC nebo MC plných P7,5 až P15 dl. 290 mm (290x140x65 mm), tl. o tl. 140 mm</t>
  </si>
  <si>
    <t>1500900380</t>
  </si>
  <si>
    <t>https://podminky.urs.cz/item/CS_URS_2025_01/342241162</t>
  </si>
  <si>
    <t>"1NP"2*1</t>
  </si>
  <si>
    <t>"2NP"2*1*2</t>
  </si>
  <si>
    <t>Součet</t>
  </si>
  <si>
    <t>9</t>
  </si>
  <si>
    <t>342272225</t>
  </si>
  <si>
    <t>Příčky z pórobetonových tvárnic hladkých na tenké maltové lože objemová hmotnost do 500 kg/m3, tloušťka příčky 100 mm</t>
  </si>
  <si>
    <t>1681599770</t>
  </si>
  <si>
    <t>https://podminky.urs.cz/item/CS_URS_2025_01/342272225</t>
  </si>
  <si>
    <t>"1NP"((1,6+0,92)*2,8)</t>
  </si>
  <si>
    <t>"2NP"(1,55+2,19*2+1,775+1,23+2,39+1+0,65+2,35+0,67+2,93)*2,7+(0,2*2,7+0,7*1,1)</t>
  </si>
  <si>
    <t>10</t>
  </si>
  <si>
    <t>342272245</t>
  </si>
  <si>
    <t>Příčky z pórobetonových tvárnic hladkých na tenké maltové lože objemová hmotnost do 500 kg/m3, tloušťka příčky 150 mm</t>
  </si>
  <si>
    <t>-2043112227</t>
  </si>
  <si>
    <t>https://podminky.urs.cz/item/CS_URS_2025_01/342272245</t>
  </si>
  <si>
    <t>1,9*2,8+1,5*2,8</t>
  </si>
  <si>
    <t>Úpravy povrchů, podlahy a osazování výplní</t>
  </si>
  <si>
    <t>11</t>
  </si>
  <si>
    <t>612321131</t>
  </si>
  <si>
    <t>Vápenocementový štuk vnitřních ploch tloušťky do 3 mm svislých konstrukcí stěn</t>
  </si>
  <si>
    <t>2130110612</t>
  </si>
  <si>
    <t>https://podminky.urs.cz/item/CS_URS_2025_01/612321131</t>
  </si>
  <si>
    <t>612321141</t>
  </si>
  <si>
    <t>Omítka vápenocementová vnitřních ploch nanášená ručně dvouvrstvá, tloušťky jádrové omítky do 10 mm a tloušťky štuku do 3 mm štuková svislých konstrukcí stěn</t>
  </si>
  <si>
    <t>-700927320</t>
  </si>
  <si>
    <t>https://podminky.urs.cz/item/CS_URS_2025_01/612321141</t>
  </si>
  <si>
    <t>1,8*1,3+1*1,3</t>
  </si>
  <si>
    <t>1,1*1,3+0,8*0,8+1,2*1,3+0,55*1,3+1,2*0,8</t>
  </si>
  <si>
    <t>1,75*1,2+(1,1+1,75+0,8)*2,7</t>
  </si>
  <si>
    <t>"206a"((0,75+1,325)*2,7)+1,48*1,1</t>
  </si>
  <si>
    <t>"206b"((0,335+0,87+2,385)*2,7)+1,5*1,1</t>
  </si>
  <si>
    <t>13</t>
  </si>
  <si>
    <t>612323191</t>
  </si>
  <si>
    <t>Omítka vápenocementová vnitřních ploch hladkých nanášená ručně jednovrstvá hladká, na neomítnutý bezesparý podklad, tloušťky do 5 mm Příplatek k cenám za každý další 1 mm tloušťky omítky přes 5 mm stěn</t>
  </si>
  <si>
    <t>-899844418</t>
  </si>
  <si>
    <t>https://podminky.urs.cz/item/CS_URS_2025_01/612323191</t>
  </si>
  <si>
    <t>14</t>
  </si>
  <si>
    <t>612381006</t>
  </si>
  <si>
    <t>Omítka tenkovrstvá minerální vnitřních ploch bez penetrace zatíraná (škrábaná), zrnitost 1,0 mm svislých konstrukcí stěn v podlaží i na schodišti</t>
  </si>
  <si>
    <t>2100631141</t>
  </si>
  <si>
    <t>https://podminky.urs.cz/item/CS_URS_2025_01/612381006</t>
  </si>
  <si>
    <t>(0,92+1,6)*2,8-(0,8*2)+(1,5+0,92+1,5)*1,3-(0,8*2)</t>
  </si>
  <si>
    <t>1,9*2*1,3</t>
  </si>
  <si>
    <t>((2,35+2,83+0,67)*2,7-(0,8*2))*2</t>
  </si>
  <si>
    <t>1,55*2,7*2+(2,19*2,7)-(0,7*2*2)+(0,87+1,07*2,7)</t>
  </si>
  <si>
    <t>(2,2+0,5)*2,7-(0,8*2)</t>
  </si>
  <si>
    <t>1,775*2,7-(0,8*2*2)+(1,23*2,7*2)+2,39*2,7*2-(0,7*2*2)+1*2,7*2+0,5*2,7*2+0,65*2,7</t>
  </si>
  <si>
    <t>1,35*2,1*2-0,9*2</t>
  </si>
  <si>
    <t>15</t>
  </si>
  <si>
    <t>631311124</t>
  </si>
  <si>
    <t>Mazanina z betonu prostého bez zvýšených nároků na prostředí tl. přes 80 do 120 mm tř. C 16/20</t>
  </si>
  <si>
    <t>1274612263</t>
  </si>
  <si>
    <t>https://podminky.urs.cz/item/CS_URS_2025_01/631311124</t>
  </si>
  <si>
    <t>0,9*0,1</t>
  </si>
  <si>
    <t>16</t>
  </si>
  <si>
    <t>632451107</t>
  </si>
  <si>
    <t>Potěr cementový samonivelační ze suchých směsí tloušťky přes 15 do 20 mm</t>
  </si>
  <si>
    <t>1769996101</t>
  </si>
  <si>
    <t>https://podminky.urs.cz/item/CS_URS_2025_01/632451107</t>
  </si>
  <si>
    <t>"1np" 0,9+2,1+3,0</t>
  </si>
  <si>
    <t>"2np"26+12,3+5,4+1,7+3,25+1,35+1,66+2</t>
  </si>
  <si>
    <t>17</t>
  </si>
  <si>
    <t>642942111</t>
  </si>
  <si>
    <t>Osazování zárubní nebo rámů kovových dveřních lisovaných nebo z úhelníků bez dveřních křídel na cementovou maltu, plochy otvoru do 2,5 m2</t>
  </si>
  <si>
    <t>kus</t>
  </si>
  <si>
    <t>-1828774913</t>
  </si>
  <si>
    <t>https://podminky.urs.cz/item/CS_URS_2025_01/642942111</t>
  </si>
  <si>
    <t>18</t>
  </si>
  <si>
    <t>55331481</t>
  </si>
  <si>
    <t>zárubeň jednokřídlá ocelová pro zdění tl stěny 75-100mm rozměru 700/1970, 2100mm</t>
  </si>
  <si>
    <t>1622904963</t>
  </si>
  <si>
    <t>19</t>
  </si>
  <si>
    <t>55331482</t>
  </si>
  <si>
    <t>zárubeň jednokřídlá ocelová pro zdění tl stěny 75-100mm rozměru 800/1970, 2100mm</t>
  </si>
  <si>
    <t>355849786</t>
  </si>
  <si>
    <t>20</t>
  </si>
  <si>
    <t>642945111</t>
  </si>
  <si>
    <t>Osazování ocelových zárubní protipožárních nebo protiplynových dveří do vynechaného otvoru, s obetonováním, dveří jednokřídlových do 2,5 m2</t>
  </si>
  <si>
    <t>270510944</t>
  </si>
  <si>
    <t>https://podminky.urs.cz/item/CS_URS_2025_01/642945111</t>
  </si>
  <si>
    <t>55331561</t>
  </si>
  <si>
    <t>zárubeň jednokřídlá ocelová pro zdění s protipožární úpravou tl stěny 110-150mm rozměru 700/1970, 2100mm</t>
  </si>
  <si>
    <t>-910818802</t>
  </si>
  <si>
    <t>22</t>
  </si>
  <si>
    <t>55331562</t>
  </si>
  <si>
    <t>zárubeň jednokřídlá ocelová pro zdění s protipožární úpravou tl stěny 110-150mm rozměru 800/1970, 2100mm</t>
  </si>
  <si>
    <t>-1730414812</t>
  </si>
  <si>
    <t>23</t>
  </si>
  <si>
    <t>55331563</t>
  </si>
  <si>
    <t>zárubeň jednokřídlá ocelová pro zdění s protipožární úpravou tl stěny 110-150mm rozměru 900/1970, 2100mm</t>
  </si>
  <si>
    <t>-1434634203</t>
  </si>
  <si>
    <t>24</t>
  </si>
  <si>
    <t>644941121</t>
  </si>
  <si>
    <t>Montáž průvětrníků nebo mřížek odvětrávacích montáž průchodky (trubky) se zhotovením otvoru v tepelné izolaci</t>
  </si>
  <si>
    <t>-646842355</t>
  </si>
  <si>
    <t>https://podminky.urs.cz/item/CS_URS_2025_01/644941121</t>
  </si>
  <si>
    <t>Ostatní konstrukce a práce, bourání</t>
  </si>
  <si>
    <t>25</t>
  </si>
  <si>
    <t>962031133</t>
  </si>
  <si>
    <t>Bourání příček nebo přizdívek z cihel pálených plných nebo dutých, tl. přes 100 do 150 mm</t>
  </si>
  <si>
    <t>685997123</t>
  </si>
  <si>
    <t>https://podminky.urs.cz/item/CS_URS_2025_01/962031133</t>
  </si>
  <si>
    <t>1*2,1+2,2*2,7*2+0,5*2,7+1,35*0,5</t>
  </si>
  <si>
    <t>0,9*2,05 + 2,1*2,8 + 0,8*2,05</t>
  </si>
  <si>
    <t>26</t>
  </si>
  <si>
    <t>962032230</t>
  </si>
  <si>
    <t>Bourání zdiva nadzákladového z cihel pálených plných nebo lícových nebo vápenopískových na maltu vápennou nebo vápenocementovou, objemu do 1 m3</t>
  </si>
  <si>
    <t>-650735473</t>
  </si>
  <si>
    <t>https://podminky.urs.cz/item/CS_URS_2025_01/962032230</t>
  </si>
  <si>
    <t>0,45*0,3*2,8</t>
  </si>
  <si>
    <t>27</t>
  </si>
  <si>
    <t>965042221</t>
  </si>
  <si>
    <t>Bourání mazanin betonových nebo z litého asfaltu tl. přes 100 mm, plochy do 1 m2</t>
  </si>
  <si>
    <t>-694726786</t>
  </si>
  <si>
    <t>https://podminky.urs.cz/item/CS_URS_2025_01/965042221</t>
  </si>
  <si>
    <t>28</t>
  </si>
  <si>
    <t>965082932</t>
  </si>
  <si>
    <t>Odstranění násypu pod podlahami nebo ochranného násypu na střechách tl. do 200 mm, plochy do 2 m2</t>
  </si>
  <si>
    <t>1204565791</t>
  </si>
  <si>
    <t>https://podminky.urs.cz/item/CS_URS_2025_01/965082932</t>
  </si>
  <si>
    <t>29</t>
  </si>
  <si>
    <t>968072455</t>
  </si>
  <si>
    <t>Vybourání kovových rámů oken s křídly, dveřních zárubní, vrat, stěn, ostění nebo obkladů dveřních zárubní, plochy do 2 m2</t>
  </si>
  <si>
    <t>1694224398</t>
  </si>
  <si>
    <t>https://podminky.urs.cz/item/CS_URS_2025_01/968072455</t>
  </si>
  <si>
    <t>"1NP"0,7*2*2+0,8*2*4</t>
  </si>
  <si>
    <t>"2NP"0,8*2*4+0,7*2*3+0,9*2*2</t>
  </si>
  <si>
    <t>30</t>
  </si>
  <si>
    <t>971033171</t>
  </si>
  <si>
    <t>Vybourání otvorů ve zdivu základovém nebo nadzákladovém z cihel, tvárnic, příčkovek z cihel pálených na maltu vápennou nebo vápenocementovou průměru profilu do 60 mm, tl. do 750 mm</t>
  </si>
  <si>
    <t>1066605886</t>
  </si>
  <si>
    <t>https://podminky.urs.cz/item/CS_URS_2025_01/971033171</t>
  </si>
  <si>
    <t>31</t>
  </si>
  <si>
    <t>972054341</t>
  </si>
  <si>
    <t>Vybourání otvorů ve stropech nebo klenbách železobetonových bez odstranění podlahy a násypu, plochy do 0,25 m2, tl. do 150 mm</t>
  </si>
  <si>
    <t>1001265172</t>
  </si>
  <si>
    <t>https://podminky.urs.cz/item/CS_URS_2025_01/972054341</t>
  </si>
  <si>
    <t>32</t>
  </si>
  <si>
    <t>978013191</t>
  </si>
  <si>
    <t>Otlučení vápenných nebo vápenocementových omítek vnitřních ploch stěn s vyškrabáním spar, s očištěním zdiva, v rozsahu přes 50 do 100 %</t>
  </si>
  <si>
    <t>234031633</t>
  </si>
  <si>
    <t>https://podminky.urs.cz/item/CS_URS_2025_01/978013191</t>
  </si>
  <si>
    <t>"1NP"4,18*1,2+5,69*1,2+2,35*2,7+11,7*2,7</t>
  </si>
  <si>
    <t>"2NP"4*1,3+4,2*1,3</t>
  </si>
  <si>
    <t>33</t>
  </si>
  <si>
    <t>978059541</t>
  </si>
  <si>
    <t>Odsekání obkladů stěn včetně otlučení podkladní omítky až na zdivo z obkládaček vnitřních, z jakýchkoliv materiálů, plochy přes 1 m2</t>
  </si>
  <si>
    <t>-651052106</t>
  </si>
  <si>
    <t>https://podminky.urs.cz/item/CS_URS_2025_01/978059541</t>
  </si>
  <si>
    <t>4,2*1,5+4,0*1,5</t>
  </si>
  <si>
    <t>4,1*1,5+5,69*1,5</t>
  </si>
  <si>
    <t>997</t>
  </si>
  <si>
    <t>Doprava suti a vybouraných hmot</t>
  </si>
  <si>
    <t>34</t>
  </si>
  <si>
    <t>997013211</t>
  </si>
  <si>
    <t>Vnitrostaveništní doprava suti a vybouraných hmot vodorovně do 50 m s naložením ručně pro budovy a haly výšky do 6 m</t>
  </si>
  <si>
    <t>-681782155</t>
  </si>
  <si>
    <t>https://podminky.urs.cz/item/CS_URS_2025_01/997013211</t>
  </si>
  <si>
    <t>35</t>
  </si>
  <si>
    <t>997013501</t>
  </si>
  <si>
    <t>Odvoz suti a vybouraných hmot na skládku nebo meziskládku se složením, na vzdálenost do 1 km</t>
  </si>
  <si>
    <t>686188547</t>
  </si>
  <si>
    <t>https://podminky.urs.cz/item/CS_URS_2025_01/997013501</t>
  </si>
  <si>
    <t>36</t>
  </si>
  <si>
    <t>997013509</t>
  </si>
  <si>
    <t>Odvoz suti a vybouraných hmot na skládku nebo meziskládku se složením, na vzdálenost Příplatek k ceně za každý další započatý 1 km přes 1 km</t>
  </si>
  <si>
    <t>2110725885</t>
  </si>
  <si>
    <t>https://podminky.urs.cz/item/CS_URS_2025_01/997013509</t>
  </si>
  <si>
    <t>37</t>
  </si>
  <si>
    <t>997013603</t>
  </si>
  <si>
    <t>Poplatek za uložení stavebního odpadu na skládce (skládkovné) cihelného zatříděného do Katalogu odpadů pod kódem 17 01 02</t>
  </si>
  <si>
    <t>458813257</t>
  </si>
  <si>
    <t>https://podminky.urs.cz/item/CS_URS_2025_01/997013603</t>
  </si>
  <si>
    <t>998</t>
  </si>
  <si>
    <t>Přesun hmot</t>
  </si>
  <si>
    <t>38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</si>
  <si>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</si>
  <si>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</si>
  <si>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-254662444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</si>
  <si>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</si>
  <si>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</si>
  <si>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</si>
  <si>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</si>
  <si>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</si>
  <si>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39</t>
  </si>
  <si>
    <t>711141559</t>
  </si>
  <si>
    <t>Provedení izolace proti zemní vlhkosti pásy přitavením NAIP na ploše vodorovné V</t>
  </si>
  <si>
    <t>-232791540</t>
  </si>
  <si>
    <t>https://podminky.urs.cz/item/CS_URS_2025_01/711141559</t>
  </si>
  <si>
    <t>40</t>
  </si>
  <si>
    <t>62832134</t>
  </si>
  <si>
    <t>pás asfaltový natavitelný oxidovaný s vložkou ze skleněné rohože typu V60 s jemnozrnným minerálním posypem tl 4,0mm</t>
  </si>
  <si>
    <t>1819091010</t>
  </si>
  <si>
    <t>0,9*1,1655 'Přepočtené koeficientem množství</t>
  </si>
  <si>
    <t>41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</si>
  <si>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</si>
  <si>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</si>
  <si>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1034138754</t>
  </si>
  <si>
    <t>https://podminky.urs.cz/item/CS_URS_2025_01/998711111</t>
  </si>
  <si>
    <t>763</t>
  </si>
  <si>
    <t>Konstrukce suché výstavby</t>
  </si>
  <si>
    <t>42</t>
  </si>
  <si>
    <t>763121415</t>
  </si>
  <si>
    <t>Stěna předsazená ze sádrokartonových desek s nosnou konstrukcí z ocelových profilů CW, UW jednoduše opláštěná deskou standardní A tl. 12,5 mm bez izolace, EI 15, stěna tl. 112,5 mm, profil 100</t>
  </si>
  <si>
    <t>-1011615135</t>
  </si>
  <si>
    <t>https://podminky.urs.cz/item/CS_URS_2025_01/763121415</t>
  </si>
  <si>
    <t>1,6*2,8+1,1*2,8</t>
  </si>
  <si>
    <t>0,9*2,7+1,1*1+1,55*2,7+1,52*2,7</t>
  </si>
  <si>
    <t>(1,3+0,92+0,92)*1+(1+1,72+1,14+1)*2,7</t>
  </si>
  <si>
    <t>43</t>
  </si>
  <si>
    <t>763131411</t>
  </si>
  <si>
    <t>Podhled ze sádrokartonových desek dvouvrstvá zavěšená spodní konstrukce z ocelových profilů CD, UD jednoduše opláštěná deskou standardní A, tl. 12,5 mm, bez izolace</t>
  </si>
  <si>
    <t>1026450986</t>
  </si>
  <si>
    <t>https://podminky.urs.cz/item/CS_URS_2025_01/763131411</t>
  </si>
  <si>
    <t>6,6+2,7+2,1+3+5,4+1,7+3,25+1,35+1,66+2</t>
  </si>
  <si>
    <t>44</t>
  </si>
  <si>
    <t>763135101</t>
  </si>
  <si>
    <t>Montáž sádrokartonového podhledu kazetového demontovatelného včetně zavěšené nosné konstrukce velikosti kazet 600x600 mm viditelné</t>
  </si>
  <si>
    <t>-1675194103</t>
  </si>
  <si>
    <t>https://podminky.urs.cz/item/CS_URS_2025_01/763135101</t>
  </si>
  <si>
    <t>45</t>
  </si>
  <si>
    <t>59030570</t>
  </si>
  <si>
    <t>podhled kazetový bez děrování viditelný rastr tl 10mm 600x600mm</t>
  </si>
  <si>
    <t>-1881788997</t>
  </si>
  <si>
    <t>7,7*1,05 'Přepočtené koeficientem množství</t>
  </si>
  <si>
    <t>46</t>
  </si>
  <si>
    <t>763135802</t>
  </si>
  <si>
    <t>Demontáž podhledu sádrokartonového z desek děrovaných se spárami tmelenými</t>
  </si>
  <si>
    <t>-9830052</t>
  </si>
  <si>
    <t>https://podminky.urs.cz/item/CS_URS_2025_01/763135802</t>
  </si>
  <si>
    <t>47</t>
  </si>
  <si>
    <t>763135812</t>
  </si>
  <si>
    <t>Demontáž podhledu sádrokartonového kazetového zavěšeného na roštu polozapuštěném</t>
  </si>
  <si>
    <t>-1076837786</t>
  </si>
  <si>
    <t>https://podminky.urs.cz/item/CS_URS_2025_01/763135812</t>
  </si>
  <si>
    <t>4,2+3,5</t>
  </si>
  <si>
    <t>48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</si>
  <si>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</si>
  <si>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</si>
  <si>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399611763</t>
  </si>
  <si>
    <t>https://podminky.urs.cz/item/CS_URS_2025_01/998763321</t>
  </si>
  <si>
    <t>766</t>
  </si>
  <si>
    <t>Konstrukce truhlářské</t>
  </si>
  <si>
    <t>49</t>
  </si>
  <si>
    <t>766660001</t>
  </si>
  <si>
    <t>Montáž dveřních křídel dřevěných nebo plastových otevíravých do ocelové zárubně povrchově upravených jednokřídlových, šířky do 800 mm</t>
  </si>
  <si>
    <t>1447991183</t>
  </si>
  <si>
    <t>https://podminky.urs.cz/item/CS_URS_2025_01/766660001</t>
  </si>
  <si>
    <t>50</t>
  </si>
  <si>
    <t>61162013</t>
  </si>
  <si>
    <t>dveře jednokřídlé voštinové povrch fóliový plné 700x1970-2100mm</t>
  </si>
  <si>
    <t>-75630259</t>
  </si>
  <si>
    <t>51</t>
  </si>
  <si>
    <t>61162074</t>
  </si>
  <si>
    <t>dveře jednokřídlé voštinové povrch laminátový plné 800x1970-2100mm</t>
  </si>
  <si>
    <t>1960716387</t>
  </si>
  <si>
    <t>52</t>
  </si>
  <si>
    <t>766660021</t>
  </si>
  <si>
    <t>Montáž dveřních křídel dřevěných nebo plastových otevíravých do ocelové zárubně protipožárních jednokřídlových, šířky do 800 mm</t>
  </si>
  <si>
    <t>-136854870</t>
  </si>
  <si>
    <t>https://podminky.urs.cz/item/CS_URS_2025_01/766660021</t>
  </si>
  <si>
    <t>53</t>
  </si>
  <si>
    <t>61165339</t>
  </si>
  <si>
    <t>dveře jednokřídlé dřevotřískové protipožární EI (EW) 30 D3 povrch lakovaný plné 800x1970-2100mm</t>
  </si>
  <si>
    <t>727847379</t>
  </si>
  <si>
    <t>54</t>
  </si>
  <si>
    <t>766660022</t>
  </si>
  <si>
    <t>Montáž dveřních křídel dřevěných nebo plastových otevíravých do ocelové zárubně protipožárních jednokřídlových, šířky přes 800 mm</t>
  </si>
  <si>
    <t>-206198577</t>
  </si>
  <si>
    <t>https://podminky.urs.cz/item/CS_URS_2025_01/766660022</t>
  </si>
  <si>
    <t>55</t>
  </si>
  <si>
    <t>61165340</t>
  </si>
  <si>
    <t>dveře jednokřídlé dřevotřískové protipožární EI (EW) 30 D3 povrch lakovaný plné 900x1970-2100mm</t>
  </si>
  <si>
    <t>-1663132230</t>
  </si>
  <si>
    <t>56</t>
  </si>
  <si>
    <t>61161025</t>
  </si>
  <si>
    <t>dveře jednokřídlé dřevotřískové protipožární EI (EW) 30 D3 povrch lakovaný plné 700x1970-2100mm</t>
  </si>
  <si>
    <t>-2074920593</t>
  </si>
  <si>
    <t>57</t>
  </si>
  <si>
    <t>766691812</t>
  </si>
  <si>
    <t>Demontáž parapetních desek šířky přes 300 mm</t>
  </si>
  <si>
    <t>m</t>
  </si>
  <si>
    <t>1595736167</t>
  </si>
  <si>
    <t>https://podminky.urs.cz/item/CS_URS_2025_01/766691812</t>
  </si>
  <si>
    <t>58</t>
  </si>
  <si>
    <t>766694126</t>
  </si>
  <si>
    <t>Montáž ostatních truhlářských konstrukcí parapetních desek dřevěných nebo plastových šířky přes 300 mm</t>
  </si>
  <si>
    <t>-2081178940</t>
  </si>
  <si>
    <t>https://podminky.urs.cz/item/CS_URS_2025_01/766694126</t>
  </si>
  <si>
    <t>"2np"1,5*3+1,3</t>
  </si>
  <si>
    <t>"1np"1,3</t>
  </si>
  <si>
    <t>59</t>
  </si>
  <si>
    <t>60794000</t>
  </si>
  <si>
    <t>parapet dřevotřískový vnitřní povrch laminátový š 650mm</t>
  </si>
  <si>
    <t>1023273580</t>
  </si>
  <si>
    <t>60</t>
  </si>
  <si>
    <t>998766111</t>
  </si>
  <si>
    <t>Přesun hmot pro konstrukce truhlářské stanovený z hmotnosti přesunovaného materiálu vodorovná dopravní vzdálenost do 50 m s omezením mechanizace v objektech výšky do 6 m</t>
  </si>
  <si>
    <t>880616575</t>
  </si>
  <si>
    <t>https://podminky.urs.cz/item/CS_URS_2025_01/998766111</t>
  </si>
  <si>
    <t>767</t>
  </si>
  <si>
    <t>Konstrukce zámečnické</t>
  </si>
  <si>
    <t>61</t>
  </si>
  <si>
    <t>767995112</t>
  </si>
  <si>
    <t>Montáž ostatních atypických zámečnických konstrukcí hmotnosti přes 5 do 10 kg</t>
  </si>
  <si>
    <t>kg</t>
  </si>
  <si>
    <t>1809568695</t>
  </si>
  <si>
    <t>https://podminky.urs.cz/item/CS_URS_2025_01/767995112</t>
  </si>
  <si>
    <t>62</t>
  </si>
  <si>
    <t>RMAT0002</t>
  </si>
  <si>
    <t>Konstrukce pro osazení zásobníků TUV</t>
  </si>
  <si>
    <t>KS</t>
  </si>
  <si>
    <t>1418127731</t>
  </si>
  <si>
    <t>63</t>
  </si>
  <si>
    <t>998767111</t>
  </si>
  <si>
    <t>Přesun hmot pro zámečnické konstrukce stanovený z hmotnosti přesunovaného materiálu vodorovná dopravní vzdálenost do 50 m s omezením mechanizace v objektech výšky do 6 m</t>
  </si>
  <si>
    <t>-925517839</t>
  </si>
  <si>
    <t>https://podminky.urs.cz/item/CS_URS_2025_01/998767111</t>
  </si>
  <si>
    <t>771</t>
  </si>
  <si>
    <t>Podlahy z dlaždic</t>
  </si>
  <si>
    <t>64</t>
  </si>
  <si>
    <t>771111011</t>
  </si>
  <si>
    <t>Příprava podkladu před provedením dlažby vysátí podlah</t>
  </si>
  <si>
    <t>426890585</t>
  </si>
  <si>
    <t>https://podminky.urs.cz/item/CS_URS_2025_01/771111011</t>
  </si>
  <si>
    <t>"1np"2,7+4,5+3,1+2,83</t>
  </si>
  <si>
    <t>"2np"5,4+1,7+3,25+1,35+1,66+2,0</t>
  </si>
  <si>
    <t>65</t>
  </si>
  <si>
    <t>771121026</t>
  </si>
  <si>
    <t>Příprava podkladu před provedením dlažby broušení podlah stávajícího podkladu pro odstranění lepidla (po starých krytinách)</t>
  </si>
  <si>
    <t>-1198080795</t>
  </si>
  <si>
    <t>https://podminky.urs.cz/item/CS_URS_2025_01/771121026</t>
  </si>
  <si>
    <t>"1np"2,7+0,9+3,1+2,83</t>
  </si>
  <si>
    <t>66</t>
  </si>
  <si>
    <t>771151025</t>
  </si>
  <si>
    <t>Příprava podkladu před provedením dlažby samonivelační stěrka min. pevnosti 30 MPa, tloušťky přes 10 do 12 mm</t>
  </si>
  <si>
    <t>12548109</t>
  </si>
  <si>
    <t>https://podminky.urs.cz/item/CS_URS_2025_01/771151025</t>
  </si>
  <si>
    <t>67</t>
  </si>
  <si>
    <t>771474112</t>
  </si>
  <si>
    <t>Montáž soklů z dlaždic keramických lepených cementovým flexibilním lepidlem rovných, výšky přes 65 do 90 mm</t>
  </si>
  <si>
    <t>-1345737973</t>
  </si>
  <si>
    <t>https://podminky.urs.cz/item/CS_URS_2025_01/771474112</t>
  </si>
  <si>
    <t>"1np"2</t>
  </si>
  <si>
    <t>"2np"2,19+1,52+0,23*2+0,2*2+0,1+0,565+1,475+1,225+2,315+0,1+0,5</t>
  </si>
  <si>
    <t>68</t>
  </si>
  <si>
    <t>59761184</t>
  </si>
  <si>
    <t>sokl keramický mrazuvzdorný povrch hladký/matný tl do 10mm výšky přes 65 do 90mm</t>
  </si>
  <si>
    <t>1299748803</t>
  </si>
  <si>
    <t>12,85*1,1 'Přepočtené koeficientem množství</t>
  </si>
  <si>
    <t>69</t>
  </si>
  <si>
    <t>771573810</t>
  </si>
  <si>
    <t>Demontáž podlah z dlaždic keramických lepených</t>
  </si>
  <si>
    <t>424186722</t>
  </si>
  <si>
    <t>https://podminky.urs.cz/item/CS_URS_2025_01/771573810</t>
  </si>
  <si>
    <t>0,9*1+0,92*0,1+1,6*0,1+6,4</t>
  </si>
  <si>
    <t>4,2+3,8+2,2+2,19*0,15*2</t>
  </si>
  <si>
    <t>70</t>
  </si>
  <si>
    <t>771574419</t>
  </si>
  <si>
    <t>Montáž podlah z dlaždic keramických lepených cementovým flexibilním lepidlem hladkých, tloušťky do 10 mm přes 22 do 25 ks/m2</t>
  </si>
  <si>
    <t>-1607999564</t>
  </si>
  <si>
    <t>https://podminky.urs.cz/item/CS_URS_2025_01/771574419</t>
  </si>
  <si>
    <t>71</t>
  </si>
  <si>
    <t>59761133</t>
  </si>
  <si>
    <t>dlažba keramická slinutá nemrazuvzdorná povrch hladký/matný tl do 10mm přes 22 do 25ks/m2</t>
  </si>
  <si>
    <t>-1153617559</t>
  </si>
  <si>
    <t>24,89*1,1 'Přepočtené koeficientem množství</t>
  </si>
  <si>
    <t>72</t>
  </si>
  <si>
    <t>771591112</t>
  </si>
  <si>
    <t>Izolace podlahy pod dlažbu nátěrem nebo stěrkou ve dvou vrstvách</t>
  </si>
  <si>
    <t>-1676970124</t>
  </si>
  <si>
    <t>https://podminky.urs.cz/item/CS_URS_2025_01/771591112</t>
  </si>
  <si>
    <t>73</t>
  </si>
  <si>
    <t>24551040</t>
  </si>
  <si>
    <t>stěrka hydroizolační dvousložková cemento-polymerová pod dlažbu</t>
  </si>
  <si>
    <t>-1122822123</t>
  </si>
  <si>
    <t>74</t>
  </si>
  <si>
    <t>771591241</t>
  </si>
  <si>
    <t>Izolace podlahy pod dlažbu těsnícími izolačními pásy vnitřní kout</t>
  </si>
  <si>
    <t>73026864</t>
  </si>
  <si>
    <t>https://podminky.urs.cz/item/CS_URS_2025_01/771591241</t>
  </si>
  <si>
    <t>75</t>
  </si>
  <si>
    <t>771591251</t>
  </si>
  <si>
    <t>Izolace podlahy pod dlažbu těsnícími izolačními pásy z manžety pro prostupy potrubí</t>
  </si>
  <si>
    <t>1079097448</t>
  </si>
  <si>
    <t>https://podminky.urs.cz/item/CS_URS_2025_01/771591251</t>
  </si>
  <si>
    <t>76</t>
  </si>
  <si>
    <t>771591264</t>
  </si>
  <si>
    <t>Izolace podlahy pod dlažbu těsnícími izolačními pásy mezi podlahou a stěnu</t>
  </si>
  <si>
    <t>-854611000</t>
  </si>
  <si>
    <t>https://podminky.urs.cz/item/CS_URS_2025_01/771591264</t>
  </si>
  <si>
    <t>77</t>
  </si>
  <si>
    <t>771592011</t>
  </si>
  <si>
    <t>Čištění vnitřních ploch po položení dlažby podlah nebo schodišť chemickými prostředky</t>
  </si>
  <si>
    <t>-1450242770</t>
  </si>
  <si>
    <t>https://podminky.urs.cz/item/CS_URS_2025_01/771592011</t>
  </si>
  <si>
    <t>"1np"2,7+3,5+3,1+2,83</t>
  </si>
  <si>
    <t>78</t>
  </si>
  <si>
    <t>998771111</t>
  </si>
  <si>
    <t>Přesun hmot pro podlahy z dlaždic stanovený z hmotnosti přesunovaného materiálu vodorovná dopravní vzdálenost do 50 m s omezením mechanizace v objektech výšky do 6 m</t>
  </si>
  <si>
    <t>-2017667112</t>
  </si>
  <si>
    <t>https://podminky.urs.cz/item/CS_URS_2025_01/998771111</t>
  </si>
  <si>
    <t>776</t>
  </si>
  <si>
    <t>Podlahy povlakové</t>
  </si>
  <si>
    <t>79</t>
  </si>
  <si>
    <t>776201811</t>
  </si>
  <si>
    <t>Demontáž povlakových podlahovin lepených ručně bez podložky</t>
  </si>
  <si>
    <t>-1271183109</t>
  </si>
  <si>
    <t>https://podminky.urs.cz/item/CS_URS_2025_01/776201811</t>
  </si>
  <si>
    <t>80</t>
  </si>
  <si>
    <t>776211111</t>
  </si>
  <si>
    <t>Montáž textilních podlahovin lepením pásů standardních</t>
  </si>
  <si>
    <t>1719601293</t>
  </si>
  <si>
    <t>https://podminky.urs.cz/item/CS_URS_2025_01/776211111</t>
  </si>
  <si>
    <t>26,0+12,3</t>
  </si>
  <si>
    <t>81</t>
  </si>
  <si>
    <t>69751063</t>
  </si>
  <si>
    <t>koberec zátěžový vpichovaný vlákno 100% PA, třída zátěže 33, útlum 25dB, hm 800g/m2</t>
  </si>
  <si>
    <t>-802655758</t>
  </si>
  <si>
    <t>38,3*1,1 'Přepočtené koeficientem množství</t>
  </si>
  <si>
    <t>82</t>
  </si>
  <si>
    <t>776410811</t>
  </si>
  <si>
    <t>Demontáž soklíků nebo lišt pryžových nebo plastových</t>
  </si>
  <si>
    <t>-750531546</t>
  </si>
  <si>
    <t>https://podminky.urs.cz/item/CS_URS_2025_01/776410811</t>
  </si>
  <si>
    <t>83</t>
  </si>
  <si>
    <t>776421111</t>
  </si>
  <si>
    <t>Montáž lišt obvodových lepených</t>
  </si>
  <si>
    <t>-2109671332</t>
  </si>
  <si>
    <t>https://podminky.urs.cz/item/CS_URS_2025_01/776421111</t>
  </si>
  <si>
    <t>23,6+17,36</t>
  </si>
  <si>
    <t>84</t>
  </si>
  <si>
    <t>69751204</t>
  </si>
  <si>
    <t>lišta kobercová 55x9mm</t>
  </si>
  <si>
    <t>1816181235</t>
  </si>
  <si>
    <t>40,96*1,02 'Přepočtené koeficientem množství</t>
  </si>
  <si>
    <t>85</t>
  </si>
  <si>
    <t>998776111</t>
  </si>
  <si>
    <t>Přesun hmot pro podlahy povlakové stanovený z hmotnosti přesunovaného materiálu vodorovná dopravní vzdálenost do 50 m s omezením mechanizace v objektech výšky do 6 m</t>
  </si>
  <si>
    <t>-886588329</t>
  </si>
  <si>
    <t>https://podminky.urs.cz/item/CS_URS_2025_01/998776111</t>
  </si>
  <si>
    <t>781</t>
  </si>
  <si>
    <t>Dokončovací práce - obklady</t>
  </si>
  <si>
    <t>86</t>
  </si>
  <si>
    <t>781111011</t>
  </si>
  <si>
    <t>Příprava podkladu před provedením obkladu oprášení (ometení) stěny</t>
  </si>
  <si>
    <t>1017583218</t>
  </si>
  <si>
    <t>https://podminky.urs.cz/item/CS_URS_2025_01/781111011</t>
  </si>
  <si>
    <t>"1np"((6,6-0,8)*2)+((6-0,8)*1,5)+((7-0,8)*1,5)</t>
  </si>
  <si>
    <t>"2np"((4,5-0,7)*1,5)+((5,25-0,7)*1,5)+2,3*1,5+3,3*1,5+2,25*1,5+2,25*1,5</t>
  </si>
  <si>
    <t>87</t>
  </si>
  <si>
    <t>781121011</t>
  </si>
  <si>
    <t>Příprava podkladu před provedením obkladu nátěr penetrační na stěnu</t>
  </si>
  <si>
    <t>-1251963324</t>
  </si>
  <si>
    <t>https://podminky.urs.cz/item/CS_URS_2025_01/781121011</t>
  </si>
  <si>
    <t>88</t>
  </si>
  <si>
    <t>781131112</t>
  </si>
  <si>
    <t>Izolace stěny pod obklad izolace nátěrem nebo stěrkou ve dvou vrstvách</t>
  </si>
  <si>
    <t>-395765282</t>
  </si>
  <si>
    <t>https://podminky.urs.cz/item/CS_URS_2025_01/781131112</t>
  </si>
  <si>
    <t>89</t>
  </si>
  <si>
    <t>-2107036306</t>
  </si>
  <si>
    <t>90</t>
  </si>
  <si>
    <t>781131241</t>
  </si>
  <si>
    <t>Izolace stěny pod obklad izolace těsnícími izolačními pásy vnitřní kout</t>
  </si>
  <si>
    <t>-751865039</t>
  </si>
  <si>
    <t>https://podminky.urs.cz/item/CS_URS_2025_01/781131241</t>
  </si>
  <si>
    <t>91</t>
  </si>
  <si>
    <t>781151031</t>
  </si>
  <si>
    <t>Příprava podkladu před provedením obkladu celoplošné vyrovnání podkladu stěrkou, tloušťky 3 mm</t>
  </si>
  <si>
    <t>-1275136541</t>
  </si>
  <si>
    <t>https://podminky.urs.cz/item/CS_URS_2025_01/781151031</t>
  </si>
  <si>
    <t>"1np"1,8+1+1,1+1+0,5</t>
  </si>
  <si>
    <t>"2np"1,55</t>
  </si>
  <si>
    <t>92</t>
  </si>
  <si>
    <t>781471810</t>
  </si>
  <si>
    <t>Demontáž obkladů z dlaždic keramických kladených do malty</t>
  </si>
  <si>
    <t>-1267699839</t>
  </si>
  <si>
    <t>https://podminky.urs.cz/item/CS_URS_2025_01/781471810</t>
  </si>
  <si>
    <t>93</t>
  </si>
  <si>
    <t>781472219</t>
  </si>
  <si>
    <t>Montáž keramických obkladů stěn lepených cementovým flexibilním lepidlem hladkých přes 22 do 25 ks/m2</t>
  </si>
  <si>
    <t>-1307684148</t>
  </si>
  <si>
    <t>https://podminky.urs.cz/item/CS_URS_2025_01/781472219</t>
  </si>
  <si>
    <t>94</t>
  </si>
  <si>
    <t>59761704</t>
  </si>
  <si>
    <t>obklad keramický nemrazuvzdorný povrch hladký/lesklý tl do 10mm přes 22 do 25ks/m2</t>
  </si>
  <si>
    <t>-1490748354</t>
  </si>
  <si>
    <t>56,375*1,1 'Přepočtené koeficientem množství</t>
  </si>
  <si>
    <t>95</t>
  </si>
  <si>
    <t>781491011</t>
  </si>
  <si>
    <t>Montáž zrcadel lepených silikonovým tmelem na podkladní omítku, plochy do 1 m2</t>
  </si>
  <si>
    <t>-237191550</t>
  </si>
  <si>
    <t>https://podminky.urs.cz/item/CS_URS_2025_01/781491011</t>
  </si>
  <si>
    <t>96</t>
  </si>
  <si>
    <t>63465122</t>
  </si>
  <si>
    <t>zrcadlo nemontované čiré tl 3mm max rozměr 3210x2250mm</t>
  </si>
  <si>
    <t>1458279741</t>
  </si>
  <si>
    <t>2*1,1 'Přepočtené koeficientem množství</t>
  </si>
  <si>
    <t>97</t>
  </si>
  <si>
    <t>781492151</t>
  </si>
  <si>
    <t>Obklad - dokončující práce montáž profilu kladeného do malty ukončovacího</t>
  </si>
  <si>
    <t>-829505398</t>
  </si>
  <si>
    <t>https://podminky.urs.cz/item/CS_URS_2025_01/781492151</t>
  </si>
  <si>
    <t>98</t>
  </si>
  <si>
    <t>19416005</t>
  </si>
  <si>
    <t>lišta ukončovací z eloxovaného hliníku 10mm</t>
  </si>
  <si>
    <t>1609297604</t>
  </si>
  <si>
    <t>9*1,05 'Přepočtené koeficientem množství</t>
  </si>
  <si>
    <t>99</t>
  </si>
  <si>
    <t>781495211</t>
  </si>
  <si>
    <t>Čištění vnitřních ploch po provedení obkladu stěn chemickými prostředky</t>
  </si>
  <si>
    <t>1956932773</t>
  </si>
  <si>
    <t>https://podminky.urs.cz/item/CS_URS_2025_01/781495211</t>
  </si>
  <si>
    <t>100</t>
  </si>
  <si>
    <t>998781111</t>
  </si>
  <si>
    <t>Přesun hmot pro obklady keramické stanovený z hmotnosti přesunovaného materiálu vodorovná dopravní vzdálenost do 50 m s omezením mechanizace v objektech výšky do 6 m</t>
  </si>
  <si>
    <t>-374678240</t>
  </si>
  <si>
    <t>https://podminky.urs.cz/item/CS_URS_2025_01/998781111</t>
  </si>
  <si>
    <t>784</t>
  </si>
  <si>
    <t>Dokončovací práce - malby a tapety</t>
  </si>
  <si>
    <t>101</t>
  </si>
  <si>
    <t>784111001</t>
  </si>
  <si>
    <t>Oprášení (ometení) podkladu v místnostech výšky do 3,80 m</t>
  </si>
  <si>
    <t>-1300704185</t>
  </si>
  <si>
    <t>https://podminky.urs.cz/item/CS_URS_2025_01/784111001</t>
  </si>
  <si>
    <t>"113b"5,8*1,3+2,7</t>
  </si>
  <si>
    <t>"113c"10*1,3+6,6</t>
  </si>
  <si>
    <t>"109"5,3*1,3+2,1</t>
  </si>
  <si>
    <t>"110"6,2*1,3+3,0</t>
  </si>
  <si>
    <t>"206a"22,05*2,7</t>
  </si>
  <si>
    <t>"206b"15*2,7</t>
  </si>
  <si>
    <t>"207a"3,9*2,7+5,5*1,2+5,4</t>
  </si>
  <si>
    <t>"207b"4,8*1,2+1,8</t>
  </si>
  <si>
    <t>"208a"3,24+2,32*1,2+5,22*2,7</t>
  </si>
  <si>
    <t>"208b"1,35+4,14*1,2</t>
  </si>
  <si>
    <t>"208c"1,66+5,16*1,2</t>
  </si>
  <si>
    <t>"210a"2+3,4*2,7</t>
  </si>
  <si>
    <t>102</t>
  </si>
  <si>
    <t>784111031</t>
  </si>
  <si>
    <t>Omytí podkladu omytí v místnostech výšky do 3,80 m</t>
  </si>
  <si>
    <t>609849483</t>
  </si>
  <si>
    <t>https://podminky.urs.cz/item/CS_URS_2025_01/784111031</t>
  </si>
  <si>
    <t>103</t>
  </si>
  <si>
    <t>784181101</t>
  </si>
  <si>
    <t>Penetrace podkladu jednonásobná základní akrylátová bezbarvá v místnostech výšky do 3,80 m</t>
  </si>
  <si>
    <t>-722224467</t>
  </si>
  <si>
    <t>https://podminky.urs.cz/item/CS_URS_2025_01/784181101</t>
  </si>
  <si>
    <t>104</t>
  </si>
  <si>
    <t>784221111</t>
  </si>
  <si>
    <t>Malby z malířských směsí otěruvzdorných za sucha dvojnásobné, bílé za sucha otěruvzdorné středně v místnostech výšky do 3,80 m</t>
  </si>
  <si>
    <t>-862156772</t>
  </si>
  <si>
    <t>https://podminky.urs.cz/item/CS_URS_2025_01/784221111</t>
  </si>
  <si>
    <t>VRN</t>
  </si>
  <si>
    <t>Vedlejší rozpočtové náklady</t>
  </si>
  <si>
    <t>VRN3</t>
  </si>
  <si>
    <t>Zařízení staveniště</t>
  </si>
  <si>
    <t>105</t>
  </si>
  <si>
    <t>032002000</t>
  </si>
  <si>
    <t>Vybavení staveniště</t>
  </si>
  <si>
    <t>komplet</t>
  </si>
  <si>
    <t>1024</t>
  </si>
  <si>
    <t>-565382107</t>
  </si>
  <si>
    <t>https://podminky.urs.cz/item/CS_URS_2025_01/032002000</t>
  </si>
  <si>
    <t>VRN9</t>
  </si>
  <si>
    <t>Ostatní náklady</t>
  </si>
  <si>
    <t>106</t>
  </si>
  <si>
    <t>091002000</t>
  </si>
  <si>
    <t>Ostatní náklady související s objektem</t>
  </si>
  <si>
    <t>-273686702</t>
  </si>
  <si>
    <t>https://podminky.urs.cz/item/CS_URS_2025_01/091002000</t>
  </si>
  <si>
    <t>ZTI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</si>
  <si>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</si>
  <si>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</si>
  <si>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</si>
  <si>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</si>
  <si>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VRN4 - Inženýrská činnost</t>
  </si>
  <si>
    <t>721</t>
  </si>
  <si>
    <t>Zdravotechnika - vnitřní kanalizace</t>
  </si>
  <si>
    <t>721140802</t>
  </si>
  <si>
    <t>Demontáž potrubí z litinových trub odpadních nebo dešťových do DN 100</t>
  </si>
  <si>
    <t>384711976</t>
  </si>
  <si>
    <t>https://podminky.urs.cz/item/CS_URS_2025_01/721140802</t>
  </si>
  <si>
    <t>721171803</t>
  </si>
  <si>
    <t>Demontáž potrubí z novodurových trub odpadních nebo připojovacích do D 75</t>
  </si>
  <si>
    <t>-1819574487</t>
  </si>
  <si>
    <t>https://podminky.urs.cz/item/CS_URS_2025_01/721171803</t>
  </si>
  <si>
    <t>721174005</t>
  </si>
  <si>
    <t>Potrubí z trub polypropylenových svodné (ležaté) DN 110</t>
  </si>
  <si>
    <t>-303806262</t>
  </si>
  <si>
    <t>https://podminky.urs.cz/item/CS_URS_2025_01/721174005</t>
  </si>
  <si>
    <t>721174025</t>
  </si>
  <si>
    <t>Potrubí z trub polypropylenových odpadní (svislé) DN 110</t>
  </si>
  <si>
    <t>1792087813</t>
  </si>
  <si>
    <t>https://podminky.urs.cz/item/CS_URS_2025_01/721174025</t>
  </si>
  <si>
    <t>721174043</t>
  </si>
  <si>
    <t>Potrubí z trub polypropylenových připojovací DN 50</t>
  </si>
  <si>
    <t>1727363249</t>
  </si>
  <si>
    <t>https://podminky.urs.cz/item/CS_URS_2025_01/721174043</t>
  </si>
  <si>
    <t>721211421</t>
  </si>
  <si>
    <t>Podlahové vpusti se svislým odtokem DN 50/75/110 mřížka nerez 115x115</t>
  </si>
  <si>
    <t>-1106234224</t>
  </si>
  <si>
    <t>https://podminky.urs.cz/item/CS_URS_2025_01/721211421</t>
  </si>
  <si>
    <t>721290111</t>
  </si>
  <si>
    <t>Zkouška těsnosti kanalizace v objektech vodou do DN 125</t>
  </si>
  <si>
    <t>-250136441</t>
  </si>
  <si>
    <t>https://podminky.urs.cz/item/CS_URS_2025_01/721290111</t>
  </si>
  <si>
    <t>998721111</t>
  </si>
  <si>
    <t>Přesun hmot pro vnitřní kanalizaci stanovený z hmotnosti přesunovaného materiálu vodorovná dopravní vzdálenost do 50 m s omezením mechanizace v objektech výšky do 6 m</t>
  </si>
  <si>
    <t>-1283650119</t>
  </si>
  <si>
    <t>https://podminky.urs.cz/item/CS_URS_2025_01/998721111</t>
  </si>
  <si>
    <t>K01</t>
  </si>
  <si>
    <t>Stavební přípomoce-vnitřní kanalizace</t>
  </si>
  <si>
    <t>kpl</t>
  </si>
  <si>
    <t>1442463023</t>
  </si>
  <si>
    <t>722</t>
  </si>
  <si>
    <t>Zdravotechnika - vnitřní vodovod</t>
  </si>
  <si>
    <t>722130801</t>
  </si>
  <si>
    <t>Demontáž potrubí z ocelových trubek pozinkovaných závitových do DN 25</t>
  </si>
  <si>
    <t>1983989898</t>
  </si>
  <si>
    <t>https://podminky.urs.cz/item/CS_URS_2025_01/722130801</t>
  </si>
  <si>
    <t>722176112</t>
  </si>
  <si>
    <t>Montáž potrubí z plastových trub svařovaných polyfuzně D přes 16 do 20 mm</t>
  </si>
  <si>
    <t>1046177868</t>
  </si>
  <si>
    <t>https://podminky.urs.cz/item/CS_URS_2025_01/722176112</t>
  </si>
  <si>
    <t>28615150</t>
  </si>
  <si>
    <t>trubka vodovodní tlaková PPR řada PN 20 D 16mm</t>
  </si>
  <si>
    <t>1941332158</t>
  </si>
  <si>
    <t>36*1,03 'Přepočtené koeficientem množství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</si>
  <si>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</si>
  <si>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</si>
  <si>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1350646161</t>
  </si>
  <si>
    <t>https://podminky.urs.cz/item/CS_URS_2025_01/722181231</t>
  </si>
  <si>
    <t>722290246</t>
  </si>
  <si>
    <t>Zkoušky, proplach a desinfekce vodovodního potrubí zkoušky těsnosti vodovodního potrubí plastového do DN 40</t>
  </si>
  <si>
    <t>-741823199</t>
  </si>
  <si>
    <t>https://podminky.urs.cz/item/CS_URS_2025_01/722290246</t>
  </si>
  <si>
    <t>998722111</t>
  </si>
  <si>
    <t>Přesun hmot pro vnitřní vodovod stanovený z hmotnosti přesunovaného materiálu vodorovná dopravní vzdálenost do 50 m s omezením mechanizace v objektech výšky do 6 m</t>
  </si>
  <si>
    <t>1032786955</t>
  </si>
  <si>
    <t>https://podminky.urs.cz/item/CS_URS_2025_01/998722111</t>
  </si>
  <si>
    <t>K02</t>
  </si>
  <si>
    <t>Stavební přípomoce - vnitřní vodovod</t>
  </si>
  <si>
    <t>1300689997</t>
  </si>
  <si>
    <t>725</t>
  </si>
  <si>
    <t>Zdravotechnika - zařizovací předměty</t>
  </si>
  <si>
    <t>725110811</t>
  </si>
  <si>
    <t>Demontáž klozetů splachovacíchch s nádrží nebo tlakovým splachovačem</t>
  </si>
  <si>
    <t>soubor</t>
  </si>
  <si>
    <t>1640454121</t>
  </si>
  <si>
    <t>https://podminky.urs.cz/item/CS_URS_2025_01/725110811</t>
  </si>
  <si>
    <t>725119125</t>
  </si>
  <si>
    <t>Zařízení záchodů montáž klozetových mís závěsných na nosné stěny</t>
  </si>
  <si>
    <t>-1599309035</t>
  </si>
  <si>
    <t>https://podminky.urs.cz/item/CS_URS_2025_01/725119125</t>
  </si>
  <si>
    <t>64236091</t>
  </si>
  <si>
    <t>mísa keramická klozetová závěsná bílá s hlubokým splachováním odpad vodorovný</t>
  </si>
  <si>
    <t>1669318249</t>
  </si>
  <si>
    <t>64236051</t>
  </si>
  <si>
    <t>klozet keramický bílý závěsný hluboké splachování pro handicapované</t>
  </si>
  <si>
    <t>416925100</t>
  </si>
  <si>
    <t>725129101</t>
  </si>
  <si>
    <t>Pisoárové záchodky montáž ostatních typů keramických</t>
  </si>
  <si>
    <t>709274291</t>
  </si>
  <si>
    <t>https://podminky.urs.cz/item/CS_URS_2025_01/725129101</t>
  </si>
  <si>
    <t>64251311</t>
  </si>
  <si>
    <t>pisoár keramický automatický s radarovým splachovačem a integrovaným zdrojem 230V AC</t>
  </si>
  <si>
    <t>1176197769</t>
  </si>
  <si>
    <t>725210821</t>
  </si>
  <si>
    <t>Demontáž umyvadel bez výtokových armatur umyvadel</t>
  </si>
  <si>
    <t>-610642893</t>
  </si>
  <si>
    <t>https://podminky.urs.cz/item/CS_URS_2025_01/725210821</t>
  </si>
  <si>
    <t>725211603</t>
  </si>
  <si>
    <t>Umyvadla keramická bílá bez výtokových armatur připevněná na stěnu šrouby bez sloupu nebo krytu na sifon, šířka umyvadla 600 mm</t>
  </si>
  <si>
    <t>-92871727</t>
  </si>
  <si>
    <t>https://podminky.urs.cz/item/CS_URS_2025_01/725211603</t>
  </si>
  <si>
    <t>725241901</t>
  </si>
  <si>
    <t>Sprchové vaničky montáž sprchových vaniček</t>
  </si>
  <si>
    <t>-25942006</t>
  </si>
  <si>
    <t>https://podminky.urs.cz/item/CS_URS_2025_01/725241901</t>
  </si>
  <si>
    <t>55423020</t>
  </si>
  <si>
    <t>vanička sprchová akrylátová čtvrtkruhová 900x900mm</t>
  </si>
  <si>
    <t>438711859</t>
  </si>
  <si>
    <t>725244907</t>
  </si>
  <si>
    <t>Sprchové dveře a zástěny montáž sprchové zástěny rohové (kout)</t>
  </si>
  <si>
    <t>152093548</t>
  </si>
  <si>
    <t>https://podminky.urs.cz/item/CS_URS_2025_01/725244907</t>
  </si>
  <si>
    <t>55495023</t>
  </si>
  <si>
    <t>zástěna sprchového koutu čtyřdílná rámová skleněná tl 4 a 5mm se dvěma posuvnými díly na čtvrtkruhovou vaničku 900x900mm</t>
  </si>
  <si>
    <t>-562914888</t>
  </si>
  <si>
    <t>725291668</t>
  </si>
  <si>
    <t>Montáž doplňků zařízení koupelen a záchodů madla invalidního rovného</t>
  </si>
  <si>
    <t>-1449648296</t>
  </si>
  <si>
    <t>https://podminky.urs.cz/item/CS_URS_2025_01/725291668</t>
  </si>
  <si>
    <t>55147054</t>
  </si>
  <si>
    <t>madlo invalidní rovné bílé 700mm</t>
  </si>
  <si>
    <t>2074789636</t>
  </si>
  <si>
    <t>725291670</t>
  </si>
  <si>
    <t>Montáž doplňků zařízení koupelen a záchodů madla invalidního krakorcového sklopného</t>
  </si>
  <si>
    <t>674179549</t>
  </si>
  <si>
    <t>https://podminky.urs.cz/item/CS_URS_2025_01/725291670</t>
  </si>
  <si>
    <t>55147061</t>
  </si>
  <si>
    <t>madlo invalidní krakorcové sklopné bílé 813mm</t>
  </si>
  <si>
    <t>-178450411</t>
  </si>
  <si>
    <t>725531101</t>
  </si>
  <si>
    <t>Elektrické ohřívače zásobníkové beztlakové přepadové objem nádrže (příkon) 5 l (2,0 kW)</t>
  </si>
  <si>
    <t>-1405867896</t>
  </si>
  <si>
    <t>https://podminky.urs.cz/item/CS_URS_2025_01/725531101</t>
  </si>
  <si>
    <t>725532112</t>
  </si>
  <si>
    <t>Elektrické ohřívače zásobníkové beztlakové přepadové akumulační s pojistným ventilem závěsné svislé objem nádrže (příkon) 50 l (2,0 kW) rychloohřev 220 V</t>
  </si>
  <si>
    <t>2007115509</t>
  </si>
  <si>
    <t>https://podminky.urs.cz/item/CS_URS_2025_01/725532112</t>
  </si>
  <si>
    <t>725822613</t>
  </si>
  <si>
    <t>Baterie umyvadlové stojánkové pákové s výpustí</t>
  </si>
  <si>
    <t>-294194016</t>
  </si>
  <si>
    <t>https://podminky.urs.cz/item/CS_URS_2025_01/725822613</t>
  </si>
  <si>
    <t>725822656</t>
  </si>
  <si>
    <t>Baterie umyvadlové stojánkové automatické senzorové směšovací k průtokovým ohřívačům</t>
  </si>
  <si>
    <t>-350926055</t>
  </si>
  <si>
    <t>https://podminky.urs.cz/item/CS_URS_2025_01/725822656</t>
  </si>
  <si>
    <t>725841312</t>
  </si>
  <si>
    <t>Baterie sprchové nástěnné pákové</t>
  </si>
  <si>
    <t>1125928163</t>
  </si>
  <si>
    <t>https://podminky.urs.cz/item/CS_URS_2025_01/725841312</t>
  </si>
  <si>
    <t>998725111</t>
  </si>
  <si>
    <t>Přesun hmot pro zařizovací předměty stanovený z hmotnosti přesunovaného materiálu vodorovná dopravní vzdálenost do 50 m s omezením mechanizace v objektech výšky do 6 m</t>
  </si>
  <si>
    <t>-1341954786</t>
  </si>
  <si>
    <t>https://podminky.urs.cz/item/CS_URS_2025_01/998725111</t>
  </si>
  <si>
    <t>726</t>
  </si>
  <si>
    <t>Zdravotechnika - předstěnové instalace</t>
  </si>
  <si>
    <t>726131021</t>
  </si>
  <si>
    <t>Předstěnové instalační systémy do lehkých stěn s kovovou konstrukcí pro pisoáry stavební výška 1300 mm</t>
  </si>
  <si>
    <t>1087373246</t>
  </si>
  <si>
    <t>https://podminky.urs.cz/item/CS_URS_2025_01/726131021</t>
  </si>
  <si>
    <t>726131041</t>
  </si>
  <si>
    <t>Předstěnové instalační systémy do lehkých stěn s kovovou konstrukcí pro závěsné klozety ovládání zepředu, stavební výšky 1120 mm</t>
  </si>
  <si>
    <t>593653008</t>
  </si>
  <si>
    <t>https://podminky.urs.cz/item/CS_URS_2025_01/726131041</t>
  </si>
  <si>
    <t>726131043</t>
  </si>
  <si>
    <t>Předstěnové instalační systémy do lehkých stěn s kovovou konstrukcí pro závěsné klozety ovládání zepředu, stavební výšky 1120 mm pro tělesně postižené</t>
  </si>
  <si>
    <t>953644610</t>
  </si>
  <si>
    <t>https://podminky.urs.cz/item/CS_URS_2025_01/726131043</t>
  </si>
  <si>
    <t>726131063</t>
  </si>
  <si>
    <t>Předstěnové instalační systémy do lehkých stěn s kovovou konstrukcí pro závěsné klozety ovládání shora, stavební výšky 980 mm</t>
  </si>
  <si>
    <t>-414983404</t>
  </si>
  <si>
    <t>https://podminky.urs.cz/item/CS_URS_2025_01/726131063</t>
  </si>
  <si>
    <t>726191011</t>
  </si>
  <si>
    <t>Ostatní příslušenství instalačních systémů montáž ovládacích tlačítek k WC</t>
  </si>
  <si>
    <t>-2011874821</t>
  </si>
  <si>
    <t>https://podminky.urs.cz/item/CS_URS_2025_01/726191011</t>
  </si>
  <si>
    <t>55281795</t>
  </si>
  <si>
    <t>tlačítko pro ovládání WC shora/zepředu plast dvě množství vody 213x142mm</t>
  </si>
  <si>
    <t>-1264319644</t>
  </si>
  <si>
    <t>998726121</t>
  </si>
  <si>
    <t>Přesun hmot pro instalační prefabrikáty stanovený z hmotnosti přesunovaného materiálu vodorovná dopravní vzdálenost do 50 m s omezením mechanizace v objektech výšky do 6 m</t>
  </si>
  <si>
    <t>253041415</t>
  </si>
  <si>
    <t>https://podminky.urs.cz/item/CS_URS_2025_01/998726121</t>
  </si>
  <si>
    <t>VRN4</t>
  </si>
  <si>
    <t>Inženýrská činnost</t>
  </si>
  <si>
    <t>043114000</t>
  </si>
  <si>
    <t>Zkoušky tlakové</t>
  </si>
  <si>
    <t>-1432611116</t>
  </si>
  <si>
    <t>https://podminky.urs.cz/item/CS_URS_2025_01/043114000</t>
  </si>
  <si>
    <t xml:space="preserve">ÚT - 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</si>
  <si>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</si>
  <si>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</si>
  <si>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</si>
  <si>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</si>
  <si>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</si>
  <si>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733120815</t>
  </si>
  <si>
    <t>Demontáž potrubí z trubek ocelových hladkých Ø do 38</t>
  </si>
  <si>
    <t>1733130927</t>
  </si>
  <si>
    <t>https://podminky.urs.cz/item/CS_URS_2025_01/733120815</t>
  </si>
  <si>
    <t>2,5*2+0,5*2+1*2+6,7*2</t>
  </si>
  <si>
    <t>733191926</t>
  </si>
  <si>
    <t>Opravy rozvodů potrubí z trubek ocelových závitových normálních i zesílených navaření odbočky na stávající potrubí, odbočka DN 32</t>
  </si>
  <si>
    <t>-1751613010</t>
  </si>
  <si>
    <t>https://podminky.urs.cz/item/CS_URS_2025_01/733191926</t>
  </si>
  <si>
    <t>733221203</t>
  </si>
  <si>
    <t>Potrubí z trubek měděných měkkých spojovaných tvrdým pájením Ø 18/1</t>
  </si>
  <si>
    <t>-1869771873</t>
  </si>
  <si>
    <t>https://podminky.urs.cz/item/CS_URS_2025_01/733221203</t>
  </si>
  <si>
    <t>733291101</t>
  </si>
  <si>
    <t>Zkoušky těsnosti potrubí z trubek měděných Ø do 35/1,5</t>
  </si>
  <si>
    <t>-497083131</t>
  </si>
  <si>
    <t>https://podminky.urs.cz/item/CS_URS_2025_01/733291101</t>
  </si>
  <si>
    <t>733811221</t>
  </si>
  <si>
    <t>Ochrana potrubí termoizolačními trubicemi z pěnového polyetylenu PE přilepenými v příčných a podélných spojích, tloušťky izolace přes 6 do 9 mm, vnitřního průměru izolace DN do 22 mm</t>
  </si>
  <si>
    <t>-1668760990</t>
  </si>
  <si>
    <t>https://podminky.urs.cz/item/CS_URS_2025_01/733811221</t>
  </si>
  <si>
    <t>998733111</t>
  </si>
  <si>
    <t>Přesun hmot pro rozvody potrubí stanovený z hmotnosti přesunovaného materiálu vodorovná dopravní vzdálenost do 50 m s omezením mechanizace v objektech výšky do 6 m</t>
  </si>
  <si>
    <t>-531052604</t>
  </si>
  <si>
    <t>https://podminky.urs.cz/item/CS_URS_2025_01/998733111</t>
  </si>
  <si>
    <t>734</t>
  </si>
  <si>
    <t>Ústřední vytápění - armatury</t>
  </si>
  <si>
    <t>734221682</t>
  </si>
  <si>
    <t>Ventily regulační závitové hlavice termostatické pro ovládání ventilů PN 10 do 110°C kapalinové otopných těles VK</t>
  </si>
  <si>
    <t>455516233</t>
  </si>
  <si>
    <t>https://podminky.urs.cz/item/CS_URS_2025_01/734221682</t>
  </si>
  <si>
    <t>734261406</t>
  </si>
  <si>
    <t>Šroubení připojovací armatury radiátorů VK PN 10 do 110°C, regulační uzavíratelné přímé G 1/2 x 18</t>
  </si>
  <si>
    <t>895053914</t>
  </si>
  <si>
    <t>https://podminky.urs.cz/item/CS_URS_2025_01/734261406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</si>
  <si>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</si>
  <si>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</si>
  <si>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</si>
  <si>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</si>
  <si>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-887117287</t>
  </si>
  <si>
    <t>https://podminky.urs.cz/item/CS_URS_2025_01/735000912</t>
  </si>
  <si>
    <t>735121810</t>
  </si>
  <si>
    <t>Demontáž otopných těles ocelových článkových</t>
  </si>
  <si>
    <t>1124881622</t>
  </si>
  <si>
    <t>https://podminky.urs.cz/item/CS_URS_2025_01/735121810</t>
  </si>
  <si>
    <t>0,5*3+0,16*2</t>
  </si>
  <si>
    <t>735151811</t>
  </si>
  <si>
    <t>Demontáž otopných těles panelových jednořadých stavební délky do 1500 mm</t>
  </si>
  <si>
    <t>1506898756</t>
  </si>
  <si>
    <t>https://podminky.urs.cz/item/CS_URS_2025_01/735151811</t>
  </si>
  <si>
    <t>735152471</t>
  </si>
  <si>
    <t>Otopná tělesa panelová VK dvoudesková PN 1,0 MPa, T do 110°C s jednou přídavnou přestupní plochou výšky tělesa 600 mm stavební délky / výkonu 400 mm / 515 W</t>
  </si>
  <si>
    <t>915925143</t>
  </si>
  <si>
    <t>https://podminky.urs.cz/item/CS_URS_2025_01/735152471</t>
  </si>
  <si>
    <t>735152474</t>
  </si>
  <si>
    <t>Otopná tělesa panelová VK dvoudesková PN 1,0 MPa, T do 110°C s jednou přídavnou přestupní plochou výšky tělesa 600 mm stavební délky / výkonu 700 mm / 902 W</t>
  </si>
  <si>
    <t>96242187</t>
  </si>
  <si>
    <t>https://podminky.urs.cz/item/CS_URS_2025_01/735152474</t>
  </si>
  <si>
    <t>735152575</t>
  </si>
  <si>
    <t>Otopná tělesa panelová VK dvoudesková PN 1,0 MPa, T do 110°C se dvěma přídavnými přestupními plochami výšky tělesa 600 mm stavební délky / výkonu 800 mm / 1343 W</t>
  </si>
  <si>
    <t>-1260404798</t>
  </si>
  <si>
    <t>https://podminky.urs.cz/item/CS_URS_2025_01/735152575</t>
  </si>
  <si>
    <t>735152674</t>
  </si>
  <si>
    <t>Otopná tělesa panelová VK třídesková PN 1,0 MPa, T do 110°C se třemi přídavnými přestupními plochami výšky tělesa 600 mm stavební délky / výkonu 700 mm / 1684 W</t>
  </si>
  <si>
    <t>-1151274180</t>
  </si>
  <si>
    <t>https://podminky.urs.cz/item/CS_URS_2025_01/735152674</t>
  </si>
  <si>
    <t>735159210</t>
  </si>
  <si>
    <t>Montáž otopných těles panelových dvouřadých, stavební délky do 1140 mm</t>
  </si>
  <si>
    <t>-949206813</t>
  </si>
  <si>
    <t>https://podminky.urs.cz/item/CS_URS_2025_01/735159210</t>
  </si>
  <si>
    <t>735191910</t>
  </si>
  <si>
    <t>Ostatní opravy otopných těles napuštění vody do otopného systému včetně potrubí (bez kotle a ohříváků) otopných těles</t>
  </si>
  <si>
    <t>1420202342</t>
  </si>
  <si>
    <t>https://podminky.urs.cz/item/CS_URS_2025_01/735191910</t>
  </si>
  <si>
    <t>998735111</t>
  </si>
  <si>
    <t>Přesun hmot pro otopná tělesa stanovený z hmotnosti přesunovaného materiálu vodorovná dopravní vzdálenost do 50 m s omezením mechanizace v objektech výšky do 6 m</t>
  </si>
  <si>
    <t>1814686673</t>
  </si>
  <si>
    <t>https://podminky.urs.cz/item/CS_URS_2025_01/998735111</t>
  </si>
  <si>
    <t>K03</t>
  </si>
  <si>
    <t>Stavební přípomoce - ústřední vytápění</t>
  </si>
  <si>
    <t>424118082</t>
  </si>
  <si>
    <t>K04</t>
  </si>
  <si>
    <t>Topná zkouška</t>
  </si>
  <si>
    <t>657417153</t>
  </si>
  <si>
    <t>K05</t>
  </si>
  <si>
    <t>Hydraulické vyvážení soustavy</t>
  </si>
  <si>
    <t>1900485215</t>
  </si>
  <si>
    <t>208286</t>
  </si>
  <si>
    <t>VZT - VZDUCHOTECHNIKA</t>
  </si>
  <si>
    <t xml:space="preserve">    751 - Vzduchotechnika</t>
  </si>
  <si>
    <t>751</t>
  </si>
  <si>
    <t>Vzduchotechnika</t>
  </si>
  <si>
    <t>751111052</t>
  </si>
  <si>
    <t>Montáž ventilátoru axiálního nízkotlakého podhledového, průměru přes 100 do 200 mm</t>
  </si>
  <si>
    <t>1601886368</t>
  </si>
  <si>
    <t>https://podminky.urs.cz/item/CS_URS_2025_01/751111052</t>
  </si>
  <si>
    <t>42914505</t>
  </si>
  <si>
    <t>ventilátor axiální tichý malý plastový IP45 výkon 15-20W D 200mm</t>
  </si>
  <si>
    <t>145257477</t>
  </si>
  <si>
    <t>751322111</t>
  </si>
  <si>
    <t>Montáž talířových ventilů, anemostatů, dýz anemostatu kruhového bez skříně, průměru do 300 mm</t>
  </si>
  <si>
    <t>101843864</t>
  </si>
  <si>
    <t>https://podminky.urs.cz/item/CS_URS_2025_01/751322111</t>
  </si>
  <si>
    <t>42972809</t>
  </si>
  <si>
    <t>anemostat kruhový s nastavitelným kuželem pro přívod/odvod vzduchu ocelový D 150mm</t>
  </si>
  <si>
    <t>-1113292769</t>
  </si>
  <si>
    <t>751398041</t>
  </si>
  <si>
    <t>Montáž ostatních zařízení protidešťové žaluzie nebo žaluziové klapky na kruhové potrubí, průměru do 300 mm</t>
  </si>
  <si>
    <t>-659361763</t>
  </si>
  <si>
    <t>https://podminky.urs.cz/item/CS_URS_2025_01/751398041</t>
  </si>
  <si>
    <t>42972901</t>
  </si>
  <si>
    <t>žaluzie protidešťová plastová s pevnými lamelami, pro potrubí D 160mm</t>
  </si>
  <si>
    <t>1751964152</t>
  </si>
  <si>
    <t>751525082</t>
  </si>
  <si>
    <t>Montáž potrubí plastového kruhového bez příruby, průměru přes 100 do 200 mm</t>
  </si>
  <si>
    <t>1075695596</t>
  </si>
  <si>
    <t>https://podminky.urs.cz/item/CS_URS_2025_01/751525082</t>
  </si>
  <si>
    <t>42981650</t>
  </si>
  <si>
    <t>trouba pevná PVC D 125mm do 45°C</t>
  </si>
  <si>
    <t>424347455</t>
  </si>
  <si>
    <t>12,5*1,2 'Přepočtené koeficientem množství</t>
  </si>
  <si>
    <t>751572102</t>
  </si>
  <si>
    <t>Závěs kruhového potrubí pomocí objímky, kotvené do betonu průměru potrubí přes 100 do 200 mm</t>
  </si>
  <si>
    <t>988221634</t>
  </si>
  <si>
    <t>https://podminky.urs.cz/item/CS_URS_2025_01/751572102</t>
  </si>
  <si>
    <t>998751111</t>
  </si>
  <si>
    <t>Přesun hmot pro vzduchotechniku stanovený z hmotnosti přesunovaného materiálu vodorovná dopravní vzdálenost do 100 m s omezením mechanizace v objektech výšky do 12 m</t>
  </si>
  <si>
    <t>-2082681429</t>
  </si>
  <si>
    <t>https://podminky.urs.cz/item/CS_URS_2025_01/998751111</t>
  </si>
  <si>
    <t>K07</t>
  </si>
  <si>
    <t>Stavební přípomoce - vzduchotechnika</t>
  </si>
  <si>
    <t>1997186739</t>
  </si>
  <si>
    <t>ELE - ELEKTROINSTALACE</t>
  </si>
  <si>
    <t xml:space="preserve">    741 - Elektroinstalace - silnoproud</t>
  </si>
  <si>
    <t>741</t>
  </si>
  <si>
    <t>Elektroinstalace - silnoproud</t>
  </si>
  <si>
    <t>741120003</t>
  </si>
  <si>
    <t>Montáž vodičů izolovaných měděných bez ukončení uložených pod omítku plných a laněných (např. CY), průřezu žíly 10 až 16 mm2</t>
  </si>
  <si>
    <t>-410392974</t>
  </si>
  <si>
    <t>https://podminky.urs.cz/item/CS_URS_2025_01/741120003</t>
  </si>
  <si>
    <t>34141028</t>
  </si>
  <si>
    <t>vodič propojovací flexibilní jádro Cu lanované izolace PVC 450/750V (H07V-K) 1x10mm2</t>
  </si>
  <si>
    <t>233954078</t>
  </si>
  <si>
    <t>150*1,15 'Přepočtené koeficientem množství</t>
  </si>
  <si>
    <t>741125871</t>
  </si>
  <si>
    <t>Demontáž kabelů hliníkových uložených pod omítkou plných kulatých počtu a průřezu žil 2x16 až 25 mm2, 3x16 až 35 mm2</t>
  </si>
  <si>
    <t>-415534756</t>
  </si>
  <si>
    <t>https://podminky.urs.cz/item/CS_URS_2025_01/741125871</t>
  </si>
  <si>
    <t>741310101</t>
  </si>
  <si>
    <t>Montáž spínačů jedno nebo dvoupólových polozapuštěných nebo zapuštěných se zapojením vodičů bezšroubové připojení spínačů, řazení 1-jednopólových</t>
  </si>
  <si>
    <t>1661607353</t>
  </si>
  <si>
    <t>https://podminky.urs.cz/item/CS_URS_2025_01/741310101</t>
  </si>
  <si>
    <t>34539010</t>
  </si>
  <si>
    <t>přístroj spínače jednopólového, řazení 1, 1So bezšroubové svorky</t>
  </si>
  <si>
    <t>-1568444156</t>
  </si>
  <si>
    <t>741310104</t>
  </si>
  <si>
    <t>Montáž spínačů jedno nebo dvoupólových polozapuštěných nebo zapuštěných se zapojením vodičů bezšroubové připojení spínačů, řazení 2-dvoupólových</t>
  </si>
  <si>
    <t>506263167</t>
  </si>
  <si>
    <t>https://podminky.urs.cz/item/CS_URS_2025_01/741310104</t>
  </si>
  <si>
    <t>34539011</t>
  </si>
  <si>
    <t>přístroj spínače dvojpólového, řazení 2, 2S bezšroubové svorky</t>
  </si>
  <si>
    <t>-872349401</t>
  </si>
  <si>
    <t>741311813</t>
  </si>
  <si>
    <t>Demontáž spínačů bez zachování funkčnosti (do suti) nástěnných, pro prostředí normální do 10 A, připojení šroubové do 2 svorek</t>
  </si>
  <si>
    <t>1270722334</t>
  </si>
  <si>
    <t>https://podminky.urs.cz/item/CS_URS_2025_01/741311813</t>
  </si>
  <si>
    <t>741313002</t>
  </si>
  <si>
    <t>Montáž zásuvek domovních se zapojením vodičů bezšroubové připojení polozapuštěných nebo zapuštěných 10/16 A, provedení 2P + PE dvojí zapojení pro průběžnou montáž</t>
  </si>
  <si>
    <t>1380712606</t>
  </si>
  <si>
    <t>https://podminky.urs.cz/item/CS_URS_2025_01/741313002</t>
  </si>
  <si>
    <t>34555241</t>
  </si>
  <si>
    <t>přístroj zásuvky zapuštěné jednonásobné, krytka s clonkami, bezšroubové svorky</t>
  </si>
  <si>
    <t>134229929</t>
  </si>
  <si>
    <t>741313003</t>
  </si>
  <si>
    <t>Montáž zásuvek domovních se zapojením vodičů bezšroubové připojení polozapuštěných nebo zapuštěných 10/16 A, provedení 2x (2P + PE) dvojnásobná</t>
  </si>
  <si>
    <t>1956051349</t>
  </si>
  <si>
    <t>https://podminky.urs.cz/item/CS_URS_2025_01/741313003</t>
  </si>
  <si>
    <t>-74682598</t>
  </si>
  <si>
    <t>741315823</t>
  </si>
  <si>
    <t>Demontáž zásuvek bez zachování funkčnosti (do suti) domovních polozapuštěných nebo zapuštěných, pro prostředí normální do 16 A, připojení šroubové 2P+PE</t>
  </si>
  <si>
    <t>-1804408261</t>
  </si>
  <si>
    <t>https://podminky.urs.cz/item/CS_URS_2025_01/741315823</t>
  </si>
  <si>
    <t>741371002</t>
  </si>
  <si>
    <t>Montáž svítidel zářivkových se zapojením vodičů bytových nebo společenských místností stropních přisazených 1 zdroj s krytem</t>
  </si>
  <si>
    <t>-1032559963</t>
  </si>
  <si>
    <t>https://podminky.urs.cz/item/CS_URS_2025_01/741371002</t>
  </si>
  <si>
    <t>741372061</t>
  </si>
  <si>
    <t>Montáž svítidel s integrovaným zdrojem LED se zapojením vodičů interiérových přisazených stropních hranatých nebo kruhových plochy do 0,09 m2</t>
  </si>
  <si>
    <t>1401271810</t>
  </si>
  <si>
    <t>https://podminky.urs.cz/item/CS_URS_2025_01/741372061</t>
  </si>
  <si>
    <t>34825000</t>
  </si>
  <si>
    <t>svítidlo interiérové stropní přisazené kruhové D 200-300mm 900-1300lm</t>
  </si>
  <si>
    <t>-2037269772</t>
  </si>
  <si>
    <t>741372111</t>
  </si>
  <si>
    <t>Montáž svítidel s integrovaným zdrojem LED se zapojením vodičů interiérových vestavných stropních panelových hranatých nebo kruhových, plochy do 0,09 m2</t>
  </si>
  <si>
    <t>-371410284</t>
  </si>
  <si>
    <t>https://podminky.urs.cz/item/CS_URS_2025_01/741372111</t>
  </si>
  <si>
    <t>34825009</t>
  </si>
  <si>
    <t>svítidlo vestavné stropní panelové čtvercové/obdélníkové do 0,09m2 1000-1600lm</t>
  </si>
  <si>
    <t>1125125123</t>
  </si>
  <si>
    <t>741810001</t>
  </si>
  <si>
    <t>Zkoušky a prohlídky elektrických rozvodů a zařízení celková prohlídka a vyhotovení revizní zprávy pro objem montážních prací do 100 tis. Kč</t>
  </si>
  <si>
    <t>1108699774</t>
  </si>
  <si>
    <t>https://podminky.urs.cz/item/CS_URS_2025_01/741810001</t>
  </si>
  <si>
    <t>998741111</t>
  </si>
  <si>
    <t>Přesun hmot pro silnoproud stanovený z hmotnosti přesunovaného materiálu vodorovná dopravní vzdálenost do 50 m s omezením mechanizace v objektech výšky do 6 m</t>
  </si>
  <si>
    <t>-823665301</t>
  </si>
  <si>
    <t>https://podminky.urs.cz/item/CS_URS_2025_01/998741111</t>
  </si>
  <si>
    <t>K06</t>
  </si>
  <si>
    <t>Stavební přípomoce - elektroinstalace</t>
  </si>
  <si>
    <t>21759002</t>
  </si>
  <si>
    <t>SLB - SLABOPROUD</t>
  </si>
  <si>
    <t xml:space="preserve">    742 - Elektroinstalace - slaboproud</t>
  </si>
  <si>
    <t>742</t>
  </si>
  <si>
    <t>Elektroinstalace - slaboproud</t>
  </si>
  <si>
    <t>742124003</t>
  </si>
  <si>
    <t>Montáž kabelů datových FTP, UTP, STP pro vnitřní rozvody pevně</t>
  </si>
  <si>
    <t>-2059683945</t>
  </si>
  <si>
    <t>https://podminky.urs.cz/item/CS_URS_2025_01/742124003</t>
  </si>
  <si>
    <t>34121263</t>
  </si>
  <si>
    <t>kabel datový jádro Cu plné plášť PVC (U/UTP) kategorie 6</t>
  </si>
  <si>
    <t>-915757520</t>
  </si>
  <si>
    <t>120*1,2 'Přepočtené koeficientem množství</t>
  </si>
  <si>
    <t>SL02</t>
  </si>
  <si>
    <t>Nastavení systému po instalaci</t>
  </si>
  <si>
    <t>579568112</t>
  </si>
  <si>
    <t>SL03</t>
  </si>
  <si>
    <t xml:space="preserve">Wifi AP </t>
  </si>
  <si>
    <t>1451541815</t>
  </si>
  <si>
    <t>SL04</t>
  </si>
  <si>
    <t>Montáž datových zásuvek</t>
  </si>
  <si>
    <t>290744933</t>
  </si>
  <si>
    <t>SL05</t>
  </si>
  <si>
    <t>Datová zásuvka dvojitá</t>
  </si>
  <si>
    <t>ks</t>
  </si>
  <si>
    <t>-319123999</t>
  </si>
  <si>
    <t>998742111</t>
  </si>
  <si>
    <t>Přesun hmot pro slaboproud stanovený z hmotnosti přesunovaného materiálu vodorovná dopravní vzdálenost do 50 m s omezením mechanizace v objektech výšky do 6 m</t>
  </si>
  <si>
    <t>-252555840</t>
  </si>
  <si>
    <t>https://podminky.urs.cz/item/CS_URS_2025_01/998742111</t>
  </si>
  <si>
    <t>SL01</t>
  </si>
  <si>
    <t>Stavební přípomoce</t>
  </si>
  <si>
    <t>-1451374056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</si>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</sst>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71532212" TargetMode="External" /><Relationship Id="rId2" Type="http://schemas.openxmlformats.org/officeDocument/2006/relationships/hyperlink" Target="https://podminky.urs.cz/item/CS_URS_2025_01/311231116" TargetMode="External" /><Relationship Id="rId3" Type="http://schemas.openxmlformats.org/officeDocument/2006/relationships/hyperlink" Target="https://podminky.urs.cz/item/CS_URS_2025_01/317941121" TargetMode="External" /><Relationship Id="rId4" Type="http://schemas.openxmlformats.org/officeDocument/2006/relationships/hyperlink" Target="https://podminky.urs.cz/item/CS_URS_2025_01/319201321" TargetMode="External" /><Relationship Id="rId5" Type="http://schemas.openxmlformats.org/officeDocument/2006/relationships/hyperlink" Target="https://podminky.urs.cz/item/CS_URS_2025_01/342241162" TargetMode="External" /><Relationship Id="rId6" Type="http://schemas.openxmlformats.org/officeDocument/2006/relationships/hyperlink" Target="https://podminky.urs.cz/item/CS_URS_2025_01/342272225" TargetMode="External" /><Relationship Id="rId7" Type="http://schemas.openxmlformats.org/officeDocument/2006/relationships/hyperlink" Target="https://podminky.urs.cz/item/CS_URS_2025_01/342272245" TargetMode="External" /><Relationship Id="rId8" Type="http://schemas.openxmlformats.org/officeDocument/2006/relationships/hyperlink" Target="https://podminky.urs.cz/item/CS_URS_2025_01/612321131" TargetMode="External" /><Relationship Id="rId9" Type="http://schemas.openxmlformats.org/officeDocument/2006/relationships/hyperlink" Target="https://podminky.urs.cz/item/CS_URS_2025_01/612321141" TargetMode="External" /><Relationship Id="rId10" Type="http://schemas.openxmlformats.org/officeDocument/2006/relationships/hyperlink" Target="https://podminky.urs.cz/item/CS_URS_2025_01/612323191" TargetMode="External" /><Relationship Id="rId11" Type="http://schemas.openxmlformats.org/officeDocument/2006/relationships/hyperlink" Target="https://podminky.urs.cz/item/CS_URS_2025_01/612381006" TargetMode="External" /><Relationship Id="rId12" Type="http://schemas.openxmlformats.org/officeDocument/2006/relationships/hyperlink" Target="https://podminky.urs.cz/item/CS_URS_2025_01/631311124" TargetMode="External" /><Relationship Id="rId13" Type="http://schemas.openxmlformats.org/officeDocument/2006/relationships/hyperlink" Target="https://podminky.urs.cz/item/CS_URS_2025_01/632451107" TargetMode="External" /><Relationship Id="rId14" Type="http://schemas.openxmlformats.org/officeDocument/2006/relationships/hyperlink" Target="https://podminky.urs.cz/item/CS_URS_2025_01/642942111" TargetMode="External" /><Relationship Id="rId15" Type="http://schemas.openxmlformats.org/officeDocument/2006/relationships/hyperlink" Target="https://podminky.urs.cz/item/CS_URS_2025_01/642945111" TargetMode="External" /><Relationship Id="rId16" Type="http://schemas.openxmlformats.org/officeDocument/2006/relationships/hyperlink" Target="https://podminky.urs.cz/item/CS_URS_2025_01/644941121" TargetMode="External" /><Relationship Id="rId17" Type="http://schemas.openxmlformats.org/officeDocument/2006/relationships/hyperlink" Target="https://podminky.urs.cz/item/CS_URS_2025_01/962031133" TargetMode="External" /><Relationship Id="rId18" Type="http://schemas.openxmlformats.org/officeDocument/2006/relationships/hyperlink" Target="https://podminky.urs.cz/item/CS_URS_2025_01/962032230" TargetMode="External" /><Relationship Id="rId19" Type="http://schemas.openxmlformats.org/officeDocument/2006/relationships/hyperlink" Target="https://podminky.urs.cz/item/CS_URS_2025_01/965042221" TargetMode="External" /><Relationship Id="rId20" Type="http://schemas.openxmlformats.org/officeDocument/2006/relationships/hyperlink" Target="https://podminky.urs.cz/item/CS_URS_2025_01/965082932" TargetMode="External" /><Relationship Id="rId21" Type="http://schemas.openxmlformats.org/officeDocument/2006/relationships/hyperlink" Target="https://podminky.urs.cz/item/CS_URS_2025_01/968072455" TargetMode="External" /><Relationship Id="rId22" Type="http://schemas.openxmlformats.org/officeDocument/2006/relationships/hyperlink" Target="https://podminky.urs.cz/item/CS_URS_2025_01/971033171" TargetMode="External" /><Relationship Id="rId23" Type="http://schemas.openxmlformats.org/officeDocument/2006/relationships/hyperlink" Target="https://podminky.urs.cz/item/CS_URS_2025_01/972054341" TargetMode="External" /><Relationship Id="rId24" Type="http://schemas.openxmlformats.org/officeDocument/2006/relationships/hyperlink" Target="https://podminky.urs.cz/item/CS_URS_2025_01/978013191" TargetMode="External" /><Relationship Id="rId25" Type="http://schemas.openxmlformats.org/officeDocument/2006/relationships/hyperlink" Target="https://podminky.urs.cz/item/CS_URS_2025_01/978059541" TargetMode="External" /><Relationship Id="rId26" Type="http://schemas.openxmlformats.org/officeDocument/2006/relationships/hyperlink" Target="https://podminky.urs.cz/item/CS_URS_2025_01/997013211" TargetMode="External" /><Relationship Id="rId27" Type="http://schemas.openxmlformats.org/officeDocument/2006/relationships/hyperlink" Target="https://podminky.urs.cz/item/CS_URS_2025_01/997013501" TargetMode="External" /><Relationship Id="rId28" Type="http://schemas.openxmlformats.org/officeDocument/2006/relationships/hyperlink" Target="https://podminky.urs.cz/item/CS_URS_2025_01/997013509" TargetMode="External" /><Relationship Id="rId29" Type="http://schemas.openxmlformats.org/officeDocument/2006/relationships/hyperlink" Target="https://podminky.urs.cz/item/CS_URS_2025_01/997013603" TargetMode="External" /><Relationship Id="rId30" Type="http://schemas.openxmlformats.org/officeDocument/2006/relationships/hyperlink" Target="https://podminky.urs.cz/item/CS_URS_2025_01/998011008" TargetMode="External" /><Relationship Id="rId31" Type="http://schemas.openxmlformats.org/officeDocument/2006/relationships/hyperlink" Target="https://podminky.urs.cz/item/CS_URS_2025_01/711141559" TargetMode="External" /><Relationship Id="rId32" Type="http://schemas.openxmlformats.org/officeDocument/2006/relationships/hyperlink" Target="https://podminky.urs.cz/item/CS_URS_2025_01/998711111" TargetMode="External" /><Relationship Id="rId33" Type="http://schemas.openxmlformats.org/officeDocument/2006/relationships/hyperlink" Target="https://podminky.urs.cz/item/CS_URS_2025_01/763121415" TargetMode="External" /><Relationship Id="rId34" Type="http://schemas.openxmlformats.org/officeDocument/2006/relationships/hyperlink" Target="https://podminky.urs.cz/item/CS_URS_2025_01/763131411" TargetMode="External" /><Relationship Id="rId35" Type="http://schemas.openxmlformats.org/officeDocument/2006/relationships/hyperlink" Target="https://podminky.urs.cz/item/CS_URS_2025_01/763135101" TargetMode="External" /><Relationship Id="rId36" Type="http://schemas.openxmlformats.org/officeDocument/2006/relationships/hyperlink" Target="https://podminky.urs.cz/item/CS_URS_2025_01/763135802" TargetMode="External" /><Relationship Id="rId37" Type="http://schemas.openxmlformats.org/officeDocument/2006/relationships/hyperlink" Target="https://podminky.urs.cz/item/CS_URS_2025_01/763135812" TargetMode="External" /><Relationship Id="rId38" Type="http://schemas.openxmlformats.org/officeDocument/2006/relationships/hyperlink" Target="https://podminky.urs.cz/item/CS_URS_2025_01/998763321" TargetMode="External" /><Relationship Id="rId39" Type="http://schemas.openxmlformats.org/officeDocument/2006/relationships/hyperlink" Target="https://podminky.urs.cz/item/CS_URS_2025_01/766660001" TargetMode="External" /><Relationship Id="rId40" Type="http://schemas.openxmlformats.org/officeDocument/2006/relationships/hyperlink" Target="https://podminky.urs.cz/item/CS_URS_2025_01/766660021" TargetMode="External" /><Relationship Id="rId41" Type="http://schemas.openxmlformats.org/officeDocument/2006/relationships/hyperlink" Target="https://podminky.urs.cz/item/CS_URS_2025_01/766660022" TargetMode="External" /><Relationship Id="rId42" Type="http://schemas.openxmlformats.org/officeDocument/2006/relationships/hyperlink" Target="https://podminky.urs.cz/item/CS_URS_2025_01/766691812" TargetMode="External" /><Relationship Id="rId43" Type="http://schemas.openxmlformats.org/officeDocument/2006/relationships/hyperlink" Target="https://podminky.urs.cz/item/CS_URS_2025_01/766694126" TargetMode="External" /><Relationship Id="rId44" Type="http://schemas.openxmlformats.org/officeDocument/2006/relationships/hyperlink" Target="https://podminky.urs.cz/item/CS_URS_2025_01/998766111" TargetMode="External" /><Relationship Id="rId45" Type="http://schemas.openxmlformats.org/officeDocument/2006/relationships/hyperlink" Target="https://podminky.urs.cz/item/CS_URS_2025_01/767995112" TargetMode="External" /><Relationship Id="rId46" Type="http://schemas.openxmlformats.org/officeDocument/2006/relationships/hyperlink" Target="https://podminky.urs.cz/item/CS_URS_2025_01/998767111" TargetMode="External" /><Relationship Id="rId47" Type="http://schemas.openxmlformats.org/officeDocument/2006/relationships/hyperlink" Target="https://podminky.urs.cz/item/CS_URS_2025_01/771111011" TargetMode="External" /><Relationship Id="rId48" Type="http://schemas.openxmlformats.org/officeDocument/2006/relationships/hyperlink" Target="https://podminky.urs.cz/item/CS_URS_2025_01/771121026" TargetMode="External" /><Relationship Id="rId49" Type="http://schemas.openxmlformats.org/officeDocument/2006/relationships/hyperlink" Target="https://podminky.urs.cz/item/CS_URS_2025_01/771151025" TargetMode="External" /><Relationship Id="rId50" Type="http://schemas.openxmlformats.org/officeDocument/2006/relationships/hyperlink" Target="https://podminky.urs.cz/item/CS_URS_2025_01/771474112" TargetMode="External" /><Relationship Id="rId51" Type="http://schemas.openxmlformats.org/officeDocument/2006/relationships/hyperlink" Target="https://podminky.urs.cz/item/CS_URS_2025_01/771573810" TargetMode="External" /><Relationship Id="rId52" Type="http://schemas.openxmlformats.org/officeDocument/2006/relationships/hyperlink" Target="https://podminky.urs.cz/item/CS_URS_2025_01/771574419" TargetMode="External" /><Relationship Id="rId53" Type="http://schemas.openxmlformats.org/officeDocument/2006/relationships/hyperlink" Target="https://podminky.urs.cz/item/CS_URS_2025_01/771591112" TargetMode="External" /><Relationship Id="rId54" Type="http://schemas.openxmlformats.org/officeDocument/2006/relationships/hyperlink" Target="https://podminky.urs.cz/item/CS_URS_2025_01/771591241" TargetMode="External" /><Relationship Id="rId55" Type="http://schemas.openxmlformats.org/officeDocument/2006/relationships/hyperlink" Target="https://podminky.urs.cz/item/CS_URS_2025_01/771591251" TargetMode="External" /><Relationship Id="rId56" Type="http://schemas.openxmlformats.org/officeDocument/2006/relationships/hyperlink" Target="https://podminky.urs.cz/item/CS_URS_2025_01/771591264" TargetMode="External" /><Relationship Id="rId57" Type="http://schemas.openxmlformats.org/officeDocument/2006/relationships/hyperlink" Target="https://podminky.urs.cz/item/CS_URS_2025_01/771592011" TargetMode="External" /><Relationship Id="rId58" Type="http://schemas.openxmlformats.org/officeDocument/2006/relationships/hyperlink" Target="https://podminky.urs.cz/item/CS_URS_2025_01/998771111" TargetMode="External" /><Relationship Id="rId59" Type="http://schemas.openxmlformats.org/officeDocument/2006/relationships/hyperlink" Target="https://podminky.urs.cz/item/CS_URS_2025_01/776201811" TargetMode="External" /><Relationship Id="rId60" Type="http://schemas.openxmlformats.org/officeDocument/2006/relationships/hyperlink" Target="https://podminky.urs.cz/item/CS_URS_2025_01/776211111" TargetMode="External" /><Relationship Id="rId61" Type="http://schemas.openxmlformats.org/officeDocument/2006/relationships/hyperlink" Target="https://podminky.urs.cz/item/CS_URS_2025_01/776410811" TargetMode="External" /><Relationship Id="rId62" Type="http://schemas.openxmlformats.org/officeDocument/2006/relationships/hyperlink" Target="https://podminky.urs.cz/item/CS_URS_2025_01/776421111" TargetMode="External" /><Relationship Id="rId63" Type="http://schemas.openxmlformats.org/officeDocument/2006/relationships/hyperlink" Target="https://podminky.urs.cz/item/CS_URS_2025_01/998776111" TargetMode="External" /><Relationship Id="rId64" Type="http://schemas.openxmlformats.org/officeDocument/2006/relationships/hyperlink" Target="https://podminky.urs.cz/item/CS_URS_2025_01/781111011" TargetMode="External" /><Relationship Id="rId65" Type="http://schemas.openxmlformats.org/officeDocument/2006/relationships/hyperlink" Target="https://podminky.urs.cz/item/CS_URS_2025_01/781121011" TargetMode="External" /><Relationship Id="rId66" Type="http://schemas.openxmlformats.org/officeDocument/2006/relationships/hyperlink" Target="https://podminky.urs.cz/item/CS_URS_2025_01/781131112" TargetMode="External" /><Relationship Id="rId67" Type="http://schemas.openxmlformats.org/officeDocument/2006/relationships/hyperlink" Target="https://podminky.urs.cz/item/CS_URS_2025_01/781131241" TargetMode="External" /><Relationship Id="rId68" Type="http://schemas.openxmlformats.org/officeDocument/2006/relationships/hyperlink" Target="https://podminky.urs.cz/item/CS_URS_2025_01/781151031" TargetMode="External" /><Relationship Id="rId69" Type="http://schemas.openxmlformats.org/officeDocument/2006/relationships/hyperlink" Target="https://podminky.urs.cz/item/CS_URS_2025_01/781471810" TargetMode="External" /><Relationship Id="rId70" Type="http://schemas.openxmlformats.org/officeDocument/2006/relationships/hyperlink" Target="https://podminky.urs.cz/item/CS_URS_2025_01/781472219" TargetMode="External" /><Relationship Id="rId71" Type="http://schemas.openxmlformats.org/officeDocument/2006/relationships/hyperlink" Target="https://podminky.urs.cz/item/CS_URS_2025_01/781491011" TargetMode="External" /><Relationship Id="rId72" Type="http://schemas.openxmlformats.org/officeDocument/2006/relationships/hyperlink" Target="https://podminky.urs.cz/item/CS_URS_2025_01/781492151" TargetMode="External" /><Relationship Id="rId73" Type="http://schemas.openxmlformats.org/officeDocument/2006/relationships/hyperlink" Target="https://podminky.urs.cz/item/CS_URS_2025_01/781495211" TargetMode="External" /><Relationship Id="rId74" Type="http://schemas.openxmlformats.org/officeDocument/2006/relationships/hyperlink" Target="https://podminky.urs.cz/item/CS_URS_2025_01/998781111" TargetMode="External" /><Relationship Id="rId75" Type="http://schemas.openxmlformats.org/officeDocument/2006/relationships/hyperlink" Target="https://podminky.urs.cz/item/CS_URS_2025_01/784111001" TargetMode="External" /><Relationship Id="rId76" Type="http://schemas.openxmlformats.org/officeDocument/2006/relationships/hyperlink" Target="https://podminky.urs.cz/item/CS_URS_2025_01/784111031" TargetMode="External" /><Relationship Id="rId77" Type="http://schemas.openxmlformats.org/officeDocument/2006/relationships/hyperlink" Target="https://podminky.urs.cz/item/CS_URS_2025_01/784181101" TargetMode="External" /><Relationship Id="rId78" Type="http://schemas.openxmlformats.org/officeDocument/2006/relationships/hyperlink" Target="https://podminky.urs.cz/item/CS_URS_2025_01/784221111" TargetMode="External" /><Relationship Id="rId79" Type="http://schemas.openxmlformats.org/officeDocument/2006/relationships/hyperlink" Target="https://podminky.urs.cz/item/CS_URS_2025_01/032002000" TargetMode="External" /><Relationship Id="rId80" Type="http://schemas.openxmlformats.org/officeDocument/2006/relationships/hyperlink" Target="https://podminky.urs.cz/item/CS_URS_2025_01/091002000" TargetMode="External" /><Relationship Id="rId8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40802" TargetMode="External" /><Relationship Id="rId2" Type="http://schemas.openxmlformats.org/officeDocument/2006/relationships/hyperlink" Target="https://podminky.urs.cz/item/CS_URS_2025_01/721171803" TargetMode="External" /><Relationship Id="rId3" Type="http://schemas.openxmlformats.org/officeDocument/2006/relationships/hyperlink" Target="https://podminky.urs.cz/item/CS_URS_2025_01/721174005" TargetMode="External" /><Relationship Id="rId4" Type="http://schemas.openxmlformats.org/officeDocument/2006/relationships/hyperlink" Target="https://podminky.urs.cz/item/CS_URS_2025_01/721174025" TargetMode="External" /><Relationship Id="rId5" Type="http://schemas.openxmlformats.org/officeDocument/2006/relationships/hyperlink" Target="https://podminky.urs.cz/item/CS_URS_2025_01/721174043" TargetMode="External" /><Relationship Id="rId6" Type="http://schemas.openxmlformats.org/officeDocument/2006/relationships/hyperlink" Target="https://podminky.urs.cz/item/CS_URS_2025_01/721211421" TargetMode="External" /><Relationship Id="rId7" Type="http://schemas.openxmlformats.org/officeDocument/2006/relationships/hyperlink" Target="https://podminky.urs.cz/item/CS_URS_2025_01/721290111" TargetMode="External" /><Relationship Id="rId8" Type="http://schemas.openxmlformats.org/officeDocument/2006/relationships/hyperlink" Target="https://podminky.urs.cz/item/CS_URS_2025_01/998721111" TargetMode="External" /><Relationship Id="rId9" Type="http://schemas.openxmlformats.org/officeDocument/2006/relationships/hyperlink" Target="https://podminky.urs.cz/item/CS_URS_2025_01/722130801" TargetMode="External" /><Relationship Id="rId10" Type="http://schemas.openxmlformats.org/officeDocument/2006/relationships/hyperlink" Target="https://podminky.urs.cz/item/CS_URS_2025_01/722176112" TargetMode="External" /><Relationship Id="rId11" Type="http://schemas.openxmlformats.org/officeDocument/2006/relationships/hyperlink" Target="https://podminky.urs.cz/item/CS_URS_2025_01/722181231" TargetMode="External" /><Relationship Id="rId12" Type="http://schemas.openxmlformats.org/officeDocument/2006/relationships/hyperlink" Target="https://podminky.urs.cz/item/CS_URS_2025_01/722290246" TargetMode="External" /><Relationship Id="rId13" Type="http://schemas.openxmlformats.org/officeDocument/2006/relationships/hyperlink" Target="https://podminky.urs.cz/item/CS_URS_2025_01/998722111" TargetMode="External" /><Relationship Id="rId14" Type="http://schemas.openxmlformats.org/officeDocument/2006/relationships/hyperlink" Target="https://podminky.urs.cz/item/CS_URS_2025_01/725110811" TargetMode="External" /><Relationship Id="rId15" Type="http://schemas.openxmlformats.org/officeDocument/2006/relationships/hyperlink" Target="https://podminky.urs.cz/item/CS_URS_2025_01/725119125" TargetMode="External" /><Relationship Id="rId16" Type="http://schemas.openxmlformats.org/officeDocument/2006/relationships/hyperlink" Target="https://podminky.urs.cz/item/CS_URS_2025_01/725129101" TargetMode="External" /><Relationship Id="rId17" Type="http://schemas.openxmlformats.org/officeDocument/2006/relationships/hyperlink" Target="https://podminky.urs.cz/item/CS_URS_2025_01/725210821" TargetMode="External" /><Relationship Id="rId18" Type="http://schemas.openxmlformats.org/officeDocument/2006/relationships/hyperlink" Target="https://podminky.urs.cz/item/CS_URS_2025_01/725211603" TargetMode="External" /><Relationship Id="rId19" Type="http://schemas.openxmlformats.org/officeDocument/2006/relationships/hyperlink" Target="https://podminky.urs.cz/item/CS_URS_2025_01/725241901" TargetMode="External" /><Relationship Id="rId20" Type="http://schemas.openxmlformats.org/officeDocument/2006/relationships/hyperlink" Target="https://podminky.urs.cz/item/CS_URS_2025_01/725244907" TargetMode="External" /><Relationship Id="rId21" Type="http://schemas.openxmlformats.org/officeDocument/2006/relationships/hyperlink" Target="https://podminky.urs.cz/item/CS_URS_2025_01/725291668" TargetMode="External" /><Relationship Id="rId22" Type="http://schemas.openxmlformats.org/officeDocument/2006/relationships/hyperlink" Target="https://podminky.urs.cz/item/CS_URS_2025_01/725291670" TargetMode="External" /><Relationship Id="rId23" Type="http://schemas.openxmlformats.org/officeDocument/2006/relationships/hyperlink" Target="https://podminky.urs.cz/item/CS_URS_2025_01/725531101" TargetMode="External" /><Relationship Id="rId24" Type="http://schemas.openxmlformats.org/officeDocument/2006/relationships/hyperlink" Target="https://podminky.urs.cz/item/CS_URS_2025_01/725532112" TargetMode="External" /><Relationship Id="rId25" Type="http://schemas.openxmlformats.org/officeDocument/2006/relationships/hyperlink" Target="https://podminky.urs.cz/item/CS_URS_2025_01/725822613" TargetMode="External" /><Relationship Id="rId26" Type="http://schemas.openxmlformats.org/officeDocument/2006/relationships/hyperlink" Target="https://podminky.urs.cz/item/CS_URS_2025_01/725822656" TargetMode="External" /><Relationship Id="rId27" Type="http://schemas.openxmlformats.org/officeDocument/2006/relationships/hyperlink" Target="https://podminky.urs.cz/item/CS_URS_2025_01/725841312" TargetMode="External" /><Relationship Id="rId28" Type="http://schemas.openxmlformats.org/officeDocument/2006/relationships/hyperlink" Target="https://podminky.urs.cz/item/CS_URS_2025_01/998725111" TargetMode="External" /><Relationship Id="rId29" Type="http://schemas.openxmlformats.org/officeDocument/2006/relationships/hyperlink" Target="https://podminky.urs.cz/item/CS_URS_2025_01/726131021" TargetMode="External" /><Relationship Id="rId30" Type="http://schemas.openxmlformats.org/officeDocument/2006/relationships/hyperlink" Target="https://podminky.urs.cz/item/CS_URS_2025_01/726131041" TargetMode="External" /><Relationship Id="rId31" Type="http://schemas.openxmlformats.org/officeDocument/2006/relationships/hyperlink" Target="https://podminky.urs.cz/item/CS_URS_2025_01/726131043" TargetMode="External" /><Relationship Id="rId32" Type="http://schemas.openxmlformats.org/officeDocument/2006/relationships/hyperlink" Target="https://podminky.urs.cz/item/CS_URS_2025_01/726131063" TargetMode="External" /><Relationship Id="rId33" Type="http://schemas.openxmlformats.org/officeDocument/2006/relationships/hyperlink" Target="https://podminky.urs.cz/item/CS_URS_2025_01/726191011" TargetMode="External" /><Relationship Id="rId34" Type="http://schemas.openxmlformats.org/officeDocument/2006/relationships/hyperlink" Target="https://podminky.urs.cz/item/CS_URS_2025_01/998726121" TargetMode="External" /><Relationship Id="rId35" Type="http://schemas.openxmlformats.org/officeDocument/2006/relationships/hyperlink" Target="https://podminky.urs.cz/item/CS_URS_2025_01/043114000" TargetMode="External" /><Relationship Id="rId3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120815" TargetMode="External" /><Relationship Id="rId2" Type="http://schemas.openxmlformats.org/officeDocument/2006/relationships/hyperlink" Target="https://podminky.urs.cz/item/CS_URS_2025_01/733191926" TargetMode="External" /><Relationship Id="rId3" Type="http://schemas.openxmlformats.org/officeDocument/2006/relationships/hyperlink" Target="https://podminky.urs.cz/item/CS_URS_2025_01/733221203" TargetMode="External" /><Relationship Id="rId4" Type="http://schemas.openxmlformats.org/officeDocument/2006/relationships/hyperlink" Target="https://podminky.urs.cz/item/CS_URS_2025_01/733291101" TargetMode="External" /><Relationship Id="rId5" Type="http://schemas.openxmlformats.org/officeDocument/2006/relationships/hyperlink" Target="https://podminky.urs.cz/item/CS_URS_2025_01/733811221" TargetMode="External" /><Relationship Id="rId6" Type="http://schemas.openxmlformats.org/officeDocument/2006/relationships/hyperlink" Target="https://podminky.urs.cz/item/CS_URS_2025_01/998733111" TargetMode="External" /><Relationship Id="rId7" Type="http://schemas.openxmlformats.org/officeDocument/2006/relationships/hyperlink" Target="https://podminky.urs.cz/item/CS_URS_2025_01/734221682" TargetMode="External" /><Relationship Id="rId8" Type="http://schemas.openxmlformats.org/officeDocument/2006/relationships/hyperlink" Target="https://podminky.urs.cz/item/CS_URS_2025_01/734261406" TargetMode="External" /><Relationship Id="rId9" Type="http://schemas.openxmlformats.org/officeDocument/2006/relationships/hyperlink" Target="https://podminky.urs.cz/item/CS_URS_2025_01/735000912" TargetMode="External" /><Relationship Id="rId10" Type="http://schemas.openxmlformats.org/officeDocument/2006/relationships/hyperlink" Target="https://podminky.urs.cz/item/CS_URS_2025_01/735121810" TargetMode="External" /><Relationship Id="rId11" Type="http://schemas.openxmlformats.org/officeDocument/2006/relationships/hyperlink" Target="https://podminky.urs.cz/item/CS_URS_2025_01/735151811" TargetMode="External" /><Relationship Id="rId12" Type="http://schemas.openxmlformats.org/officeDocument/2006/relationships/hyperlink" Target="https://podminky.urs.cz/item/CS_URS_2025_01/735152471" TargetMode="External" /><Relationship Id="rId13" Type="http://schemas.openxmlformats.org/officeDocument/2006/relationships/hyperlink" Target="https://podminky.urs.cz/item/CS_URS_2025_01/735152474" TargetMode="External" /><Relationship Id="rId14" Type="http://schemas.openxmlformats.org/officeDocument/2006/relationships/hyperlink" Target="https://podminky.urs.cz/item/CS_URS_2025_01/735152575" TargetMode="External" /><Relationship Id="rId15" Type="http://schemas.openxmlformats.org/officeDocument/2006/relationships/hyperlink" Target="https://podminky.urs.cz/item/CS_URS_2025_01/735152674" TargetMode="External" /><Relationship Id="rId16" Type="http://schemas.openxmlformats.org/officeDocument/2006/relationships/hyperlink" Target="https://podminky.urs.cz/item/CS_URS_2025_01/735159210" TargetMode="External" /><Relationship Id="rId17" Type="http://schemas.openxmlformats.org/officeDocument/2006/relationships/hyperlink" Target="https://podminky.urs.cz/item/CS_URS_2025_01/735191910" TargetMode="External" /><Relationship Id="rId18" Type="http://schemas.openxmlformats.org/officeDocument/2006/relationships/hyperlink" Target="https://podminky.urs.cz/item/CS_URS_2025_01/998735111" TargetMode="External" /><Relationship Id="rId19" Type="http://schemas.openxmlformats.org/officeDocument/2006/relationships/hyperlink" Target="https://podminky.urs.cz/item/CS_URS_2025_01/043114000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11052" TargetMode="External" /><Relationship Id="rId2" Type="http://schemas.openxmlformats.org/officeDocument/2006/relationships/hyperlink" Target="https://podminky.urs.cz/item/CS_URS_2025_01/751322111" TargetMode="External" /><Relationship Id="rId3" Type="http://schemas.openxmlformats.org/officeDocument/2006/relationships/hyperlink" Target="https://podminky.urs.cz/item/CS_URS_2025_01/751398041" TargetMode="External" /><Relationship Id="rId4" Type="http://schemas.openxmlformats.org/officeDocument/2006/relationships/hyperlink" Target="https://podminky.urs.cz/item/CS_URS_2025_01/751525082" TargetMode="External" /><Relationship Id="rId5" Type="http://schemas.openxmlformats.org/officeDocument/2006/relationships/hyperlink" Target="https://podminky.urs.cz/item/CS_URS_2025_01/751572102" TargetMode="External" /><Relationship Id="rId6" Type="http://schemas.openxmlformats.org/officeDocument/2006/relationships/hyperlink" Target="https://podminky.urs.cz/item/CS_URS_2025_01/99875111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0003" TargetMode="External" /><Relationship Id="rId2" Type="http://schemas.openxmlformats.org/officeDocument/2006/relationships/hyperlink" Target="https://podminky.urs.cz/item/CS_URS_2025_01/741125871" TargetMode="External" /><Relationship Id="rId3" Type="http://schemas.openxmlformats.org/officeDocument/2006/relationships/hyperlink" Target="https://podminky.urs.cz/item/CS_URS_2025_01/741310101" TargetMode="External" /><Relationship Id="rId4" Type="http://schemas.openxmlformats.org/officeDocument/2006/relationships/hyperlink" Target="https://podminky.urs.cz/item/CS_URS_2025_01/741310104" TargetMode="External" /><Relationship Id="rId5" Type="http://schemas.openxmlformats.org/officeDocument/2006/relationships/hyperlink" Target="https://podminky.urs.cz/item/CS_URS_2025_01/741311813" TargetMode="External" /><Relationship Id="rId6" Type="http://schemas.openxmlformats.org/officeDocument/2006/relationships/hyperlink" Target="https://podminky.urs.cz/item/CS_URS_2025_01/741313002" TargetMode="External" /><Relationship Id="rId7" Type="http://schemas.openxmlformats.org/officeDocument/2006/relationships/hyperlink" Target="https://podminky.urs.cz/item/CS_URS_2025_01/741313003" TargetMode="External" /><Relationship Id="rId8" Type="http://schemas.openxmlformats.org/officeDocument/2006/relationships/hyperlink" Target="https://podminky.urs.cz/item/CS_URS_2025_01/741315823" TargetMode="External" /><Relationship Id="rId9" Type="http://schemas.openxmlformats.org/officeDocument/2006/relationships/hyperlink" Target="https://podminky.urs.cz/item/CS_URS_2025_01/741371002" TargetMode="External" /><Relationship Id="rId10" Type="http://schemas.openxmlformats.org/officeDocument/2006/relationships/hyperlink" Target="https://podminky.urs.cz/item/CS_URS_2025_01/741372061" TargetMode="External" /><Relationship Id="rId11" Type="http://schemas.openxmlformats.org/officeDocument/2006/relationships/hyperlink" Target="https://podminky.urs.cz/item/CS_URS_2025_01/741372111" TargetMode="External" /><Relationship Id="rId12" Type="http://schemas.openxmlformats.org/officeDocument/2006/relationships/hyperlink" Target="https://podminky.urs.cz/item/CS_URS_2025_01/741810001" TargetMode="External" /><Relationship Id="rId13" Type="http://schemas.openxmlformats.org/officeDocument/2006/relationships/hyperlink" Target="https://podminky.urs.cz/item/CS_URS_2025_01/998741111" TargetMode="External" /><Relationship Id="rId1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124003" TargetMode="External" /><Relationship Id="rId2" Type="http://schemas.openxmlformats.org/officeDocument/2006/relationships/hyperlink" Target="https://podminky.urs.cz/item/CS_URS_2025_01/998742111" TargetMode="External" /><Relationship Id="rId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03/2025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Stavební úpravy OÚ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U Staré školy 83, Tuchlovice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20. 2. 2025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Tuchlovice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Jan Procházka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ROUND(SUM(AG55:AG60),2)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ROUND(SUM(AS55:AS60),2)</f>
        <v>0</v>
      </c>
      <c r="AT54" s="107">
        <f>ROUND(SUM(AV54:AW54),2)</f>
        <v>0</v>
      </c>
      <c r="AU54" s="108">
        <f>ROUND(SUM(AU55:AU60),5)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ROUND(SUM(AZ55:AZ60),2)</f>
        <v>0</v>
      </c>
      <c r="BA54" s="107">
        <f>ROUND(SUM(BA55:BA60),2)</f>
        <v>0</v>
      </c>
      <c r="BB54" s="107">
        <f>ROUND(SUM(BB55:BB60),2)</f>
        <v>0</v>
      </c>
      <c r="BC54" s="107">
        <f>ROUND(SUM(BC55:BC60),2)</f>
        <v>0</v>
      </c>
      <c r="BD54" s="109">
        <f>ROUND(SUM(BD55:BD60),2)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'SO01 - Stavební úpravy 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'SO01 - Stavební úpravy '!P98</f>
        <v>0</v>
      </c>
      <c r="AV55" s="121">
        <f>'SO01 - Stavební úpravy '!J33</f>
        <v>0</v>
      </c>
      <c r="AW55" s="121">
        <f>'SO01 - Stavební úpravy '!J34</f>
        <v>0</v>
      </c>
      <c r="AX55" s="121">
        <f>'SO01 - Stavební úpravy '!J35</f>
        <v>0</v>
      </c>
      <c r="AY55" s="121">
        <f>'SO01 - Stavební úpravy '!J36</f>
        <v>0</v>
      </c>
      <c r="AZ55" s="121">
        <f>'SO01 - Stavební úpravy '!F33</f>
        <v>0</v>
      </c>
      <c r="BA55" s="121">
        <f>'SO01 - Stavební úpravy '!F34</f>
        <v>0</v>
      </c>
      <c r="BB55" s="121">
        <f>'SO01 - Stavební úpravy '!F35</f>
        <v>0</v>
      </c>
      <c r="BC55" s="121">
        <f>'SO01 - Stavební úpravy '!F36</f>
        <v>0</v>
      </c>
      <c r="BD55" s="123">
        <f>'SO01 - Stavební úpravy 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'ZTI - Zdravotně technické...'!J30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'ZTI - Zdravotně technické...'!P86</f>
        <v>0</v>
      </c>
      <c r="AV56" s="121">
        <f>'ZTI - Zdravotně technické...'!J33</f>
        <v>0</v>
      </c>
      <c r="AW56" s="121">
        <f>'ZTI - Zdravotně technické...'!J34</f>
        <v>0</v>
      </c>
      <c r="AX56" s="121">
        <f>'ZTI - Zdravotně technické...'!J35</f>
        <v>0</v>
      </c>
      <c r="AY56" s="121">
        <f>'ZTI - Zdravotně technické...'!J36</f>
        <v>0</v>
      </c>
      <c r="AZ56" s="121">
        <f>'ZTI - Zdravotně technické...'!F33</f>
        <v>0</v>
      </c>
      <c r="BA56" s="121">
        <f>'ZTI - Zdravotně technické...'!F34</f>
        <v>0</v>
      </c>
      <c r="BB56" s="121">
        <f>'ZTI - Zdravotně technické...'!F35</f>
        <v>0</v>
      </c>
      <c r="BC56" s="121">
        <f>'ZTI - Zdravotně technické...'!F36</f>
        <v>0</v>
      </c>
      <c r="BD56" s="123">
        <f>'ZTI - Zdravotně technické...'!F37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7" customFormat="1" ht="16.5" customHeight="1">
      <c r="A57" s="112" t="s">
        <v>76</v>
      </c>
      <c r="B57" s="113"/>
      <c r="C57" s="114"/>
      <c r="D57" s="115" t="s">
        <v>86</v>
      </c>
      <c r="E57" s="115"/>
      <c r="F57" s="115"/>
      <c r="G57" s="115"/>
      <c r="H57" s="115"/>
      <c r="I57" s="116"/>
      <c r="J57" s="115" t="s">
        <v>87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'ÚT -  VYTÁPĚNÍ'!J30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0">
        <v>0</v>
      </c>
      <c r="AT57" s="121">
        <f>ROUND(SUM(AV57:AW57),2)</f>
        <v>0</v>
      </c>
      <c r="AU57" s="122">
        <f>'ÚT -  VYTÁPĚNÍ'!P85</f>
        <v>0</v>
      </c>
      <c r="AV57" s="121">
        <f>'ÚT -  VYTÁPĚNÍ'!J33</f>
        <v>0</v>
      </c>
      <c r="AW57" s="121">
        <f>'ÚT -  VYTÁPĚNÍ'!J34</f>
        <v>0</v>
      </c>
      <c r="AX57" s="121">
        <f>'ÚT -  VYTÁPĚNÍ'!J35</f>
        <v>0</v>
      </c>
      <c r="AY57" s="121">
        <f>'ÚT -  VYTÁPĚNÍ'!J36</f>
        <v>0</v>
      </c>
      <c r="AZ57" s="121">
        <f>'ÚT -  VYTÁPĚNÍ'!F33</f>
        <v>0</v>
      </c>
      <c r="BA57" s="121">
        <f>'ÚT -  VYTÁPĚNÍ'!F34</f>
        <v>0</v>
      </c>
      <c r="BB57" s="121">
        <f>'ÚT -  VYTÁPĚNÍ'!F35</f>
        <v>0</v>
      </c>
      <c r="BC57" s="121">
        <f>'ÚT -  VYTÁPĚNÍ'!F36</f>
        <v>0</v>
      </c>
      <c r="BD57" s="123">
        <f>'ÚT -  VYTÁPĚNÍ'!F37</f>
        <v>0</v>
      </c>
      <c r="BE57" s="7"/>
      <c r="BT57" s="124" t="s">
        <v>80</v>
      </c>
      <c r="BV57" s="124" t="s">
        <v>74</v>
      </c>
      <c r="BW57" s="124" t="s">
        <v>88</v>
      </c>
      <c r="BX57" s="124" t="s">
        <v>5</v>
      </c>
      <c r="CL57" s="124" t="s">
        <v>19</v>
      </c>
      <c r="CM57" s="124" t="s">
        <v>82</v>
      </c>
    </row>
    <row r="58" s="7" customFormat="1" ht="16.5" customHeight="1">
      <c r="A58" s="112" t="s">
        <v>76</v>
      </c>
      <c r="B58" s="113"/>
      <c r="C58" s="114"/>
      <c r="D58" s="115" t="s">
        <v>89</v>
      </c>
      <c r="E58" s="115"/>
      <c r="F58" s="115"/>
      <c r="G58" s="115"/>
      <c r="H58" s="115"/>
      <c r="I58" s="116"/>
      <c r="J58" s="115" t="s">
        <v>90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'VZT - VZDUCHOTECHNIKA'!J30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79</v>
      </c>
      <c r="AR58" s="119"/>
      <c r="AS58" s="120">
        <v>0</v>
      </c>
      <c r="AT58" s="121">
        <f>ROUND(SUM(AV58:AW58),2)</f>
        <v>0</v>
      </c>
      <c r="AU58" s="122">
        <f>'VZT - VZDUCHOTECHNIKA'!P81</f>
        <v>0</v>
      </c>
      <c r="AV58" s="121">
        <f>'VZT - VZDUCHOTECHNIKA'!J33</f>
        <v>0</v>
      </c>
      <c r="AW58" s="121">
        <f>'VZT - VZDUCHOTECHNIKA'!J34</f>
        <v>0</v>
      </c>
      <c r="AX58" s="121">
        <f>'VZT - VZDUCHOTECHNIKA'!J35</f>
        <v>0</v>
      </c>
      <c r="AY58" s="121">
        <f>'VZT - VZDUCHOTECHNIKA'!J36</f>
        <v>0</v>
      </c>
      <c r="AZ58" s="121">
        <f>'VZT - VZDUCHOTECHNIKA'!F33</f>
        <v>0</v>
      </c>
      <c r="BA58" s="121">
        <f>'VZT - VZDUCHOTECHNIKA'!F34</f>
        <v>0</v>
      </c>
      <c r="BB58" s="121">
        <f>'VZT - VZDUCHOTECHNIKA'!F35</f>
        <v>0</v>
      </c>
      <c r="BC58" s="121">
        <f>'VZT - VZDUCHOTECHNIKA'!F36</f>
        <v>0</v>
      </c>
      <c r="BD58" s="123">
        <f>'VZT - VZDUCHOTECHNIKA'!F37</f>
        <v>0</v>
      </c>
      <c r="BE58" s="7"/>
      <c r="BT58" s="124" t="s">
        <v>80</v>
      </c>
      <c r="BV58" s="124" t="s">
        <v>74</v>
      </c>
      <c r="BW58" s="124" t="s">
        <v>91</v>
      </c>
      <c r="BX58" s="124" t="s">
        <v>5</v>
      </c>
      <c r="CL58" s="124" t="s">
        <v>19</v>
      </c>
      <c r="CM58" s="124" t="s">
        <v>82</v>
      </c>
    </row>
    <row r="59" s="7" customFormat="1" ht="16.5" customHeight="1">
      <c r="A59" s="112" t="s">
        <v>76</v>
      </c>
      <c r="B59" s="113"/>
      <c r="C59" s="114"/>
      <c r="D59" s="115" t="s">
        <v>92</v>
      </c>
      <c r="E59" s="115"/>
      <c r="F59" s="115"/>
      <c r="G59" s="115"/>
      <c r="H59" s="115"/>
      <c r="I59" s="116"/>
      <c r="J59" s="115" t="s">
        <v>93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'ELE - ELEKTROINSTALACE'!J30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79</v>
      </c>
      <c r="AR59" s="119"/>
      <c r="AS59" s="120">
        <v>0</v>
      </c>
      <c r="AT59" s="121">
        <f>ROUND(SUM(AV59:AW59),2)</f>
        <v>0</v>
      </c>
      <c r="AU59" s="122">
        <f>'ELE - ELEKTROINSTALACE'!P81</f>
        <v>0</v>
      </c>
      <c r="AV59" s="121">
        <f>'ELE - ELEKTROINSTALACE'!J33</f>
        <v>0</v>
      </c>
      <c r="AW59" s="121">
        <f>'ELE - ELEKTROINSTALACE'!J34</f>
        <v>0</v>
      </c>
      <c r="AX59" s="121">
        <f>'ELE - ELEKTROINSTALACE'!J35</f>
        <v>0</v>
      </c>
      <c r="AY59" s="121">
        <f>'ELE - ELEKTROINSTALACE'!J36</f>
        <v>0</v>
      </c>
      <c r="AZ59" s="121">
        <f>'ELE - ELEKTROINSTALACE'!F33</f>
        <v>0</v>
      </c>
      <c r="BA59" s="121">
        <f>'ELE - ELEKTROINSTALACE'!F34</f>
        <v>0</v>
      </c>
      <c r="BB59" s="121">
        <f>'ELE - ELEKTROINSTALACE'!F35</f>
        <v>0</v>
      </c>
      <c r="BC59" s="121">
        <f>'ELE - ELEKTROINSTALACE'!F36</f>
        <v>0</v>
      </c>
      <c r="BD59" s="123">
        <f>'ELE - ELEKTROINSTALACE'!F37</f>
        <v>0</v>
      </c>
      <c r="BE59" s="7"/>
      <c r="BT59" s="124" t="s">
        <v>80</v>
      </c>
      <c r="BV59" s="124" t="s">
        <v>74</v>
      </c>
      <c r="BW59" s="124" t="s">
        <v>94</v>
      </c>
      <c r="BX59" s="124" t="s">
        <v>5</v>
      </c>
      <c r="CL59" s="124" t="s">
        <v>19</v>
      </c>
      <c r="CM59" s="124" t="s">
        <v>82</v>
      </c>
    </row>
    <row r="60" s="7" customFormat="1" ht="16.5" customHeight="1">
      <c r="A60" s="112" t="s">
        <v>76</v>
      </c>
      <c r="B60" s="113"/>
      <c r="C60" s="114"/>
      <c r="D60" s="115" t="s">
        <v>95</v>
      </c>
      <c r="E60" s="115"/>
      <c r="F60" s="115"/>
      <c r="G60" s="115"/>
      <c r="H60" s="115"/>
      <c r="I60" s="116"/>
      <c r="J60" s="115" t="s">
        <v>96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'SLB - SLABOPROUD'!J30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79</v>
      </c>
      <c r="AR60" s="119"/>
      <c r="AS60" s="125">
        <v>0</v>
      </c>
      <c r="AT60" s="126">
        <f>ROUND(SUM(AV60:AW60),2)</f>
        <v>0</v>
      </c>
      <c r="AU60" s="127">
        <f>'SLB - SLABOPROUD'!P81</f>
        <v>0</v>
      </c>
      <c r="AV60" s="126">
        <f>'SLB - SLABOPROUD'!J33</f>
        <v>0</v>
      </c>
      <c r="AW60" s="126">
        <f>'SLB - SLABOPROUD'!J34</f>
        <v>0</v>
      </c>
      <c r="AX60" s="126">
        <f>'SLB - SLABOPROUD'!J35</f>
        <v>0</v>
      </c>
      <c r="AY60" s="126">
        <f>'SLB - SLABOPROUD'!J36</f>
        <v>0</v>
      </c>
      <c r="AZ60" s="126">
        <f>'SLB - SLABOPROUD'!F33</f>
        <v>0</v>
      </c>
      <c r="BA60" s="126">
        <f>'SLB - SLABOPROUD'!F34</f>
        <v>0</v>
      </c>
      <c r="BB60" s="126">
        <f>'SLB - SLABOPROUD'!F35</f>
        <v>0</v>
      </c>
      <c r="BC60" s="126">
        <f>'SLB - SLABOPROUD'!F36</f>
        <v>0</v>
      </c>
      <c r="BD60" s="128">
        <f>'SLB - SLABOPROUD'!F37</f>
        <v>0</v>
      </c>
      <c r="BE60" s="7"/>
      <c r="BT60" s="124" t="s">
        <v>80</v>
      </c>
      <c r="BV60" s="124" t="s">
        <v>74</v>
      </c>
      <c r="BW60" s="124" t="s">
        <v>97</v>
      </c>
      <c r="BX60" s="124" t="s">
        <v>5</v>
      </c>
      <c r="CL60" s="124" t="s">
        <v>19</v>
      </c>
      <c r="CM60" s="124" t="s">
        <v>82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Cy+HeUak0NEhJQP+KgfuRCeH1E+hUrdw6cFnzQHbkNbcA6HHKmVn00sQsEIjWb4RjKza/Td2Ha/xzlaEcXkdnA==" hashValue="yk4dRF13Mb8QKSrEKWD6hhSIKCwTy6RMsdhBnu88Fpv4zGREHZLRWNQi4KSlQoMqDFHLuTAtB1b/Pe2u4GsOe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1 - Stavební úpravy '!C2" display="/"/>
    <hyperlink ref="A56" location="'ZTI - Zdravotně technické...'!C2" display="/"/>
    <hyperlink ref="A57" location="'ÚT -  VYTÁPĚNÍ'!C2" display="/"/>
    <hyperlink ref="A58" location="'VZT - VZDUCHOTECHNIKA'!C2" display="/"/>
    <hyperlink ref="A59" location="'ELE - ELEKTROINSTALACE'!C2" display="/"/>
    <hyperlink ref="A60" location="'SLB - SLABOPROUD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ROUND(J98,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ROUND((SUM(BE98:BE421)),  2)</f>
        <v>0</v>
      </c>
      <c r="G33" s="39"/>
      <c r="H33" s="39"/>
      <c r="I33" s="149">
        <v>0.20999999999999999</v>
      </c>
      <c r="J33" s="148">
        <f>ROUND(((SUM(BE98:BE421))*I33),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ROUND((SUM(BF98:BF421)),  2)</f>
        <v>0</v>
      </c>
      <c r="G34" s="39"/>
      <c r="H34" s="39"/>
      <c r="I34" s="149">
        <v>0.12</v>
      </c>
      <c r="J34" s="148">
        <f>ROUND(((SUM(BF98:BF421))*I34),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ROUND((SUM(BG98:BG421)),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ROUND((SUM(BH98:BH421)),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ROUND((SUM(BI98:BI421)),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SO01 - Stavební úpravy 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J98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J99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J100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J130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109</v>
      </c>
      <c r="E64" s="175"/>
      <c r="F64" s="175"/>
      <c r="G64" s="175"/>
      <c r="H64" s="175"/>
      <c r="I64" s="175"/>
      <c r="J64" s="176">
        <f>J172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110</v>
      </c>
      <c r="E65" s="175"/>
      <c r="F65" s="175"/>
      <c r="G65" s="175"/>
      <c r="H65" s="175"/>
      <c r="I65" s="175"/>
      <c r="J65" s="176">
        <f>J207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111</v>
      </c>
      <c r="E66" s="175"/>
      <c r="F66" s="175"/>
      <c r="G66" s="175"/>
      <c r="H66" s="175"/>
      <c r="I66" s="175"/>
      <c r="J66" s="176">
        <f>J216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112</v>
      </c>
      <c r="E67" s="169"/>
      <c r="F67" s="169"/>
      <c r="G67" s="169"/>
      <c r="H67" s="169"/>
      <c r="I67" s="169"/>
      <c r="J67" s="170">
        <f>J219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113</v>
      </c>
      <c r="E68" s="175"/>
      <c r="F68" s="175"/>
      <c r="G68" s="175"/>
      <c r="H68" s="175"/>
      <c r="I68" s="175"/>
      <c r="J68" s="176">
        <f>J220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114</v>
      </c>
      <c r="E69" s="175"/>
      <c r="F69" s="175"/>
      <c r="G69" s="175"/>
      <c r="H69" s="175"/>
      <c r="I69" s="175"/>
      <c r="J69" s="176">
        <f>J227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115</v>
      </c>
      <c r="E70" s="175"/>
      <c r="F70" s="175"/>
      <c r="G70" s="175"/>
      <c r="H70" s="175"/>
      <c r="I70" s="175"/>
      <c r="J70" s="176">
        <f>J248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116</v>
      </c>
      <c r="E71" s="175"/>
      <c r="F71" s="175"/>
      <c r="G71" s="175"/>
      <c r="H71" s="175"/>
      <c r="I71" s="175"/>
      <c r="J71" s="176">
        <f>J270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117</v>
      </c>
      <c r="E72" s="175"/>
      <c r="F72" s="175"/>
      <c r="G72" s="175"/>
      <c r="H72" s="175"/>
      <c r="I72" s="175"/>
      <c r="J72" s="176">
        <f>J276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118</v>
      </c>
      <c r="E73" s="175"/>
      <c r="F73" s="175"/>
      <c r="G73" s="175"/>
      <c r="H73" s="175"/>
      <c r="I73" s="175"/>
      <c r="J73" s="176">
        <f>J327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119</v>
      </c>
      <c r="E74" s="175"/>
      <c r="F74" s="175"/>
      <c r="G74" s="175"/>
      <c r="H74" s="175"/>
      <c r="I74" s="175"/>
      <c r="J74" s="176">
        <f>J344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120</v>
      </c>
      <c r="E75" s="175"/>
      <c r="F75" s="175"/>
      <c r="G75" s="175"/>
      <c r="H75" s="175"/>
      <c r="I75" s="175"/>
      <c r="J75" s="176">
        <f>J392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6"/>
      <c r="C76" s="167"/>
      <c r="D76" s="168" t="s">
        <v>121</v>
      </c>
      <c r="E76" s="169"/>
      <c r="F76" s="169"/>
      <c r="G76" s="169"/>
      <c r="H76" s="169"/>
      <c r="I76" s="169"/>
      <c r="J76" s="170">
        <f>J414</f>
        <v>0</v>
      </c>
      <c r="K76" s="167"/>
      <c r="L76" s="17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2"/>
      <c r="C77" s="173"/>
      <c r="D77" s="174" t="s">
        <v>122</v>
      </c>
      <c r="E77" s="175"/>
      <c r="F77" s="175"/>
      <c r="G77" s="175"/>
      <c r="H77" s="175"/>
      <c r="I77" s="175"/>
      <c r="J77" s="176">
        <f>J415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123</v>
      </c>
      <c r="E78" s="175"/>
      <c r="F78" s="175"/>
      <c r="G78" s="175"/>
      <c r="H78" s="175"/>
      <c r="I78" s="175"/>
      <c r="J78" s="176">
        <f>J419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="2" customFormat="1" ht="6.96" customHeight="1">
      <c r="A84" s="39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4.96" customHeight="1">
      <c r="A85" s="39"/>
      <c r="B85" s="40"/>
      <c r="C85" s="24" t="s">
        <v>124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16</v>
      </c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161" t="str">
        <f>E7</f>
        <v>Stavební úpravy OÚ</v>
      </c>
      <c r="F88" s="33"/>
      <c r="G88" s="33"/>
      <c r="H88" s="33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99</v>
      </c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70" t="str">
        <f>E9</f>
        <v xml:space="preserve">SO01 - Stavební úpravy </v>
      </c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21</v>
      </c>
      <c r="D92" s="41"/>
      <c r="E92" s="41"/>
      <c r="F92" s="28" t="str">
        <f>F12</f>
        <v xml:space="preserve"> </v>
      </c>
      <c r="G92" s="41"/>
      <c r="H92" s="41"/>
      <c r="I92" s="33" t="s">
        <v>23</v>
      </c>
      <c r="J92" s="73" t="str">
        <f>IF(J12="","",J12)</f>
        <v>20. 2. 2025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25</v>
      </c>
      <c r="D94" s="41"/>
      <c r="E94" s="41"/>
      <c r="F94" s="28" t="str">
        <f>E15</f>
        <v>Obec Tuchlovice</v>
      </c>
      <c r="G94" s="41"/>
      <c r="H94" s="41"/>
      <c r="I94" s="33" t="s">
        <v>31</v>
      </c>
      <c r="J94" s="37" t="str">
        <f>E21</f>
        <v xml:space="preserve"> </v>
      </c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29</v>
      </c>
      <c r="D95" s="41"/>
      <c r="E95" s="41"/>
      <c r="F95" s="28" t="str">
        <f>IF(E18="","",E18)</f>
        <v>Vyplň údaj</v>
      </c>
      <c r="G95" s="41"/>
      <c r="H95" s="41"/>
      <c r="I95" s="33" t="s">
        <v>34</v>
      </c>
      <c r="J95" s="37" t="str">
        <f>E24</f>
        <v>Ing. Jan Procházka</v>
      </c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0.32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11" customFormat="1" ht="29.28" customHeight="1">
      <c r="A97" s="178"/>
      <c r="B97" s="179"/>
      <c r="C97" s="180" t="s">
        <v>125</v>
      </c>
      <c r="D97" s="181" t="s">
        <v>57</v>
      </c>
      <c r="E97" s="181" t="s">
        <v>53</v>
      </c>
      <c r="F97" s="181" t="s">
        <v>54</v>
      </c>
      <c r="G97" s="181" t="s">
        <v>126</v>
      </c>
      <c r="H97" s="181" t="s">
        <v>127</v>
      </c>
      <c r="I97" s="181" t="s">
        <v>128</v>
      </c>
      <c r="J97" s="181" t="s">
        <v>103</v>
      </c>
      <c r="K97" s="182" t="s">
        <v>129</v>
      </c>
      <c r="L97" s="183"/>
      <c r="M97" s="93" t="s">
        <v>19</v>
      </c>
      <c r="N97" s="94" t="s">
        <v>42</v>
      </c>
      <c r="O97" s="94" t="s">
        <v>130</v>
      </c>
      <c r="P97" s="94" t="s">
        <v>131</v>
      </c>
      <c r="Q97" s="94" t="s">
        <v>132</v>
      </c>
      <c r="R97" s="94" t="s">
        <v>133</v>
      </c>
      <c r="S97" s="94" t="s">
        <v>134</v>
      </c>
      <c r="T97" s="95" t="s">
        <v>135</v>
      </c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</row>
    <row r="98" s="2" customFormat="1" ht="22.8" customHeight="1">
      <c r="A98" s="39"/>
      <c r="B98" s="40"/>
      <c r="C98" s="100" t="s">
        <v>136</v>
      </c>
      <c r="D98" s="41"/>
      <c r="E98" s="41"/>
      <c r="F98" s="41"/>
      <c r="G98" s="41"/>
      <c r="H98" s="41"/>
      <c r="I98" s="41"/>
      <c r="J98" s="184">
        <f>BK98</f>
        <v>0</v>
      </c>
      <c r="K98" s="41"/>
      <c r="L98" s="45"/>
      <c r="M98" s="96"/>
      <c r="N98" s="185"/>
      <c r="O98" s="97"/>
      <c r="P98" s="186">
        <f>P99+P219+P414</f>
        <v>0</v>
      </c>
      <c r="Q98" s="97"/>
      <c r="R98" s="186">
        <f>R99+R219+R414</f>
        <v>20.349289160000001</v>
      </c>
      <c r="S98" s="97"/>
      <c r="T98" s="187">
        <f>T99+T219+T414</f>
        <v>21.2765062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71</v>
      </c>
      <c r="AU98" s="18" t="s">
        <v>104</v>
      </c>
      <c r="BK98" s="188">
        <f>BK99+BK219+BK414</f>
        <v>0</v>
      </c>
    </row>
    <row r="99" s="12" customFormat="1" ht="25.92" customHeight="1">
      <c r="A99" s="12"/>
      <c r="B99" s="189"/>
      <c r="C99" s="190"/>
      <c r="D99" s="191" t="s">
        <v>71</v>
      </c>
      <c r="E99" s="192" t="s">
        <v>137</v>
      </c>
      <c r="F99" s="192" t="s">
        <v>138</v>
      </c>
      <c r="G99" s="190"/>
      <c r="H99" s="190"/>
      <c r="I99" s="193"/>
      <c r="J99" s="194">
        <f>BK99</f>
        <v>0</v>
      </c>
      <c r="K99" s="190"/>
      <c r="L99" s="195"/>
      <c r="M99" s="196"/>
      <c r="N99" s="197"/>
      <c r="O99" s="197"/>
      <c r="P99" s="198">
        <f>P100+P105+P130+P172+P207+P216</f>
        <v>0</v>
      </c>
      <c r="Q99" s="197"/>
      <c r="R99" s="198">
        <f>R100+R105+R130+R172+R207+R216</f>
        <v>16.064369540000001</v>
      </c>
      <c r="S99" s="197"/>
      <c r="T99" s="199">
        <f>T100+T105+T130+T172+T207+T216</f>
        <v>18.079338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0" t="s">
        <v>80</v>
      </c>
      <c r="AT99" s="201" t="s">
        <v>71</v>
      </c>
      <c r="AU99" s="201" t="s">
        <v>72</v>
      </c>
      <c r="AY99" s="200" t="s">
        <v>139</v>
      </c>
      <c r="BK99" s="202">
        <f>BK100+BK105+BK130+BK172+BK207+BK216</f>
        <v>0</v>
      </c>
    </row>
    <row r="100" s="12" customFormat="1" ht="22.8" customHeight="1">
      <c r="A100" s="12"/>
      <c r="B100" s="189"/>
      <c r="C100" s="190"/>
      <c r="D100" s="191" t="s">
        <v>71</v>
      </c>
      <c r="E100" s="203" t="s">
        <v>82</v>
      </c>
      <c r="F100" s="203" t="s">
        <v>140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SUM(P101:P104)</f>
        <v>0</v>
      </c>
      <c r="Q100" s="197"/>
      <c r="R100" s="198">
        <f>SUM(R101:R104)</f>
        <v>0.68880000000000008</v>
      </c>
      <c r="S100" s="197"/>
      <c r="T100" s="199">
        <f>SUM(T101:T104)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80</v>
      </c>
      <c r="AT100" s="201" t="s">
        <v>71</v>
      </c>
      <c r="AU100" s="201" t="s">
        <v>80</v>
      </c>
      <c r="AY100" s="200" t="s">
        <v>139</v>
      </c>
      <c r="BK100" s="202">
        <f>SUM(BK101:BK104)</f>
        <v>0</v>
      </c>
    </row>
    <row r="101" s="2" customFormat="1" ht="21.75" customHeight="1">
      <c r="A101" s="39"/>
      <c r="B101" s="40"/>
      <c r="C101" s="205" t="s">
        <v>80</v>
      </c>
      <c r="D101" s="205" t="s">
        <v>141</v>
      </c>
      <c r="E101" s="206" t="s">
        <v>142</v>
      </c>
      <c r="F101" s="207" t="s">
        <v>143</v>
      </c>
      <c r="G101" s="208" t="s">
        <v>144</v>
      </c>
      <c r="H101" s="209">
        <v>0.17999999999999999</v>
      </c>
      <c r="I101" s="210"/>
      <c r="J101" s="211">
        <f>ROUND(I101*H101,2)</f>
        <v>0</v>
      </c>
      <c r="K101" s="207" t="s">
        <v>145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2.1600000000000001</v>
      </c>
      <c r="R101" s="214">
        <f>Q101*H101</f>
        <v>0.38880000000000003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146</v>
      </c>
      <c r="AT101" s="216" t="s">
        <v>141</v>
      </c>
      <c r="AU101" s="216" t="s">
        <v>82</v>
      </c>
      <c r="AY101" s="18" t="s">
        <v>139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146</v>
      </c>
      <c r="BM101" s="216" t="s">
        <v>147</v>
      </c>
    </row>
    <row r="102" s="2" customFormat="1">
      <c r="A102" s="39"/>
      <c r="B102" s="40"/>
      <c r="C102" s="41"/>
      <c r="D102" s="218" t="s">
        <v>148</v>
      </c>
      <c r="E102" s="41"/>
      <c r="F102" s="219" t="s">
        <v>149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82</v>
      </c>
    </row>
    <row r="103" s="13" customFormat="1">
      <c r="A103" s="13"/>
      <c r="B103" s="223"/>
      <c r="C103" s="224"/>
      <c r="D103" s="225" t="s">
        <v>150</v>
      </c>
      <c r="E103" s="226" t="s">
        <v>19</v>
      </c>
      <c r="F103" s="227" t="s">
        <v>151</v>
      </c>
      <c r="G103" s="224"/>
      <c r="H103" s="228">
        <v>0.17999999999999999</v>
      </c>
      <c r="I103" s="229"/>
      <c r="J103" s="224"/>
      <c r="K103" s="224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150</v>
      </c>
      <c r="AU103" s="234" t="s">
        <v>82</v>
      </c>
      <c r="AV103" s="13" t="s">
        <v>82</v>
      </c>
      <c r="AW103" s="13" t="s">
        <v>33</v>
      </c>
      <c r="AX103" s="13" t="s">
        <v>80</v>
      </c>
      <c r="AY103" s="234" t="s">
        <v>139</v>
      </c>
    </row>
    <row r="104" s="2" customFormat="1" ht="16.5" customHeight="1">
      <c r="A104" s="39"/>
      <c r="B104" s="40"/>
      <c r="C104" s="235" t="s">
        <v>82</v>
      </c>
      <c r="D104" s="235" t="s">
        <v>152</v>
      </c>
      <c r="E104" s="236" t="s">
        <v>153</v>
      </c>
      <c r="F104" s="237" t="s">
        <v>154</v>
      </c>
      <c r="G104" s="238" t="s">
        <v>155</v>
      </c>
      <c r="H104" s="239">
        <v>0.29999999999999999</v>
      </c>
      <c r="I104" s="240"/>
      <c r="J104" s="241">
        <f>ROUND(I104*H104,2)</f>
        <v>0</v>
      </c>
      <c r="K104" s="237" t="s">
        <v>145</v>
      </c>
      <c r="L104" s="242"/>
      <c r="M104" s="243" t="s">
        <v>19</v>
      </c>
      <c r="N104" s="244" t="s">
        <v>43</v>
      </c>
      <c r="O104" s="85"/>
      <c r="P104" s="214">
        <f>O104*H104</f>
        <v>0</v>
      </c>
      <c r="Q104" s="214">
        <v>1</v>
      </c>
      <c r="R104" s="214">
        <f>Q104*H104</f>
        <v>0.29999999999999999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156</v>
      </c>
      <c r="AT104" s="216" t="s">
        <v>152</v>
      </c>
      <c r="AU104" s="216" t="s">
        <v>82</v>
      </c>
      <c r="AY104" s="18" t="s">
        <v>139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80</v>
      </c>
      <c r="BK104" s="217">
        <f>ROUND(I104*H104,2)</f>
        <v>0</v>
      </c>
      <c r="BL104" s="18" t="s">
        <v>146</v>
      </c>
      <c r="BM104" s="216" t="s">
        <v>157</v>
      </c>
    </row>
    <row r="105" s="12" customFormat="1" ht="22.8" customHeight="1">
      <c r="A105" s="12"/>
      <c r="B105" s="189"/>
      <c r="C105" s="190"/>
      <c r="D105" s="191" t="s">
        <v>71</v>
      </c>
      <c r="E105" s="203" t="s">
        <v>158</v>
      </c>
      <c r="F105" s="203" t="s">
        <v>159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SUM(P106:P129)</f>
        <v>0</v>
      </c>
      <c r="Q105" s="197"/>
      <c r="R105" s="198">
        <f>SUM(R106:R129)</f>
        <v>6.8224674800000003</v>
      </c>
      <c r="S105" s="197"/>
      <c r="T105" s="199">
        <f>SUM(T106:T129)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80</v>
      </c>
      <c r="AT105" s="201" t="s">
        <v>71</v>
      </c>
      <c r="AU105" s="201" t="s">
        <v>80</v>
      </c>
      <c r="AY105" s="200" t="s">
        <v>139</v>
      </c>
      <c r="BK105" s="202">
        <f>SUM(BK106:BK129)</f>
        <v>0</v>
      </c>
    </row>
    <row r="106" s="2" customFormat="1" ht="21.75" customHeight="1">
      <c r="A106" s="39"/>
      <c r="B106" s="40"/>
      <c r="C106" s="205" t="s">
        <v>158</v>
      </c>
      <c r="D106" s="205" t="s">
        <v>141</v>
      </c>
      <c r="E106" s="206" t="s">
        <v>160</v>
      </c>
      <c r="F106" s="207" t="s">
        <v>161</v>
      </c>
      <c r="G106" s="208" t="s">
        <v>144</v>
      </c>
      <c r="H106" s="209">
        <v>0.189</v>
      </c>
      <c r="I106" s="210"/>
      <c r="J106" s="211">
        <f>ROUND(I106*H106,2)</f>
        <v>0</v>
      </c>
      <c r="K106" s="207" t="s">
        <v>145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1.78636</v>
      </c>
      <c r="R106" s="214">
        <f>Q106*H106</f>
        <v>0.33762204000000001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146</v>
      </c>
      <c r="AT106" s="216" t="s">
        <v>141</v>
      </c>
      <c r="AU106" s="216" t="s">
        <v>82</v>
      </c>
      <c r="AY106" s="18" t="s">
        <v>139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146</v>
      </c>
      <c r="BM106" s="216" t="s">
        <v>162</v>
      </c>
    </row>
    <row r="107" s="2" customFormat="1">
      <c r="A107" s="39"/>
      <c r="B107" s="40"/>
      <c r="C107" s="41"/>
      <c r="D107" s="218" t="s">
        <v>148</v>
      </c>
      <c r="E107" s="41"/>
      <c r="F107" s="219" t="s">
        <v>163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13" customFormat="1">
      <c r="A108" s="13"/>
      <c r="B108" s="223"/>
      <c r="C108" s="224"/>
      <c r="D108" s="225" t="s">
        <v>150</v>
      </c>
      <c r="E108" s="226" t="s">
        <v>19</v>
      </c>
      <c r="F108" s="227" t="s">
        <v>164</v>
      </c>
      <c r="G108" s="224"/>
      <c r="H108" s="228">
        <v>0.189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150</v>
      </c>
      <c r="AU108" s="234" t="s">
        <v>82</v>
      </c>
      <c r="AV108" s="13" t="s">
        <v>82</v>
      </c>
      <c r="AW108" s="13" t="s">
        <v>33</v>
      </c>
      <c r="AX108" s="13" t="s">
        <v>80</v>
      </c>
      <c r="AY108" s="234" t="s">
        <v>139</v>
      </c>
    </row>
    <row r="109" s="2" customFormat="1" ht="24.15" customHeight="1">
      <c r="A109" s="39"/>
      <c r="B109" s="40"/>
      <c r="C109" s="205" t="s">
        <v>146</v>
      </c>
      <c r="D109" s="205" t="s">
        <v>141</v>
      </c>
      <c r="E109" s="206" t="s">
        <v>165</v>
      </c>
      <c r="F109" s="207" t="s">
        <v>166</v>
      </c>
      <c r="G109" s="208" t="s">
        <v>155</v>
      </c>
      <c r="H109" s="209">
        <v>0.053999999999999999</v>
      </c>
      <c r="I109" s="210"/>
      <c r="J109" s="211">
        <f>ROUND(I109*H109,2)</f>
        <v>0</v>
      </c>
      <c r="K109" s="207" t="s">
        <v>145</v>
      </c>
      <c r="L109" s="45"/>
      <c r="M109" s="212" t="s">
        <v>19</v>
      </c>
      <c r="N109" s="213" t="s">
        <v>43</v>
      </c>
      <c r="O109" s="85"/>
      <c r="P109" s="214">
        <f>O109*H109</f>
        <v>0</v>
      </c>
      <c r="Q109" s="214">
        <v>0.019539999999999998</v>
      </c>
      <c r="R109" s="214">
        <f>Q109*H109</f>
        <v>0.0010551599999999999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146</v>
      </c>
      <c r="AT109" s="216" t="s">
        <v>141</v>
      </c>
      <c r="AU109" s="216" t="s">
        <v>82</v>
      </c>
      <c r="AY109" s="18" t="s">
        <v>139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80</v>
      </c>
      <c r="BK109" s="217">
        <f>ROUND(I109*H109,2)</f>
        <v>0</v>
      </c>
      <c r="BL109" s="18" t="s">
        <v>146</v>
      </c>
      <c r="BM109" s="216" t="s">
        <v>167</v>
      </c>
    </row>
    <row r="110" s="2" customFormat="1">
      <c r="A110" s="39"/>
      <c r="B110" s="40"/>
      <c r="C110" s="41"/>
      <c r="D110" s="218" t="s">
        <v>148</v>
      </c>
      <c r="E110" s="41"/>
      <c r="F110" s="219" t="s">
        <v>168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13" customFormat="1">
      <c r="A111" s="13"/>
      <c r="B111" s="223"/>
      <c r="C111" s="224"/>
      <c r="D111" s="225" t="s">
        <v>150</v>
      </c>
      <c r="E111" s="226" t="s">
        <v>19</v>
      </c>
      <c r="F111" s="227" t="s">
        <v>169</v>
      </c>
      <c r="G111" s="224"/>
      <c r="H111" s="228">
        <v>0.053999999999999999</v>
      </c>
      <c r="I111" s="229"/>
      <c r="J111" s="224"/>
      <c r="K111" s="224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150</v>
      </c>
      <c r="AU111" s="234" t="s">
        <v>82</v>
      </c>
      <c r="AV111" s="13" t="s">
        <v>82</v>
      </c>
      <c r="AW111" s="13" t="s">
        <v>33</v>
      </c>
      <c r="AX111" s="13" t="s">
        <v>80</v>
      </c>
      <c r="AY111" s="234" t="s">
        <v>139</v>
      </c>
    </row>
    <row r="112" s="2" customFormat="1" ht="16.5" customHeight="1">
      <c r="A112" s="39"/>
      <c r="B112" s="40"/>
      <c r="C112" s="235" t="s">
        <v>170</v>
      </c>
      <c r="D112" s="235" t="s">
        <v>152</v>
      </c>
      <c r="E112" s="236" t="s">
        <v>171</v>
      </c>
      <c r="F112" s="237" t="s">
        <v>172</v>
      </c>
      <c r="G112" s="238" t="s">
        <v>155</v>
      </c>
      <c r="H112" s="239">
        <v>0.029999999999999999</v>
      </c>
      <c r="I112" s="240"/>
      <c r="J112" s="241">
        <f>ROUND(I112*H112,2)</f>
        <v>0</v>
      </c>
      <c r="K112" s="237" t="s">
        <v>145</v>
      </c>
      <c r="L112" s="242"/>
      <c r="M112" s="243" t="s">
        <v>19</v>
      </c>
      <c r="N112" s="244" t="s">
        <v>43</v>
      </c>
      <c r="O112" s="85"/>
      <c r="P112" s="214">
        <f>O112*H112</f>
        <v>0</v>
      </c>
      <c r="Q112" s="214">
        <v>1</v>
      </c>
      <c r="R112" s="214">
        <f>Q112*H112</f>
        <v>0.029999999999999999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156</v>
      </c>
      <c r="AT112" s="216" t="s">
        <v>152</v>
      </c>
      <c r="AU112" s="216" t="s">
        <v>82</v>
      </c>
      <c r="AY112" s="18" t="s">
        <v>139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80</v>
      </c>
      <c r="BK112" s="217">
        <f>ROUND(I112*H112,2)</f>
        <v>0</v>
      </c>
      <c r="BL112" s="18" t="s">
        <v>146</v>
      </c>
      <c r="BM112" s="216" t="s">
        <v>173</v>
      </c>
    </row>
    <row r="113" s="13" customFormat="1">
      <c r="A113" s="13"/>
      <c r="B113" s="223"/>
      <c r="C113" s="224"/>
      <c r="D113" s="225" t="s">
        <v>150</v>
      </c>
      <c r="E113" s="226" t="s">
        <v>19</v>
      </c>
      <c r="F113" s="227" t="s">
        <v>174</v>
      </c>
      <c r="G113" s="224"/>
      <c r="H113" s="228">
        <v>0.029999999999999999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150</v>
      </c>
      <c r="AU113" s="234" t="s">
        <v>82</v>
      </c>
      <c r="AV113" s="13" t="s">
        <v>82</v>
      </c>
      <c r="AW113" s="13" t="s">
        <v>33</v>
      </c>
      <c r="AX113" s="13" t="s">
        <v>80</v>
      </c>
      <c r="AY113" s="234" t="s">
        <v>139</v>
      </c>
    </row>
    <row r="114" s="2" customFormat="1" ht="16.5" customHeight="1">
      <c r="A114" s="39"/>
      <c r="B114" s="40"/>
      <c r="C114" s="235" t="s">
        <v>175</v>
      </c>
      <c r="D114" s="235" t="s">
        <v>152</v>
      </c>
      <c r="E114" s="236" t="s">
        <v>176</v>
      </c>
      <c r="F114" s="237" t="s">
        <v>177</v>
      </c>
      <c r="G114" s="238" t="s">
        <v>155</v>
      </c>
      <c r="H114" s="239">
        <v>0.025000000000000001</v>
      </c>
      <c r="I114" s="240"/>
      <c r="J114" s="241">
        <f>ROUND(I114*H114,2)</f>
        <v>0</v>
      </c>
      <c r="K114" s="237" t="s">
        <v>145</v>
      </c>
      <c r="L114" s="242"/>
      <c r="M114" s="243" t="s">
        <v>19</v>
      </c>
      <c r="N114" s="244" t="s">
        <v>43</v>
      </c>
      <c r="O114" s="85"/>
      <c r="P114" s="214">
        <f>O114*H114</f>
        <v>0</v>
      </c>
      <c r="Q114" s="214">
        <v>1</v>
      </c>
      <c r="R114" s="214">
        <f>Q114*H114</f>
        <v>0.025000000000000001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156</v>
      </c>
      <c r="AT114" s="216" t="s">
        <v>152</v>
      </c>
      <c r="AU114" s="216" t="s">
        <v>82</v>
      </c>
      <c r="AY114" s="18" t="s">
        <v>139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80</v>
      </c>
      <c r="BK114" s="217">
        <f>ROUND(I114*H114,2)</f>
        <v>0</v>
      </c>
      <c r="BL114" s="18" t="s">
        <v>146</v>
      </c>
      <c r="BM114" s="216" t="s">
        <v>178</v>
      </c>
    </row>
    <row r="115" s="2" customFormat="1" ht="24.15" customHeight="1">
      <c r="A115" s="39"/>
      <c r="B115" s="40"/>
      <c r="C115" s="205" t="s">
        <v>179</v>
      </c>
      <c r="D115" s="205" t="s">
        <v>141</v>
      </c>
      <c r="E115" s="206" t="s">
        <v>180</v>
      </c>
      <c r="F115" s="207" t="s">
        <v>181</v>
      </c>
      <c r="G115" s="208" t="s">
        <v>182</v>
      </c>
      <c r="H115" s="209">
        <v>20.899999999999999</v>
      </c>
      <c r="I115" s="210"/>
      <c r="J115" s="211">
        <f>ROUND(I115*H115,2)</f>
        <v>0</v>
      </c>
      <c r="K115" s="207" t="s">
        <v>145</v>
      </c>
      <c r="L115" s="45"/>
      <c r="M115" s="212" t="s">
        <v>19</v>
      </c>
      <c r="N115" s="213" t="s">
        <v>43</v>
      </c>
      <c r="O115" s="85"/>
      <c r="P115" s="214">
        <f>O115*H115</f>
        <v>0</v>
      </c>
      <c r="Q115" s="214">
        <v>0.028570000000000002</v>
      </c>
      <c r="R115" s="214">
        <f>Q115*H115</f>
        <v>0.597113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146</v>
      </c>
      <c r="AT115" s="216" t="s">
        <v>141</v>
      </c>
      <c r="AU115" s="216" t="s">
        <v>82</v>
      </c>
      <c r="AY115" s="18" t="s">
        <v>139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146</v>
      </c>
      <c r="BM115" s="216" t="s">
        <v>183</v>
      </c>
    </row>
    <row r="116" s="2" customFormat="1">
      <c r="A116" s="39"/>
      <c r="B116" s="40"/>
      <c r="C116" s="41"/>
      <c r="D116" s="218" t="s">
        <v>148</v>
      </c>
      <c r="E116" s="41"/>
      <c r="F116" s="219" t="s">
        <v>184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2" customFormat="1" ht="24.15" customHeight="1">
      <c r="A117" s="39"/>
      <c r="B117" s="40"/>
      <c r="C117" s="205" t="s">
        <v>156</v>
      </c>
      <c r="D117" s="205" t="s">
        <v>141</v>
      </c>
      <c r="E117" s="206" t="s">
        <v>185</v>
      </c>
      <c r="F117" s="207" t="s">
        <v>186</v>
      </c>
      <c r="G117" s="208" t="s">
        <v>182</v>
      </c>
      <c r="H117" s="209">
        <v>6</v>
      </c>
      <c r="I117" s="210"/>
      <c r="J117" s="211">
        <f>ROUND(I117*H117,2)</f>
        <v>0</v>
      </c>
      <c r="K117" s="207" t="s">
        <v>145</v>
      </c>
      <c r="L117" s="45"/>
      <c r="M117" s="212" t="s">
        <v>19</v>
      </c>
      <c r="N117" s="213" t="s">
        <v>43</v>
      </c>
      <c r="O117" s="85"/>
      <c r="P117" s="214">
        <f>O117*H117</f>
        <v>0</v>
      </c>
      <c r="Q117" s="214">
        <v>0.23458000000000001</v>
      </c>
      <c r="R117" s="214">
        <f>Q117*H117</f>
        <v>1.4074800000000001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146</v>
      </c>
      <c r="AT117" s="216" t="s">
        <v>141</v>
      </c>
      <c r="AU117" s="216" t="s">
        <v>82</v>
      </c>
      <c r="AY117" s="18" t="s">
        <v>139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80</v>
      </c>
      <c r="BK117" s="217">
        <f>ROUND(I117*H117,2)</f>
        <v>0</v>
      </c>
      <c r="BL117" s="18" t="s">
        <v>146</v>
      </c>
      <c r="BM117" s="216" t="s">
        <v>187</v>
      </c>
    </row>
    <row r="118" s="2" customFormat="1">
      <c r="A118" s="39"/>
      <c r="B118" s="40"/>
      <c r="C118" s="41"/>
      <c r="D118" s="218" t="s">
        <v>148</v>
      </c>
      <c r="E118" s="41"/>
      <c r="F118" s="219" t="s">
        <v>188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148</v>
      </c>
      <c r="AU118" s="18" t="s">
        <v>82</v>
      </c>
    </row>
    <row r="119" s="13" customFormat="1">
      <c r="A119" s="13"/>
      <c r="B119" s="223"/>
      <c r="C119" s="224"/>
      <c r="D119" s="225" t="s">
        <v>150</v>
      </c>
      <c r="E119" s="226" t="s">
        <v>19</v>
      </c>
      <c r="F119" s="227" t="s">
        <v>189</v>
      </c>
      <c r="G119" s="224"/>
      <c r="H119" s="228">
        <v>2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150</v>
      </c>
      <c r="AU119" s="234" t="s">
        <v>82</v>
      </c>
      <c r="AV119" s="13" t="s">
        <v>82</v>
      </c>
      <c r="AW119" s="13" t="s">
        <v>33</v>
      </c>
      <c r="AX119" s="13" t="s">
        <v>72</v>
      </c>
      <c r="AY119" s="234" t="s">
        <v>139</v>
      </c>
    </row>
    <row r="120" s="13" customFormat="1">
      <c r="A120" s="13"/>
      <c r="B120" s="223"/>
      <c r="C120" s="224"/>
      <c r="D120" s="225" t="s">
        <v>150</v>
      </c>
      <c r="E120" s="226" t="s">
        <v>19</v>
      </c>
      <c r="F120" s="227" t="s">
        <v>190</v>
      </c>
      <c r="G120" s="224"/>
      <c r="H120" s="228">
        <v>4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150</v>
      </c>
      <c r="AU120" s="234" t="s">
        <v>82</v>
      </c>
      <c r="AV120" s="13" t="s">
        <v>82</v>
      </c>
      <c r="AW120" s="13" t="s">
        <v>33</v>
      </c>
      <c r="AX120" s="13" t="s">
        <v>72</v>
      </c>
      <c r="AY120" s="234" t="s">
        <v>139</v>
      </c>
    </row>
    <row r="121" s="14" customFormat="1">
      <c r="A121" s="14"/>
      <c r="B121" s="245"/>
      <c r="C121" s="246"/>
      <c r="D121" s="225" t="s">
        <v>150</v>
      </c>
      <c r="E121" s="247" t="s">
        <v>19</v>
      </c>
      <c r="F121" s="248" t="s">
        <v>191</v>
      </c>
      <c r="G121" s="246"/>
      <c r="H121" s="249">
        <v>6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150</v>
      </c>
      <c r="AU121" s="255" t="s">
        <v>82</v>
      </c>
      <c r="AV121" s="14" t="s">
        <v>146</v>
      </c>
      <c r="AW121" s="14" t="s">
        <v>33</v>
      </c>
      <c r="AX121" s="14" t="s">
        <v>80</v>
      </c>
      <c r="AY121" s="255" t="s">
        <v>139</v>
      </c>
    </row>
    <row r="122" s="2" customFormat="1" ht="24.15" customHeight="1">
      <c r="A122" s="39"/>
      <c r="B122" s="40"/>
      <c r="C122" s="205" t="s">
        <v>192</v>
      </c>
      <c r="D122" s="205" t="s">
        <v>141</v>
      </c>
      <c r="E122" s="206" t="s">
        <v>193</v>
      </c>
      <c r="F122" s="207" t="s">
        <v>194</v>
      </c>
      <c r="G122" s="208" t="s">
        <v>182</v>
      </c>
      <c r="H122" s="209">
        <v>59.463999999999999</v>
      </c>
      <c r="I122" s="210"/>
      <c r="J122" s="211">
        <f>ROUND(I122*H122,2)</f>
        <v>0</v>
      </c>
      <c r="K122" s="207" t="s">
        <v>145</v>
      </c>
      <c r="L122" s="45"/>
      <c r="M122" s="212" t="s">
        <v>19</v>
      </c>
      <c r="N122" s="213" t="s">
        <v>43</v>
      </c>
      <c r="O122" s="85"/>
      <c r="P122" s="214">
        <f>O122*H122</f>
        <v>0</v>
      </c>
      <c r="Q122" s="214">
        <v>0.061719999999999997</v>
      </c>
      <c r="R122" s="214">
        <f>Q122*H122</f>
        <v>3.6701180799999999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146</v>
      </c>
      <c r="AT122" s="216" t="s">
        <v>141</v>
      </c>
      <c r="AU122" s="216" t="s">
        <v>82</v>
      </c>
      <c r="AY122" s="18" t="s">
        <v>139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80</v>
      </c>
      <c r="BK122" s="217">
        <f>ROUND(I122*H122,2)</f>
        <v>0</v>
      </c>
      <c r="BL122" s="18" t="s">
        <v>146</v>
      </c>
      <c r="BM122" s="216" t="s">
        <v>195</v>
      </c>
    </row>
    <row r="123" s="2" customFormat="1">
      <c r="A123" s="39"/>
      <c r="B123" s="40"/>
      <c r="C123" s="41"/>
      <c r="D123" s="218" t="s">
        <v>148</v>
      </c>
      <c r="E123" s="41"/>
      <c r="F123" s="219" t="s">
        <v>196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13" customFormat="1">
      <c r="A124" s="13"/>
      <c r="B124" s="223"/>
      <c r="C124" s="224"/>
      <c r="D124" s="225" t="s">
        <v>150</v>
      </c>
      <c r="E124" s="226" t="s">
        <v>19</v>
      </c>
      <c r="F124" s="227" t="s">
        <v>197</v>
      </c>
      <c r="G124" s="224"/>
      <c r="H124" s="228">
        <v>7.056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150</v>
      </c>
      <c r="AU124" s="234" t="s">
        <v>82</v>
      </c>
      <c r="AV124" s="13" t="s">
        <v>82</v>
      </c>
      <c r="AW124" s="13" t="s">
        <v>33</v>
      </c>
      <c r="AX124" s="13" t="s">
        <v>72</v>
      </c>
      <c r="AY124" s="234" t="s">
        <v>139</v>
      </c>
    </row>
    <row r="125" s="13" customFormat="1">
      <c r="A125" s="13"/>
      <c r="B125" s="223"/>
      <c r="C125" s="224"/>
      <c r="D125" s="225" t="s">
        <v>150</v>
      </c>
      <c r="E125" s="226" t="s">
        <v>19</v>
      </c>
      <c r="F125" s="227" t="s">
        <v>198</v>
      </c>
      <c r="G125" s="224"/>
      <c r="H125" s="228">
        <v>52.408000000000001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150</v>
      </c>
      <c r="AU125" s="234" t="s">
        <v>82</v>
      </c>
      <c r="AV125" s="13" t="s">
        <v>82</v>
      </c>
      <c r="AW125" s="13" t="s">
        <v>33</v>
      </c>
      <c r="AX125" s="13" t="s">
        <v>72</v>
      </c>
      <c r="AY125" s="234" t="s">
        <v>139</v>
      </c>
    </row>
    <row r="126" s="14" customFormat="1">
      <c r="A126" s="14"/>
      <c r="B126" s="245"/>
      <c r="C126" s="246"/>
      <c r="D126" s="225" t="s">
        <v>150</v>
      </c>
      <c r="E126" s="247" t="s">
        <v>19</v>
      </c>
      <c r="F126" s="248" t="s">
        <v>191</v>
      </c>
      <c r="G126" s="246"/>
      <c r="H126" s="249">
        <v>59.463999999999999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150</v>
      </c>
      <c r="AU126" s="255" t="s">
        <v>82</v>
      </c>
      <c r="AV126" s="14" t="s">
        <v>146</v>
      </c>
      <c r="AW126" s="14" t="s">
        <v>33</v>
      </c>
      <c r="AX126" s="14" t="s">
        <v>80</v>
      </c>
      <c r="AY126" s="255" t="s">
        <v>139</v>
      </c>
    </row>
    <row r="127" s="2" customFormat="1" ht="24.15" customHeight="1">
      <c r="A127" s="39"/>
      <c r="B127" s="40"/>
      <c r="C127" s="205" t="s">
        <v>199</v>
      </c>
      <c r="D127" s="205" t="s">
        <v>141</v>
      </c>
      <c r="E127" s="206" t="s">
        <v>200</v>
      </c>
      <c r="F127" s="207" t="s">
        <v>201</v>
      </c>
      <c r="G127" s="208" t="s">
        <v>182</v>
      </c>
      <c r="H127" s="209">
        <v>9.5199999999999996</v>
      </c>
      <c r="I127" s="210"/>
      <c r="J127" s="211">
        <f>ROUND(I127*H127,2)</f>
        <v>0</v>
      </c>
      <c r="K127" s="207" t="s">
        <v>145</v>
      </c>
      <c r="L127" s="45"/>
      <c r="M127" s="212" t="s">
        <v>19</v>
      </c>
      <c r="N127" s="213" t="s">
        <v>43</v>
      </c>
      <c r="O127" s="85"/>
      <c r="P127" s="214">
        <f>O127*H127</f>
        <v>0</v>
      </c>
      <c r="Q127" s="214">
        <v>0.079210000000000003</v>
      </c>
      <c r="R127" s="214">
        <f>Q127*H127</f>
        <v>0.75407919999999995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146</v>
      </c>
      <c r="AT127" s="216" t="s">
        <v>141</v>
      </c>
      <c r="AU127" s="216" t="s">
        <v>82</v>
      </c>
      <c r="AY127" s="18" t="s">
        <v>139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80</v>
      </c>
      <c r="BK127" s="217">
        <f>ROUND(I127*H127,2)</f>
        <v>0</v>
      </c>
      <c r="BL127" s="18" t="s">
        <v>146</v>
      </c>
      <c r="BM127" s="216" t="s">
        <v>202</v>
      </c>
    </row>
    <row r="128" s="2" customFormat="1">
      <c r="A128" s="39"/>
      <c r="B128" s="40"/>
      <c r="C128" s="41"/>
      <c r="D128" s="218" t="s">
        <v>148</v>
      </c>
      <c r="E128" s="41"/>
      <c r="F128" s="219" t="s">
        <v>203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13" customFormat="1">
      <c r="A129" s="13"/>
      <c r="B129" s="223"/>
      <c r="C129" s="224"/>
      <c r="D129" s="225" t="s">
        <v>150</v>
      </c>
      <c r="E129" s="226" t="s">
        <v>19</v>
      </c>
      <c r="F129" s="227" t="s">
        <v>204</v>
      </c>
      <c r="G129" s="224"/>
      <c r="H129" s="228">
        <v>9.5199999999999996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150</v>
      </c>
      <c r="AU129" s="234" t="s">
        <v>82</v>
      </c>
      <c r="AV129" s="13" t="s">
        <v>82</v>
      </c>
      <c r="AW129" s="13" t="s">
        <v>33</v>
      </c>
      <c r="AX129" s="13" t="s">
        <v>80</v>
      </c>
      <c r="AY129" s="234" t="s">
        <v>139</v>
      </c>
    </row>
    <row r="130" s="12" customFormat="1" ht="22.8" customHeight="1">
      <c r="A130" s="12"/>
      <c r="B130" s="189"/>
      <c r="C130" s="190"/>
      <c r="D130" s="191" t="s">
        <v>71</v>
      </c>
      <c r="E130" s="203" t="s">
        <v>175</v>
      </c>
      <c r="F130" s="203" t="s">
        <v>205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SUM(P131:P171)</f>
        <v>0</v>
      </c>
      <c r="Q130" s="197"/>
      <c r="R130" s="198">
        <f>SUM(R131:R171)</f>
        <v>8.5531020600000005</v>
      </c>
      <c r="S130" s="197"/>
      <c r="T130" s="199">
        <f>SUM(T131:T171)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0" t="s">
        <v>80</v>
      </c>
      <c r="AT130" s="201" t="s">
        <v>71</v>
      </c>
      <c r="AU130" s="201" t="s">
        <v>80</v>
      </c>
      <c r="AY130" s="200" t="s">
        <v>139</v>
      </c>
      <c r="BK130" s="202">
        <f>SUM(BK131:BK171)</f>
        <v>0</v>
      </c>
    </row>
    <row r="131" s="2" customFormat="1" ht="16.5" customHeight="1">
      <c r="A131" s="39"/>
      <c r="B131" s="40"/>
      <c r="C131" s="205" t="s">
        <v>206</v>
      </c>
      <c r="D131" s="205" t="s">
        <v>141</v>
      </c>
      <c r="E131" s="206" t="s">
        <v>207</v>
      </c>
      <c r="F131" s="207" t="s">
        <v>208</v>
      </c>
      <c r="G131" s="208" t="s">
        <v>182</v>
      </c>
      <c r="H131" s="209">
        <v>95.280000000000001</v>
      </c>
      <c r="I131" s="210"/>
      <c r="J131" s="211">
        <f>ROUND(I131*H131,2)</f>
        <v>0</v>
      </c>
      <c r="K131" s="207" t="s">
        <v>145</v>
      </c>
      <c r="L131" s="45"/>
      <c r="M131" s="212" t="s">
        <v>19</v>
      </c>
      <c r="N131" s="213" t="s">
        <v>43</v>
      </c>
      <c r="O131" s="85"/>
      <c r="P131" s="214">
        <f>O131*H131</f>
        <v>0</v>
      </c>
      <c r="Q131" s="214">
        <v>0.0030000000000000001</v>
      </c>
      <c r="R131" s="214">
        <f>Q131*H131</f>
        <v>0.28583999999999998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146</v>
      </c>
      <c r="AT131" s="216" t="s">
        <v>141</v>
      </c>
      <c r="AU131" s="216" t="s">
        <v>82</v>
      </c>
      <c r="AY131" s="18" t="s">
        <v>139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80</v>
      </c>
      <c r="BK131" s="217">
        <f>ROUND(I131*H131,2)</f>
        <v>0</v>
      </c>
      <c r="BL131" s="18" t="s">
        <v>146</v>
      </c>
      <c r="BM131" s="216" t="s">
        <v>209</v>
      </c>
    </row>
    <row r="132" s="2" customFormat="1">
      <c r="A132" s="39"/>
      <c r="B132" s="40"/>
      <c r="C132" s="41"/>
      <c r="D132" s="218" t="s">
        <v>148</v>
      </c>
      <c r="E132" s="41"/>
      <c r="F132" s="219" t="s">
        <v>210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148</v>
      </c>
      <c r="AU132" s="18" t="s">
        <v>82</v>
      </c>
    </row>
    <row r="133" s="2" customFormat="1" ht="24.15" customHeight="1">
      <c r="A133" s="39"/>
      <c r="B133" s="40"/>
      <c r="C133" s="205" t="s">
        <v>8</v>
      </c>
      <c r="D133" s="205" t="s">
        <v>141</v>
      </c>
      <c r="E133" s="206" t="s">
        <v>211</v>
      </c>
      <c r="F133" s="207" t="s">
        <v>212</v>
      </c>
      <c r="G133" s="208" t="s">
        <v>182</v>
      </c>
      <c r="H133" s="209">
        <v>39.473999999999997</v>
      </c>
      <c r="I133" s="210"/>
      <c r="J133" s="211">
        <f>ROUND(I133*H133,2)</f>
        <v>0</v>
      </c>
      <c r="K133" s="207" t="s">
        <v>145</v>
      </c>
      <c r="L133" s="45"/>
      <c r="M133" s="212" t="s">
        <v>19</v>
      </c>
      <c r="N133" s="213" t="s">
        <v>43</v>
      </c>
      <c r="O133" s="85"/>
      <c r="P133" s="214">
        <f>O133*H133</f>
        <v>0</v>
      </c>
      <c r="Q133" s="214">
        <v>0.018380000000000001</v>
      </c>
      <c r="R133" s="214">
        <f>Q133*H133</f>
        <v>0.72553212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146</v>
      </c>
      <c r="AT133" s="216" t="s">
        <v>141</v>
      </c>
      <c r="AU133" s="216" t="s">
        <v>82</v>
      </c>
      <c r="AY133" s="18" t="s">
        <v>139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80</v>
      </c>
      <c r="BK133" s="217">
        <f>ROUND(I133*H133,2)</f>
        <v>0</v>
      </c>
      <c r="BL133" s="18" t="s">
        <v>146</v>
      </c>
      <c r="BM133" s="216" t="s">
        <v>213</v>
      </c>
    </row>
    <row r="134" s="2" customFormat="1">
      <c r="A134" s="39"/>
      <c r="B134" s="40"/>
      <c r="C134" s="41"/>
      <c r="D134" s="218" t="s">
        <v>148</v>
      </c>
      <c r="E134" s="41"/>
      <c r="F134" s="219" t="s">
        <v>214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13" customFormat="1">
      <c r="A135" s="13"/>
      <c r="B135" s="223"/>
      <c r="C135" s="224"/>
      <c r="D135" s="225" t="s">
        <v>150</v>
      </c>
      <c r="E135" s="226" t="s">
        <v>19</v>
      </c>
      <c r="F135" s="227" t="s">
        <v>215</v>
      </c>
      <c r="G135" s="224"/>
      <c r="H135" s="228">
        <v>3.6400000000000001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150</v>
      </c>
      <c r="AU135" s="234" t="s">
        <v>82</v>
      </c>
      <c r="AV135" s="13" t="s">
        <v>82</v>
      </c>
      <c r="AW135" s="13" t="s">
        <v>33</v>
      </c>
      <c r="AX135" s="13" t="s">
        <v>72</v>
      </c>
      <c r="AY135" s="234" t="s">
        <v>139</v>
      </c>
    </row>
    <row r="136" s="13" customFormat="1">
      <c r="A136" s="13"/>
      <c r="B136" s="223"/>
      <c r="C136" s="224"/>
      <c r="D136" s="225" t="s">
        <v>150</v>
      </c>
      <c r="E136" s="226" t="s">
        <v>19</v>
      </c>
      <c r="F136" s="227" t="s">
        <v>216</v>
      </c>
      <c r="G136" s="224"/>
      <c r="H136" s="228">
        <v>5.3049999999999997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150</v>
      </c>
      <c r="AU136" s="234" t="s">
        <v>82</v>
      </c>
      <c r="AV136" s="13" t="s">
        <v>82</v>
      </c>
      <c r="AW136" s="13" t="s">
        <v>33</v>
      </c>
      <c r="AX136" s="13" t="s">
        <v>72</v>
      </c>
      <c r="AY136" s="234" t="s">
        <v>139</v>
      </c>
    </row>
    <row r="137" s="13" customFormat="1">
      <c r="A137" s="13"/>
      <c r="B137" s="223"/>
      <c r="C137" s="224"/>
      <c r="D137" s="225" t="s">
        <v>150</v>
      </c>
      <c r="E137" s="226" t="s">
        <v>19</v>
      </c>
      <c r="F137" s="227" t="s">
        <v>217</v>
      </c>
      <c r="G137" s="224"/>
      <c r="H137" s="228">
        <v>11.955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150</v>
      </c>
      <c r="AU137" s="234" t="s">
        <v>82</v>
      </c>
      <c r="AV137" s="13" t="s">
        <v>82</v>
      </c>
      <c r="AW137" s="13" t="s">
        <v>33</v>
      </c>
      <c r="AX137" s="13" t="s">
        <v>72</v>
      </c>
      <c r="AY137" s="234" t="s">
        <v>139</v>
      </c>
    </row>
    <row r="138" s="13" customFormat="1">
      <c r="A138" s="13"/>
      <c r="B138" s="223"/>
      <c r="C138" s="224"/>
      <c r="D138" s="225" t="s">
        <v>150</v>
      </c>
      <c r="E138" s="226" t="s">
        <v>19</v>
      </c>
      <c r="F138" s="227" t="s">
        <v>218</v>
      </c>
      <c r="G138" s="224"/>
      <c r="H138" s="228">
        <v>7.2309999999999999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150</v>
      </c>
      <c r="AU138" s="234" t="s">
        <v>82</v>
      </c>
      <c r="AV138" s="13" t="s">
        <v>82</v>
      </c>
      <c r="AW138" s="13" t="s">
        <v>33</v>
      </c>
      <c r="AX138" s="13" t="s">
        <v>72</v>
      </c>
      <c r="AY138" s="234" t="s">
        <v>139</v>
      </c>
    </row>
    <row r="139" s="13" customFormat="1">
      <c r="A139" s="13"/>
      <c r="B139" s="223"/>
      <c r="C139" s="224"/>
      <c r="D139" s="225" t="s">
        <v>150</v>
      </c>
      <c r="E139" s="226" t="s">
        <v>19</v>
      </c>
      <c r="F139" s="227" t="s">
        <v>219</v>
      </c>
      <c r="G139" s="224"/>
      <c r="H139" s="228">
        <v>11.343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150</v>
      </c>
      <c r="AU139" s="234" t="s">
        <v>82</v>
      </c>
      <c r="AV139" s="13" t="s">
        <v>82</v>
      </c>
      <c r="AW139" s="13" t="s">
        <v>33</v>
      </c>
      <c r="AX139" s="13" t="s">
        <v>72</v>
      </c>
      <c r="AY139" s="234" t="s">
        <v>139</v>
      </c>
    </row>
    <row r="140" s="14" customFormat="1">
      <c r="A140" s="14"/>
      <c r="B140" s="245"/>
      <c r="C140" s="246"/>
      <c r="D140" s="225" t="s">
        <v>150</v>
      </c>
      <c r="E140" s="247" t="s">
        <v>19</v>
      </c>
      <c r="F140" s="248" t="s">
        <v>191</v>
      </c>
      <c r="G140" s="246"/>
      <c r="H140" s="249">
        <v>39.473999999999997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150</v>
      </c>
      <c r="AU140" s="255" t="s">
        <v>82</v>
      </c>
      <c r="AV140" s="14" t="s">
        <v>146</v>
      </c>
      <c r="AW140" s="14" t="s">
        <v>33</v>
      </c>
      <c r="AX140" s="14" t="s">
        <v>80</v>
      </c>
      <c r="AY140" s="255" t="s">
        <v>139</v>
      </c>
    </row>
    <row r="141" s="2" customFormat="1" ht="33" customHeight="1">
      <c r="A141" s="39"/>
      <c r="B141" s="40"/>
      <c r="C141" s="205" t="s">
        <v>220</v>
      </c>
      <c r="D141" s="205" t="s">
        <v>141</v>
      </c>
      <c r="E141" s="206" t="s">
        <v>221</v>
      </c>
      <c r="F141" s="207" t="s">
        <v>222</v>
      </c>
      <c r="G141" s="208" t="s">
        <v>182</v>
      </c>
      <c r="H141" s="209">
        <v>39.473999999999997</v>
      </c>
      <c r="I141" s="210"/>
      <c r="J141" s="211">
        <f>ROUND(I141*H141,2)</f>
        <v>0</v>
      </c>
      <c r="K141" s="207" t="s">
        <v>145</v>
      </c>
      <c r="L141" s="45"/>
      <c r="M141" s="212" t="s">
        <v>19</v>
      </c>
      <c r="N141" s="213" t="s">
        <v>43</v>
      </c>
      <c r="O141" s="85"/>
      <c r="P141" s="214">
        <f>O141*H141</f>
        <v>0</v>
      </c>
      <c r="Q141" s="214">
        <v>0.00131</v>
      </c>
      <c r="R141" s="214">
        <f>Q141*H141</f>
        <v>0.051710939999999997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146</v>
      </c>
      <c r="AT141" s="216" t="s">
        <v>141</v>
      </c>
      <c r="AU141" s="216" t="s">
        <v>82</v>
      </c>
      <c r="AY141" s="18" t="s">
        <v>139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80</v>
      </c>
      <c r="BK141" s="217">
        <f>ROUND(I141*H141,2)</f>
        <v>0</v>
      </c>
      <c r="BL141" s="18" t="s">
        <v>146</v>
      </c>
      <c r="BM141" s="216" t="s">
        <v>223</v>
      </c>
    </row>
    <row r="142" s="2" customFormat="1">
      <c r="A142" s="39"/>
      <c r="B142" s="40"/>
      <c r="C142" s="41"/>
      <c r="D142" s="218" t="s">
        <v>148</v>
      </c>
      <c r="E142" s="41"/>
      <c r="F142" s="219" t="s">
        <v>224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148</v>
      </c>
      <c r="AU142" s="18" t="s">
        <v>82</v>
      </c>
    </row>
    <row r="143" s="2" customFormat="1" ht="24.15" customHeight="1">
      <c r="A143" s="39"/>
      <c r="B143" s="40"/>
      <c r="C143" s="205" t="s">
        <v>225</v>
      </c>
      <c r="D143" s="205" t="s">
        <v>141</v>
      </c>
      <c r="E143" s="206" t="s">
        <v>226</v>
      </c>
      <c r="F143" s="207" t="s">
        <v>227</v>
      </c>
      <c r="G143" s="208" t="s">
        <v>182</v>
      </c>
      <c r="H143" s="209">
        <v>95.280000000000001</v>
      </c>
      <c r="I143" s="210"/>
      <c r="J143" s="211">
        <f>ROUND(I143*H143,2)</f>
        <v>0</v>
      </c>
      <c r="K143" s="207" t="s">
        <v>145</v>
      </c>
      <c r="L143" s="45"/>
      <c r="M143" s="212" t="s">
        <v>19</v>
      </c>
      <c r="N143" s="213" t="s">
        <v>43</v>
      </c>
      <c r="O143" s="85"/>
      <c r="P143" s="214">
        <f>O143*H143</f>
        <v>0</v>
      </c>
      <c r="Q143" s="214">
        <v>0.00189</v>
      </c>
      <c r="R143" s="214">
        <f>Q143*H143</f>
        <v>0.1800792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146</v>
      </c>
      <c r="AT143" s="216" t="s">
        <v>141</v>
      </c>
      <c r="AU143" s="216" t="s">
        <v>82</v>
      </c>
      <c r="AY143" s="18" t="s">
        <v>139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80</v>
      </c>
      <c r="BK143" s="217">
        <f>ROUND(I143*H143,2)</f>
        <v>0</v>
      </c>
      <c r="BL143" s="18" t="s">
        <v>146</v>
      </c>
      <c r="BM143" s="216" t="s">
        <v>228</v>
      </c>
    </row>
    <row r="144" s="2" customFormat="1">
      <c r="A144" s="39"/>
      <c r="B144" s="40"/>
      <c r="C144" s="41"/>
      <c r="D144" s="218" t="s">
        <v>148</v>
      </c>
      <c r="E144" s="41"/>
      <c r="F144" s="219" t="s">
        <v>229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13" customFormat="1">
      <c r="A145" s="13"/>
      <c r="B145" s="223"/>
      <c r="C145" s="224"/>
      <c r="D145" s="225" t="s">
        <v>150</v>
      </c>
      <c r="E145" s="226" t="s">
        <v>19</v>
      </c>
      <c r="F145" s="227" t="s">
        <v>230</v>
      </c>
      <c r="G145" s="224"/>
      <c r="H145" s="228">
        <v>8.952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150</v>
      </c>
      <c r="AU145" s="234" t="s">
        <v>82</v>
      </c>
      <c r="AV145" s="13" t="s">
        <v>82</v>
      </c>
      <c r="AW145" s="13" t="s">
        <v>33</v>
      </c>
      <c r="AX145" s="13" t="s">
        <v>72</v>
      </c>
      <c r="AY145" s="234" t="s">
        <v>139</v>
      </c>
    </row>
    <row r="146" s="13" customFormat="1">
      <c r="A146" s="13"/>
      <c r="B146" s="223"/>
      <c r="C146" s="224"/>
      <c r="D146" s="225" t="s">
        <v>150</v>
      </c>
      <c r="E146" s="226" t="s">
        <v>19</v>
      </c>
      <c r="F146" s="227" t="s">
        <v>231</v>
      </c>
      <c r="G146" s="224"/>
      <c r="H146" s="228">
        <v>4.9400000000000004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150</v>
      </c>
      <c r="AU146" s="234" t="s">
        <v>82</v>
      </c>
      <c r="AV146" s="13" t="s">
        <v>82</v>
      </c>
      <c r="AW146" s="13" t="s">
        <v>33</v>
      </c>
      <c r="AX146" s="13" t="s">
        <v>72</v>
      </c>
      <c r="AY146" s="234" t="s">
        <v>139</v>
      </c>
    </row>
    <row r="147" s="13" customFormat="1">
      <c r="A147" s="13"/>
      <c r="B147" s="223"/>
      <c r="C147" s="224"/>
      <c r="D147" s="225" t="s">
        <v>150</v>
      </c>
      <c r="E147" s="226" t="s">
        <v>19</v>
      </c>
      <c r="F147" s="227" t="s">
        <v>232</v>
      </c>
      <c r="G147" s="224"/>
      <c r="H147" s="228">
        <v>28.390000000000001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150</v>
      </c>
      <c r="AU147" s="234" t="s">
        <v>82</v>
      </c>
      <c r="AV147" s="13" t="s">
        <v>82</v>
      </c>
      <c r="AW147" s="13" t="s">
        <v>33</v>
      </c>
      <c r="AX147" s="13" t="s">
        <v>72</v>
      </c>
      <c r="AY147" s="234" t="s">
        <v>139</v>
      </c>
    </row>
    <row r="148" s="13" customFormat="1">
      <c r="A148" s="13"/>
      <c r="B148" s="223"/>
      <c r="C148" s="224"/>
      <c r="D148" s="225" t="s">
        <v>150</v>
      </c>
      <c r="E148" s="226" t="s">
        <v>19</v>
      </c>
      <c r="F148" s="227" t="s">
        <v>233</v>
      </c>
      <c r="G148" s="224"/>
      <c r="H148" s="228">
        <v>15.242000000000001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150</v>
      </c>
      <c r="AU148" s="234" t="s">
        <v>82</v>
      </c>
      <c r="AV148" s="13" t="s">
        <v>82</v>
      </c>
      <c r="AW148" s="13" t="s">
        <v>33</v>
      </c>
      <c r="AX148" s="13" t="s">
        <v>72</v>
      </c>
      <c r="AY148" s="234" t="s">
        <v>139</v>
      </c>
    </row>
    <row r="149" s="13" customFormat="1">
      <c r="A149" s="13"/>
      <c r="B149" s="223"/>
      <c r="C149" s="224"/>
      <c r="D149" s="225" t="s">
        <v>150</v>
      </c>
      <c r="E149" s="226" t="s">
        <v>19</v>
      </c>
      <c r="F149" s="227" t="s">
        <v>234</v>
      </c>
      <c r="G149" s="224"/>
      <c r="H149" s="228">
        <v>5.6900000000000004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150</v>
      </c>
      <c r="AU149" s="234" t="s">
        <v>82</v>
      </c>
      <c r="AV149" s="13" t="s">
        <v>82</v>
      </c>
      <c r="AW149" s="13" t="s">
        <v>33</v>
      </c>
      <c r="AX149" s="13" t="s">
        <v>72</v>
      </c>
      <c r="AY149" s="234" t="s">
        <v>139</v>
      </c>
    </row>
    <row r="150" s="13" customFormat="1">
      <c r="A150" s="13"/>
      <c r="B150" s="223"/>
      <c r="C150" s="224"/>
      <c r="D150" s="225" t="s">
        <v>150</v>
      </c>
      <c r="E150" s="226" t="s">
        <v>19</v>
      </c>
      <c r="F150" s="227" t="s">
        <v>235</v>
      </c>
      <c r="G150" s="224"/>
      <c r="H150" s="228">
        <v>28.196000000000002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150</v>
      </c>
      <c r="AU150" s="234" t="s">
        <v>82</v>
      </c>
      <c r="AV150" s="13" t="s">
        <v>82</v>
      </c>
      <c r="AW150" s="13" t="s">
        <v>33</v>
      </c>
      <c r="AX150" s="13" t="s">
        <v>72</v>
      </c>
      <c r="AY150" s="234" t="s">
        <v>139</v>
      </c>
    </row>
    <row r="151" s="13" customFormat="1">
      <c r="A151" s="13"/>
      <c r="B151" s="223"/>
      <c r="C151" s="224"/>
      <c r="D151" s="225" t="s">
        <v>150</v>
      </c>
      <c r="E151" s="226" t="s">
        <v>19</v>
      </c>
      <c r="F151" s="227" t="s">
        <v>236</v>
      </c>
      <c r="G151" s="224"/>
      <c r="H151" s="228">
        <v>3.8700000000000001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150</v>
      </c>
      <c r="AU151" s="234" t="s">
        <v>82</v>
      </c>
      <c r="AV151" s="13" t="s">
        <v>82</v>
      </c>
      <c r="AW151" s="13" t="s">
        <v>33</v>
      </c>
      <c r="AX151" s="13" t="s">
        <v>72</v>
      </c>
      <c r="AY151" s="234" t="s">
        <v>139</v>
      </c>
    </row>
    <row r="152" s="14" customFormat="1">
      <c r="A152" s="14"/>
      <c r="B152" s="245"/>
      <c r="C152" s="246"/>
      <c r="D152" s="225" t="s">
        <v>150</v>
      </c>
      <c r="E152" s="247" t="s">
        <v>19</v>
      </c>
      <c r="F152" s="248" t="s">
        <v>191</v>
      </c>
      <c r="G152" s="246"/>
      <c r="H152" s="249">
        <v>95.280000000000001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150</v>
      </c>
      <c r="AU152" s="255" t="s">
        <v>82</v>
      </c>
      <c r="AV152" s="14" t="s">
        <v>146</v>
      </c>
      <c r="AW152" s="14" t="s">
        <v>33</v>
      </c>
      <c r="AX152" s="14" t="s">
        <v>80</v>
      </c>
      <c r="AY152" s="255" t="s">
        <v>139</v>
      </c>
    </row>
    <row r="153" s="2" customFormat="1" ht="21.75" customHeight="1">
      <c r="A153" s="39"/>
      <c r="B153" s="40"/>
      <c r="C153" s="205" t="s">
        <v>237</v>
      </c>
      <c r="D153" s="205" t="s">
        <v>141</v>
      </c>
      <c r="E153" s="206" t="s">
        <v>238</v>
      </c>
      <c r="F153" s="207" t="s">
        <v>239</v>
      </c>
      <c r="G153" s="208" t="s">
        <v>144</v>
      </c>
      <c r="H153" s="209">
        <v>0.089999999999999997</v>
      </c>
      <c r="I153" s="210"/>
      <c r="J153" s="211">
        <f>ROUND(I153*H153,2)</f>
        <v>0</v>
      </c>
      <c r="K153" s="207" t="s">
        <v>145</v>
      </c>
      <c r="L153" s="45"/>
      <c r="M153" s="212" t="s">
        <v>19</v>
      </c>
      <c r="N153" s="213" t="s">
        <v>43</v>
      </c>
      <c r="O153" s="85"/>
      <c r="P153" s="214">
        <f>O153*H153</f>
        <v>0</v>
      </c>
      <c r="Q153" s="214">
        <v>2.3010199999999998</v>
      </c>
      <c r="R153" s="214">
        <f>Q153*H153</f>
        <v>0.20709179999999997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146</v>
      </c>
      <c r="AT153" s="216" t="s">
        <v>141</v>
      </c>
      <c r="AU153" s="216" t="s">
        <v>82</v>
      </c>
      <c r="AY153" s="18" t="s">
        <v>139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80</v>
      </c>
      <c r="BK153" s="217">
        <f>ROUND(I153*H153,2)</f>
        <v>0</v>
      </c>
      <c r="BL153" s="18" t="s">
        <v>146</v>
      </c>
      <c r="BM153" s="216" t="s">
        <v>240</v>
      </c>
    </row>
    <row r="154" s="2" customFormat="1">
      <c r="A154" s="39"/>
      <c r="B154" s="40"/>
      <c r="C154" s="41"/>
      <c r="D154" s="218" t="s">
        <v>148</v>
      </c>
      <c r="E154" s="41"/>
      <c r="F154" s="219" t="s">
        <v>241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148</v>
      </c>
      <c r="AU154" s="18" t="s">
        <v>82</v>
      </c>
    </row>
    <row r="155" s="13" customFormat="1">
      <c r="A155" s="13"/>
      <c r="B155" s="223"/>
      <c r="C155" s="224"/>
      <c r="D155" s="225" t="s">
        <v>150</v>
      </c>
      <c r="E155" s="226" t="s">
        <v>19</v>
      </c>
      <c r="F155" s="227" t="s">
        <v>242</v>
      </c>
      <c r="G155" s="224"/>
      <c r="H155" s="228">
        <v>0.089999999999999997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150</v>
      </c>
      <c r="AU155" s="234" t="s">
        <v>82</v>
      </c>
      <c r="AV155" s="13" t="s">
        <v>82</v>
      </c>
      <c r="AW155" s="13" t="s">
        <v>33</v>
      </c>
      <c r="AX155" s="13" t="s">
        <v>80</v>
      </c>
      <c r="AY155" s="234" t="s">
        <v>139</v>
      </c>
    </row>
    <row r="156" s="2" customFormat="1" ht="16.5" customHeight="1">
      <c r="A156" s="39"/>
      <c r="B156" s="40"/>
      <c r="C156" s="205" t="s">
        <v>243</v>
      </c>
      <c r="D156" s="205" t="s">
        <v>141</v>
      </c>
      <c r="E156" s="206" t="s">
        <v>244</v>
      </c>
      <c r="F156" s="207" t="s">
        <v>245</v>
      </c>
      <c r="G156" s="208" t="s">
        <v>182</v>
      </c>
      <c r="H156" s="209">
        <v>59.659999999999997</v>
      </c>
      <c r="I156" s="210"/>
      <c r="J156" s="211">
        <f>ROUND(I156*H156,2)</f>
        <v>0</v>
      </c>
      <c r="K156" s="207" t="s">
        <v>145</v>
      </c>
      <c r="L156" s="45"/>
      <c r="M156" s="212" t="s">
        <v>19</v>
      </c>
      <c r="N156" s="213" t="s">
        <v>43</v>
      </c>
      <c r="O156" s="85"/>
      <c r="P156" s="214">
        <f>O156*H156</f>
        <v>0</v>
      </c>
      <c r="Q156" s="214">
        <v>0.040800000000000003</v>
      </c>
      <c r="R156" s="214">
        <f>Q156*H156</f>
        <v>2.4341279999999998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146</v>
      </c>
      <c r="AT156" s="216" t="s">
        <v>141</v>
      </c>
      <c r="AU156" s="216" t="s">
        <v>82</v>
      </c>
      <c r="AY156" s="18" t="s">
        <v>139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80</v>
      </c>
      <c r="BK156" s="217">
        <f>ROUND(I156*H156,2)</f>
        <v>0</v>
      </c>
      <c r="BL156" s="18" t="s">
        <v>146</v>
      </c>
      <c r="BM156" s="216" t="s">
        <v>246</v>
      </c>
    </row>
    <row r="157" s="2" customFormat="1">
      <c r="A157" s="39"/>
      <c r="B157" s="40"/>
      <c r="C157" s="41"/>
      <c r="D157" s="218" t="s">
        <v>148</v>
      </c>
      <c r="E157" s="41"/>
      <c r="F157" s="219" t="s">
        <v>247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148</v>
      </c>
      <c r="AU157" s="18" t="s">
        <v>82</v>
      </c>
    </row>
    <row r="158" s="13" customFormat="1">
      <c r="A158" s="13"/>
      <c r="B158" s="223"/>
      <c r="C158" s="224"/>
      <c r="D158" s="225" t="s">
        <v>150</v>
      </c>
      <c r="E158" s="226" t="s">
        <v>19</v>
      </c>
      <c r="F158" s="227" t="s">
        <v>248</v>
      </c>
      <c r="G158" s="224"/>
      <c r="H158" s="228">
        <v>6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150</v>
      </c>
      <c r="AU158" s="234" t="s">
        <v>82</v>
      </c>
      <c r="AV158" s="13" t="s">
        <v>82</v>
      </c>
      <c r="AW158" s="13" t="s">
        <v>33</v>
      </c>
      <c r="AX158" s="13" t="s">
        <v>72</v>
      </c>
      <c r="AY158" s="234" t="s">
        <v>139</v>
      </c>
    </row>
    <row r="159" s="13" customFormat="1">
      <c r="A159" s="13"/>
      <c r="B159" s="223"/>
      <c r="C159" s="224"/>
      <c r="D159" s="225" t="s">
        <v>150</v>
      </c>
      <c r="E159" s="226" t="s">
        <v>19</v>
      </c>
      <c r="F159" s="227" t="s">
        <v>249</v>
      </c>
      <c r="G159" s="224"/>
      <c r="H159" s="228">
        <v>53.659999999999997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150</v>
      </c>
      <c r="AU159" s="234" t="s">
        <v>82</v>
      </c>
      <c r="AV159" s="13" t="s">
        <v>82</v>
      </c>
      <c r="AW159" s="13" t="s">
        <v>33</v>
      </c>
      <c r="AX159" s="13" t="s">
        <v>72</v>
      </c>
      <c r="AY159" s="234" t="s">
        <v>139</v>
      </c>
    </row>
    <row r="160" s="14" customFormat="1">
      <c r="A160" s="14"/>
      <c r="B160" s="245"/>
      <c r="C160" s="246"/>
      <c r="D160" s="225" t="s">
        <v>150</v>
      </c>
      <c r="E160" s="247" t="s">
        <v>19</v>
      </c>
      <c r="F160" s="248" t="s">
        <v>191</v>
      </c>
      <c r="G160" s="246"/>
      <c r="H160" s="249">
        <v>59.659999999999997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150</v>
      </c>
      <c r="AU160" s="255" t="s">
        <v>82</v>
      </c>
      <c r="AV160" s="14" t="s">
        <v>146</v>
      </c>
      <c r="AW160" s="14" t="s">
        <v>33</v>
      </c>
      <c r="AX160" s="14" t="s">
        <v>80</v>
      </c>
      <c r="AY160" s="255" t="s">
        <v>139</v>
      </c>
    </row>
    <row r="161" s="2" customFormat="1" ht="24.15" customHeight="1">
      <c r="A161" s="39"/>
      <c r="B161" s="40"/>
      <c r="C161" s="205" t="s">
        <v>250</v>
      </c>
      <c r="D161" s="205" t="s">
        <v>141</v>
      </c>
      <c r="E161" s="206" t="s">
        <v>251</v>
      </c>
      <c r="F161" s="207" t="s">
        <v>252</v>
      </c>
      <c r="G161" s="208" t="s">
        <v>253</v>
      </c>
      <c r="H161" s="209">
        <v>10</v>
      </c>
      <c r="I161" s="210"/>
      <c r="J161" s="211">
        <f>ROUND(I161*H161,2)</f>
        <v>0</v>
      </c>
      <c r="K161" s="207" t="s">
        <v>145</v>
      </c>
      <c r="L161" s="45"/>
      <c r="M161" s="212" t="s">
        <v>19</v>
      </c>
      <c r="N161" s="213" t="s">
        <v>43</v>
      </c>
      <c r="O161" s="85"/>
      <c r="P161" s="214">
        <f>O161*H161</f>
        <v>0</v>
      </c>
      <c r="Q161" s="214">
        <v>0.017770000000000001</v>
      </c>
      <c r="R161" s="214">
        <f>Q161*H161</f>
        <v>0.17770000000000003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146</v>
      </c>
      <c r="AT161" s="216" t="s">
        <v>141</v>
      </c>
      <c r="AU161" s="216" t="s">
        <v>82</v>
      </c>
      <c r="AY161" s="18" t="s">
        <v>139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80</v>
      </c>
      <c r="BK161" s="217">
        <f>ROUND(I161*H161,2)</f>
        <v>0</v>
      </c>
      <c r="BL161" s="18" t="s">
        <v>146</v>
      </c>
      <c r="BM161" s="216" t="s">
        <v>254</v>
      </c>
    </row>
    <row r="162" s="2" customFormat="1">
      <c r="A162" s="39"/>
      <c r="B162" s="40"/>
      <c r="C162" s="41"/>
      <c r="D162" s="218" t="s">
        <v>148</v>
      </c>
      <c r="E162" s="41"/>
      <c r="F162" s="219" t="s">
        <v>255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16.5" customHeight="1">
      <c r="A163" s="39"/>
      <c r="B163" s="40"/>
      <c r="C163" s="235" t="s">
        <v>256</v>
      </c>
      <c r="D163" s="235" t="s">
        <v>152</v>
      </c>
      <c r="E163" s="236" t="s">
        <v>257</v>
      </c>
      <c r="F163" s="237" t="s">
        <v>258</v>
      </c>
      <c r="G163" s="238" t="s">
        <v>253</v>
      </c>
      <c r="H163" s="239">
        <v>4</v>
      </c>
      <c r="I163" s="240"/>
      <c r="J163" s="241">
        <f>ROUND(I163*H163,2)</f>
        <v>0</v>
      </c>
      <c r="K163" s="237" t="s">
        <v>145</v>
      </c>
      <c r="L163" s="242"/>
      <c r="M163" s="243" t="s">
        <v>19</v>
      </c>
      <c r="N163" s="244" t="s">
        <v>43</v>
      </c>
      <c r="O163" s="85"/>
      <c r="P163" s="214">
        <f>O163*H163</f>
        <v>0</v>
      </c>
      <c r="Q163" s="214">
        <v>0.012250000000000001</v>
      </c>
      <c r="R163" s="214">
        <f>Q163*H163</f>
        <v>0.049000000000000002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156</v>
      </c>
      <c r="AT163" s="216" t="s">
        <v>152</v>
      </c>
      <c r="AU163" s="216" t="s">
        <v>82</v>
      </c>
      <c r="AY163" s="18" t="s">
        <v>139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80</v>
      </c>
      <c r="BK163" s="217">
        <f>ROUND(I163*H163,2)</f>
        <v>0</v>
      </c>
      <c r="BL163" s="18" t="s">
        <v>146</v>
      </c>
      <c r="BM163" s="216" t="s">
        <v>259</v>
      </c>
    </row>
    <row r="164" s="2" customFormat="1" ht="16.5" customHeight="1">
      <c r="A164" s="39"/>
      <c r="B164" s="40"/>
      <c r="C164" s="235" t="s">
        <v>260</v>
      </c>
      <c r="D164" s="235" t="s">
        <v>152</v>
      </c>
      <c r="E164" s="236" t="s">
        <v>261</v>
      </c>
      <c r="F164" s="237" t="s">
        <v>262</v>
      </c>
      <c r="G164" s="238" t="s">
        <v>253</v>
      </c>
      <c r="H164" s="239">
        <v>6</v>
      </c>
      <c r="I164" s="240"/>
      <c r="J164" s="241">
        <f>ROUND(I164*H164,2)</f>
        <v>0</v>
      </c>
      <c r="K164" s="237" t="s">
        <v>145</v>
      </c>
      <c r="L164" s="242"/>
      <c r="M164" s="243" t="s">
        <v>19</v>
      </c>
      <c r="N164" s="244" t="s">
        <v>43</v>
      </c>
      <c r="O164" s="85"/>
      <c r="P164" s="214">
        <f>O164*H164</f>
        <v>0</v>
      </c>
      <c r="Q164" s="214">
        <v>0.012489999999999999</v>
      </c>
      <c r="R164" s="214">
        <f>Q164*H164</f>
        <v>0.074939999999999993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156</v>
      </c>
      <c r="AT164" s="216" t="s">
        <v>152</v>
      </c>
      <c r="AU164" s="216" t="s">
        <v>82</v>
      </c>
      <c r="AY164" s="18" t="s">
        <v>139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80</v>
      </c>
      <c r="BK164" s="217">
        <f>ROUND(I164*H164,2)</f>
        <v>0</v>
      </c>
      <c r="BL164" s="18" t="s">
        <v>146</v>
      </c>
      <c r="BM164" s="216" t="s">
        <v>263</v>
      </c>
    </row>
    <row r="165" s="2" customFormat="1" ht="24.15" customHeight="1">
      <c r="A165" s="39"/>
      <c r="B165" s="40"/>
      <c r="C165" s="205" t="s">
        <v>264</v>
      </c>
      <c r="D165" s="205" t="s">
        <v>141</v>
      </c>
      <c r="E165" s="206" t="s">
        <v>265</v>
      </c>
      <c r="F165" s="207" t="s">
        <v>266</v>
      </c>
      <c r="G165" s="208" t="s">
        <v>253</v>
      </c>
      <c r="H165" s="209">
        <v>10</v>
      </c>
      <c r="I165" s="210"/>
      <c r="J165" s="211">
        <f>ROUND(I165*H165,2)</f>
        <v>0</v>
      </c>
      <c r="K165" s="207" t="s">
        <v>145</v>
      </c>
      <c r="L165" s="45"/>
      <c r="M165" s="212" t="s">
        <v>19</v>
      </c>
      <c r="N165" s="213" t="s">
        <v>43</v>
      </c>
      <c r="O165" s="85"/>
      <c r="P165" s="214">
        <f>O165*H165</f>
        <v>0</v>
      </c>
      <c r="Q165" s="214">
        <v>0.42153000000000002</v>
      </c>
      <c r="R165" s="214">
        <f>Q165*H165</f>
        <v>4.2153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146</v>
      </c>
      <c r="AT165" s="216" t="s">
        <v>141</v>
      </c>
      <c r="AU165" s="216" t="s">
        <v>82</v>
      </c>
      <c r="AY165" s="18" t="s">
        <v>139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80</v>
      </c>
      <c r="BK165" s="217">
        <f>ROUND(I165*H165,2)</f>
        <v>0</v>
      </c>
      <c r="BL165" s="18" t="s">
        <v>146</v>
      </c>
      <c r="BM165" s="216" t="s">
        <v>267</v>
      </c>
    </row>
    <row r="166" s="2" customFormat="1">
      <c r="A166" s="39"/>
      <c r="B166" s="40"/>
      <c r="C166" s="41"/>
      <c r="D166" s="218" t="s">
        <v>148</v>
      </c>
      <c r="E166" s="41"/>
      <c r="F166" s="219" t="s">
        <v>268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148</v>
      </c>
      <c r="AU166" s="18" t="s">
        <v>82</v>
      </c>
    </row>
    <row r="167" s="2" customFormat="1" ht="21.75" customHeight="1">
      <c r="A167" s="39"/>
      <c r="B167" s="40"/>
      <c r="C167" s="235" t="s">
        <v>7</v>
      </c>
      <c r="D167" s="235" t="s">
        <v>152</v>
      </c>
      <c r="E167" s="236" t="s">
        <v>269</v>
      </c>
      <c r="F167" s="237" t="s">
        <v>270</v>
      </c>
      <c r="G167" s="238" t="s">
        <v>253</v>
      </c>
      <c r="H167" s="239">
        <v>3</v>
      </c>
      <c r="I167" s="240"/>
      <c r="J167" s="241">
        <f>ROUND(I167*H167,2)</f>
        <v>0</v>
      </c>
      <c r="K167" s="237" t="s">
        <v>145</v>
      </c>
      <c r="L167" s="242"/>
      <c r="M167" s="243" t="s">
        <v>19</v>
      </c>
      <c r="N167" s="244" t="s">
        <v>43</v>
      </c>
      <c r="O167" s="85"/>
      <c r="P167" s="214">
        <f>O167*H167</f>
        <v>0</v>
      </c>
      <c r="Q167" s="214">
        <v>0.014890000000000001</v>
      </c>
      <c r="R167" s="214">
        <f>Q167*H167</f>
        <v>0.044670000000000001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156</v>
      </c>
      <c r="AT167" s="216" t="s">
        <v>152</v>
      </c>
      <c r="AU167" s="216" t="s">
        <v>82</v>
      </c>
      <c r="AY167" s="18" t="s">
        <v>139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80</v>
      </c>
      <c r="BK167" s="217">
        <f>ROUND(I167*H167,2)</f>
        <v>0</v>
      </c>
      <c r="BL167" s="18" t="s">
        <v>146</v>
      </c>
      <c r="BM167" s="216" t="s">
        <v>271</v>
      </c>
    </row>
    <row r="168" s="2" customFormat="1" ht="21.75" customHeight="1">
      <c r="A168" s="39"/>
      <c r="B168" s="40"/>
      <c r="C168" s="235" t="s">
        <v>272</v>
      </c>
      <c r="D168" s="235" t="s">
        <v>152</v>
      </c>
      <c r="E168" s="236" t="s">
        <v>273</v>
      </c>
      <c r="F168" s="237" t="s">
        <v>274</v>
      </c>
      <c r="G168" s="238" t="s">
        <v>253</v>
      </c>
      <c r="H168" s="239">
        <v>5</v>
      </c>
      <c r="I168" s="240"/>
      <c r="J168" s="241">
        <f>ROUND(I168*H168,2)</f>
        <v>0</v>
      </c>
      <c r="K168" s="237" t="s">
        <v>145</v>
      </c>
      <c r="L168" s="242"/>
      <c r="M168" s="243" t="s">
        <v>19</v>
      </c>
      <c r="N168" s="244" t="s">
        <v>43</v>
      </c>
      <c r="O168" s="85"/>
      <c r="P168" s="214">
        <f>O168*H168</f>
        <v>0</v>
      </c>
      <c r="Q168" s="214">
        <v>0.01521</v>
      </c>
      <c r="R168" s="214">
        <f>Q168*H168</f>
        <v>0.076049999999999993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156</v>
      </c>
      <c r="AT168" s="216" t="s">
        <v>152</v>
      </c>
      <c r="AU168" s="216" t="s">
        <v>82</v>
      </c>
      <c r="AY168" s="18" t="s">
        <v>139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80</v>
      </c>
      <c r="BK168" s="217">
        <f>ROUND(I168*H168,2)</f>
        <v>0</v>
      </c>
      <c r="BL168" s="18" t="s">
        <v>146</v>
      </c>
      <c r="BM168" s="216" t="s">
        <v>275</v>
      </c>
    </row>
    <row r="169" s="2" customFormat="1" ht="21.75" customHeight="1">
      <c r="A169" s="39"/>
      <c r="B169" s="40"/>
      <c r="C169" s="235" t="s">
        <v>276</v>
      </c>
      <c r="D169" s="235" t="s">
        <v>152</v>
      </c>
      <c r="E169" s="236" t="s">
        <v>277</v>
      </c>
      <c r="F169" s="237" t="s">
        <v>278</v>
      </c>
      <c r="G169" s="238" t="s">
        <v>253</v>
      </c>
      <c r="H169" s="239">
        <v>2</v>
      </c>
      <c r="I169" s="240"/>
      <c r="J169" s="241">
        <f>ROUND(I169*H169,2)</f>
        <v>0</v>
      </c>
      <c r="K169" s="237" t="s">
        <v>145</v>
      </c>
      <c r="L169" s="242"/>
      <c r="M169" s="243" t="s">
        <v>19</v>
      </c>
      <c r="N169" s="244" t="s">
        <v>43</v>
      </c>
      <c r="O169" s="85"/>
      <c r="P169" s="214">
        <f>O169*H169</f>
        <v>0</v>
      </c>
      <c r="Q169" s="214">
        <v>0.01553</v>
      </c>
      <c r="R169" s="214">
        <f>Q169*H169</f>
        <v>0.031060000000000001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156</v>
      </c>
      <c r="AT169" s="216" t="s">
        <v>152</v>
      </c>
      <c r="AU169" s="216" t="s">
        <v>82</v>
      </c>
      <c r="AY169" s="18" t="s">
        <v>139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80</v>
      </c>
      <c r="BK169" s="217">
        <f>ROUND(I169*H169,2)</f>
        <v>0</v>
      </c>
      <c r="BL169" s="18" t="s">
        <v>146</v>
      </c>
      <c r="BM169" s="216" t="s">
        <v>279</v>
      </c>
    </row>
    <row r="170" s="2" customFormat="1" ht="21.75" customHeight="1">
      <c r="A170" s="39"/>
      <c r="B170" s="40"/>
      <c r="C170" s="205" t="s">
        <v>280</v>
      </c>
      <c r="D170" s="205" t="s">
        <v>141</v>
      </c>
      <c r="E170" s="206" t="s">
        <v>281</v>
      </c>
      <c r="F170" s="207" t="s">
        <v>282</v>
      </c>
      <c r="G170" s="208" t="s">
        <v>253</v>
      </c>
      <c r="H170" s="209">
        <v>4</v>
      </c>
      <c r="I170" s="210"/>
      <c r="J170" s="211">
        <f>ROUND(I170*H170,2)</f>
        <v>0</v>
      </c>
      <c r="K170" s="207" t="s">
        <v>145</v>
      </c>
      <c r="L170" s="45"/>
      <c r="M170" s="212" t="s">
        <v>19</v>
      </c>
      <c r="N170" s="213" t="s">
        <v>43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146</v>
      </c>
      <c r="AT170" s="216" t="s">
        <v>141</v>
      </c>
      <c r="AU170" s="216" t="s">
        <v>82</v>
      </c>
      <c r="AY170" s="18" t="s">
        <v>139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80</v>
      </c>
      <c r="BK170" s="217">
        <f>ROUND(I170*H170,2)</f>
        <v>0</v>
      </c>
      <c r="BL170" s="18" t="s">
        <v>146</v>
      </c>
      <c r="BM170" s="216" t="s">
        <v>283</v>
      </c>
    </row>
    <row r="171" s="2" customFormat="1">
      <c r="A171" s="39"/>
      <c r="B171" s="40"/>
      <c r="C171" s="41"/>
      <c r="D171" s="218" t="s">
        <v>148</v>
      </c>
      <c r="E171" s="41"/>
      <c r="F171" s="219" t="s">
        <v>284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148</v>
      </c>
      <c r="AU171" s="18" t="s">
        <v>82</v>
      </c>
    </row>
    <row r="172" s="12" customFormat="1" ht="22.8" customHeight="1">
      <c r="A172" s="12"/>
      <c r="B172" s="189"/>
      <c r="C172" s="190"/>
      <c r="D172" s="191" t="s">
        <v>71</v>
      </c>
      <c r="E172" s="203" t="s">
        <v>192</v>
      </c>
      <c r="F172" s="203" t="s">
        <v>285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SUM(P173:P206)</f>
        <v>0</v>
      </c>
      <c r="Q172" s="197"/>
      <c r="R172" s="198">
        <f>SUM(R173:R206)</f>
        <v>0</v>
      </c>
      <c r="S172" s="197"/>
      <c r="T172" s="199">
        <f>SUM(T173:T206)</f>
        <v>18.079338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80</v>
      </c>
      <c r="AT172" s="201" t="s">
        <v>71</v>
      </c>
      <c r="AU172" s="201" t="s">
        <v>80</v>
      </c>
      <c r="AY172" s="200" t="s">
        <v>139</v>
      </c>
      <c r="BK172" s="202">
        <f>SUM(BK173:BK206)</f>
        <v>0</v>
      </c>
    </row>
    <row r="173" s="2" customFormat="1" ht="16.5" customHeight="1">
      <c r="A173" s="39"/>
      <c r="B173" s="40"/>
      <c r="C173" s="205" t="s">
        <v>286</v>
      </c>
      <c r="D173" s="205" t="s">
        <v>141</v>
      </c>
      <c r="E173" s="206" t="s">
        <v>287</v>
      </c>
      <c r="F173" s="207" t="s">
        <v>288</v>
      </c>
      <c r="G173" s="208" t="s">
        <v>182</v>
      </c>
      <c r="H173" s="209">
        <v>25.370000000000001</v>
      </c>
      <c r="I173" s="210"/>
      <c r="J173" s="211">
        <f>ROUND(I173*H173,2)</f>
        <v>0</v>
      </c>
      <c r="K173" s="207" t="s">
        <v>145</v>
      </c>
      <c r="L173" s="45"/>
      <c r="M173" s="212" t="s">
        <v>19</v>
      </c>
      <c r="N173" s="213" t="s">
        <v>43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0.308</v>
      </c>
      <c r="T173" s="215">
        <f>S173*H173</f>
        <v>7.8139599999999998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146</v>
      </c>
      <c r="AT173" s="216" t="s">
        <v>141</v>
      </c>
      <c r="AU173" s="216" t="s">
        <v>82</v>
      </c>
      <c r="AY173" s="18" t="s">
        <v>139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80</v>
      </c>
      <c r="BK173" s="217">
        <f>ROUND(I173*H173,2)</f>
        <v>0</v>
      </c>
      <c r="BL173" s="18" t="s">
        <v>146</v>
      </c>
      <c r="BM173" s="216" t="s">
        <v>289</v>
      </c>
    </row>
    <row r="174" s="2" customFormat="1">
      <c r="A174" s="39"/>
      <c r="B174" s="40"/>
      <c r="C174" s="41"/>
      <c r="D174" s="218" t="s">
        <v>148</v>
      </c>
      <c r="E174" s="41"/>
      <c r="F174" s="219" t="s">
        <v>290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82</v>
      </c>
    </row>
    <row r="175" s="13" customFormat="1">
      <c r="A175" s="13"/>
      <c r="B175" s="223"/>
      <c r="C175" s="224"/>
      <c r="D175" s="225" t="s">
        <v>150</v>
      </c>
      <c r="E175" s="226" t="s">
        <v>19</v>
      </c>
      <c r="F175" s="227" t="s">
        <v>291</v>
      </c>
      <c r="G175" s="224"/>
      <c r="H175" s="228">
        <v>16.004999999999999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150</v>
      </c>
      <c r="AU175" s="234" t="s">
        <v>82</v>
      </c>
      <c r="AV175" s="13" t="s">
        <v>82</v>
      </c>
      <c r="AW175" s="13" t="s">
        <v>33</v>
      </c>
      <c r="AX175" s="13" t="s">
        <v>72</v>
      </c>
      <c r="AY175" s="234" t="s">
        <v>139</v>
      </c>
    </row>
    <row r="176" s="13" customFormat="1">
      <c r="A176" s="13"/>
      <c r="B176" s="223"/>
      <c r="C176" s="224"/>
      <c r="D176" s="225" t="s">
        <v>150</v>
      </c>
      <c r="E176" s="226" t="s">
        <v>19</v>
      </c>
      <c r="F176" s="227" t="s">
        <v>292</v>
      </c>
      <c r="G176" s="224"/>
      <c r="H176" s="228">
        <v>9.3650000000000002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150</v>
      </c>
      <c r="AU176" s="234" t="s">
        <v>82</v>
      </c>
      <c r="AV176" s="13" t="s">
        <v>82</v>
      </c>
      <c r="AW176" s="13" t="s">
        <v>33</v>
      </c>
      <c r="AX176" s="13" t="s">
        <v>72</v>
      </c>
      <c r="AY176" s="234" t="s">
        <v>139</v>
      </c>
    </row>
    <row r="177" s="14" customFormat="1">
      <c r="A177" s="14"/>
      <c r="B177" s="245"/>
      <c r="C177" s="246"/>
      <c r="D177" s="225" t="s">
        <v>150</v>
      </c>
      <c r="E177" s="247" t="s">
        <v>19</v>
      </c>
      <c r="F177" s="248" t="s">
        <v>191</v>
      </c>
      <c r="G177" s="246"/>
      <c r="H177" s="249">
        <v>25.370000000000001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150</v>
      </c>
      <c r="AU177" s="255" t="s">
        <v>82</v>
      </c>
      <c r="AV177" s="14" t="s">
        <v>146</v>
      </c>
      <c r="AW177" s="14" t="s">
        <v>33</v>
      </c>
      <c r="AX177" s="14" t="s">
        <v>80</v>
      </c>
      <c r="AY177" s="255" t="s">
        <v>139</v>
      </c>
    </row>
    <row r="178" s="2" customFormat="1" ht="24.15" customHeight="1">
      <c r="A178" s="39"/>
      <c r="B178" s="40"/>
      <c r="C178" s="205" t="s">
        <v>293</v>
      </c>
      <c r="D178" s="205" t="s">
        <v>141</v>
      </c>
      <c r="E178" s="206" t="s">
        <v>294</v>
      </c>
      <c r="F178" s="207" t="s">
        <v>295</v>
      </c>
      <c r="G178" s="208" t="s">
        <v>144</v>
      </c>
      <c r="H178" s="209">
        <v>0.378</v>
      </c>
      <c r="I178" s="210"/>
      <c r="J178" s="211">
        <f>ROUND(I178*H178,2)</f>
        <v>0</v>
      </c>
      <c r="K178" s="207" t="s">
        <v>145</v>
      </c>
      <c r="L178" s="45"/>
      <c r="M178" s="212" t="s">
        <v>19</v>
      </c>
      <c r="N178" s="213" t="s">
        <v>43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1.8</v>
      </c>
      <c r="T178" s="215">
        <f>S178*H178</f>
        <v>0.6804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146</v>
      </c>
      <c r="AT178" s="216" t="s">
        <v>141</v>
      </c>
      <c r="AU178" s="216" t="s">
        <v>82</v>
      </c>
      <c r="AY178" s="18" t="s">
        <v>139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80</v>
      </c>
      <c r="BK178" s="217">
        <f>ROUND(I178*H178,2)</f>
        <v>0</v>
      </c>
      <c r="BL178" s="18" t="s">
        <v>146</v>
      </c>
      <c r="BM178" s="216" t="s">
        <v>296</v>
      </c>
    </row>
    <row r="179" s="2" customFormat="1">
      <c r="A179" s="39"/>
      <c r="B179" s="40"/>
      <c r="C179" s="41"/>
      <c r="D179" s="218" t="s">
        <v>148</v>
      </c>
      <c r="E179" s="41"/>
      <c r="F179" s="219" t="s">
        <v>297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13" customFormat="1">
      <c r="A180" s="13"/>
      <c r="B180" s="223"/>
      <c r="C180" s="224"/>
      <c r="D180" s="225" t="s">
        <v>150</v>
      </c>
      <c r="E180" s="226" t="s">
        <v>19</v>
      </c>
      <c r="F180" s="227" t="s">
        <v>298</v>
      </c>
      <c r="G180" s="224"/>
      <c r="H180" s="228">
        <v>0.378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150</v>
      </c>
      <c r="AU180" s="234" t="s">
        <v>82</v>
      </c>
      <c r="AV180" s="13" t="s">
        <v>82</v>
      </c>
      <c r="AW180" s="13" t="s">
        <v>33</v>
      </c>
      <c r="AX180" s="13" t="s">
        <v>80</v>
      </c>
      <c r="AY180" s="234" t="s">
        <v>139</v>
      </c>
    </row>
    <row r="181" s="2" customFormat="1" ht="16.5" customHeight="1">
      <c r="A181" s="39"/>
      <c r="B181" s="40"/>
      <c r="C181" s="205" t="s">
        <v>299</v>
      </c>
      <c r="D181" s="205" t="s">
        <v>141</v>
      </c>
      <c r="E181" s="206" t="s">
        <v>300</v>
      </c>
      <c r="F181" s="207" t="s">
        <v>301</v>
      </c>
      <c r="G181" s="208" t="s">
        <v>144</v>
      </c>
      <c r="H181" s="209">
        <v>0.90000000000000002</v>
      </c>
      <c r="I181" s="210"/>
      <c r="J181" s="211">
        <f>ROUND(I181*H181,2)</f>
        <v>0</v>
      </c>
      <c r="K181" s="207" t="s">
        <v>145</v>
      </c>
      <c r="L181" s="45"/>
      <c r="M181" s="212" t="s">
        <v>19</v>
      </c>
      <c r="N181" s="213" t="s">
        <v>43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2.2000000000000002</v>
      </c>
      <c r="T181" s="215">
        <f>S181*H181</f>
        <v>1.9800000000000002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146</v>
      </c>
      <c r="AT181" s="216" t="s">
        <v>141</v>
      </c>
      <c r="AU181" s="216" t="s">
        <v>82</v>
      </c>
      <c r="AY181" s="18" t="s">
        <v>139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80</v>
      </c>
      <c r="BK181" s="217">
        <f>ROUND(I181*H181,2)</f>
        <v>0</v>
      </c>
      <c r="BL181" s="18" t="s">
        <v>146</v>
      </c>
      <c r="BM181" s="216" t="s">
        <v>302</v>
      </c>
    </row>
    <row r="182" s="2" customFormat="1">
      <c r="A182" s="39"/>
      <c r="B182" s="40"/>
      <c r="C182" s="41"/>
      <c r="D182" s="218" t="s">
        <v>148</v>
      </c>
      <c r="E182" s="41"/>
      <c r="F182" s="219" t="s">
        <v>303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148</v>
      </c>
      <c r="AU182" s="18" t="s">
        <v>82</v>
      </c>
    </row>
    <row r="183" s="2" customFormat="1" ht="21.75" customHeight="1">
      <c r="A183" s="39"/>
      <c r="B183" s="40"/>
      <c r="C183" s="205" t="s">
        <v>304</v>
      </c>
      <c r="D183" s="205" t="s">
        <v>141</v>
      </c>
      <c r="E183" s="206" t="s">
        <v>305</v>
      </c>
      <c r="F183" s="207" t="s">
        <v>306</v>
      </c>
      <c r="G183" s="208" t="s">
        <v>144</v>
      </c>
      <c r="H183" s="209">
        <v>0.17999999999999999</v>
      </c>
      <c r="I183" s="210"/>
      <c r="J183" s="211">
        <f>ROUND(I183*H183,2)</f>
        <v>0</v>
      </c>
      <c r="K183" s="207" t="s">
        <v>145</v>
      </c>
      <c r="L183" s="45"/>
      <c r="M183" s="212" t="s">
        <v>19</v>
      </c>
      <c r="N183" s="213" t="s">
        <v>43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1.3999999999999999</v>
      </c>
      <c r="T183" s="215">
        <f>S183*H183</f>
        <v>0.252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146</v>
      </c>
      <c r="AT183" s="216" t="s">
        <v>141</v>
      </c>
      <c r="AU183" s="216" t="s">
        <v>82</v>
      </c>
      <c r="AY183" s="18" t="s">
        <v>139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80</v>
      </c>
      <c r="BK183" s="217">
        <f>ROUND(I183*H183,2)</f>
        <v>0</v>
      </c>
      <c r="BL183" s="18" t="s">
        <v>146</v>
      </c>
      <c r="BM183" s="216" t="s">
        <v>307</v>
      </c>
    </row>
    <row r="184" s="2" customFormat="1">
      <c r="A184" s="39"/>
      <c r="B184" s="40"/>
      <c r="C184" s="41"/>
      <c r="D184" s="218" t="s">
        <v>148</v>
      </c>
      <c r="E184" s="41"/>
      <c r="F184" s="219" t="s">
        <v>308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148</v>
      </c>
      <c r="AU184" s="18" t="s">
        <v>82</v>
      </c>
    </row>
    <row r="185" s="13" customFormat="1">
      <c r="A185" s="13"/>
      <c r="B185" s="223"/>
      <c r="C185" s="224"/>
      <c r="D185" s="225" t="s">
        <v>150</v>
      </c>
      <c r="E185" s="226" t="s">
        <v>19</v>
      </c>
      <c r="F185" s="227" t="s">
        <v>151</v>
      </c>
      <c r="G185" s="224"/>
      <c r="H185" s="228">
        <v>0.17999999999999999</v>
      </c>
      <c r="I185" s="229"/>
      <c r="J185" s="224"/>
      <c r="K185" s="224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150</v>
      </c>
      <c r="AU185" s="234" t="s">
        <v>82</v>
      </c>
      <c r="AV185" s="13" t="s">
        <v>82</v>
      </c>
      <c r="AW185" s="13" t="s">
        <v>33</v>
      </c>
      <c r="AX185" s="13" t="s">
        <v>80</v>
      </c>
      <c r="AY185" s="234" t="s">
        <v>139</v>
      </c>
    </row>
    <row r="186" s="2" customFormat="1" ht="24.15" customHeight="1">
      <c r="A186" s="39"/>
      <c r="B186" s="40"/>
      <c r="C186" s="205" t="s">
        <v>309</v>
      </c>
      <c r="D186" s="205" t="s">
        <v>141</v>
      </c>
      <c r="E186" s="206" t="s">
        <v>310</v>
      </c>
      <c r="F186" s="207" t="s">
        <v>311</v>
      </c>
      <c r="G186" s="208" t="s">
        <v>182</v>
      </c>
      <c r="H186" s="209">
        <v>23.399999999999999</v>
      </c>
      <c r="I186" s="210"/>
      <c r="J186" s="211">
        <f>ROUND(I186*H186,2)</f>
        <v>0</v>
      </c>
      <c r="K186" s="207" t="s">
        <v>145</v>
      </c>
      <c r="L186" s="45"/>
      <c r="M186" s="212" t="s">
        <v>19</v>
      </c>
      <c r="N186" s="213" t="s">
        <v>43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0.075999999999999998</v>
      </c>
      <c r="T186" s="215">
        <f>S186*H186</f>
        <v>1.7783999999999998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146</v>
      </c>
      <c r="AT186" s="216" t="s">
        <v>141</v>
      </c>
      <c r="AU186" s="216" t="s">
        <v>82</v>
      </c>
      <c r="AY186" s="18" t="s">
        <v>139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80</v>
      </c>
      <c r="BK186" s="217">
        <f>ROUND(I186*H186,2)</f>
        <v>0</v>
      </c>
      <c r="BL186" s="18" t="s">
        <v>146</v>
      </c>
      <c r="BM186" s="216" t="s">
        <v>312</v>
      </c>
    </row>
    <row r="187" s="2" customFormat="1">
      <c r="A187" s="39"/>
      <c r="B187" s="40"/>
      <c r="C187" s="41"/>
      <c r="D187" s="218" t="s">
        <v>148</v>
      </c>
      <c r="E187" s="41"/>
      <c r="F187" s="219" t="s">
        <v>313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13" customFormat="1">
      <c r="A188" s="13"/>
      <c r="B188" s="223"/>
      <c r="C188" s="224"/>
      <c r="D188" s="225" t="s">
        <v>150</v>
      </c>
      <c r="E188" s="226" t="s">
        <v>19</v>
      </c>
      <c r="F188" s="227" t="s">
        <v>314</v>
      </c>
      <c r="G188" s="224"/>
      <c r="H188" s="228">
        <v>9.1999999999999993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150</v>
      </c>
      <c r="AU188" s="234" t="s">
        <v>82</v>
      </c>
      <c r="AV188" s="13" t="s">
        <v>82</v>
      </c>
      <c r="AW188" s="13" t="s">
        <v>33</v>
      </c>
      <c r="AX188" s="13" t="s">
        <v>72</v>
      </c>
      <c r="AY188" s="234" t="s">
        <v>139</v>
      </c>
    </row>
    <row r="189" s="13" customFormat="1">
      <c r="A189" s="13"/>
      <c r="B189" s="223"/>
      <c r="C189" s="224"/>
      <c r="D189" s="225" t="s">
        <v>150</v>
      </c>
      <c r="E189" s="226" t="s">
        <v>19</v>
      </c>
      <c r="F189" s="227" t="s">
        <v>315</v>
      </c>
      <c r="G189" s="224"/>
      <c r="H189" s="228">
        <v>14.199999999999999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150</v>
      </c>
      <c r="AU189" s="234" t="s">
        <v>82</v>
      </c>
      <c r="AV189" s="13" t="s">
        <v>82</v>
      </c>
      <c r="AW189" s="13" t="s">
        <v>33</v>
      </c>
      <c r="AX189" s="13" t="s">
        <v>72</v>
      </c>
      <c r="AY189" s="234" t="s">
        <v>139</v>
      </c>
    </row>
    <row r="190" s="14" customFormat="1">
      <c r="A190" s="14"/>
      <c r="B190" s="245"/>
      <c r="C190" s="246"/>
      <c r="D190" s="225" t="s">
        <v>150</v>
      </c>
      <c r="E190" s="247" t="s">
        <v>19</v>
      </c>
      <c r="F190" s="248" t="s">
        <v>191</v>
      </c>
      <c r="G190" s="246"/>
      <c r="H190" s="249">
        <v>23.399999999999999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150</v>
      </c>
      <c r="AU190" s="255" t="s">
        <v>82</v>
      </c>
      <c r="AV190" s="14" t="s">
        <v>146</v>
      </c>
      <c r="AW190" s="14" t="s">
        <v>33</v>
      </c>
      <c r="AX190" s="14" t="s">
        <v>80</v>
      </c>
      <c r="AY190" s="255" t="s">
        <v>139</v>
      </c>
    </row>
    <row r="191" s="2" customFormat="1" ht="33" customHeight="1">
      <c r="A191" s="39"/>
      <c r="B191" s="40"/>
      <c r="C191" s="205" t="s">
        <v>316</v>
      </c>
      <c r="D191" s="205" t="s">
        <v>141</v>
      </c>
      <c r="E191" s="206" t="s">
        <v>317</v>
      </c>
      <c r="F191" s="207" t="s">
        <v>318</v>
      </c>
      <c r="G191" s="208" t="s">
        <v>253</v>
      </c>
      <c r="H191" s="209">
        <v>5</v>
      </c>
      <c r="I191" s="210"/>
      <c r="J191" s="211">
        <f>ROUND(I191*H191,2)</f>
        <v>0</v>
      </c>
      <c r="K191" s="207" t="s">
        <v>145</v>
      </c>
      <c r="L191" s="45"/>
      <c r="M191" s="212" t="s">
        <v>19</v>
      </c>
      <c r="N191" s="213" t="s">
        <v>43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0.0030000000000000001</v>
      </c>
      <c r="T191" s="215">
        <f>S191*H191</f>
        <v>0.014999999999999999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146</v>
      </c>
      <c r="AT191" s="216" t="s">
        <v>141</v>
      </c>
      <c r="AU191" s="216" t="s">
        <v>82</v>
      </c>
      <c r="AY191" s="18" t="s">
        <v>139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80</v>
      </c>
      <c r="BK191" s="217">
        <f>ROUND(I191*H191,2)</f>
        <v>0</v>
      </c>
      <c r="BL191" s="18" t="s">
        <v>146</v>
      </c>
      <c r="BM191" s="216" t="s">
        <v>319</v>
      </c>
    </row>
    <row r="192" s="2" customFormat="1">
      <c r="A192" s="39"/>
      <c r="B192" s="40"/>
      <c r="C192" s="41"/>
      <c r="D192" s="218" t="s">
        <v>148</v>
      </c>
      <c r="E192" s="41"/>
      <c r="F192" s="219" t="s">
        <v>320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148</v>
      </c>
      <c r="AU192" s="18" t="s">
        <v>82</v>
      </c>
    </row>
    <row r="193" s="2" customFormat="1" ht="24.15" customHeight="1">
      <c r="A193" s="39"/>
      <c r="B193" s="40"/>
      <c r="C193" s="205" t="s">
        <v>321</v>
      </c>
      <c r="D193" s="205" t="s">
        <v>141</v>
      </c>
      <c r="E193" s="206" t="s">
        <v>322</v>
      </c>
      <c r="F193" s="207" t="s">
        <v>323</v>
      </c>
      <c r="G193" s="208" t="s">
        <v>253</v>
      </c>
      <c r="H193" s="209">
        <v>1</v>
      </c>
      <c r="I193" s="210"/>
      <c r="J193" s="211">
        <f>ROUND(I193*H193,2)</f>
        <v>0</v>
      </c>
      <c r="K193" s="207" t="s">
        <v>145</v>
      </c>
      <c r="L193" s="45"/>
      <c r="M193" s="212" t="s">
        <v>19</v>
      </c>
      <c r="N193" s="213" t="s">
        <v>43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0.089999999999999997</v>
      </c>
      <c r="T193" s="215">
        <f>S193*H193</f>
        <v>0.089999999999999997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146</v>
      </c>
      <c r="AT193" s="216" t="s">
        <v>141</v>
      </c>
      <c r="AU193" s="216" t="s">
        <v>82</v>
      </c>
      <c r="AY193" s="18" t="s">
        <v>139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80</v>
      </c>
      <c r="BK193" s="217">
        <f>ROUND(I193*H193,2)</f>
        <v>0</v>
      </c>
      <c r="BL193" s="18" t="s">
        <v>146</v>
      </c>
      <c r="BM193" s="216" t="s">
        <v>324</v>
      </c>
    </row>
    <row r="194" s="2" customFormat="1">
      <c r="A194" s="39"/>
      <c r="B194" s="40"/>
      <c r="C194" s="41"/>
      <c r="D194" s="218" t="s">
        <v>148</v>
      </c>
      <c r="E194" s="41"/>
      <c r="F194" s="219" t="s">
        <v>325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148</v>
      </c>
      <c r="AU194" s="18" t="s">
        <v>82</v>
      </c>
    </row>
    <row r="195" s="2" customFormat="1" ht="24.15" customHeight="1">
      <c r="A195" s="39"/>
      <c r="B195" s="40"/>
      <c r="C195" s="205" t="s">
        <v>326</v>
      </c>
      <c r="D195" s="205" t="s">
        <v>141</v>
      </c>
      <c r="E195" s="206" t="s">
        <v>327</v>
      </c>
      <c r="F195" s="207" t="s">
        <v>328</v>
      </c>
      <c r="G195" s="208" t="s">
        <v>182</v>
      </c>
      <c r="H195" s="209">
        <v>79.013000000000005</v>
      </c>
      <c r="I195" s="210"/>
      <c r="J195" s="211">
        <f>ROUND(I195*H195,2)</f>
        <v>0</v>
      </c>
      <c r="K195" s="207" t="s">
        <v>145</v>
      </c>
      <c r="L195" s="45"/>
      <c r="M195" s="212" t="s">
        <v>19</v>
      </c>
      <c r="N195" s="213" t="s">
        <v>43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0.045999999999999999</v>
      </c>
      <c r="T195" s="215">
        <f>S195*H195</f>
        <v>3.634598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146</v>
      </c>
      <c r="AT195" s="216" t="s">
        <v>141</v>
      </c>
      <c r="AU195" s="216" t="s">
        <v>82</v>
      </c>
      <c r="AY195" s="18" t="s">
        <v>139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80</v>
      </c>
      <c r="BK195" s="217">
        <f>ROUND(I195*H195,2)</f>
        <v>0</v>
      </c>
      <c r="BL195" s="18" t="s">
        <v>146</v>
      </c>
      <c r="BM195" s="216" t="s">
        <v>329</v>
      </c>
    </row>
    <row r="196" s="2" customFormat="1">
      <c r="A196" s="39"/>
      <c r="B196" s="40"/>
      <c r="C196" s="41"/>
      <c r="D196" s="218" t="s">
        <v>148</v>
      </c>
      <c r="E196" s="41"/>
      <c r="F196" s="219" t="s">
        <v>330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148</v>
      </c>
      <c r="AU196" s="18" t="s">
        <v>82</v>
      </c>
    </row>
    <row r="197" s="13" customFormat="1">
      <c r="A197" s="13"/>
      <c r="B197" s="223"/>
      <c r="C197" s="224"/>
      <c r="D197" s="225" t="s">
        <v>150</v>
      </c>
      <c r="E197" s="226" t="s">
        <v>19</v>
      </c>
      <c r="F197" s="227" t="s">
        <v>331</v>
      </c>
      <c r="G197" s="224"/>
      <c r="H197" s="228">
        <v>49.779000000000003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150</v>
      </c>
      <c r="AU197" s="234" t="s">
        <v>82</v>
      </c>
      <c r="AV197" s="13" t="s">
        <v>82</v>
      </c>
      <c r="AW197" s="13" t="s">
        <v>33</v>
      </c>
      <c r="AX197" s="13" t="s">
        <v>72</v>
      </c>
      <c r="AY197" s="234" t="s">
        <v>139</v>
      </c>
    </row>
    <row r="198" s="13" customFormat="1">
      <c r="A198" s="13"/>
      <c r="B198" s="223"/>
      <c r="C198" s="224"/>
      <c r="D198" s="225" t="s">
        <v>150</v>
      </c>
      <c r="E198" s="226" t="s">
        <v>19</v>
      </c>
      <c r="F198" s="227" t="s">
        <v>332</v>
      </c>
      <c r="G198" s="224"/>
      <c r="H198" s="228">
        <v>10.66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150</v>
      </c>
      <c r="AU198" s="234" t="s">
        <v>82</v>
      </c>
      <c r="AV198" s="13" t="s">
        <v>82</v>
      </c>
      <c r="AW198" s="13" t="s">
        <v>33</v>
      </c>
      <c r="AX198" s="13" t="s">
        <v>72</v>
      </c>
      <c r="AY198" s="234" t="s">
        <v>139</v>
      </c>
    </row>
    <row r="199" s="13" customFormat="1">
      <c r="A199" s="13"/>
      <c r="B199" s="223"/>
      <c r="C199" s="224"/>
      <c r="D199" s="225" t="s">
        <v>150</v>
      </c>
      <c r="E199" s="226" t="s">
        <v>19</v>
      </c>
      <c r="F199" s="227" t="s">
        <v>218</v>
      </c>
      <c r="G199" s="224"/>
      <c r="H199" s="228">
        <v>7.2309999999999999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150</v>
      </c>
      <c r="AU199" s="234" t="s">
        <v>82</v>
      </c>
      <c r="AV199" s="13" t="s">
        <v>82</v>
      </c>
      <c r="AW199" s="13" t="s">
        <v>33</v>
      </c>
      <c r="AX199" s="13" t="s">
        <v>72</v>
      </c>
      <c r="AY199" s="234" t="s">
        <v>139</v>
      </c>
    </row>
    <row r="200" s="13" customFormat="1">
      <c r="A200" s="13"/>
      <c r="B200" s="223"/>
      <c r="C200" s="224"/>
      <c r="D200" s="225" t="s">
        <v>150</v>
      </c>
      <c r="E200" s="226" t="s">
        <v>19</v>
      </c>
      <c r="F200" s="227" t="s">
        <v>219</v>
      </c>
      <c r="G200" s="224"/>
      <c r="H200" s="228">
        <v>11.343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150</v>
      </c>
      <c r="AU200" s="234" t="s">
        <v>82</v>
      </c>
      <c r="AV200" s="13" t="s">
        <v>82</v>
      </c>
      <c r="AW200" s="13" t="s">
        <v>33</v>
      </c>
      <c r="AX200" s="13" t="s">
        <v>72</v>
      </c>
      <c r="AY200" s="234" t="s">
        <v>139</v>
      </c>
    </row>
    <row r="201" s="14" customFormat="1">
      <c r="A201" s="14"/>
      <c r="B201" s="245"/>
      <c r="C201" s="246"/>
      <c r="D201" s="225" t="s">
        <v>150</v>
      </c>
      <c r="E201" s="247" t="s">
        <v>19</v>
      </c>
      <c r="F201" s="248" t="s">
        <v>191</v>
      </c>
      <c r="G201" s="246"/>
      <c r="H201" s="249">
        <v>79.013000000000005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150</v>
      </c>
      <c r="AU201" s="255" t="s">
        <v>82</v>
      </c>
      <c r="AV201" s="14" t="s">
        <v>146</v>
      </c>
      <c r="AW201" s="14" t="s">
        <v>33</v>
      </c>
      <c r="AX201" s="14" t="s">
        <v>80</v>
      </c>
      <c r="AY201" s="255" t="s">
        <v>139</v>
      </c>
    </row>
    <row r="202" s="2" customFormat="1" ht="24.15" customHeight="1">
      <c r="A202" s="39"/>
      <c r="B202" s="40"/>
      <c r="C202" s="205" t="s">
        <v>333</v>
      </c>
      <c r="D202" s="205" t="s">
        <v>141</v>
      </c>
      <c r="E202" s="206" t="s">
        <v>334</v>
      </c>
      <c r="F202" s="207" t="s">
        <v>335</v>
      </c>
      <c r="G202" s="208" t="s">
        <v>182</v>
      </c>
      <c r="H202" s="209">
        <v>26.984999999999999</v>
      </c>
      <c r="I202" s="210"/>
      <c r="J202" s="211">
        <f>ROUND(I202*H202,2)</f>
        <v>0</v>
      </c>
      <c r="K202" s="207" t="s">
        <v>145</v>
      </c>
      <c r="L202" s="45"/>
      <c r="M202" s="212" t="s">
        <v>19</v>
      </c>
      <c r="N202" s="213" t="s">
        <v>43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0.068000000000000005</v>
      </c>
      <c r="T202" s="215">
        <f>S202*H202</f>
        <v>1.8349800000000001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146</v>
      </c>
      <c r="AT202" s="216" t="s">
        <v>141</v>
      </c>
      <c r="AU202" s="216" t="s">
        <v>82</v>
      </c>
      <c r="AY202" s="18" t="s">
        <v>139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80</v>
      </c>
      <c r="BK202" s="217">
        <f>ROUND(I202*H202,2)</f>
        <v>0</v>
      </c>
      <c r="BL202" s="18" t="s">
        <v>146</v>
      </c>
      <c r="BM202" s="216" t="s">
        <v>336</v>
      </c>
    </row>
    <row r="203" s="2" customFormat="1">
      <c r="A203" s="39"/>
      <c r="B203" s="40"/>
      <c r="C203" s="41"/>
      <c r="D203" s="218" t="s">
        <v>148</v>
      </c>
      <c r="E203" s="41"/>
      <c r="F203" s="219" t="s">
        <v>337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13" customFormat="1">
      <c r="A204" s="13"/>
      <c r="B204" s="223"/>
      <c r="C204" s="224"/>
      <c r="D204" s="225" t="s">
        <v>150</v>
      </c>
      <c r="E204" s="226" t="s">
        <v>19</v>
      </c>
      <c r="F204" s="227" t="s">
        <v>338</v>
      </c>
      <c r="G204" s="224"/>
      <c r="H204" s="228">
        <v>12.300000000000001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150</v>
      </c>
      <c r="AU204" s="234" t="s">
        <v>82</v>
      </c>
      <c r="AV204" s="13" t="s">
        <v>82</v>
      </c>
      <c r="AW204" s="13" t="s">
        <v>33</v>
      </c>
      <c r="AX204" s="13" t="s">
        <v>72</v>
      </c>
      <c r="AY204" s="234" t="s">
        <v>139</v>
      </c>
    </row>
    <row r="205" s="13" customFormat="1">
      <c r="A205" s="13"/>
      <c r="B205" s="223"/>
      <c r="C205" s="224"/>
      <c r="D205" s="225" t="s">
        <v>150</v>
      </c>
      <c r="E205" s="226" t="s">
        <v>19</v>
      </c>
      <c r="F205" s="227" t="s">
        <v>339</v>
      </c>
      <c r="G205" s="224"/>
      <c r="H205" s="228">
        <v>14.685000000000001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150</v>
      </c>
      <c r="AU205" s="234" t="s">
        <v>82</v>
      </c>
      <c r="AV205" s="13" t="s">
        <v>82</v>
      </c>
      <c r="AW205" s="13" t="s">
        <v>33</v>
      </c>
      <c r="AX205" s="13" t="s">
        <v>72</v>
      </c>
      <c r="AY205" s="234" t="s">
        <v>139</v>
      </c>
    </row>
    <row r="206" s="14" customFormat="1">
      <c r="A206" s="14"/>
      <c r="B206" s="245"/>
      <c r="C206" s="246"/>
      <c r="D206" s="225" t="s">
        <v>150</v>
      </c>
      <c r="E206" s="247" t="s">
        <v>19</v>
      </c>
      <c r="F206" s="248" t="s">
        <v>191</v>
      </c>
      <c r="G206" s="246"/>
      <c r="H206" s="249">
        <v>26.984999999999999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150</v>
      </c>
      <c r="AU206" s="255" t="s">
        <v>82</v>
      </c>
      <c r="AV206" s="14" t="s">
        <v>146</v>
      </c>
      <c r="AW206" s="14" t="s">
        <v>33</v>
      </c>
      <c r="AX206" s="14" t="s">
        <v>80</v>
      </c>
      <c r="AY206" s="255" t="s">
        <v>139</v>
      </c>
    </row>
    <row r="207" s="12" customFormat="1" ht="22.8" customHeight="1">
      <c r="A207" s="12"/>
      <c r="B207" s="189"/>
      <c r="C207" s="190"/>
      <c r="D207" s="191" t="s">
        <v>71</v>
      </c>
      <c r="E207" s="203" t="s">
        <v>340</v>
      </c>
      <c r="F207" s="203" t="s">
        <v>341</v>
      </c>
      <c r="G207" s="190"/>
      <c r="H207" s="190"/>
      <c r="I207" s="193"/>
      <c r="J207" s="204">
        <f>BK207</f>
        <v>0</v>
      </c>
      <c r="K207" s="190"/>
      <c r="L207" s="195"/>
      <c r="M207" s="196"/>
      <c r="N207" s="197"/>
      <c r="O207" s="197"/>
      <c r="P207" s="198">
        <f>SUM(P208:P215)</f>
        <v>0</v>
      </c>
      <c r="Q207" s="197"/>
      <c r="R207" s="198">
        <f>SUM(R208:R215)</f>
        <v>0</v>
      </c>
      <c r="S207" s="197"/>
      <c r="T207" s="199">
        <f>SUM(T208:T215)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0" t="s">
        <v>80</v>
      </c>
      <c r="AT207" s="201" t="s">
        <v>71</v>
      </c>
      <c r="AU207" s="201" t="s">
        <v>80</v>
      </c>
      <c r="AY207" s="200" t="s">
        <v>139</v>
      </c>
      <c r="BK207" s="202">
        <f>SUM(BK208:BK215)</f>
        <v>0</v>
      </c>
    </row>
    <row r="208" s="2" customFormat="1" ht="24.15" customHeight="1">
      <c r="A208" s="39"/>
      <c r="B208" s="40"/>
      <c r="C208" s="205" t="s">
        <v>342</v>
      </c>
      <c r="D208" s="205" t="s">
        <v>141</v>
      </c>
      <c r="E208" s="206" t="s">
        <v>343</v>
      </c>
      <c r="F208" s="207" t="s">
        <v>344</v>
      </c>
      <c r="G208" s="208" t="s">
        <v>155</v>
      </c>
      <c r="H208" s="209">
        <v>21.277000000000001</v>
      </c>
      <c r="I208" s="210"/>
      <c r="J208" s="211">
        <f>ROUND(I208*H208,2)</f>
        <v>0</v>
      </c>
      <c r="K208" s="207" t="s">
        <v>145</v>
      </c>
      <c r="L208" s="45"/>
      <c r="M208" s="212" t="s">
        <v>19</v>
      </c>
      <c r="N208" s="213" t="s">
        <v>43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146</v>
      </c>
      <c r="AT208" s="216" t="s">
        <v>141</v>
      </c>
      <c r="AU208" s="216" t="s">
        <v>82</v>
      </c>
      <c r="AY208" s="18" t="s">
        <v>139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80</v>
      </c>
      <c r="BK208" s="217">
        <f>ROUND(I208*H208,2)</f>
        <v>0</v>
      </c>
      <c r="BL208" s="18" t="s">
        <v>146</v>
      </c>
      <c r="BM208" s="216" t="s">
        <v>345</v>
      </c>
    </row>
    <row r="209" s="2" customFormat="1">
      <c r="A209" s="39"/>
      <c r="B209" s="40"/>
      <c r="C209" s="41"/>
      <c r="D209" s="218" t="s">
        <v>148</v>
      </c>
      <c r="E209" s="41"/>
      <c r="F209" s="219" t="s">
        <v>346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21.75" customHeight="1">
      <c r="A210" s="39"/>
      <c r="B210" s="40"/>
      <c r="C210" s="205" t="s">
        <v>347</v>
      </c>
      <c r="D210" s="205" t="s">
        <v>141</v>
      </c>
      <c r="E210" s="206" t="s">
        <v>348</v>
      </c>
      <c r="F210" s="207" t="s">
        <v>349</v>
      </c>
      <c r="G210" s="208" t="s">
        <v>155</v>
      </c>
      <c r="H210" s="209">
        <v>21.277000000000001</v>
      </c>
      <c r="I210" s="210"/>
      <c r="J210" s="211">
        <f>ROUND(I210*H210,2)</f>
        <v>0</v>
      </c>
      <c r="K210" s="207" t="s">
        <v>145</v>
      </c>
      <c r="L210" s="45"/>
      <c r="M210" s="212" t="s">
        <v>19</v>
      </c>
      <c r="N210" s="213" t="s">
        <v>43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146</v>
      </c>
      <c r="AT210" s="216" t="s">
        <v>141</v>
      </c>
      <c r="AU210" s="216" t="s">
        <v>82</v>
      </c>
      <c r="AY210" s="18" t="s">
        <v>139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80</v>
      </c>
      <c r="BK210" s="217">
        <f>ROUND(I210*H210,2)</f>
        <v>0</v>
      </c>
      <c r="BL210" s="18" t="s">
        <v>146</v>
      </c>
      <c r="BM210" s="216" t="s">
        <v>350</v>
      </c>
    </row>
    <row r="211" s="2" customFormat="1">
      <c r="A211" s="39"/>
      <c r="B211" s="40"/>
      <c r="C211" s="41"/>
      <c r="D211" s="218" t="s">
        <v>148</v>
      </c>
      <c r="E211" s="41"/>
      <c r="F211" s="219" t="s">
        <v>351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148</v>
      </c>
      <c r="AU211" s="18" t="s">
        <v>82</v>
      </c>
    </row>
    <row r="212" s="2" customFormat="1" ht="24.15" customHeight="1">
      <c r="A212" s="39"/>
      <c r="B212" s="40"/>
      <c r="C212" s="205" t="s">
        <v>352</v>
      </c>
      <c r="D212" s="205" t="s">
        <v>141</v>
      </c>
      <c r="E212" s="206" t="s">
        <v>353</v>
      </c>
      <c r="F212" s="207" t="s">
        <v>354</v>
      </c>
      <c r="G212" s="208" t="s">
        <v>155</v>
      </c>
      <c r="H212" s="209">
        <v>21.277000000000001</v>
      </c>
      <c r="I212" s="210"/>
      <c r="J212" s="211">
        <f>ROUND(I212*H212,2)</f>
        <v>0</v>
      </c>
      <c r="K212" s="207" t="s">
        <v>145</v>
      </c>
      <c r="L212" s="45"/>
      <c r="M212" s="212" t="s">
        <v>19</v>
      </c>
      <c r="N212" s="213" t="s">
        <v>43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146</v>
      </c>
      <c r="AT212" s="216" t="s">
        <v>141</v>
      </c>
      <c r="AU212" s="216" t="s">
        <v>82</v>
      </c>
      <c r="AY212" s="18" t="s">
        <v>139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80</v>
      </c>
      <c r="BK212" s="217">
        <f>ROUND(I212*H212,2)</f>
        <v>0</v>
      </c>
      <c r="BL212" s="18" t="s">
        <v>146</v>
      </c>
      <c r="BM212" s="216" t="s">
        <v>355</v>
      </c>
    </row>
    <row r="213" s="2" customFormat="1">
      <c r="A213" s="39"/>
      <c r="B213" s="40"/>
      <c r="C213" s="41"/>
      <c r="D213" s="218" t="s">
        <v>148</v>
      </c>
      <c r="E213" s="41"/>
      <c r="F213" s="219" t="s">
        <v>356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148</v>
      </c>
      <c r="AU213" s="18" t="s">
        <v>82</v>
      </c>
    </row>
    <row r="214" s="2" customFormat="1" ht="24.15" customHeight="1">
      <c r="A214" s="39"/>
      <c r="B214" s="40"/>
      <c r="C214" s="205" t="s">
        <v>357</v>
      </c>
      <c r="D214" s="205" t="s">
        <v>141</v>
      </c>
      <c r="E214" s="206" t="s">
        <v>358</v>
      </c>
      <c r="F214" s="207" t="s">
        <v>359</v>
      </c>
      <c r="G214" s="208" t="s">
        <v>155</v>
      </c>
      <c r="H214" s="209">
        <v>18.204000000000001</v>
      </c>
      <c r="I214" s="210"/>
      <c r="J214" s="211">
        <f>ROUND(I214*H214,2)</f>
        <v>0</v>
      </c>
      <c r="K214" s="207" t="s">
        <v>145</v>
      </c>
      <c r="L214" s="45"/>
      <c r="M214" s="212" t="s">
        <v>19</v>
      </c>
      <c r="N214" s="213" t="s">
        <v>43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146</v>
      </c>
      <c r="AT214" s="216" t="s">
        <v>141</v>
      </c>
      <c r="AU214" s="216" t="s">
        <v>82</v>
      </c>
      <c r="AY214" s="18" t="s">
        <v>139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80</v>
      </c>
      <c r="BK214" s="217">
        <f>ROUND(I214*H214,2)</f>
        <v>0</v>
      </c>
      <c r="BL214" s="18" t="s">
        <v>146</v>
      </c>
      <c r="BM214" s="216" t="s">
        <v>360</v>
      </c>
    </row>
    <row r="215" s="2" customFormat="1">
      <c r="A215" s="39"/>
      <c r="B215" s="40"/>
      <c r="C215" s="41"/>
      <c r="D215" s="218" t="s">
        <v>148</v>
      </c>
      <c r="E215" s="41"/>
      <c r="F215" s="219" t="s">
        <v>361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148</v>
      </c>
      <c r="AU215" s="18" t="s">
        <v>82</v>
      </c>
    </row>
    <row r="216" s="12" customFormat="1" ht="22.8" customHeight="1">
      <c r="A216" s="12"/>
      <c r="B216" s="189"/>
      <c r="C216" s="190"/>
      <c r="D216" s="191" t="s">
        <v>71</v>
      </c>
      <c r="E216" s="203" t="s">
        <v>362</v>
      </c>
      <c r="F216" s="203" t="s">
        <v>363</v>
      </c>
      <c r="G216" s="190"/>
      <c r="H216" s="190"/>
      <c r="I216" s="193"/>
      <c r="J216" s="204">
        <f>BK216</f>
        <v>0</v>
      </c>
      <c r="K216" s="190"/>
      <c r="L216" s="195"/>
      <c r="M216" s="196"/>
      <c r="N216" s="197"/>
      <c r="O216" s="197"/>
      <c r="P216" s="198">
        <f>SUM(P217:P218)</f>
        <v>0</v>
      </c>
      <c r="Q216" s="197"/>
      <c r="R216" s="198">
        <f>SUM(R217:R218)</f>
        <v>0</v>
      </c>
      <c r="S216" s="197"/>
      <c r="T216" s="199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0" t="s">
        <v>80</v>
      </c>
      <c r="AT216" s="201" t="s">
        <v>71</v>
      </c>
      <c r="AU216" s="201" t="s">
        <v>80</v>
      </c>
      <c r="AY216" s="200" t="s">
        <v>139</v>
      </c>
      <c r="BK216" s="202">
        <f>SUM(BK217:BK218)</f>
        <v>0</v>
      </c>
    </row>
    <row r="217" s="2" customFormat="1" ht="37.8" customHeight="1">
      <c r="A217" s="39"/>
      <c r="B217" s="40"/>
      <c r="C217" s="205" t="s">
        <v>364</v>
      </c>
      <c r="D217" s="205" t="s">
        <v>141</v>
      </c>
      <c r="E217" s="206" t="s">
        <v>365</v>
      </c>
      <c r="F217" s="207" t="s">
        <v>366</v>
      </c>
      <c r="G217" s="208" t="s">
        <v>155</v>
      </c>
      <c r="H217" s="209">
        <v>16.064</v>
      </c>
      <c r="I217" s="210"/>
      <c r="J217" s="211">
        <f>ROUND(I217*H217,2)</f>
        <v>0</v>
      </c>
      <c r="K217" s="207" t="s">
        <v>145</v>
      </c>
      <c r="L217" s="45"/>
      <c r="M217" s="212" t="s">
        <v>19</v>
      </c>
      <c r="N217" s="213" t="s">
        <v>43</v>
      </c>
      <c r="O217" s="85"/>
      <c r="P217" s="214">
        <f>O217*H217</f>
        <v>0</v>
      </c>
      <c r="Q217" s="214">
        <v>0</v>
      </c>
      <c r="R217" s="214">
        <f>Q217*H217</f>
        <v>0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146</v>
      </c>
      <c r="AT217" s="216" t="s">
        <v>141</v>
      </c>
      <c r="AU217" s="216" t="s">
        <v>82</v>
      </c>
      <c r="AY217" s="18" t="s">
        <v>139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80</v>
      </c>
      <c r="BK217" s="217">
        <f>ROUND(I217*H217,2)</f>
        <v>0</v>
      </c>
      <c r="BL217" s="18" t="s">
        <v>146</v>
      </c>
      <c r="BM217" s="216" t="s">
        <v>367</v>
      </c>
    </row>
    <row r="218" s="2" customFormat="1">
      <c r="A218" s="39"/>
      <c r="B218" s="40"/>
      <c r="C218" s="41"/>
      <c r="D218" s="218" t="s">
        <v>148</v>
      </c>
      <c r="E218" s="41"/>
      <c r="F218" s="219" t="s">
        <v>368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148</v>
      </c>
      <c r="AU218" s="18" t="s">
        <v>82</v>
      </c>
    </row>
    <row r="219" s="12" customFormat="1" ht="25.92" customHeight="1">
      <c r="A219" s="12"/>
      <c r="B219" s="189"/>
      <c r="C219" s="190"/>
      <c r="D219" s="191" t="s">
        <v>71</v>
      </c>
      <c r="E219" s="192" t="s">
        <v>369</v>
      </c>
      <c r="F219" s="192" t="s">
        <v>370</v>
      </c>
      <c r="G219" s="190"/>
      <c r="H219" s="190"/>
      <c r="I219" s="193"/>
      <c r="J219" s="194">
        <f>BK219</f>
        <v>0</v>
      </c>
      <c r="K219" s="190"/>
      <c r="L219" s="195"/>
      <c r="M219" s="196"/>
      <c r="N219" s="197"/>
      <c r="O219" s="197"/>
      <c r="P219" s="198">
        <f>P220+P227+P248+P270+P276+P327+P344+P392</f>
        <v>0</v>
      </c>
      <c r="Q219" s="197"/>
      <c r="R219" s="198">
        <f>R220+R227+R248+R270+R276+R327+R344+R392</f>
        <v>4.2849196200000002</v>
      </c>
      <c r="S219" s="197"/>
      <c r="T219" s="199">
        <f>T220+T227+T248+T270+T276+T327+T344+T392</f>
        <v>3.1971682000000001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0" t="s">
        <v>82</v>
      </c>
      <c r="AT219" s="201" t="s">
        <v>71</v>
      </c>
      <c r="AU219" s="201" t="s">
        <v>72</v>
      </c>
      <c r="AY219" s="200" t="s">
        <v>139</v>
      </c>
      <c r="BK219" s="202">
        <f>BK220+BK227+BK248+BK270+BK276+BK327+BK344+BK392</f>
        <v>0</v>
      </c>
    </row>
    <row r="220" s="12" customFormat="1" ht="22.8" customHeight="1">
      <c r="A220" s="12"/>
      <c r="B220" s="189"/>
      <c r="C220" s="190"/>
      <c r="D220" s="191" t="s">
        <v>71</v>
      </c>
      <c r="E220" s="203" t="s">
        <v>371</v>
      </c>
      <c r="F220" s="203" t="s">
        <v>372</v>
      </c>
      <c r="G220" s="190"/>
      <c r="H220" s="190"/>
      <c r="I220" s="193"/>
      <c r="J220" s="204">
        <f>BK220</f>
        <v>0</v>
      </c>
      <c r="K220" s="190"/>
      <c r="L220" s="195"/>
      <c r="M220" s="196"/>
      <c r="N220" s="197"/>
      <c r="O220" s="197"/>
      <c r="P220" s="198">
        <f>SUM(P221:P226)</f>
        <v>0</v>
      </c>
      <c r="Q220" s="197"/>
      <c r="R220" s="198">
        <f>SUM(R221:R226)</f>
        <v>0.0060245999999999997</v>
      </c>
      <c r="S220" s="197"/>
      <c r="T220" s="199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0" t="s">
        <v>82</v>
      </c>
      <c r="AT220" s="201" t="s">
        <v>71</v>
      </c>
      <c r="AU220" s="201" t="s">
        <v>80</v>
      </c>
      <c r="AY220" s="200" t="s">
        <v>139</v>
      </c>
      <c r="BK220" s="202">
        <f>SUM(BK221:BK226)</f>
        <v>0</v>
      </c>
    </row>
    <row r="221" s="2" customFormat="1" ht="16.5" customHeight="1">
      <c r="A221" s="39"/>
      <c r="B221" s="40"/>
      <c r="C221" s="205" t="s">
        <v>373</v>
      </c>
      <c r="D221" s="205" t="s">
        <v>141</v>
      </c>
      <c r="E221" s="206" t="s">
        <v>374</v>
      </c>
      <c r="F221" s="207" t="s">
        <v>375</v>
      </c>
      <c r="G221" s="208" t="s">
        <v>182</v>
      </c>
      <c r="H221" s="209">
        <v>0.90000000000000002</v>
      </c>
      <c r="I221" s="210"/>
      <c r="J221" s="211">
        <f>ROUND(I221*H221,2)</f>
        <v>0</v>
      </c>
      <c r="K221" s="207" t="s">
        <v>145</v>
      </c>
      <c r="L221" s="45"/>
      <c r="M221" s="212" t="s">
        <v>19</v>
      </c>
      <c r="N221" s="213" t="s">
        <v>43</v>
      </c>
      <c r="O221" s="85"/>
      <c r="P221" s="214">
        <f>O221*H221</f>
        <v>0</v>
      </c>
      <c r="Q221" s="214">
        <v>0.00040000000000000002</v>
      </c>
      <c r="R221" s="214">
        <f>Q221*H221</f>
        <v>0.00036000000000000002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243</v>
      </c>
      <c r="AT221" s="216" t="s">
        <v>141</v>
      </c>
      <c r="AU221" s="216" t="s">
        <v>82</v>
      </c>
      <c r="AY221" s="18" t="s">
        <v>139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80</v>
      </c>
      <c r="BK221" s="217">
        <f>ROUND(I221*H221,2)</f>
        <v>0</v>
      </c>
      <c r="BL221" s="18" t="s">
        <v>243</v>
      </c>
      <c r="BM221" s="216" t="s">
        <v>376</v>
      </c>
    </row>
    <row r="222" s="2" customFormat="1">
      <c r="A222" s="39"/>
      <c r="B222" s="40"/>
      <c r="C222" s="41"/>
      <c r="D222" s="218" t="s">
        <v>148</v>
      </c>
      <c r="E222" s="41"/>
      <c r="F222" s="219" t="s">
        <v>377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148</v>
      </c>
      <c r="AU222" s="18" t="s">
        <v>82</v>
      </c>
    </row>
    <row r="223" s="2" customFormat="1" ht="24.15" customHeight="1">
      <c r="A223" s="39"/>
      <c r="B223" s="40"/>
      <c r="C223" s="235" t="s">
        <v>378</v>
      </c>
      <c r="D223" s="235" t="s">
        <v>152</v>
      </c>
      <c r="E223" s="236" t="s">
        <v>379</v>
      </c>
      <c r="F223" s="237" t="s">
        <v>380</v>
      </c>
      <c r="G223" s="238" t="s">
        <v>182</v>
      </c>
      <c r="H223" s="239">
        <v>1.0489999999999999</v>
      </c>
      <c r="I223" s="240"/>
      <c r="J223" s="241">
        <f>ROUND(I223*H223,2)</f>
        <v>0</v>
      </c>
      <c r="K223" s="237" t="s">
        <v>145</v>
      </c>
      <c r="L223" s="242"/>
      <c r="M223" s="243" t="s">
        <v>19</v>
      </c>
      <c r="N223" s="244" t="s">
        <v>43</v>
      </c>
      <c r="O223" s="85"/>
      <c r="P223" s="214">
        <f>O223*H223</f>
        <v>0</v>
      </c>
      <c r="Q223" s="214">
        <v>0.0054000000000000003</v>
      </c>
      <c r="R223" s="214">
        <f>Q223*H223</f>
        <v>0.0056645999999999997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326</v>
      </c>
      <c r="AT223" s="216" t="s">
        <v>152</v>
      </c>
      <c r="AU223" s="216" t="s">
        <v>82</v>
      </c>
      <c r="AY223" s="18" t="s">
        <v>139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80</v>
      </c>
      <c r="BK223" s="217">
        <f>ROUND(I223*H223,2)</f>
        <v>0</v>
      </c>
      <c r="BL223" s="18" t="s">
        <v>243</v>
      </c>
      <c r="BM223" s="216" t="s">
        <v>381</v>
      </c>
    </row>
    <row r="224" s="13" customFormat="1">
      <c r="A224" s="13"/>
      <c r="B224" s="223"/>
      <c r="C224" s="224"/>
      <c r="D224" s="225" t="s">
        <v>150</v>
      </c>
      <c r="E224" s="224"/>
      <c r="F224" s="227" t="s">
        <v>382</v>
      </c>
      <c r="G224" s="224"/>
      <c r="H224" s="228">
        <v>1.0489999999999999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150</v>
      </c>
      <c r="AU224" s="234" t="s">
        <v>82</v>
      </c>
      <c r="AV224" s="13" t="s">
        <v>82</v>
      </c>
      <c r="AW224" s="13" t="s">
        <v>4</v>
      </c>
      <c r="AX224" s="13" t="s">
        <v>80</v>
      </c>
      <c r="AY224" s="234" t="s">
        <v>139</v>
      </c>
    </row>
    <row r="225" s="2" customFormat="1" ht="33" customHeight="1">
      <c r="A225" s="39"/>
      <c r="B225" s="40"/>
      <c r="C225" s="205" t="s">
        <v>383</v>
      </c>
      <c r="D225" s="205" t="s">
        <v>141</v>
      </c>
      <c r="E225" s="206" t="s">
        <v>384</v>
      </c>
      <c r="F225" s="207" t="s">
        <v>385</v>
      </c>
      <c r="G225" s="208" t="s">
        <v>155</v>
      </c>
      <c r="H225" s="209">
        <v>0.0060000000000000001</v>
      </c>
      <c r="I225" s="210"/>
      <c r="J225" s="211">
        <f>ROUND(I225*H225,2)</f>
        <v>0</v>
      </c>
      <c r="K225" s="207" t="s">
        <v>145</v>
      </c>
      <c r="L225" s="45"/>
      <c r="M225" s="212" t="s">
        <v>19</v>
      </c>
      <c r="N225" s="213" t="s">
        <v>43</v>
      </c>
      <c r="O225" s="85"/>
      <c r="P225" s="214">
        <f>O225*H225</f>
        <v>0</v>
      </c>
      <c r="Q225" s="214">
        <v>0</v>
      </c>
      <c r="R225" s="214">
        <f>Q225*H225</f>
        <v>0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243</v>
      </c>
      <c r="AT225" s="216" t="s">
        <v>141</v>
      </c>
      <c r="AU225" s="216" t="s">
        <v>82</v>
      </c>
      <c r="AY225" s="18" t="s">
        <v>139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80</v>
      </c>
      <c r="BK225" s="217">
        <f>ROUND(I225*H225,2)</f>
        <v>0</v>
      </c>
      <c r="BL225" s="18" t="s">
        <v>243</v>
      </c>
      <c r="BM225" s="216" t="s">
        <v>386</v>
      </c>
    </row>
    <row r="226" s="2" customFormat="1">
      <c r="A226" s="39"/>
      <c r="B226" s="40"/>
      <c r="C226" s="41"/>
      <c r="D226" s="218" t="s">
        <v>148</v>
      </c>
      <c r="E226" s="41"/>
      <c r="F226" s="219" t="s">
        <v>387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148</v>
      </c>
      <c r="AU226" s="18" t="s">
        <v>82</v>
      </c>
    </row>
    <row r="227" s="12" customFormat="1" ht="22.8" customHeight="1">
      <c r="A227" s="12"/>
      <c r="B227" s="189"/>
      <c r="C227" s="190"/>
      <c r="D227" s="191" t="s">
        <v>71</v>
      </c>
      <c r="E227" s="203" t="s">
        <v>388</v>
      </c>
      <c r="F227" s="203" t="s">
        <v>389</v>
      </c>
      <c r="G227" s="190"/>
      <c r="H227" s="190"/>
      <c r="I227" s="193"/>
      <c r="J227" s="204">
        <f>BK227</f>
        <v>0</v>
      </c>
      <c r="K227" s="190"/>
      <c r="L227" s="195"/>
      <c r="M227" s="196"/>
      <c r="N227" s="197"/>
      <c r="O227" s="197"/>
      <c r="P227" s="198">
        <f>SUM(P228:P247)</f>
        <v>0</v>
      </c>
      <c r="Q227" s="197"/>
      <c r="R227" s="198">
        <f>SUM(R228:R247)</f>
        <v>0.90926384000000005</v>
      </c>
      <c r="S227" s="197"/>
      <c r="T227" s="199">
        <f>SUM(T228:T247)</f>
        <v>0.202573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0" t="s">
        <v>82</v>
      </c>
      <c r="AT227" s="201" t="s">
        <v>71</v>
      </c>
      <c r="AU227" s="201" t="s">
        <v>80</v>
      </c>
      <c r="AY227" s="200" t="s">
        <v>139</v>
      </c>
      <c r="BK227" s="202">
        <f>SUM(BK228:BK247)</f>
        <v>0</v>
      </c>
    </row>
    <row r="228" s="2" customFormat="1" ht="33" customHeight="1">
      <c r="A228" s="39"/>
      <c r="B228" s="40"/>
      <c r="C228" s="205" t="s">
        <v>390</v>
      </c>
      <c r="D228" s="205" t="s">
        <v>141</v>
      </c>
      <c r="E228" s="206" t="s">
        <v>391</v>
      </c>
      <c r="F228" s="207" t="s">
        <v>392</v>
      </c>
      <c r="G228" s="208" t="s">
        <v>182</v>
      </c>
      <c r="H228" s="209">
        <v>35.640999999999998</v>
      </c>
      <c r="I228" s="210"/>
      <c r="J228" s="211">
        <f>ROUND(I228*H228,2)</f>
        <v>0</v>
      </c>
      <c r="K228" s="207" t="s">
        <v>145</v>
      </c>
      <c r="L228" s="45"/>
      <c r="M228" s="212" t="s">
        <v>19</v>
      </c>
      <c r="N228" s="213" t="s">
        <v>43</v>
      </c>
      <c r="O228" s="85"/>
      <c r="P228" s="214">
        <f>O228*H228</f>
        <v>0</v>
      </c>
      <c r="Q228" s="214">
        <v>0.01324</v>
      </c>
      <c r="R228" s="214">
        <f>Q228*H228</f>
        <v>0.47188683999999997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243</v>
      </c>
      <c r="AT228" s="216" t="s">
        <v>141</v>
      </c>
      <c r="AU228" s="216" t="s">
        <v>82</v>
      </c>
      <c r="AY228" s="18" t="s">
        <v>139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80</v>
      </c>
      <c r="BK228" s="217">
        <f>ROUND(I228*H228,2)</f>
        <v>0</v>
      </c>
      <c r="BL228" s="18" t="s">
        <v>243</v>
      </c>
      <c r="BM228" s="216" t="s">
        <v>393</v>
      </c>
    </row>
    <row r="229" s="2" customFormat="1">
      <c r="A229" s="39"/>
      <c r="B229" s="40"/>
      <c r="C229" s="41"/>
      <c r="D229" s="218" t="s">
        <v>148</v>
      </c>
      <c r="E229" s="41"/>
      <c r="F229" s="219" t="s">
        <v>394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148</v>
      </c>
      <c r="AU229" s="18" t="s">
        <v>82</v>
      </c>
    </row>
    <row r="230" s="13" customFormat="1">
      <c r="A230" s="13"/>
      <c r="B230" s="223"/>
      <c r="C230" s="224"/>
      <c r="D230" s="225" t="s">
        <v>150</v>
      </c>
      <c r="E230" s="226" t="s">
        <v>19</v>
      </c>
      <c r="F230" s="227" t="s">
        <v>395</v>
      </c>
      <c r="G230" s="224"/>
      <c r="H230" s="228">
        <v>7.5599999999999996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150</v>
      </c>
      <c r="AU230" s="234" t="s">
        <v>82</v>
      </c>
      <c r="AV230" s="13" t="s">
        <v>82</v>
      </c>
      <c r="AW230" s="13" t="s">
        <v>33</v>
      </c>
      <c r="AX230" s="13" t="s">
        <v>72</v>
      </c>
      <c r="AY230" s="234" t="s">
        <v>139</v>
      </c>
    </row>
    <row r="231" s="13" customFormat="1">
      <c r="A231" s="13"/>
      <c r="B231" s="223"/>
      <c r="C231" s="224"/>
      <c r="D231" s="225" t="s">
        <v>150</v>
      </c>
      <c r="E231" s="226" t="s">
        <v>19</v>
      </c>
      <c r="F231" s="227" t="s">
        <v>396</v>
      </c>
      <c r="G231" s="224"/>
      <c r="H231" s="228">
        <v>11.819000000000001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150</v>
      </c>
      <c r="AU231" s="234" t="s">
        <v>82</v>
      </c>
      <c r="AV231" s="13" t="s">
        <v>82</v>
      </c>
      <c r="AW231" s="13" t="s">
        <v>33</v>
      </c>
      <c r="AX231" s="13" t="s">
        <v>72</v>
      </c>
      <c r="AY231" s="234" t="s">
        <v>139</v>
      </c>
    </row>
    <row r="232" s="13" customFormat="1">
      <c r="A232" s="13"/>
      <c r="B232" s="223"/>
      <c r="C232" s="224"/>
      <c r="D232" s="225" t="s">
        <v>150</v>
      </c>
      <c r="E232" s="226" t="s">
        <v>19</v>
      </c>
      <c r="F232" s="227" t="s">
        <v>397</v>
      </c>
      <c r="G232" s="224"/>
      <c r="H232" s="228">
        <v>16.262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150</v>
      </c>
      <c r="AU232" s="234" t="s">
        <v>82</v>
      </c>
      <c r="AV232" s="13" t="s">
        <v>82</v>
      </c>
      <c r="AW232" s="13" t="s">
        <v>33</v>
      </c>
      <c r="AX232" s="13" t="s">
        <v>72</v>
      </c>
      <c r="AY232" s="234" t="s">
        <v>139</v>
      </c>
    </row>
    <row r="233" s="14" customFormat="1">
      <c r="A233" s="14"/>
      <c r="B233" s="245"/>
      <c r="C233" s="246"/>
      <c r="D233" s="225" t="s">
        <v>150</v>
      </c>
      <c r="E233" s="247" t="s">
        <v>19</v>
      </c>
      <c r="F233" s="248" t="s">
        <v>191</v>
      </c>
      <c r="G233" s="246"/>
      <c r="H233" s="249">
        <v>35.640999999999998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150</v>
      </c>
      <c r="AU233" s="255" t="s">
        <v>82</v>
      </c>
      <c r="AV233" s="14" t="s">
        <v>146</v>
      </c>
      <c r="AW233" s="14" t="s">
        <v>33</v>
      </c>
      <c r="AX233" s="14" t="s">
        <v>80</v>
      </c>
      <c r="AY233" s="255" t="s">
        <v>139</v>
      </c>
    </row>
    <row r="234" s="2" customFormat="1" ht="24.15" customHeight="1">
      <c r="A234" s="39"/>
      <c r="B234" s="40"/>
      <c r="C234" s="205" t="s">
        <v>398</v>
      </c>
      <c r="D234" s="205" t="s">
        <v>141</v>
      </c>
      <c r="E234" s="206" t="s">
        <v>399</v>
      </c>
      <c r="F234" s="207" t="s">
        <v>400</v>
      </c>
      <c r="G234" s="208" t="s">
        <v>182</v>
      </c>
      <c r="H234" s="209">
        <v>29.760000000000002</v>
      </c>
      <c r="I234" s="210"/>
      <c r="J234" s="211">
        <f>ROUND(I234*H234,2)</f>
        <v>0</v>
      </c>
      <c r="K234" s="207" t="s">
        <v>145</v>
      </c>
      <c r="L234" s="45"/>
      <c r="M234" s="212" t="s">
        <v>19</v>
      </c>
      <c r="N234" s="213" t="s">
        <v>43</v>
      </c>
      <c r="O234" s="85"/>
      <c r="P234" s="214">
        <f>O234*H234</f>
        <v>0</v>
      </c>
      <c r="Q234" s="214">
        <v>0.012200000000000001</v>
      </c>
      <c r="R234" s="214">
        <f>Q234*H234</f>
        <v>0.36307200000000006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243</v>
      </c>
      <c r="AT234" s="216" t="s">
        <v>141</v>
      </c>
      <c r="AU234" s="216" t="s">
        <v>82</v>
      </c>
      <c r="AY234" s="18" t="s">
        <v>139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80</v>
      </c>
      <c r="BK234" s="217">
        <f>ROUND(I234*H234,2)</f>
        <v>0</v>
      </c>
      <c r="BL234" s="18" t="s">
        <v>243</v>
      </c>
      <c r="BM234" s="216" t="s">
        <v>401</v>
      </c>
    </row>
    <row r="235" s="2" customFormat="1">
      <c r="A235" s="39"/>
      <c r="B235" s="40"/>
      <c r="C235" s="41"/>
      <c r="D235" s="218" t="s">
        <v>148</v>
      </c>
      <c r="E235" s="41"/>
      <c r="F235" s="219" t="s">
        <v>402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148</v>
      </c>
      <c r="AU235" s="18" t="s">
        <v>82</v>
      </c>
    </row>
    <row r="236" s="13" customFormat="1">
      <c r="A236" s="13"/>
      <c r="B236" s="223"/>
      <c r="C236" s="224"/>
      <c r="D236" s="225" t="s">
        <v>150</v>
      </c>
      <c r="E236" s="226" t="s">
        <v>19</v>
      </c>
      <c r="F236" s="227" t="s">
        <v>403</v>
      </c>
      <c r="G236" s="224"/>
      <c r="H236" s="228">
        <v>29.760000000000002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150</v>
      </c>
      <c r="AU236" s="234" t="s">
        <v>82</v>
      </c>
      <c r="AV236" s="13" t="s">
        <v>82</v>
      </c>
      <c r="AW236" s="13" t="s">
        <v>33</v>
      </c>
      <c r="AX236" s="13" t="s">
        <v>80</v>
      </c>
      <c r="AY236" s="234" t="s">
        <v>139</v>
      </c>
    </row>
    <row r="237" s="2" customFormat="1" ht="24.15" customHeight="1">
      <c r="A237" s="39"/>
      <c r="B237" s="40"/>
      <c r="C237" s="205" t="s">
        <v>404</v>
      </c>
      <c r="D237" s="205" t="s">
        <v>141</v>
      </c>
      <c r="E237" s="206" t="s">
        <v>405</v>
      </c>
      <c r="F237" s="207" t="s">
        <v>406</v>
      </c>
      <c r="G237" s="208" t="s">
        <v>182</v>
      </c>
      <c r="H237" s="209">
        <v>7.7000000000000002</v>
      </c>
      <c r="I237" s="210"/>
      <c r="J237" s="211">
        <f>ROUND(I237*H237,2)</f>
        <v>0</v>
      </c>
      <c r="K237" s="207" t="s">
        <v>145</v>
      </c>
      <c r="L237" s="45"/>
      <c r="M237" s="212" t="s">
        <v>19</v>
      </c>
      <c r="N237" s="213" t="s">
        <v>43</v>
      </c>
      <c r="O237" s="85"/>
      <c r="P237" s="214">
        <f>O237*H237</f>
        <v>0</v>
      </c>
      <c r="Q237" s="214">
        <v>0.00125</v>
      </c>
      <c r="R237" s="214">
        <f>Q237*H237</f>
        <v>0.0096249999999999999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243</v>
      </c>
      <c r="AT237" s="216" t="s">
        <v>141</v>
      </c>
      <c r="AU237" s="216" t="s">
        <v>82</v>
      </c>
      <c r="AY237" s="18" t="s">
        <v>139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80</v>
      </c>
      <c r="BK237" s="217">
        <f>ROUND(I237*H237,2)</f>
        <v>0</v>
      </c>
      <c r="BL237" s="18" t="s">
        <v>243</v>
      </c>
      <c r="BM237" s="216" t="s">
        <v>407</v>
      </c>
    </row>
    <row r="238" s="2" customFormat="1">
      <c r="A238" s="39"/>
      <c r="B238" s="40"/>
      <c r="C238" s="41"/>
      <c r="D238" s="218" t="s">
        <v>148</v>
      </c>
      <c r="E238" s="41"/>
      <c r="F238" s="219" t="s">
        <v>408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148</v>
      </c>
      <c r="AU238" s="18" t="s">
        <v>82</v>
      </c>
    </row>
    <row r="239" s="2" customFormat="1" ht="16.5" customHeight="1">
      <c r="A239" s="39"/>
      <c r="B239" s="40"/>
      <c r="C239" s="235" t="s">
        <v>409</v>
      </c>
      <c r="D239" s="235" t="s">
        <v>152</v>
      </c>
      <c r="E239" s="236" t="s">
        <v>410</v>
      </c>
      <c r="F239" s="237" t="s">
        <v>411</v>
      </c>
      <c r="G239" s="238" t="s">
        <v>182</v>
      </c>
      <c r="H239" s="239">
        <v>8.0850000000000009</v>
      </c>
      <c r="I239" s="240"/>
      <c r="J239" s="241">
        <f>ROUND(I239*H239,2)</f>
        <v>0</v>
      </c>
      <c r="K239" s="237" t="s">
        <v>145</v>
      </c>
      <c r="L239" s="242"/>
      <c r="M239" s="243" t="s">
        <v>19</v>
      </c>
      <c r="N239" s="244" t="s">
        <v>43</v>
      </c>
      <c r="O239" s="85"/>
      <c r="P239" s="214">
        <f>O239*H239</f>
        <v>0</v>
      </c>
      <c r="Q239" s="214">
        <v>0.0080000000000000002</v>
      </c>
      <c r="R239" s="214">
        <f>Q239*H239</f>
        <v>0.064680000000000001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326</v>
      </c>
      <c r="AT239" s="216" t="s">
        <v>152</v>
      </c>
      <c r="AU239" s="216" t="s">
        <v>82</v>
      </c>
      <c r="AY239" s="18" t="s">
        <v>139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80</v>
      </c>
      <c r="BK239" s="217">
        <f>ROUND(I239*H239,2)</f>
        <v>0</v>
      </c>
      <c r="BL239" s="18" t="s">
        <v>243</v>
      </c>
      <c r="BM239" s="216" t="s">
        <v>412</v>
      </c>
    </row>
    <row r="240" s="13" customFormat="1">
      <c r="A240" s="13"/>
      <c r="B240" s="223"/>
      <c r="C240" s="224"/>
      <c r="D240" s="225" t="s">
        <v>150</v>
      </c>
      <c r="E240" s="224"/>
      <c r="F240" s="227" t="s">
        <v>413</v>
      </c>
      <c r="G240" s="224"/>
      <c r="H240" s="228">
        <v>8.0850000000000009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150</v>
      </c>
      <c r="AU240" s="234" t="s">
        <v>82</v>
      </c>
      <c r="AV240" s="13" t="s">
        <v>82</v>
      </c>
      <c r="AW240" s="13" t="s">
        <v>4</v>
      </c>
      <c r="AX240" s="13" t="s">
        <v>80</v>
      </c>
      <c r="AY240" s="234" t="s">
        <v>139</v>
      </c>
    </row>
    <row r="241" s="2" customFormat="1" ht="16.5" customHeight="1">
      <c r="A241" s="39"/>
      <c r="B241" s="40"/>
      <c r="C241" s="205" t="s">
        <v>414</v>
      </c>
      <c r="D241" s="205" t="s">
        <v>141</v>
      </c>
      <c r="E241" s="206" t="s">
        <v>415</v>
      </c>
      <c r="F241" s="207" t="s">
        <v>416</v>
      </c>
      <c r="G241" s="208" t="s">
        <v>182</v>
      </c>
      <c r="H241" s="209">
        <v>8.6999999999999993</v>
      </c>
      <c r="I241" s="210"/>
      <c r="J241" s="211">
        <f>ROUND(I241*H241,2)</f>
        <v>0</v>
      </c>
      <c r="K241" s="207" t="s">
        <v>145</v>
      </c>
      <c r="L241" s="45"/>
      <c r="M241" s="212" t="s">
        <v>19</v>
      </c>
      <c r="N241" s="213" t="s">
        <v>43</v>
      </c>
      <c r="O241" s="85"/>
      <c r="P241" s="214">
        <f>O241*H241</f>
        <v>0</v>
      </c>
      <c r="Q241" s="214">
        <v>0</v>
      </c>
      <c r="R241" s="214">
        <f>Q241*H241</f>
        <v>0</v>
      </c>
      <c r="S241" s="214">
        <v>0.014</v>
      </c>
      <c r="T241" s="215">
        <f>S241*H241</f>
        <v>0.12179999999999999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243</v>
      </c>
      <c r="AT241" s="216" t="s">
        <v>141</v>
      </c>
      <c r="AU241" s="216" t="s">
        <v>82</v>
      </c>
      <c r="AY241" s="18" t="s">
        <v>139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80</v>
      </c>
      <c r="BK241" s="217">
        <f>ROUND(I241*H241,2)</f>
        <v>0</v>
      </c>
      <c r="BL241" s="18" t="s">
        <v>243</v>
      </c>
      <c r="BM241" s="216" t="s">
        <v>417</v>
      </c>
    </row>
    <row r="242" s="2" customFormat="1">
      <c r="A242" s="39"/>
      <c r="B242" s="40"/>
      <c r="C242" s="41"/>
      <c r="D242" s="218" t="s">
        <v>148</v>
      </c>
      <c r="E242" s="41"/>
      <c r="F242" s="219" t="s">
        <v>418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148</v>
      </c>
      <c r="AU242" s="18" t="s">
        <v>82</v>
      </c>
    </row>
    <row r="243" s="2" customFormat="1" ht="16.5" customHeight="1">
      <c r="A243" s="39"/>
      <c r="B243" s="40"/>
      <c r="C243" s="205" t="s">
        <v>419</v>
      </c>
      <c r="D243" s="205" t="s">
        <v>141</v>
      </c>
      <c r="E243" s="206" t="s">
        <v>420</v>
      </c>
      <c r="F243" s="207" t="s">
        <v>421</v>
      </c>
      <c r="G243" s="208" t="s">
        <v>182</v>
      </c>
      <c r="H243" s="209">
        <v>7.7000000000000002</v>
      </c>
      <c r="I243" s="210"/>
      <c r="J243" s="211">
        <f>ROUND(I243*H243,2)</f>
        <v>0</v>
      </c>
      <c r="K243" s="207" t="s">
        <v>145</v>
      </c>
      <c r="L243" s="45"/>
      <c r="M243" s="212" t="s">
        <v>19</v>
      </c>
      <c r="N243" s="213" t="s">
        <v>43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0.010489999999999999</v>
      </c>
      <c r="T243" s="215">
        <f>S243*H243</f>
        <v>0.080772999999999998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243</v>
      </c>
      <c r="AT243" s="216" t="s">
        <v>141</v>
      </c>
      <c r="AU243" s="216" t="s">
        <v>82</v>
      </c>
      <c r="AY243" s="18" t="s">
        <v>139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80</v>
      </c>
      <c r="BK243" s="217">
        <f>ROUND(I243*H243,2)</f>
        <v>0</v>
      </c>
      <c r="BL243" s="18" t="s">
        <v>243</v>
      </c>
      <c r="BM243" s="216" t="s">
        <v>422</v>
      </c>
    </row>
    <row r="244" s="2" customFormat="1">
      <c r="A244" s="39"/>
      <c r="B244" s="40"/>
      <c r="C244" s="41"/>
      <c r="D244" s="218" t="s">
        <v>148</v>
      </c>
      <c r="E244" s="41"/>
      <c r="F244" s="219" t="s">
        <v>423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148</v>
      </c>
      <c r="AU244" s="18" t="s">
        <v>82</v>
      </c>
    </row>
    <row r="245" s="13" customFormat="1">
      <c r="A245" s="13"/>
      <c r="B245" s="223"/>
      <c r="C245" s="224"/>
      <c r="D245" s="225" t="s">
        <v>150</v>
      </c>
      <c r="E245" s="226" t="s">
        <v>19</v>
      </c>
      <c r="F245" s="227" t="s">
        <v>424</v>
      </c>
      <c r="G245" s="224"/>
      <c r="H245" s="228">
        <v>7.7000000000000002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150</v>
      </c>
      <c r="AU245" s="234" t="s">
        <v>82</v>
      </c>
      <c r="AV245" s="13" t="s">
        <v>82</v>
      </c>
      <c r="AW245" s="13" t="s">
        <v>33</v>
      </c>
      <c r="AX245" s="13" t="s">
        <v>80</v>
      </c>
      <c r="AY245" s="234" t="s">
        <v>139</v>
      </c>
    </row>
    <row r="246" s="2" customFormat="1" ht="37.8" customHeight="1">
      <c r="A246" s="39"/>
      <c r="B246" s="40"/>
      <c r="C246" s="205" t="s">
        <v>425</v>
      </c>
      <c r="D246" s="205" t="s">
        <v>141</v>
      </c>
      <c r="E246" s="206" t="s">
        <v>426</v>
      </c>
      <c r="F246" s="207" t="s">
        <v>427</v>
      </c>
      <c r="G246" s="208" t="s">
        <v>155</v>
      </c>
      <c r="H246" s="209">
        <v>0.90900000000000003</v>
      </c>
      <c r="I246" s="210"/>
      <c r="J246" s="211">
        <f>ROUND(I246*H246,2)</f>
        <v>0</v>
      </c>
      <c r="K246" s="207" t="s">
        <v>145</v>
      </c>
      <c r="L246" s="45"/>
      <c r="M246" s="212" t="s">
        <v>19</v>
      </c>
      <c r="N246" s="213" t="s">
        <v>43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243</v>
      </c>
      <c r="AT246" s="216" t="s">
        <v>141</v>
      </c>
      <c r="AU246" s="216" t="s">
        <v>82</v>
      </c>
      <c r="AY246" s="18" t="s">
        <v>139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80</v>
      </c>
      <c r="BK246" s="217">
        <f>ROUND(I246*H246,2)</f>
        <v>0</v>
      </c>
      <c r="BL246" s="18" t="s">
        <v>243</v>
      </c>
      <c r="BM246" s="216" t="s">
        <v>428</v>
      </c>
    </row>
    <row r="247" s="2" customFormat="1">
      <c r="A247" s="39"/>
      <c r="B247" s="40"/>
      <c r="C247" s="41"/>
      <c r="D247" s="218" t="s">
        <v>148</v>
      </c>
      <c r="E247" s="41"/>
      <c r="F247" s="219" t="s">
        <v>429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148</v>
      </c>
      <c r="AU247" s="18" t="s">
        <v>82</v>
      </c>
    </row>
    <row r="248" s="12" customFormat="1" ht="22.8" customHeight="1">
      <c r="A248" s="12"/>
      <c r="B248" s="189"/>
      <c r="C248" s="190"/>
      <c r="D248" s="191" t="s">
        <v>71</v>
      </c>
      <c r="E248" s="203" t="s">
        <v>430</v>
      </c>
      <c r="F248" s="203" t="s">
        <v>431</v>
      </c>
      <c r="G248" s="190"/>
      <c r="H248" s="190"/>
      <c r="I248" s="193"/>
      <c r="J248" s="204">
        <f>BK248</f>
        <v>0</v>
      </c>
      <c r="K248" s="190"/>
      <c r="L248" s="195"/>
      <c r="M248" s="196"/>
      <c r="N248" s="197"/>
      <c r="O248" s="197"/>
      <c r="P248" s="198">
        <f>SUM(P249:P269)</f>
        <v>0</v>
      </c>
      <c r="Q248" s="197"/>
      <c r="R248" s="198">
        <f>SUM(R249:R269)</f>
        <v>0.43830000000000002</v>
      </c>
      <c r="S248" s="197"/>
      <c r="T248" s="199">
        <f>SUM(T249:T269)</f>
        <v>0.035499999999999997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0" t="s">
        <v>82</v>
      </c>
      <c r="AT248" s="201" t="s">
        <v>71</v>
      </c>
      <c r="AU248" s="201" t="s">
        <v>80</v>
      </c>
      <c r="AY248" s="200" t="s">
        <v>139</v>
      </c>
      <c r="BK248" s="202">
        <f>SUM(BK249:BK269)</f>
        <v>0</v>
      </c>
    </row>
    <row r="249" s="2" customFormat="1" ht="24.15" customHeight="1">
      <c r="A249" s="39"/>
      <c r="B249" s="40"/>
      <c r="C249" s="205" t="s">
        <v>432</v>
      </c>
      <c r="D249" s="205" t="s">
        <v>141</v>
      </c>
      <c r="E249" s="206" t="s">
        <v>433</v>
      </c>
      <c r="F249" s="207" t="s">
        <v>434</v>
      </c>
      <c r="G249" s="208" t="s">
        <v>253</v>
      </c>
      <c r="H249" s="209">
        <v>10</v>
      </c>
      <c r="I249" s="210"/>
      <c r="J249" s="211">
        <f>ROUND(I249*H249,2)</f>
        <v>0</v>
      </c>
      <c r="K249" s="207" t="s">
        <v>145</v>
      </c>
      <c r="L249" s="45"/>
      <c r="M249" s="212" t="s">
        <v>19</v>
      </c>
      <c r="N249" s="213" t="s">
        <v>43</v>
      </c>
      <c r="O249" s="85"/>
      <c r="P249" s="214">
        <f>O249*H249</f>
        <v>0</v>
      </c>
      <c r="Q249" s="214">
        <v>0</v>
      </c>
      <c r="R249" s="214">
        <f>Q249*H249</f>
        <v>0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243</v>
      </c>
      <c r="AT249" s="216" t="s">
        <v>141</v>
      </c>
      <c r="AU249" s="216" t="s">
        <v>82</v>
      </c>
      <c r="AY249" s="18" t="s">
        <v>139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80</v>
      </c>
      <c r="BK249" s="217">
        <f>ROUND(I249*H249,2)</f>
        <v>0</v>
      </c>
      <c r="BL249" s="18" t="s">
        <v>243</v>
      </c>
      <c r="BM249" s="216" t="s">
        <v>435</v>
      </c>
    </row>
    <row r="250" s="2" customFormat="1">
      <c r="A250" s="39"/>
      <c r="B250" s="40"/>
      <c r="C250" s="41"/>
      <c r="D250" s="218" t="s">
        <v>148</v>
      </c>
      <c r="E250" s="41"/>
      <c r="F250" s="219" t="s">
        <v>436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148</v>
      </c>
      <c r="AU250" s="18" t="s">
        <v>82</v>
      </c>
    </row>
    <row r="251" s="2" customFormat="1" ht="16.5" customHeight="1">
      <c r="A251" s="39"/>
      <c r="B251" s="40"/>
      <c r="C251" s="235" t="s">
        <v>437</v>
      </c>
      <c r="D251" s="235" t="s">
        <v>152</v>
      </c>
      <c r="E251" s="236" t="s">
        <v>438</v>
      </c>
      <c r="F251" s="237" t="s">
        <v>439</v>
      </c>
      <c r="G251" s="238" t="s">
        <v>253</v>
      </c>
      <c r="H251" s="239">
        <v>4</v>
      </c>
      <c r="I251" s="240"/>
      <c r="J251" s="241">
        <f>ROUND(I251*H251,2)</f>
        <v>0</v>
      </c>
      <c r="K251" s="237" t="s">
        <v>145</v>
      </c>
      <c r="L251" s="242"/>
      <c r="M251" s="243" t="s">
        <v>19</v>
      </c>
      <c r="N251" s="244" t="s">
        <v>43</v>
      </c>
      <c r="O251" s="85"/>
      <c r="P251" s="214">
        <f>O251*H251</f>
        <v>0</v>
      </c>
      <c r="Q251" s="214">
        <v>0.014500000000000001</v>
      </c>
      <c r="R251" s="214">
        <f>Q251*H251</f>
        <v>0.058000000000000003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326</v>
      </c>
      <c r="AT251" s="216" t="s">
        <v>152</v>
      </c>
      <c r="AU251" s="216" t="s">
        <v>82</v>
      </c>
      <c r="AY251" s="18" t="s">
        <v>139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80</v>
      </c>
      <c r="BK251" s="217">
        <f>ROUND(I251*H251,2)</f>
        <v>0</v>
      </c>
      <c r="BL251" s="18" t="s">
        <v>243</v>
      </c>
      <c r="BM251" s="216" t="s">
        <v>440</v>
      </c>
    </row>
    <row r="252" s="2" customFormat="1" ht="16.5" customHeight="1">
      <c r="A252" s="39"/>
      <c r="B252" s="40"/>
      <c r="C252" s="235" t="s">
        <v>441</v>
      </c>
      <c r="D252" s="235" t="s">
        <v>152</v>
      </c>
      <c r="E252" s="236" t="s">
        <v>442</v>
      </c>
      <c r="F252" s="237" t="s">
        <v>443</v>
      </c>
      <c r="G252" s="238" t="s">
        <v>253</v>
      </c>
      <c r="H252" s="239">
        <v>6</v>
      </c>
      <c r="I252" s="240"/>
      <c r="J252" s="241">
        <f>ROUND(I252*H252,2)</f>
        <v>0</v>
      </c>
      <c r="K252" s="237" t="s">
        <v>145</v>
      </c>
      <c r="L252" s="242"/>
      <c r="M252" s="243" t="s">
        <v>19</v>
      </c>
      <c r="N252" s="244" t="s">
        <v>43</v>
      </c>
      <c r="O252" s="85"/>
      <c r="P252" s="214">
        <f>O252*H252</f>
        <v>0</v>
      </c>
      <c r="Q252" s="214">
        <v>0.016</v>
      </c>
      <c r="R252" s="214">
        <f>Q252*H252</f>
        <v>0.096000000000000002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326</v>
      </c>
      <c r="AT252" s="216" t="s">
        <v>152</v>
      </c>
      <c r="AU252" s="216" t="s">
        <v>82</v>
      </c>
      <c r="AY252" s="18" t="s">
        <v>139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80</v>
      </c>
      <c r="BK252" s="217">
        <f>ROUND(I252*H252,2)</f>
        <v>0</v>
      </c>
      <c r="BL252" s="18" t="s">
        <v>243</v>
      </c>
      <c r="BM252" s="216" t="s">
        <v>444</v>
      </c>
    </row>
    <row r="253" s="2" customFormat="1" ht="24.15" customHeight="1">
      <c r="A253" s="39"/>
      <c r="B253" s="40"/>
      <c r="C253" s="205" t="s">
        <v>445</v>
      </c>
      <c r="D253" s="205" t="s">
        <v>141</v>
      </c>
      <c r="E253" s="206" t="s">
        <v>446</v>
      </c>
      <c r="F253" s="207" t="s">
        <v>447</v>
      </c>
      <c r="G253" s="208" t="s">
        <v>253</v>
      </c>
      <c r="H253" s="209">
        <v>8</v>
      </c>
      <c r="I253" s="210"/>
      <c r="J253" s="211">
        <f>ROUND(I253*H253,2)</f>
        <v>0</v>
      </c>
      <c r="K253" s="207" t="s">
        <v>145</v>
      </c>
      <c r="L253" s="45"/>
      <c r="M253" s="212" t="s">
        <v>19</v>
      </c>
      <c r="N253" s="213" t="s">
        <v>43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243</v>
      </c>
      <c r="AT253" s="216" t="s">
        <v>141</v>
      </c>
      <c r="AU253" s="216" t="s">
        <v>82</v>
      </c>
      <c r="AY253" s="18" t="s">
        <v>139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80</v>
      </c>
      <c r="BK253" s="217">
        <f>ROUND(I253*H253,2)</f>
        <v>0</v>
      </c>
      <c r="BL253" s="18" t="s">
        <v>243</v>
      </c>
      <c r="BM253" s="216" t="s">
        <v>448</v>
      </c>
    </row>
    <row r="254" s="2" customFormat="1">
      <c r="A254" s="39"/>
      <c r="B254" s="40"/>
      <c r="C254" s="41"/>
      <c r="D254" s="218" t="s">
        <v>148</v>
      </c>
      <c r="E254" s="41"/>
      <c r="F254" s="219" t="s">
        <v>449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148</v>
      </c>
      <c r="AU254" s="18" t="s">
        <v>82</v>
      </c>
    </row>
    <row r="255" s="2" customFormat="1" ht="21.75" customHeight="1">
      <c r="A255" s="39"/>
      <c r="B255" s="40"/>
      <c r="C255" s="235" t="s">
        <v>450</v>
      </c>
      <c r="D255" s="235" t="s">
        <v>152</v>
      </c>
      <c r="E255" s="236" t="s">
        <v>451</v>
      </c>
      <c r="F255" s="237" t="s">
        <v>452</v>
      </c>
      <c r="G255" s="238" t="s">
        <v>253</v>
      </c>
      <c r="H255" s="239">
        <v>5</v>
      </c>
      <c r="I255" s="240"/>
      <c r="J255" s="241">
        <f>ROUND(I255*H255,2)</f>
        <v>0</v>
      </c>
      <c r="K255" s="237" t="s">
        <v>145</v>
      </c>
      <c r="L255" s="242"/>
      <c r="M255" s="243" t="s">
        <v>19</v>
      </c>
      <c r="N255" s="244" t="s">
        <v>43</v>
      </c>
      <c r="O255" s="85"/>
      <c r="P255" s="214">
        <f>O255*H255</f>
        <v>0</v>
      </c>
      <c r="Q255" s="214">
        <v>0.021600000000000001</v>
      </c>
      <c r="R255" s="214">
        <f>Q255*H255</f>
        <v>0.10800000000000001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326</v>
      </c>
      <c r="AT255" s="216" t="s">
        <v>152</v>
      </c>
      <c r="AU255" s="216" t="s">
        <v>82</v>
      </c>
      <c r="AY255" s="18" t="s">
        <v>139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80</v>
      </c>
      <c r="BK255" s="217">
        <f>ROUND(I255*H255,2)</f>
        <v>0</v>
      </c>
      <c r="BL255" s="18" t="s">
        <v>243</v>
      </c>
      <c r="BM255" s="216" t="s">
        <v>453</v>
      </c>
    </row>
    <row r="256" s="2" customFormat="1" ht="24.15" customHeight="1">
      <c r="A256" s="39"/>
      <c r="B256" s="40"/>
      <c r="C256" s="205" t="s">
        <v>454</v>
      </c>
      <c r="D256" s="205" t="s">
        <v>141</v>
      </c>
      <c r="E256" s="206" t="s">
        <v>455</v>
      </c>
      <c r="F256" s="207" t="s">
        <v>456</v>
      </c>
      <c r="G256" s="208" t="s">
        <v>253</v>
      </c>
      <c r="H256" s="209">
        <v>2</v>
      </c>
      <c r="I256" s="210"/>
      <c r="J256" s="211">
        <f>ROUND(I256*H256,2)</f>
        <v>0</v>
      </c>
      <c r="K256" s="207" t="s">
        <v>145</v>
      </c>
      <c r="L256" s="45"/>
      <c r="M256" s="212" t="s">
        <v>19</v>
      </c>
      <c r="N256" s="213" t="s">
        <v>43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243</v>
      </c>
      <c r="AT256" s="216" t="s">
        <v>141</v>
      </c>
      <c r="AU256" s="216" t="s">
        <v>82</v>
      </c>
      <c r="AY256" s="18" t="s">
        <v>139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80</v>
      </c>
      <c r="BK256" s="217">
        <f>ROUND(I256*H256,2)</f>
        <v>0</v>
      </c>
      <c r="BL256" s="18" t="s">
        <v>243</v>
      </c>
      <c r="BM256" s="216" t="s">
        <v>457</v>
      </c>
    </row>
    <row r="257" s="2" customFormat="1">
      <c r="A257" s="39"/>
      <c r="B257" s="40"/>
      <c r="C257" s="41"/>
      <c r="D257" s="218" t="s">
        <v>148</v>
      </c>
      <c r="E257" s="41"/>
      <c r="F257" s="219" t="s">
        <v>458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148</v>
      </c>
      <c r="AU257" s="18" t="s">
        <v>82</v>
      </c>
    </row>
    <row r="258" s="2" customFormat="1" ht="21.75" customHeight="1">
      <c r="A258" s="39"/>
      <c r="B258" s="40"/>
      <c r="C258" s="235" t="s">
        <v>459</v>
      </c>
      <c r="D258" s="235" t="s">
        <v>152</v>
      </c>
      <c r="E258" s="236" t="s">
        <v>460</v>
      </c>
      <c r="F258" s="237" t="s">
        <v>461</v>
      </c>
      <c r="G258" s="238" t="s">
        <v>253</v>
      </c>
      <c r="H258" s="239">
        <v>2</v>
      </c>
      <c r="I258" s="240"/>
      <c r="J258" s="241">
        <f>ROUND(I258*H258,2)</f>
        <v>0</v>
      </c>
      <c r="K258" s="237" t="s">
        <v>145</v>
      </c>
      <c r="L258" s="242"/>
      <c r="M258" s="243" t="s">
        <v>19</v>
      </c>
      <c r="N258" s="244" t="s">
        <v>43</v>
      </c>
      <c r="O258" s="85"/>
      <c r="P258" s="214">
        <f>O258*H258</f>
        <v>0</v>
      </c>
      <c r="Q258" s="214">
        <v>0.024299999999999999</v>
      </c>
      <c r="R258" s="214">
        <f>Q258*H258</f>
        <v>0.048599999999999997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326</v>
      </c>
      <c r="AT258" s="216" t="s">
        <v>152</v>
      </c>
      <c r="AU258" s="216" t="s">
        <v>82</v>
      </c>
      <c r="AY258" s="18" t="s">
        <v>139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80</v>
      </c>
      <c r="BK258" s="217">
        <f>ROUND(I258*H258,2)</f>
        <v>0</v>
      </c>
      <c r="BL258" s="18" t="s">
        <v>243</v>
      </c>
      <c r="BM258" s="216" t="s">
        <v>462</v>
      </c>
    </row>
    <row r="259" s="2" customFormat="1" ht="21.75" customHeight="1">
      <c r="A259" s="39"/>
      <c r="B259" s="40"/>
      <c r="C259" s="235" t="s">
        <v>463</v>
      </c>
      <c r="D259" s="235" t="s">
        <v>152</v>
      </c>
      <c r="E259" s="236" t="s">
        <v>464</v>
      </c>
      <c r="F259" s="237" t="s">
        <v>465</v>
      </c>
      <c r="G259" s="238" t="s">
        <v>253</v>
      </c>
      <c r="H259" s="239">
        <v>3</v>
      </c>
      <c r="I259" s="240"/>
      <c r="J259" s="241">
        <f>ROUND(I259*H259,2)</f>
        <v>0</v>
      </c>
      <c r="K259" s="237" t="s">
        <v>145</v>
      </c>
      <c r="L259" s="242"/>
      <c r="M259" s="243" t="s">
        <v>19</v>
      </c>
      <c r="N259" s="244" t="s">
        <v>43</v>
      </c>
      <c r="O259" s="85"/>
      <c r="P259" s="214">
        <f>O259*H259</f>
        <v>0</v>
      </c>
      <c r="Q259" s="214">
        <v>0.0189</v>
      </c>
      <c r="R259" s="214">
        <f>Q259*H259</f>
        <v>0.0567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326</v>
      </c>
      <c r="AT259" s="216" t="s">
        <v>152</v>
      </c>
      <c r="AU259" s="216" t="s">
        <v>82</v>
      </c>
      <c r="AY259" s="18" t="s">
        <v>139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80</v>
      </c>
      <c r="BK259" s="217">
        <f>ROUND(I259*H259,2)</f>
        <v>0</v>
      </c>
      <c r="BL259" s="18" t="s">
        <v>243</v>
      </c>
      <c r="BM259" s="216" t="s">
        <v>466</v>
      </c>
    </row>
    <row r="260" s="2" customFormat="1" ht="16.5" customHeight="1">
      <c r="A260" s="39"/>
      <c r="B260" s="40"/>
      <c r="C260" s="205" t="s">
        <v>467</v>
      </c>
      <c r="D260" s="205" t="s">
        <v>141</v>
      </c>
      <c r="E260" s="206" t="s">
        <v>468</v>
      </c>
      <c r="F260" s="207" t="s">
        <v>469</v>
      </c>
      <c r="G260" s="208" t="s">
        <v>470</v>
      </c>
      <c r="H260" s="209">
        <v>7.0999999999999996</v>
      </c>
      <c r="I260" s="210"/>
      <c r="J260" s="211">
        <f>ROUND(I260*H260,2)</f>
        <v>0</v>
      </c>
      <c r="K260" s="207" t="s">
        <v>145</v>
      </c>
      <c r="L260" s="45"/>
      <c r="M260" s="212" t="s">
        <v>19</v>
      </c>
      <c r="N260" s="213" t="s">
        <v>43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0.0050000000000000001</v>
      </c>
      <c r="T260" s="215">
        <f>S260*H260</f>
        <v>0.035499999999999997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243</v>
      </c>
      <c r="AT260" s="216" t="s">
        <v>141</v>
      </c>
      <c r="AU260" s="216" t="s">
        <v>82</v>
      </c>
      <c r="AY260" s="18" t="s">
        <v>139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80</v>
      </c>
      <c r="BK260" s="217">
        <f>ROUND(I260*H260,2)</f>
        <v>0</v>
      </c>
      <c r="BL260" s="18" t="s">
        <v>243</v>
      </c>
      <c r="BM260" s="216" t="s">
        <v>471</v>
      </c>
    </row>
    <row r="261" s="2" customFormat="1">
      <c r="A261" s="39"/>
      <c r="B261" s="40"/>
      <c r="C261" s="41"/>
      <c r="D261" s="218" t="s">
        <v>148</v>
      </c>
      <c r="E261" s="41"/>
      <c r="F261" s="219" t="s">
        <v>472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148</v>
      </c>
      <c r="AU261" s="18" t="s">
        <v>82</v>
      </c>
    </row>
    <row r="262" s="2" customFormat="1" ht="21.75" customHeight="1">
      <c r="A262" s="39"/>
      <c r="B262" s="40"/>
      <c r="C262" s="205" t="s">
        <v>473</v>
      </c>
      <c r="D262" s="205" t="s">
        <v>141</v>
      </c>
      <c r="E262" s="206" t="s">
        <v>474</v>
      </c>
      <c r="F262" s="207" t="s">
        <v>475</v>
      </c>
      <c r="G262" s="208" t="s">
        <v>470</v>
      </c>
      <c r="H262" s="209">
        <v>7.0999999999999996</v>
      </c>
      <c r="I262" s="210"/>
      <c r="J262" s="211">
        <f>ROUND(I262*H262,2)</f>
        <v>0</v>
      </c>
      <c r="K262" s="207" t="s">
        <v>145</v>
      </c>
      <c r="L262" s="45"/>
      <c r="M262" s="212" t="s">
        <v>19</v>
      </c>
      <c r="N262" s="213" t="s">
        <v>43</v>
      </c>
      <c r="O262" s="85"/>
      <c r="P262" s="214">
        <f>O262*H262</f>
        <v>0</v>
      </c>
      <c r="Q262" s="214">
        <v>0</v>
      </c>
      <c r="R262" s="214">
        <f>Q262*H262</f>
        <v>0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243</v>
      </c>
      <c r="AT262" s="216" t="s">
        <v>141</v>
      </c>
      <c r="AU262" s="216" t="s">
        <v>82</v>
      </c>
      <c r="AY262" s="18" t="s">
        <v>139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80</v>
      </c>
      <c r="BK262" s="217">
        <f>ROUND(I262*H262,2)</f>
        <v>0</v>
      </c>
      <c r="BL262" s="18" t="s">
        <v>243</v>
      </c>
      <c r="BM262" s="216" t="s">
        <v>476</v>
      </c>
    </row>
    <row r="263" s="2" customFormat="1">
      <c r="A263" s="39"/>
      <c r="B263" s="40"/>
      <c r="C263" s="41"/>
      <c r="D263" s="218" t="s">
        <v>148</v>
      </c>
      <c r="E263" s="41"/>
      <c r="F263" s="219" t="s">
        <v>477</v>
      </c>
      <c r="G263" s="41"/>
      <c r="H263" s="41"/>
      <c r="I263" s="220"/>
      <c r="J263" s="41"/>
      <c r="K263" s="41"/>
      <c r="L263" s="45"/>
      <c r="M263" s="221"/>
      <c r="N263" s="222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148</v>
      </c>
      <c r="AU263" s="18" t="s">
        <v>82</v>
      </c>
    </row>
    <row r="264" s="13" customFormat="1">
      <c r="A264" s="13"/>
      <c r="B264" s="223"/>
      <c r="C264" s="224"/>
      <c r="D264" s="225" t="s">
        <v>150</v>
      </c>
      <c r="E264" s="226" t="s">
        <v>19</v>
      </c>
      <c r="F264" s="227" t="s">
        <v>478</v>
      </c>
      <c r="G264" s="224"/>
      <c r="H264" s="228">
        <v>5.7999999999999998</v>
      </c>
      <c r="I264" s="229"/>
      <c r="J264" s="224"/>
      <c r="K264" s="224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150</v>
      </c>
      <c r="AU264" s="234" t="s">
        <v>82</v>
      </c>
      <c r="AV264" s="13" t="s">
        <v>82</v>
      </c>
      <c r="AW264" s="13" t="s">
        <v>33</v>
      </c>
      <c r="AX264" s="13" t="s">
        <v>72</v>
      </c>
      <c r="AY264" s="234" t="s">
        <v>139</v>
      </c>
    </row>
    <row r="265" s="13" customFormat="1">
      <c r="A265" s="13"/>
      <c r="B265" s="223"/>
      <c r="C265" s="224"/>
      <c r="D265" s="225" t="s">
        <v>150</v>
      </c>
      <c r="E265" s="226" t="s">
        <v>19</v>
      </c>
      <c r="F265" s="227" t="s">
        <v>479</v>
      </c>
      <c r="G265" s="224"/>
      <c r="H265" s="228">
        <v>1.3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150</v>
      </c>
      <c r="AU265" s="234" t="s">
        <v>82</v>
      </c>
      <c r="AV265" s="13" t="s">
        <v>82</v>
      </c>
      <c r="AW265" s="13" t="s">
        <v>33</v>
      </c>
      <c r="AX265" s="13" t="s">
        <v>72</v>
      </c>
      <c r="AY265" s="234" t="s">
        <v>139</v>
      </c>
    </row>
    <row r="266" s="14" customFormat="1">
      <c r="A266" s="14"/>
      <c r="B266" s="245"/>
      <c r="C266" s="246"/>
      <c r="D266" s="225" t="s">
        <v>150</v>
      </c>
      <c r="E266" s="247" t="s">
        <v>19</v>
      </c>
      <c r="F266" s="248" t="s">
        <v>191</v>
      </c>
      <c r="G266" s="246"/>
      <c r="H266" s="249">
        <v>7.0999999999999996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150</v>
      </c>
      <c r="AU266" s="255" t="s">
        <v>82</v>
      </c>
      <c r="AV266" s="14" t="s">
        <v>146</v>
      </c>
      <c r="AW266" s="14" t="s">
        <v>33</v>
      </c>
      <c r="AX266" s="14" t="s">
        <v>80</v>
      </c>
      <c r="AY266" s="255" t="s">
        <v>139</v>
      </c>
    </row>
    <row r="267" s="2" customFormat="1" ht="16.5" customHeight="1">
      <c r="A267" s="39"/>
      <c r="B267" s="40"/>
      <c r="C267" s="235" t="s">
        <v>480</v>
      </c>
      <c r="D267" s="235" t="s">
        <v>152</v>
      </c>
      <c r="E267" s="236" t="s">
        <v>481</v>
      </c>
      <c r="F267" s="237" t="s">
        <v>482</v>
      </c>
      <c r="G267" s="238" t="s">
        <v>470</v>
      </c>
      <c r="H267" s="239">
        <v>7.0999999999999996</v>
      </c>
      <c r="I267" s="240"/>
      <c r="J267" s="241">
        <f>ROUND(I267*H267,2)</f>
        <v>0</v>
      </c>
      <c r="K267" s="237" t="s">
        <v>145</v>
      </c>
      <c r="L267" s="242"/>
      <c r="M267" s="243" t="s">
        <v>19</v>
      </c>
      <c r="N267" s="244" t="s">
        <v>43</v>
      </c>
      <c r="O267" s="85"/>
      <c r="P267" s="214">
        <f>O267*H267</f>
        <v>0</v>
      </c>
      <c r="Q267" s="214">
        <v>0.01</v>
      </c>
      <c r="R267" s="214">
        <f>Q267*H267</f>
        <v>0.070999999999999994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326</v>
      </c>
      <c r="AT267" s="216" t="s">
        <v>152</v>
      </c>
      <c r="AU267" s="216" t="s">
        <v>82</v>
      </c>
      <c r="AY267" s="18" t="s">
        <v>139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80</v>
      </c>
      <c r="BK267" s="217">
        <f>ROUND(I267*H267,2)</f>
        <v>0</v>
      </c>
      <c r="BL267" s="18" t="s">
        <v>243</v>
      </c>
      <c r="BM267" s="216" t="s">
        <v>483</v>
      </c>
    </row>
    <row r="268" s="2" customFormat="1" ht="24.15" customHeight="1">
      <c r="A268" s="39"/>
      <c r="B268" s="40"/>
      <c r="C268" s="205" t="s">
        <v>484</v>
      </c>
      <c r="D268" s="205" t="s">
        <v>141</v>
      </c>
      <c r="E268" s="206" t="s">
        <v>485</v>
      </c>
      <c r="F268" s="207" t="s">
        <v>486</v>
      </c>
      <c r="G268" s="208" t="s">
        <v>155</v>
      </c>
      <c r="H268" s="209">
        <v>0.438</v>
      </c>
      <c r="I268" s="210"/>
      <c r="J268" s="211">
        <f>ROUND(I268*H268,2)</f>
        <v>0</v>
      </c>
      <c r="K268" s="207" t="s">
        <v>145</v>
      </c>
      <c r="L268" s="45"/>
      <c r="M268" s="212" t="s">
        <v>19</v>
      </c>
      <c r="N268" s="213" t="s">
        <v>43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243</v>
      </c>
      <c r="AT268" s="216" t="s">
        <v>141</v>
      </c>
      <c r="AU268" s="216" t="s">
        <v>82</v>
      </c>
      <c r="AY268" s="18" t="s">
        <v>139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80</v>
      </c>
      <c r="BK268" s="217">
        <f>ROUND(I268*H268,2)</f>
        <v>0</v>
      </c>
      <c r="BL268" s="18" t="s">
        <v>243</v>
      </c>
      <c r="BM268" s="216" t="s">
        <v>487</v>
      </c>
    </row>
    <row r="269" s="2" customFormat="1">
      <c r="A269" s="39"/>
      <c r="B269" s="40"/>
      <c r="C269" s="41"/>
      <c r="D269" s="218" t="s">
        <v>148</v>
      </c>
      <c r="E269" s="41"/>
      <c r="F269" s="219" t="s">
        <v>488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148</v>
      </c>
      <c r="AU269" s="18" t="s">
        <v>82</v>
      </c>
    </row>
    <row r="270" s="12" customFormat="1" ht="22.8" customHeight="1">
      <c r="A270" s="12"/>
      <c r="B270" s="189"/>
      <c r="C270" s="190"/>
      <c r="D270" s="191" t="s">
        <v>71</v>
      </c>
      <c r="E270" s="203" t="s">
        <v>489</v>
      </c>
      <c r="F270" s="203" t="s">
        <v>490</v>
      </c>
      <c r="G270" s="190"/>
      <c r="H270" s="190"/>
      <c r="I270" s="193"/>
      <c r="J270" s="204">
        <f>BK270</f>
        <v>0</v>
      </c>
      <c r="K270" s="190"/>
      <c r="L270" s="195"/>
      <c r="M270" s="196"/>
      <c r="N270" s="197"/>
      <c r="O270" s="197"/>
      <c r="P270" s="198">
        <f>SUM(P271:P275)</f>
        <v>0</v>
      </c>
      <c r="Q270" s="197"/>
      <c r="R270" s="198">
        <f>SUM(R271:R275)</f>
        <v>0.0003636</v>
      </c>
      <c r="S270" s="197"/>
      <c r="T270" s="199">
        <f>SUM(T271:T275)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0" t="s">
        <v>82</v>
      </c>
      <c r="AT270" s="201" t="s">
        <v>71</v>
      </c>
      <c r="AU270" s="201" t="s">
        <v>80</v>
      </c>
      <c r="AY270" s="200" t="s">
        <v>139</v>
      </c>
      <c r="BK270" s="202">
        <f>SUM(BK271:BK275)</f>
        <v>0</v>
      </c>
    </row>
    <row r="271" s="2" customFormat="1" ht="16.5" customHeight="1">
      <c r="A271" s="39"/>
      <c r="B271" s="40"/>
      <c r="C271" s="205" t="s">
        <v>491</v>
      </c>
      <c r="D271" s="205" t="s">
        <v>141</v>
      </c>
      <c r="E271" s="206" t="s">
        <v>492</v>
      </c>
      <c r="F271" s="207" t="s">
        <v>493</v>
      </c>
      <c r="G271" s="208" t="s">
        <v>494</v>
      </c>
      <c r="H271" s="209">
        <v>6</v>
      </c>
      <c r="I271" s="210"/>
      <c r="J271" s="211">
        <f>ROUND(I271*H271,2)</f>
        <v>0</v>
      </c>
      <c r="K271" s="207" t="s">
        <v>145</v>
      </c>
      <c r="L271" s="45"/>
      <c r="M271" s="212" t="s">
        <v>19</v>
      </c>
      <c r="N271" s="213" t="s">
        <v>43</v>
      </c>
      <c r="O271" s="85"/>
      <c r="P271" s="214">
        <f>O271*H271</f>
        <v>0</v>
      </c>
      <c r="Q271" s="214">
        <v>6.0000000000000002E-05</v>
      </c>
      <c r="R271" s="214">
        <f>Q271*H271</f>
        <v>0.00036000000000000002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243</v>
      </c>
      <c r="AT271" s="216" t="s">
        <v>141</v>
      </c>
      <c r="AU271" s="216" t="s">
        <v>82</v>
      </c>
      <c r="AY271" s="18" t="s">
        <v>139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80</v>
      </c>
      <c r="BK271" s="217">
        <f>ROUND(I271*H271,2)</f>
        <v>0</v>
      </c>
      <c r="BL271" s="18" t="s">
        <v>243</v>
      </c>
      <c r="BM271" s="216" t="s">
        <v>495</v>
      </c>
    </row>
    <row r="272" s="2" customFormat="1">
      <c r="A272" s="39"/>
      <c r="B272" s="40"/>
      <c r="C272" s="41"/>
      <c r="D272" s="218" t="s">
        <v>148</v>
      </c>
      <c r="E272" s="41"/>
      <c r="F272" s="219" t="s">
        <v>496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148</v>
      </c>
      <c r="AU272" s="18" t="s">
        <v>82</v>
      </c>
    </row>
    <row r="273" s="2" customFormat="1" ht="16.5" customHeight="1">
      <c r="A273" s="39"/>
      <c r="B273" s="40"/>
      <c r="C273" s="235" t="s">
        <v>497</v>
      </c>
      <c r="D273" s="235" t="s">
        <v>152</v>
      </c>
      <c r="E273" s="236" t="s">
        <v>498</v>
      </c>
      <c r="F273" s="237" t="s">
        <v>499</v>
      </c>
      <c r="G273" s="238" t="s">
        <v>500</v>
      </c>
      <c r="H273" s="239">
        <v>2</v>
      </c>
      <c r="I273" s="240"/>
      <c r="J273" s="241">
        <f>ROUND(I273*H273,2)</f>
        <v>0</v>
      </c>
      <c r="K273" s="237" t="s">
        <v>19</v>
      </c>
      <c r="L273" s="242"/>
      <c r="M273" s="243" t="s">
        <v>19</v>
      </c>
      <c r="N273" s="244" t="s">
        <v>43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326</v>
      </c>
      <c r="AT273" s="216" t="s">
        <v>152</v>
      </c>
      <c r="AU273" s="216" t="s">
        <v>82</v>
      </c>
      <c r="AY273" s="18" t="s">
        <v>139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80</v>
      </c>
      <c r="BK273" s="217">
        <f>ROUND(I273*H273,2)</f>
        <v>0</v>
      </c>
      <c r="BL273" s="18" t="s">
        <v>243</v>
      </c>
      <c r="BM273" s="216" t="s">
        <v>501</v>
      </c>
    </row>
    <row r="274" s="2" customFormat="1" ht="24.15" customHeight="1">
      <c r="A274" s="39"/>
      <c r="B274" s="40"/>
      <c r="C274" s="205" t="s">
        <v>502</v>
      </c>
      <c r="D274" s="205" t="s">
        <v>141</v>
      </c>
      <c r="E274" s="206" t="s">
        <v>503</v>
      </c>
      <c r="F274" s="207" t="s">
        <v>504</v>
      </c>
      <c r="G274" s="208" t="s">
        <v>155</v>
      </c>
      <c r="H274" s="209">
        <v>0.0060000000000000001</v>
      </c>
      <c r="I274" s="210"/>
      <c r="J274" s="211">
        <f>ROUND(I274*H274,2)</f>
        <v>0</v>
      </c>
      <c r="K274" s="207" t="s">
        <v>145</v>
      </c>
      <c r="L274" s="45"/>
      <c r="M274" s="212" t="s">
        <v>19</v>
      </c>
      <c r="N274" s="213" t="s">
        <v>43</v>
      </c>
      <c r="O274" s="85"/>
      <c r="P274" s="214">
        <f>O274*H274</f>
        <v>0</v>
      </c>
      <c r="Q274" s="214">
        <v>0.00059999999999999995</v>
      </c>
      <c r="R274" s="214">
        <f>Q274*H274</f>
        <v>3.5999999999999998E-06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243</v>
      </c>
      <c r="AT274" s="216" t="s">
        <v>141</v>
      </c>
      <c r="AU274" s="216" t="s">
        <v>82</v>
      </c>
      <c r="AY274" s="18" t="s">
        <v>139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80</v>
      </c>
      <c r="BK274" s="217">
        <f>ROUND(I274*H274,2)</f>
        <v>0</v>
      </c>
      <c r="BL274" s="18" t="s">
        <v>243</v>
      </c>
      <c r="BM274" s="216" t="s">
        <v>505</v>
      </c>
    </row>
    <row r="275" s="2" customFormat="1">
      <c r="A275" s="39"/>
      <c r="B275" s="40"/>
      <c r="C275" s="41"/>
      <c r="D275" s="218" t="s">
        <v>148</v>
      </c>
      <c r="E275" s="41"/>
      <c r="F275" s="219" t="s">
        <v>506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148</v>
      </c>
      <c r="AU275" s="18" t="s">
        <v>82</v>
      </c>
    </row>
    <row r="276" s="12" customFormat="1" ht="22.8" customHeight="1">
      <c r="A276" s="12"/>
      <c r="B276" s="189"/>
      <c r="C276" s="190"/>
      <c r="D276" s="191" t="s">
        <v>71</v>
      </c>
      <c r="E276" s="203" t="s">
        <v>507</v>
      </c>
      <c r="F276" s="203" t="s">
        <v>508</v>
      </c>
      <c r="G276" s="190"/>
      <c r="H276" s="190"/>
      <c r="I276" s="193"/>
      <c r="J276" s="204">
        <f>BK276</f>
        <v>0</v>
      </c>
      <c r="K276" s="190"/>
      <c r="L276" s="195"/>
      <c r="M276" s="196"/>
      <c r="N276" s="197"/>
      <c r="O276" s="197"/>
      <c r="P276" s="198">
        <f>SUM(P277:P326)</f>
        <v>0</v>
      </c>
      <c r="Q276" s="197"/>
      <c r="R276" s="198">
        <f>SUM(R277:R326)</f>
        <v>1.2942695</v>
      </c>
      <c r="S276" s="197"/>
      <c r="T276" s="199">
        <f>SUM(T277:T326)</f>
        <v>0.64983769999999996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0" t="s">
        <v>82</v>
      </c>
      <c r="AT276" s="201" t="s">
        <v>71</v>
      </c>
      <c r="AU276" s="201" t="s">
        <v>80</v>
      </c>
      <c r="AY276" s="200" t="s">
        <v>139</v>
      </c>
      <c r="BK276" s="202">
        <f>SUM(BK277:BK326)</f>
        <v>0</v>
      </c>
    </row>
    <row r="277" s="2" customFormat="1" ht="16.5" customHeight="1">
      <c r="A277" s="39"/>
      <c r="B277" s="40"/>
      <c r="C277" s="205" t="s">
        <v>509</v>
      </c>
      <c r="D277" s="205" t="s">
        <v>141</v>
      </c>
      <c r="E277" s="206" t="s">
        <v>510</v>
      </c>
      <c r="F277" s="207" t="s">
        <v>511</v>
      </c>
      <c r="G277" s="208" t="s">
        <v>182</v>
      </c>
      <c r="H277" s="209">
        <v>28.489999999999998</v>
      </c>
      <c r="I277" s="210"/>
      <c r="J277" s="211">
        <f>ROUND(I277*H277,2)</f>
        <v>0</v>
      </c>
      <c r="K277" s="207" t="s">
        <v>145</v>
      </c>
      <c r="L277" s="45"/>
      <c r="M277" s="212" t="s">
        <v>19</v>
      </c>
      <c r="N277" s="213" t="s">
        <v>43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243</v>
      </c>
      <c r="AT277" s="216" t="s">
        <v>141</v>
      </c>
      <c r="AU277" s="216" t="s">
        <v>82</v>
      </c>
      <c r="AY277" s="18" t="s">
        <v>139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80</v>
      </c>
      <c r="BK277" s="217">
        <f>ROUND(I277*H277,2)</f>
        <v>0</v>
      </c>
      <c r="BL277" s="18" t="s">
        <v>243</v>
      </c>
      <c r="BM277" s="216" t="s">
        <v>512</v>
      </c>
    </row>
    <row r="278" s="2" customFormat="1">
      <c r="A278" s="39"/>
      <c r="B278" s="40"/>
      <c r="C278" s="41"/>
      <c r="D278" s="218" t="s">
        <v>148</v>
      </c>
      <c r="E278" s="41"/>
      <c r="F278" s="219" t="s">
        <v>513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148</v>
      </c>
      <c r="AU278" s="18" t="s">
        <v>82</v>
      </c>
    </row>
    <row r="279" s="13" customFormat="1">
      <c r="A279" s="13"/>
      <c r="B279" s="223"/>
      <c r="C279" s="224"/>
      <c r="D279" s="225" t="s">
        <v>150</v>
      </c>
      <c r="E279" s="226" t="s">
        <v>19</v>
      </c>
      <c r="F279" s="227" t="s">
        <v>514</v>
      </c>
      <c r="G279" s="224"/>
      <c r="H279" s="228">
        <v>13.130000000000001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150</v>
      </c>
      <c r="AU279" s="234" t="s">
        <v>82</v>
      </c>
      <c r="AV279" s="13" t="s">
        <v>82</v>
      </c>
      <c r="AW279" s="13" t="s">
        <v>33</v>
      </c>
      <c r="AX279" s="13" t="s">
        <v>72</v>
      </c>
      <c r="AY279" s="234" t="s">
        <v>139</v>
      </c>
    </row>
    <row r="280" s="13" customFormat="1">
      <c r="A280" s="13"/>
      <c r="B280" s="223"/>
      <c r="C280" s="224"/>
      <c r="D280" s="225" t="s">
        <v>150</v>
      </c>
      <c r="E280" s="226" t="s">
        <v>19</v>
      </c>
      <c r="F280" s="227" t="s">
        <v>515</v>
      </c>
      <c r="G280" s="224"/>
      <c r="H280" s="228">
        <v>15.359999999999999</v>
      </c>
      <c r="I280" s="229"/>
      <c r="J280" s="224"/>
      <c r="K280" s="224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150</v>
      </c>
      <c r="AU280" s="234" t="s">
        <v>82</v>
      </c>
      <c r="AV280" s="13" t="s">
        <v>82</v>
      </c>
      <c r="AW280" s="13" t="s">
        <v>33</v>
      </c>
      <c r="AX280" s="13" t="s">
        <v>72</v>
      </c>
      <c r="AY280" s="234" t="s">
        <v>139</v>
      </c>
    </row>
    <row r="281" s="14" customFormat="1">
      <c r="A281" s="14"/>
      <c r="B281" s="245"/>
      <c r="C281" s="246"/>
      <c r="D281" s="225" t="s">
        <v>150</v>
      </c>
      <c r="E281" s="247" t="s">
        <v>19</v>
      </c>
      <c r="F281" s="248" t="s">
        <v>191</v>
      </c>
      <c r="G281" s="246"/>
      <c r="H281" s="249">
        <v>28.489999999999998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150</v>
      </c>
      <c r="AU281" s="255" t="s">
        <v>82</v>
      </c>
      <c r="AV281" s="14" t="s">
        <v>146</v>
      </c>
      <c r="AW281" s="14" t="s">
        <v>33</v>
      </c>
      <c r="AX281" s="14" t="s">
        <v>80</v>
      </c>
      <c r="AY281" s="255" t="s">
        <v>139</v>
      </c>
    </row>
    <row r="282" s="2" customFormat="1" ht="24.15" customHeight="1">
      <c r="A282" s="39"/>
      <c r="B282" s="40"/>
      <c r="C282" s="205" t="s">
        <v>516</v>
      </c>
      <c r="D282" s="205" t="s">
        <v>141</v>
      </c>
      <c r="E282" s="206" t="s">
        <v>517</v>
      </c>
      <c r="F282" s="207" t="s">
        <v>518</v>
      </c>
      <c r="G282" s="208" t="s">
        <v>182</v>
      </c>
      <c r="H282" s="209">
        <v>24.890000000000001</v>
      </c>
      <c r="I282" s="210"/>
      <c r="J282" s="211">
        <f>ROUND(I282*H282,2)</f>
        <v>0</v>
      </c>
      <c r="K282" s="207" t="s">
        <v>145</v>
      </c>
      <c r="L282" s="45"/>
      <c r="M282" s="212" t="s">
        <v>19</v>
      </c>
      <c r="N282" s="213" t="s">
        <v>43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243</v>
      </c>
      <c r="AT282" s="216" t="s">
        <v>141</v>
      </c>
      <c r="AU282" s="216" t="s">
        <v>82</v>
      </c>
      <c r="AY282" s="18" t="s">
        <v>139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80</v>
      </c>
      <c r="BK282" s="217">
        <f>ROUND(I282*H282,2)</f>
        <v>0</v>
      </c>
      <c r="BL282" s="18" t="s">
        <v>243</v>
      </c>
      <c r="BM282" s="216" t="s">
        <v>519</v>
      </c>
    </row>
    <row r="283" s="2" customFormat="1">
      <c r="A283" s="39"/>
      <c r="B283" s="40"/>
      <c r="C283" s="41"/>
      <c r="D283" s="218" t="s">
        <v>148</v>
      </c>
      <c r="E283" s="41"/>
      <c r="F283" s="219" t="s">
        <v>520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148</v>
      </c>
      <c r="AU283" s="18" t="s">
        <v>82</v>
      </c>
    </row>
    <row r="284" s="13" customFormat="1">
      <c r="A284" s="13"/>
      <c r="B284" s="223"/>
      <c r="C284" s="224"/>
      <c r="D284" s="225" t="s">
        <v>150</v>
      </c>
      <c r="E284" s="226" t="s">
        <v>19</v>
      </c>
      <c r="F284" s="227" t="s">
        <v>521</v>
      </c>
      <c r="G284" s="224"/>
      <c r="H284" s="228">
        <v>9.5299999999999994</v>
      </c>
      <c r="I284" s="229"/>
      <c r="J284" s="224"/>
      <c r="K284" s="224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150</v>
      </c>
      <c r="AU284" s="234" t="s">
        <v>82</v>
      </c>
      <c r="AV284" s="13" t="s">
        <v>82</v>
      </c>
      <c r="AW284" s="13" t="s">
        <v>33</v>
      </c>
      <c r="AX284" s="13" t="s">
        <v>72</v>
      </c>
      <c r="AY284" s="234" t="s">
        <v>139</v>
      </c>
    </row>
    <row r="285" s="13" customFormat="1">
      <c r="A285" s="13"/>
      <c r="B285" s="223"/>
      <c r="C285" s="224"/>
      <c r="D285" s="225" t="s">
        <v>150</v>
      </c>
      <c r="E285" s="226" t="s">
        <v>19</v>
      </c>
      <c r="F285" s="227" t="s">
        <v>515</v>
      </c>
      <c r="G285" s="224"/>
      <c r="H285" s="228">
        <v>15.359999999999999</v>
      </c>
      <c r="I285" s="229"/>
      <c r="J285" s="224"/>
      <c r="K285" s="224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150</v>
      </c>
      <c r="AU285" s="234" t="s">
        <v>82</v>
      </c>
      <c r="AV285" s="13" t="s">
        <v>82</v>
      </c>
      <c r="AW285" s="13" t="s">
        <v>33</v>
      </c>
      <c r="AX285" s="13" t="s">
        <v>72</v>
      </c>
      <c r="AY285" s="234" t="s">
        <v>139</v>
      </c>
    </row>
    <row r="286" s="14" customFormat="1">
      <c r="A286" s="14"/>
      <c r="B286" s="245"/>
      <c r="C286" s="246"/>
      <c r="D286" s="225" t="s">
        <v>150</v>
      </c>
      <c r="E286" s="247" t="s">
        <v>19</v>
      </c>
      <c r="F286" s="248" t="s">
        <v>191</v>
      </c>
      <c r="G286" s="246"/>
      <c r="H286" s="249">
        <v>24.890000000000001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150</v>
      </c>
      <c r="AU286" s="255" t="s">
        <v>82</v>
      </c>
      <c r="AV286" s="14" t="s">
        <v>146</v>
      </c>
      <c r="AW286" s="14" t="s">
        <v>33</v>
      </c>
      <c r="AX286" s="14" t="s">
        <v>80</v>
      </c>
      <c r="AY286" s="255" t="s">
        <v>139</v>
      </c>
    </row>
    <row r="287" s="2" customFormat="1" ht="24.15" customHeight="1">
      <c r="A287" s="39"/>
      <c r="B287" s="40"/>
      <c r="C287" s="205" t="s">
        <v>522</v>
      </c>
      <c r="D287" s="205" t="s">
        <v>141</v>
      </c>
      <c r="E287" s="206" t="s">
        <v>523</v>
      </c>
      <c r="F287" s="207" t="s">
        <v>524</v>
      </c>
      <c r="G287" s="208" t="s">
        <v>182</v>
      </c>
      <c r="H287" s="209">
        <v>24.890000000000001</v>
      </c>
      <c r="I287" s="210"/>
      <c r="J287" s="211">
        <f>ROUND(I287*H287,2)</f>
        <v>0</v>
      </c>
      <c r="K287" s="207" t="s">
        <v>145</v>
      </c>
      <c r="L287" s="45"/>
      <c r="M287" s="212" t="s">
        <v>19</v>
      </c>
      <c r="N287" s="213" t="s">
        <v>43</v>
      </c>
      <c r="O287" s="85"/>
      <c r="P287" s="214">
        <f>O287*H287</f>
        <v>0</v>
      </c>
      <c r="Q287" s="214">
        <v>0.020400000000000001</v>
      </c>
      <c r="R287" s="214">
        <f>Q287*H287</f>
        <v>0.5077560000000001</v>
      </c>
      <c r="S287" s="214">
        <v>0</v>
      </c>
      <c r="T287" s="21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243</v>
      </c>
      <c r="AT287" s="216" t="s">
        <v>141</v>
      </c>
      <c r="AU287" s="216" t="s">
        <v>82</v>
      </c>
      <c r="AY287" s="18" t="s">
        <v>139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80</v>
      </c>
      <c r="BK287" s="217">
        <f>ROUND(I287*H287,2)</f>
        <v>0</v>
      </c>
      <c r="BL287" s="18" t="s">
        <v>243</v>
      </c>
      <c r="BM287" s="216" t="s">
        <v>525</v>
      </c>
    </row>
    <row r="288" s="2" customFormat="1">
      <c r="A288" s="39"/>
      <c r="B288" s="40"/>
      <c r="C288" s="41"/>
      <c r="D288" s="218" t="s">
        <v>148</v>
      </c>
      <c r="E288" s="41"/>
      <c r="F288" s="219" t="s">
        <v>526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148</v>
      </c>
      <c r="AU288" s="18" t="s">
        <v>82</v>
      </c>
    </row>
    <row r="289" s="13" customFormat="1">
      <c r="A289" s="13"/>
      <c r="B289" s="223"/>
      <c r="C289" s="224"/>
      <c r="D289" s="225" t="s">
        <v>150</v>
      </c>
      <c r="E289" s="226" t="s">
        <v>19</v>
      </c>
      <c r="F289" s="227" t="s">
        <v>521</v>
      </c>
      <c r="G289" s="224"/>
      <c r="H289" s="228">
        <v>9.5299999999999994</v>
      </c>
      <c r="I289" s="229"/>
      <c r="J289" s="224"/>
      <c r="K289" s="224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150</v>
      </c>
      <c r="AU289" s="234" t="s">
        <v>82</v>
      </c>
      <c r="AV289" s="13" t="s">
        <v>82</v>
      </c>
      <c r="AW289" s="13" t="s">
        <v>33</v>
      </c>
      <c r="AX289" s="13" t="s">
        <v>72</v>
      </c>
      <c r="AY289" s="234" t="s">
        <v>139</v>
      </c>
    </row>
    <row r="290" s="13" customFormat="1">
      <c r="A290" s="13"/>
      <c r="B290" s="223"/>
      <c r="C290" s="224"/>
      <c r="D290" s="225" t="s">
        <v>150</v>
      </c>
      <c r="E290" s="226" t="s">
        <v>19</v>
      </c>
      <c r="F290" s="227" t="s">
        <v>515</v>
      </c>
      <c r="G290" s="224"/>
      <c r="H290" s="228">
        <v>15.359999999999999</v>
      </c>
      <c r="I290" s="229"/>
      <c r="J290" s="224"/>
      <c r="K290" s="224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150</v>
      </c>
      <c r="AU290" s="234" t="s">
        <v>82</v>
      </c>
      <c r="AV290" s="13" t="s">
        <v>82</v>
      </c>
      <c r="AW290" s="13" t="s">
        <v>33</v>
      </c>
      <c r="AX290" s="13" t="s">
        <v>72</v>
      </c>
      <c r="AY290" s="234" t="s">
        <v>139</v>
      </c>
    </row>
    <row r="291" s="14" customFormat="1">
      <c r="A291" s="14"/>
      <c r="B291" s="245"/>
      <c r="C291" s="246"/>
      <c r="D291" s="225" t="s">
        <v>150</v>
      </c>
      <c r="E291" s="247" t="s">
        <v>19</v>
      </c>
      <c r="F291" s="248" t="s">
        <v>191</v>
      </c>
      <c r="G291" s="246"/>
      <c r="H291" s="249">
        <v>24.890000000000001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150</v>
      </c>
      <c r="AU291" s="255" t="s">
        <v>82</v>
      </c>
      <c r="AV291" s="14" t="s">
        <v>146</v>
      </c>
      <c r="AW291" s="14" t="s">
        <v>33</v>
      </c>
      <c r="AX291" s="14" t="s">
        <v>80</v>
      </c>
      <c r="AY291" s="255" t="s">
        <v>139</v>
      </c>
    </row>
    <row r="292" s="2" customFormat="1" ht="24.15" customHeight="1">
      <c r="A292" s="39"/>
      <c r="B292" s="40"/>
      <c r="C292" s="205" t="s">
        <v>527</v>
      </c>
      <c r="D292" s="205" t="s">
        <v>141</v>
      </c>
      <c r="E292" s="206" t="s">
        <v>528</v>
      </c>
      <c r="F292" s="207" t="s">
        <v>529</v>
      </c>
      <c r="G292" s="208" t="s">
        <v>470</v>
      </c>
      <c r="H292" s="209">
        <v>12.85</v>
      </c>
      <c r="I292" s="210"/>
      <c r="J292" s="211">
        <f>ROUND(I292*H292,2)</f>
        <v>0</v>
      </c>
      <c r="K292" s="207" t="s">
        <v>145</v>
      </c>
      <c r="L292" s="45"/>
      <c r="M292" s="212" t="s">
        <v>19</v>
      </c>
      <c r="N292" s="213" t="s">
        <v>43</v>
      </c>
      <c r="O292" s="85"/>
      <c r="P292" s="214">
        <f>O292*H292</f>
        <v>0</v>
      </c>
      <c r="Q292" s="214">
        <v>0.00042999999999999999</v>
      </c>
      <c r="R292" s="214">
        <f>Q292*H292</f>
        <v>0.0055255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243</v>
      </c>
      <c r="AT292" s="216" t="s">
        <v>141</v>
      </c>
      <c r="AU292" s="216" t="s">
        <v>82</v>
      </c>
      <c r="AY292" s="18" t="s">
        <v>139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80</v>
      </c>
      <c r="BK292" s="217">
        <f>ROUND(I292*H292,2)</f>
        <v>0</v>
      </c>
      <c r="BL292" s="18" t="s">
        <v>243</v>
      </c>
      <c r="BM292" s="216" t="s">
        <v>530</v>
      </c>
    </row>
    <row r="293" s="2" customFormat="1">
      <c r="A293" s="39"/>
      <c r="B293" s="40"/>
      <c r="C293" s="41"/>
      <c r="D293" s="218" t="s">
        <v>148</v>
      </c>
      <c r="E293" s="41"/>
      <c r="F293" s="219" t="s">
        <v>531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148</v>
      </c>
      <c r="AU293" s="18" t="s">
        <v>82</v>
      </c>
    </row>
    <row r="294" s="13" customFormat="1">
      <c r="A294" s="13"/>
      <c r="B294" s="223"/>
      <c r="C294" s="224"/>
      <c r="D294" s="225" t="s">
        <v>150</v>
      </c>
      <c r="E294" s="226" t="s">
        <v>19</v>
      </c>
      <c r="F294" s="227" t="s">
        <v>532</v>
      </c>
      <c r="G294" s="224"/>
      <c r="H294" s="228">
        <v>2</v>
      </c>
      <c r="I294" s="229"/>
      <c r="J294" s="224"/>
      <c r="K294" s="224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150</v>
      </c>
      <c r="AU294" s="234" t="s">
        <v>82</v>
      </c>
      <c r="AV294" s="13" t="s">
        <v>82</v>
      </c>
      <c r="AW294" s="13" t="s">
        <v>33</v>
      </c>
      <c r="AX294" s="13" t="s">
        <v>72</v>
      </c>
      <c r="AY294" s="234" t="s">
        <v>139</v>
      </c>
    </row>
    <row r="295" s="13" customFormat="1">
      <c r="A295" s="13"/>
      <c r="B295" s="223"/>
      <c r="C295" s="224"/>
      <c r="D295" s="225" t="s">
        <v>150</v>
      </c>
      <c r="E295" s="226" t="s">
        <v>19</v>
      </c>
      <c r="F295" s="227" t="s">
        <v>533</v>
      </c>
      <c r="G295" s="224"/>
      <c r="H295" s="228">
        <v>10.85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150</v>
      </c>
      <c r="AU295" s="234" t="s">
        <v>82</v>
      </c>
      <c r="AV295" s="13" t="s">
        <v>82</v>
      </c>
      <c r="AW295" s="13" t="s">
        <v>33</v>
      </c>
      <c r="AX295" s="13" t="s">
        <v>72</v>
      </c>
      <c r="AY295" s="234" t="s">
        <v>139</v>
      </c>
    </row>
    <row r="296" s="14" customFormat="1">
      <c r="A296" s="14"/>
      <c r="B296" s="245"/>
      <c r="C296" s="246"/>
      <c r="D296" s="225" t="s">
        <v>150</v>
      </c>
      <c r="E296" s="247" t="s">
        <v>19</v>
      </c>
      <c r="F296" s="248" t="s">
        <v>191</v>
      </c>
      <c r="G296" s="246"/>
      <c r="H296" s="249">
        <v>12.85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150</v>
      </c>
      <c r="AU296" s="255" t="s">
        <v>82</v>
      </c>
      <c r="AV296" s="14" t="s">
        <v>146</v>
      </c>
      <c r="AW296" s="14" t="s">
        <v>33</v>
      </c>
      <c r="AX296" s="14" t="s">
        <v>80</v>
      </c>
      <c r="AY296" s="255" t="s">
        <v>139</v>
      </c>
    </row>
    <row r="297" s="2" customFormat="1" ht="16.5" customHeight="1">
      <c r="A297" s="39"/>
      <c r="B297" s="40"/>
      <c r="C297" s="235" t="s">
        <v>534</v>
      </c>
      <c r="D297" s="235" t="s">
        <v>152</v>
      </c>
      <c r="E297" s="236" t="s">
        <v>535</v>
      </c>
      <c r="F297" s="237" t="s">
        <v>536</v>
      </c>
      <c r="G297" s="238" t="s">
        <v>470</v>
      </c>
      <c r="H297" s="239">
        <v>14.135</v>
      </c>
      <c r="I297" s="240"/>
      <c r="J297" s="241">
        <f>ROUND(I297*H297,2)</f>
        <v>0</v>
      </c>
      <c r="K297" s="237" t="s">
        <v>145</v>
      </c>
      <c r="L297" s="242"/>
      <c r="M297" s="243" t="s">
        <v>19</v>
      </c>
      <c r="N297" s="244" t="s">
        <v>43</v>
      </c>
      <c r="O297" s="85"/>
      <c r="P297" s="214">
        <f>O297*H297</f>
        <v>0</v>
      </c>
      <c r="Q297" s="214">
        <v>0.00198</v>
      </c>
      <c r="R297" s="214">
        <f>Q297*H297</f>
        <v>0.0279873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326</v>
      </c>
      <c r="AT297" s="216" t="s">
        <v>152</v>
      </c>
      <c r="AU297" s="216" t="s">
        <v>82</v>
      </c>
      <c r="AY297" s="18" t="s">
        <v>139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80</v>
      </c>
      <c r="BK297" s="217">
        <f>ROUND(I297*H297,2)</f>
        <v>0</v>
      </c>
      <c r="BL297" s="18" t="s">
        <v>243</v>
      </c>
      <c r="BM297" s="216" t="s">
        <v>537</v>
      </c>
    </row>
    <row r="298" s="13" customFormat="1">
      <c r="A298" s="13"/>
      <c r="B298" s="223"/>
      <c r="C298" s="224"/>
      <c r="D298" s="225" t="s">
        <v>150</v>
      </c>
      <c r="E298" s="224"/>
      <c r="F298" s="227" t="s">
        <v>538</v>
      </c>
      <c r="G298" s="224"/>
      <c r="H298" s="228">
        <v>14.135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150</v>
      </c>
      <c r="AU298" s="234" t="s">
        <v>82</v>
      </c>
      <c r="AV298" s="13" t="s">
        <v>82</v>
      </c>
      <c r="AW298" s="13" t="s">
        <v>4</v>
      </c>
      <c r="AX298" s="13" t="s">
        <v>80</v>
      </c>
      <c r="AY298" s="234" t="s">
        <v>139</v>
      </c>
    </row>
    <row r="299" s="2" customFormat="1" ht="16.5" customHeight="1">
      <c r="A299" s="39"/>
      <c r="B299" s="40"/>
      <c r="C299" s="205" t="s">
        <v>539</v>
      </c>
      <c r="D299" s="205" t="s">
        <v>141</v>
      </c>
      <c r="E299" s="206" t="s">
        <v>540</v>
      </c>
      <c r="F299" s="207" t="s">
        <v>541</v>
      </c>
      <c r="G299" s="208" t="s">
        <v>182</v>
      </c>
      <c r="H299" s="209">
        <v>18.408999999999999</v>
      </c>
      <c r="I299" s="210"/>
      <c r="J299" s="211">
        <f>ROUND(I299*H299,2)</f>
        <v>0</v>
      </c>
      <c r="K299" s="207" t="s">
        <v>145</v>
      </c>
      <c r="L299" s="45"/>
      <c r="M299" s="212" t="s">
        <v>19</v>
      </c>
      <c r="N299" s="213" t="s">
        <v>43</v>
      </c>
      <c r="O299" s="85"/>
      <c r="P299" s="214">
        <f>O299*H299</f>
        <v>0</v>
      </c>
      <c r="Q299" s="214">
        <v>0</v>
      </c>
      <c r="R299" s="214">
        <f>Q299*H299</f>
        <v>0</v>
      </c>
      <c r="S299" s="214">
        <v>0.035299999999999998</v>
      </c>
      <c r="T299" s="215">
        <f>S299*H299</f>
        <v>0.64983769999999996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243</v>
      </c>
      <c r="AT299" s="216" t="s">
        <v>141</v>
      </c>
      <c r="AU299" s="216" t="s">
        <v>82</v>
      </c>
      <c r="AY299" s="18" t="s">
        <v>139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80</v>
      </c>
      <c r="BK299" s="217">
        <f>ROUND(I299*H299,2)</f>
        <v>0</v>
      </c>
      <c r="BL299" s="18" t="s">
        <v>243</v>
      </c>
      <c r="BM299" s="216" t="s">
        <v>542</v>
      </c>
    </row>
    <row r="300" s="2" customFormat="1">
      <c r="A300" s="39"/>
      <c r="B300" s="40"/>
      <c r="C300" s="41"/>
      <c r="D300" s="218" t="s">
        <v>148</v>
      </c>
      <c r="E300" s="41"/>
      <c r="F300" s="219" t="s">
        <v>543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148</v>
      </c>
      <c r="AU300" s="18" t="s">
        <v>82</v>
      </c>
    </row>
    <row r="301" s="13" customFormat="1">
      <c r="A301" s="13"/>
      <c r="B301" s="223"/>
      <c r="C301" s="224"/>
      <c r="D301" s="225" t="s">
        <v>150</v>
      </c>
      <c r="E301" s="226" t="s">
        <v>19</v>
      </c>
      <c r="F301" s="227" t="s">
        <v>544</v>
      </c>
      <c r="G301" s="224"/>
      <c r="H301" s="228">
        <v>7.5519999999999996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150</v>
      </c>
      <c r="AU301" s="234" t="s">
        <v>82</v>
      </c>
      <c r="AV301" s="13" t="s">
        <v>82</v>
      </c>
      <c r="AW301" s="13" t="s">
        <v>33</v>
      </c>
      <c r="AX301" s="13" t="s">
        <v>72</v>
      </c>
      <c r="AY301" s="234" t="s">
        <v>139</v>
      </c>
    </row>
    <row r="302" s="13" customFormat="1">
      <c r="A302" s="13"/>
      <c r="B302" s="223"/>
      <c r="C302" s="224"/>
      <c r="D302" s="225" t="s">
        <v>150</v>
      </c>
      <c r="E302" s="226" t="s">
        <v>19</v>
      </c>
      <c r="F302" s="227" t="s">
        <v>545</v>
      </c>
      <c r="G302" s="224"/>
      <c r="H302" s="228">
        <v>10.856999999999999</v>
      </c>
      <c r="I302" s="229"/>
      <c r="J302" s="224"/>
      <c r="K302" s="224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150</v>
      </c>
      <c r="AU302" s="234" t="s">
        <v>82</v>
      </c>
      <c r="AV302" s="13" t="s">
        <v>82</v>
      </c>
      <c r="AW302" s="13" t="s">
        <v>33</v>
      </c>
      <c r="AX302" s="13" t="s">
        <v>72</v>
      </c>
      <c r="AY302" s="234" t="s">
        <v>139</v>
      </c>
    </row>
    <row r="303" s="14" customFormat="1">
      <c r="A303" s="14"/>
      <c r="B303" s="245"/>
      <c r="C303" s="246"/>
      <c r="D303" s="225" t="s">
        <v>150</v>
      </c>
      <c r="E303" s="247" t="s">
        <v>19</v>
      </c>
      <c r="F303" s="248" t="s">
        <v>191</v>
      </c>
      <c r="G303" s="246"/>
      <c r="H303" s="249">
        <v>18.408999999999999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150</v>
      </c>
      <c r="AU303" s="255" t="s">
        <v>82</v>
      </c>
      <c r="AV303" s="14" t="s">
        <v>146</v>
      </c>
      <c r="AW303" s="14" t="s">
        <v>33</v>
      </c>
      <c r="AX303" s="14" t="s">
        <v>80</v>
      </c>
      <c r="AY303" s="255" t="s">
        <v>139</v>
      </c>
    </row>
    <row r="304" s="2" customFormat="1" ht="24.15" customHeight="1">
      <c r="A304" s="39"/>
      <c r="B304" s="40"/>
      <c r="C304" s="205" t="s">
        <v>546</v>
      </c>
      <c r="D304" s="205" t="s">
        <v>141</v>
      </c>
      <c r="E304" s="206" t="s">
        <v>547</v>
      </c>
      <c r="F304" s="207" t="s">
        <v>548</v>
      </c>
      <c r="G304" s="208" t="s">
        <v>182</v>
      </c>
      <c r="H304" s="209">
        <v>24.890000000000001</v>
      </c>
      <c r="I304" s="210"/>
      <c r="J304" s="211">
        <f>ROUND(I304*H304,2)</f>
        <v>0</v>
      </c>
      <c r="K304" s="207" t="s">
        <v>145</v>
      </c>
      <c r="L304" s="45"/>
      <c r="M304" s="212" t="s">
        <v>19</v>
      </c>
      <c r="N304" s="213" t="s">
        <v>43</v>
      </c>
      <c r="O304" s="85"/>
      <c r="P304" s="214">
        <f>O304*H304</f>
        <v>0</v>
      </c>
      <c r="Q304" s="214">
        <v>0.0053800000000000002</v>
      </c>
      <c r="R304" s="214">
        <f>Q304*H304</f>
        <v>0.13390820000000001</v>
      </c>
      <c r="S304" s="214">
        <v>0</v>
      </c>
      <c r="T304" s="21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6" t="s">
        <v>243</v>
      </c>
      <c r="AT304" s="216" t="s">
        <v>141</v>
      </c>
      <c r="AU304" s="216" t="s">
        <v>82</v>
      </c>
      <c r="AY304" s="18" t="s">
        <v>139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8" t="s">
        <v>80</v>
      </c>
      <c r="BK304" s="217">
        <f>ROUND(I304*H304,2)</f>
        <v>0</v>
      </c>
      <c r="BL304" s="18" t="s">
        <v>243</v>
      </c>
      <c r="BM304" s="216" t="s">
        <v>549</v>
      </c>
    </row>
    <row r="305" s="2" customFormat="1">
      <c r="A305" s="39"/>
      <c r="B305" s="40"/>
      <c r="C305" s="41"/>
      <c r="D305" s="218" t="s">
        <v>148</v>
      </c>
      <c r="E305" s="41"/>
      <c r="F305" s="219" t="s">
        <v>550</v>
      </c>
      <c r="G305" s="41"/>
      <c r="H305" s="41"/>
      <c r="I305" s="220"/>
      <c r="J305" s="41"/>
      <c r="K305" s="41"/>
      <c r="L305" s="45"/>
      <c r="M305" s="221"/>
      <c r="N305" s="22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148</v>
      </c>
      <c r="AU305" s="18" t="s">
        <v>82</v>
      </c>
    </row>
    <row r="306" s="13" customFormat="1">
      <c r="A306" s="13"/>
      <c r="B306" s="223"/>
      <c r="C306" s="224"/>
      <c r="D306" s="225" t="s">
        <v>150</v>
      </c>
      <c r="E306" s="226" t="s">
        <v>19</v>
      </c>
      <c r="F306" s="227" t="s">
        <v>521</v>
      </c>
      <c r="G306" s="224"/>
      <c r="H306" s="228">
        <v>9.5299999999999994</v>
      </c>
      <c r="I306" s="229"/>
      <c r="J306" s="224"/>
      <c r="K306" s="224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150</v>
      </c>
      <c r="AU306" s="234" t="s">
        <v>82</v>
      </c>
      <c r="AV306" s="13" t="s">
        <v>82</v>
      </c>
      <c r="AW306" s="13" t="s">
        <v>33</v>
      </c>
      <c r="AX306" s="13" t="s">
        <v>72</v>
      </c>
      <c r="AY306" s="234" t="s">
        <v>139</v>
      </c>
    </row>
    <row r="307" s="13" customFormat="1">
      <c r="A307" s="13"/>
      <c r="B307" s="223"/>
      <c r="C307" s="224"/>
      <c r="D307" s="225" t="s">
        <v>150</v>
      </c>
      <c r="E307" s="226" t="s">
        <v>19</v>
      </c>
      <c r="F307" s="227" t="s">
        <v>515</v>
      </c>
      <c r="G307" s="224"/>
      <c r="H307" s="228">
        <v>15.359999999999999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150</v>
      </c>
      <c r="AU307" s="234" t="s">
        <v>82</v>
      </c>
      <c r="AV307" s="13" t="s">
        <v>82</v>
      </c>
      <c r="AW307" s="13" t="s">
        <v>33</v>
      </c>
      <c r="AX307" s="13" t="s">
        <v>72</v>
      </c>
      <c r="AY307" s="234" t="s">
        <v>139</v>
      </c>
    </row>
    <row r="308" s="14" customFormat="1">
      <c r="A308" s="14"/>
      <c r="B308" s="245"/>
      <c r="C308" s="246"/>
      <c r="D308" s="225" t="s">
        <v>150</v>
      </c>
      <c r="E308" s="247" t="s">
        <v>19</v>
      </c>
      <c r="F308" s="248" t="s">
        <v>191</v>
      </c>
      <c r="G308" s="246"/>
      <c r="H308" s="249">
        <v>24.890000000000001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150</v>
      </c>
      <c r="AU308" s="255" t="s">
        <v>82</v>
      </c>
      <c r="AV308" s="14" t="s">
        <v>146</v>
      </c>
      <c r="AW308" s="14" t="s">
        <v>33</v>
      </c>
      <c r="AX308" s="14" t="s">
        <v>80</v>
      </c>
      <c r="AY308" s="255" t="s">
        <v>139</v>
      </c>
    </row>
    <row r="309" s="2" customFormat="1" ht="16.5" customHeight="1">
      <c r="A309" s="39"/>
      <c r="B309" s="40"/>
      <c r="C309" s="235" t="s">
        <v>551</v>
      </c>
      <c r="D309" s="235" t="s">
        <v>152</v>
      </c>
      <c r="E309" s="236" t="s">
        <v>552</v>
      </c>
      <c r="F309" s="237" t="s">
        <v>553</v>
      </c>
      <c r="G309" s="238" t="s">
        <v>182</v>
      </c>
      <c r="H309" s="239">
        <v>27.379000000000001</v>
      </c>
      <c r="I309" s="240"/>
      <c r="J309" s="241">
        <f>ROUND(I309*H309,2)</f>
        <v>0</v>
      </c>
      <c r="K309" s="237" t="s">
        <v>145</v>
      </c>
      <c r="L309" s="242"/>
      <c r="M309" s="243" t="s">
        <v>19</v>
      </c>
      <c r="N309" s="244" t="s">
        <v>43</v>
      </c>
      <c r="O309" s="85"/>
      <c r="P309" s="214">
        <f>O309*H309</f>
        <v>0</v>
      </c>
      <c r="Q309" s="214">
        <v>0.021999999999999999</v>
      </c>
      <c r="R309" s="214">
        <f>Q309*H309</f>
        <v>0.60233800000000004</v>
      </c>
      <c r="S309" s="214">
        <v>0</v>
      </c>
      <c r="T309" s="21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6" t="s">
        <v>326</v>
      </c>
      <c r="AT309" s="216" t="s">
        <v>152</v>
      </c>
      <c r="AU309" s="216" t="s">
        <v>82</v>
      </c>
      <c r="AY309" s="18" t="s">
        <v>139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18" t="s">
        <v>80</v>
      </c>
      <c r="BK309" s="217">
        <f>ROUND(I309*H309,2)</f>
        <v>0</v>
      </c>
      <c r="BL309" s="18" t="s">
        <v>243</v>
      </c>
      <c r="BM309" s="216" t="s">
        <v>554</v>
      </c>
    </row>
    <row r="310" s="13" customFormat="1">
      <c r="A310" s="13"/>
      <c r="B310" s="223"/>
      <c r="C310" s="224"/>
      <c r="D310" s="225" t="s">
        <v>150</v>
      </c>
      <c r="E310" s="224"/>
      <c r="F310" s="227" t="s">
        <v>555</v>
      </c>
      <c r="G310" s="224"/>
      <c r="H310" s="228">
        <v>27.379000000000001</v>
      </c>
      <c r="I310" s="229"/>
      <c r="J310" s="224"/>
      <c r="K310" s="224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150</v>
      </c>
      <c r="AU310" s="234" t="s">
        <v>82</v>
      </c>
      <c r="AV310" s="13" t="s">
        <v>82</v>
      </c>
      <c r="AW310" s="13" t="s">
        <v>4</v>
      </c>
      <c r="AX310" s="13" t="s">
        <v>80</v>
      </c>
      <c r="AY310" s="234" t="s">
        <v>139</v>
      </c>
    </row>
    <row r="311" s="2" customFormat="1" ht="16.5" customHeight="1">
      <c r="A311" s="39"/>
      <c r="B311" s="40"/>
      <c r="C311" s="205" t="s">
        <v>556</v>
      </c>
      <c r="D311" s="205" t="s">
        <v>141</v>
      </c>
      <c r="E311" s="206" t="s">
        <v>557</v>
      </c>
      <c r="F311" s="207" t="s">
        <v>558</v>
      </c>
      <c r="G311" s="208" t="s">
        <v>182</v>
      </c>
      <c r="H311" s="209">
        <v>2.7000000000000002</v>
      </c>
      <c r="I311" s="210"/>
      <c r="J311" s="211">
        <f>ROUND(I311*H311,2)</f>
        <v>0</v>
      </c>
      <c r="K311" s="207" t="s">
        <v>145</v>
      </c>
      <c r="L311" s="45"/>
      <c r="M311" s="212" t="s">
        <v>19</v>
      </c>
      <c r="N311" s="213" t="s">
        <v>43</v>
      </c>
      <c r="O311" s="85"/>
      <c r="P311" s="214">
        <f>O311*H311</f>
        <v>0</v>
      </c>
      <c r="Q311" s="214">
        <v>0.0015</v>
      </c>
      <c r="R311" s="214">
        <f>Q311*H311</f>
        <v>0.0040500000000000006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243</v>
      </c>
      <c r="AT311" s="216" t="s">
        <v>141</v>
      </c>
      <c r="AU311" s="216" t="s">
        <v>82</v>
      </c>
      <c r="AY311" s="18" t="s">
        <v>139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80</v>
      </c>
      <c r="BK311" s="217">
        <f>ROUND(I311*H311,2)</f>
        <v>0</v>
      </c>
      <c r="BL311" s="18" t="s">
        <v>243</v>
      </c>
      <c r="BM311" s="216" t="s">
        <v>559</v>
      </c>
    </row>
    <row r="312" s="2" customFormat="1">
      <c r="A312" s="39"/>
      <c r="B312" s="40"/>
      <c r="C312" s="41"/>
      <c r="D312" s="218" t="s">
        <v>148</v>
      </c>
      <c r="E312" s="41"/>
      <c r="F312" s="219" t="s">
        <v>560</v>
      </c>
      <c r="G312" s="41"/>
      <c r="H312" s="41"/>
      <c r="I312" s="220"/>
      <c r="J312" s="41"/>
      <c r="K312" s="41"/>
      <c r="L312" s="45"/>
      <c r="M312" s="221"/>
      <c r="N312" s="222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148</v>
      </c>
      <c r="AU312" s="18" t="s">
        <v>82</v>
      </c>
    </row>
    <row r="313" s="2" customFormat="1" ht="16.5" customHeight="1">
      <c r="A313" s="39"/>
      <c r="B313" s="40"/>
      <c r="C313" s="235" t="s">
        <v>561</v>
      </c>
      <c r="D313" s="235" t="s">
        <v>152</v>
      </c>
      <c r="E313" s="236" t="s">
        <v>562</v>
      </c>
      <c r="F313" s="237" t="s">
        <v>563</v>
      </c>
      <c r="G313" s="238" t="s">
        <v>494</v>
      </c>
      <c r="H313" s="239">
        <v>8.0999999999999996</v>
      </c>
      <c r="I313" s="240"/>
      <c r="J313" s="241">
        <f>ROUND(I313*H313,2)</f>
        <v>0</v>
      </c>
      <c r="K313" s="237" t="s">
        <v>145</v>
      </c>
      <c r="L313" s="242"/>
      <c r="M313" s="243" t="s">
        <v>19</v>
      </c>
      <c r="N313" s="244" t="s">
        <v>43</v>
      </c>
      <c r="O313" s="85"/>
      <c r="P313" s="214">
        <f>O313*H313</f>
        <v>0</v>
      </c>
      <c r="Q313" s="214">
        <v>0.001</v>
      </c>
      <c r="R313" s="214">
        <f>Q313*H313</f>
        <v>0.0080999999999999996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326</v>
      </c>
      <c r="AT313" s="216" t="s">
        <v>152</v>
      </c>
      <c r="AU313" s="216" t="s">
        <v>82</v>
      </c>
      <c r="AY313" s="18" t="s">
        <v>139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80</v>
      </c>
      <c r="BK313" s="217">
        <f>ROUND(I313*H313,2)</f>
        <v>0</v>
      </c>
      <c r="BL313" s="18" t="s">
        <v>243</v>
      </c>
      <c r="BM313" s="216" t="s">
        <v>564</v>
      </c>
    </row>
    <row r="314" s="2" customFormat="1" ht="16.5" customHeight="1">
      <c r="A314" s="39"/>
      <c r="B314" s="40"/>
      <c r="C314" s="205" t="s">
        <v>565</v>
      </c>
      <c r="D314" s="205" t="s">
        <v>141</v>
      </c>
      <c r="E314" s="206" t="s">
        <v>566</v>
      </c>
      <c r="F314" s="207" t="s">
        <v>567</v>
      </c>
      <c r="G314" s="208" t="s">
        <v>253</v>
      </c>
      <c r="H314" s="209">
        <v>1</v>
      </c>
      <c r="I314" s="210"/>
      <c r="J314" s="211">
        <f>ROUND(I314*H314,2)</f>
        <v>0</v>
      </c>
      <c r="K314" s="207" t="s">
        <v>145</v>
      </c>
      <c r="L314" s="45"/>
      <c r="M314" s="212" t="s">
        <v>19</v>
      </c>
      <c r="N314" s="213" t="s">
        <v>43</v>
      </c>
      <c r="O314" s="85"/>
      <c r="P314" s="214">
        <f>O314*H314</f>
        <v>0</v>
      </c>
      <c r="Q314" s="214">
        <v>0.00021000000000000001</v>
      </c>
      <c r="R314" s="214">
        <f>Q314*H314</f>
        <v>0.00021000000000000001</v>
      </c>
      <c r="S314" s="214">
        <v>0</v>
      </c>
      <c r="T314" s="2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243</v>
      </c>
      <c r="AT314" s="216" t="s">
        <v>141</v>
      </c>
      <c r="AU314" s="216" t="s">
        <v>82</v>
      </c>
      <c r="AY314" s="18" t="s">
        <v>139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80</v>
      </c>
      <c r="BK314" s="217">
        <f>ROUND(I314*H314,2)</f>
        <v>0</v>
      </c>
      <c r="BL314" s="18" t="s">
        <v>243</v>
      </c>
      <c r="BM314" s="216" t="s">
        <v>568</v>
      </c>
    </row>
    <row r="315" s="2" customFormat="1">
      <c r="A315" s="39"/>
      <c r="B315" s="40"/>
      <c r="C315" s="41"/>
      <c r="D315" s="218" t="s">
        <v>148</v>
      </c>
      <c r="E315" s="41"/>
      <c r="F315" s="219" t="s">
        <v>569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148</v>
      </c>
      <c r="AU315" s="18" t="s">
        <v>82</v>
      </c>
    </row>
    <row r="316" s="2" customFormat="1" ht="16.5" customHeight="1">
      <c r="A316" s="39"/>
      <c r="B316" s="40"/>
      <c r="C316" s="205" t="s">
        <v>570</v>
      </c>
      <c r="D316" s="205" t="s">
        <v>141</v>
      </c>
      <c r="E316" s="206" t="s">
        <v>571</v>
      </c>
      <c r="F316" s="207" t="s">
        <v>572</v>
      </c>
      <c r="G316" s="208" t="s">
        <v>253</v>
      </c>
      <c r="H316" s="209">
        <v>1</v>
      </c>
      <c r="I316" s="210"/>
      <c r="J316" s="211">
        <f>ROUND(I316*H316,2)</f>
        <v>0</v>
      </c>
      <c r="K316" s="207" t="s">
        <v>145</v>
      </c>
      <c r="L316" s="45"/>
      <c r="M316" s="212" t="s">
        <v>19</v>
      </c>
      <c r="N316" s="213" t="s">
        <v>43</v>
      </c>
      <c r="O316" s="85"/>
      <c r="P316" s="214">
        <f>O316*H316</f>
        <v>0</v>
      </c>
      <c r="Q316" s="214">
        <v>0.00018000000000000001</v>
      </c>
      <c r="R316" s="214">
        <f>Q316*H316</f>
        <v>0.00018000000000000001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243</v>
      </c>
      <c r="AT316" s="216" t="s">
        <v>141</v>
      </c>
      <c r="AU316" s="216" t="s">
        <v>82</v>
      </c>
      <c r="AY316" s="18" t="s">
        <v>139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80</v>
      </c>
      <c r="BK316" s="217">
        <f>ROUND(I316*H316,2)</f>
        <v>0</v>
      </c>
      <c r="BL316" s="18" t="s">
        <v>243</v>
      </c>
      <c r="BM316" s="216" t="s">
        <v>573</v>
      </c>
    </row>
    <row r="317" s="2" customFormat="1">
      <c r="A317" s="39"/>
      <c r="B317" s="40"/>
      <c r="C317" s="41"/>
      <c r="D317" s="218" t="s">
        <v>148</v>
      </c>
      <c r="E317" s="41"/>
      <c r="F317" s="219" t="s">
        <v>574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148</v>
      </c>
      <c r="AU317" s="18" t="s">
        <v>82</v>
      </c>
    </row>
    <row r="318" s="2" customFormat="1" ht="16.5" customHeight="1">
      <c r="A318" s="39"/>
      <c r="B318" s="40"/>
      <c r="C318" s="205" t="s">
        <v>575</v>
      </c>
      <c r="D318" s="205" t="s">
        <v>141</v>
      </c>
      <c r="E318" s="206" t="s">
        <v>576</v>
      </c>
      <c r="F318" s="207" t="s">
        <v>577</v>
      </c>
      <c r="G318" s="208" t="s">
        <v>470</v>
      </c>
      <c r="H318" s="209">
        <v>2</v>
      </c>
      <c r="I318" s="210"/>
      <c r="J318" s="211">
        <f>ROUND(I318*H318,2)</f>
        <v>0</v>
      </c>
      <c r="K318" s="207" t="s">
        <v>145</v>
      </c>
      <c r="L318" s="45"/>
      <c r="M318" s="212" t="s">
        <v>19</v>
      </c>
      <c r="N318" s="213" t="s">
        <v>43</v>
      </c>
      <c r="O318" s="85"/>
      <c r="P318" s="214">
        <f>O318*H318</f>
        <v>0</v>
      </c>
      <c r="Q318" s="214">
        <v>0.00142</v>
      </c>
      <c r="R318" s="214">
        <f>Q318*H318</f>
        <v>0.0028400000000000001</v>
      </c>
      <c r="S318" s="214">
        <v>0</v>
      </c>
      <c r="T318" s="21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243</v>
      </c>
      <c r="AT318" s="216" t="s">
        <v>141</v>
      </c>
      <c r="AU318" s="216" t="s">
        <v>82</v>
      </c>
      <c r="AY318" s="18" t="s">
        <v>139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80</v>
      </c>
      <c r="BK318" s="217">
        <f>ROUND(I318*H318,2)</f>
        <v>0</v>
      </c>
      <c r="BL318" s="18" t="s">
        <v>243</v>
      </c>
      <c r="BM318" s="216" t="s">
        <v>578</v>
      </c>
    </row>
    <row r="319" s="2" customFormat="1">
      <c r="A319" s="39"/>
      <c r="B319" s="40"/>
      <c r="C319" s="41"/>
      <c r="D319" s="218" t="s">
        <v>148</v>
      </c>
      <c r="E319" s="41"/>
      <c r="F319" s="219" t="s">
        <v>579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148</v>
      </c>
      <c r="AU319" s="18" t="s">
        <v>82</v>
      </c>
    </row>
    <row r="320" s="2" customFormat="1" ht="16.5" customHeight="1">
      <c r="A320" s="39"/>
      <c r="B320" s="40"/>
      <c r="C320" s="205" t="s">
        <v>580</v>
      </c>
      <c r="D320" s="205" t="s">
        <v>141</v>
      </c>
      <c r="E320" s="206" t="s">
        <v>581</v>
      </c>
      <c r="F320" s="207" t="s">
        <v>582</v>
      </c>
      <c r="G320" s="208" t="s">
        <v>182</v>
      </c>
      <c r="H320" s="209">
        <v>27.489999999999998</v>
      </c>
      <c r="I320" s="210"/>
      <c r="J320" s="211">
        <f>ROUND(I320*H320,2)</f>
        <v>0</v>
      </c>
      <c r="K320" s="207" t="s">
        <v>145</v>
      </c>
      <c r="L320" s="45"/>
      <c r="M320" s="212" t="s">
        <v>19</v>
      </c>
      <c r="N320" s="213" t="s">
        <v>43</v>
      </c>
      <c r="O320" s="85"/>
      <c r="P320" s="214">
        <f>O320*H320</f>
        <v>0</v>
      </c>
      <c r="Q320" s="214">
        <v>5.0000000000000002E-05</v>
      </c>
      <c r="R320" s="214">
        <f>Q320*H320</f>
        <v>0.0013745000000000001</v>
      </c>
      <c r="S320" s="214">
        <v>0</v>
      </c>
      <c r="T320" s="215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6" t="s">
        <v>243</v>
      </c>
      <c r="AT320" s="216" t="s">
        <v>141</v>
      </c>
      <c r="AU320" s="216" t="s">
        <v>82</v>
      </c>
      <c r="AY320" s="18" t="s">
        <v>139</v>
      </c>
      <c r="BE320" s="217">
        <f>IF(N320="základní",J320,0)</f>
        <v>0</v>
      </c>
      <c r="BF320" s="217">
        <f>IF(N320="snížená",J320,0)</f>
        <v>0</v>
      </c>
      <c r="BG320" s="217">
        <f>IF(N320="zákl. přenesená",J320,0)</f>
        <v>0</v>
      </c>
      <c r="BH320" s="217">
        <f>IF(N320="sníž. přenesená",J320,0)</f>
        <v>0</v>
      </c>
      <c r="BI320" s="217">
        <f>IF(N320="nulová",J320,0)</f>
        <v>0</v>
      </c>
      <c r="BJ320" s="18" t="s">
        <v>80</v>
      </c>
      <c r="BK320" s="217">
        <f>ROUND(I320*H320,2)</f>
        <v>0</v>
      </c>
      <c r="BL320" s="18" t="s">
        <v>243</v>
      </c>
      <c r="BM320" s="216" t="s">
        <v>583</v>
      </c>
    </row>
    <row r="321" s="2" customFormat="1">
      <c r="A321" s="39"/>
      <c r="B321" s="40"/>
      <c r="C321" s="41"/>
      <c r="D321" s="218" t="s">
        <v>148</v>
      </c>
      <c r="E321" s="41"/>
      <c r="F321" s="219" t="s">
        <v>584</v>
      </c>
      <c r="G321" s="41"/>
      <c r="H321" s="41"/>
      <c r="I321" s="220"/>
      <c r="J321" s="41"/>
      <c r="K321" s="41"/>
      <c r="L321" s="45"/>
      <c r="M321" s="221"/>
      <c r="N321" s="222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148</v>
      </c>
      <c r="AU321" s="18" t="s">
        <v>82</v>
      </c>
    </row>
    <row r="322" s="13" customFormat="1">
      <c r="A322" s="13"/>
      <c r="B322" s="223"/>
      <c r="C322" s="224"/>
      <c r="D322" s="225" t="s">
        <v>150</v>
      </c>
      <c r="E322" s="226" t="s">
        <v>19</v>
      </c>
      <c r="F322" s="227" t="s">
        <v>585</v>
      </c>
      <c r="G322" s="224"/>
      <c r="H322" s="228">
        <v>12.130000000000001</v>
      </c>
      <c r="I322" s="229"/>
      <c r="J322" s="224"/>
      <c r="K322" s="224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150</v>
      </c>
      <c r="AU322" s="234" t="s">
        <v>82</v>
      </c>
      <c r="AV322" s="13" t="s">
        <v>82</v>
      </c>
      <c r="AW322" s="13" t="s">
        <v>33</v>
      </c>
      <c r="AX322" s="13" t="s">
        <v>72</v>
      </c>
      <c r="AY322" s="234" t="s">
        <v>139</v>
      </c>
    </row>
    <row r="323" s="13" customFormat="1">
      <c r="A323" s="13"/>
      <c r="B323" s="223"/>
      <c r="C323" s="224"/>
      <c r="D323" s="225" t="s">
        <v>150</v>
      </c>
      <c r="E323" s="226" t="s">
        <v>19</v>
      </c>
      <c r="F323" s="227" t="s">
        <v>515</v>
      </c>
      <c r="G323" s="224"/>
      <c r="H323" s="228">
        <v>15.359999999999999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150</v>
      </c>
      <c r="AU323" s="234" t="s">
        <v>82</v>
      </c>
      <c r="AV323" s="13" t="s">
        <v>82</v>
      </c>
      <c r="AW323" s="13" t="s">
        <v>33</v>
      </c>
      <c r="AX323" s="13" t="s">
        <v>72</v>
      </c>
      <c r="AY323" s="234" t="s">
        <v>139</v>
      </c>
    </row>
    <row r="324" s="14" customFormat="1">
      <c r="A324" s="14"/>
      <c r="B324" s="245"/>
      <c r="C324" s="246"/>
      <c r="D324" s="225" t="s">
        <v>150</v>
      </c>
      <c r="E324" s="247" t="s">
        <v>19</v>
      </c>
      <c r="F324" s="248" t="s">
        <v>191</v>
      </c>
      <c r="G324" s="246"/>
      <c r="H324" s="249">
        <v>27.489999999999998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150</v>
      </c>
      <c r="AU324" s="255" t="s">
        <v>82</v>
      </c>
      <c r="AV324" s="14" t="s">
        <v>146</v>
      </c>
      <c r="AW324" s="14" t="s">
        <v>33</v>
      </c>
      <c r="AX324" s="14" t="s">
        <v>80</v>
      </c>
      <c r="AY324" s="255" t="s">
        <v>139</v>
      </c>
    </row>
    <row r="325" s="2" customFormat="1" ht="24.15" customHeight="1">
      <c r="A325" s="39"/>
      <c r="B325" s="40"/>
      <c r="C325" s="205" t="s">
        <v>586</v>
      </c>
      <c r="D325" s="205" t="s">
        <v>141</v>
      </c>
      <c r="E325" s="206" t="s">
        <v>587</v>
      </c>
      <c r="F325" s="207" t="s">
        <v>588</v>
      </c>
      <c r="G325" s="208" t="s">
        <v>155</v>
      </c>
      <c r="H325" s="209">
        <v>1.294</v>
      </c>
      <c r="I325" s="210"/>
      <c r="J325" s="211">
        <f>ROUND(I325*H325,2)</f>
        <v>0</v>
      </c>
      <c r="K325" s="207" t="s">
        <v>145</v>
      </c>
      <c r="L325" s="45"/>
      <c r="M325" s="212" t="s">
        <v>19</v>
      </c>
      <c r="N325" s="213" t="s">
        <v>43</v>
      </c>
      <c r="O325" s="85"/>
      <c r="P325" s="214">
        <f>O325*H325</f>
        <v>0</v>
      </c>
      <c r="Q325" s="214">
        <v>0</v>
      </c>
      <c r="R325" s="214">
        <f>Q325*H325</f>
        <v>0</v>
      </c>
      <c r="S325" s="214">
        <v>0</v>
      </c>
      <c r="T325" s="21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243</v>
      </c>
      <c r="AT325" s="216" t="s">
        <v>141</v>
      </c>
      <c r="AU325" s="216" t="s">
        <v>82</v>
      </c>
      <c r="AY325" s="18" t="s">
        <v>139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80</v>
      </c>
      <c r="BK325" s="217">
        <f>ROUND(I325*H325,2)</f>
        <v>0</v>
      </c>
      <c r="BL325" s="18" t="s">
        <v>243</v>
      </c>
      <c r="BM325" s="216" t="s">
        <v>589</v>
      </c>
    </row>
    <row r="326" s="2" customFormat="1">
      <c r="A326" s="39"/>
      <c r="B326" s="40"/>
      <c r="C326" s="41"/>
      <c r="D326" s="218" t="s">
        <v>148</v>
      </c>
      <c r="E326" s="41"/>
      <c r="F326" s="219" t="s">
        <v>590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148</v>
      </c>
      <c r="AU326" s="18" t="s">
        <v>82</v>
      </c>
    </row>
    <row r="327" s="12" customFormat="1" ht="22.8" customHeight="1">
      <c r="A327" s="12"/>
      <c r="B327" s="189"/>
      <c r="C327" s="190"/>
      <c r="D327" s="191" t="s">
        <v>71</v>
      </c>
      <c r="E327" s="203" t="s">
        <v>591</v>
      </c>
      <c r="F327" s="203" t="s">
        <v>592</v>
      </c>
      <c r="G327" s="190"/>
      <c r="H327" s="190"/>
      <c r="I327" s="193"/>
      <c r="J327" s="204">
        <f>BK327</f>
        <v>0</v>
      </c>
      <c r="K327" s="190"/>
      <c r="L327" s="195"/>
      <c r="M327" s="196"/>
      <c r="N327" s="197"/>
      <c r="O327" s="197"/>
      <c r="P327" s="198">
        <f>SUM(P328:P343)</f>
        <v>0</v>
      </c>
      <c r="Q327" s="197"/>
      <c r="R327" s="198">
        <f>SUM(R328:R343)</f>
        <v>0.1037143</v>
      </c>
      <c r="S327" s="197"/>
      <c r="T327" s="199">
        <f>SUM(T328:T343)</f>
        <v>0.10998000000000001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0" t="s">
        <v>82</v>
      </c>
      <c r="AT327" s="201" t="s">
        <v>71</v>
      </c>
      <c r="AU327" s="201" t="s">
        <v>80</v>
      </c>
      <c r="AY327" s="200" t="s">
        <v>139</v>
      </c>
      <c r="BK327" s="202">
        <f>SUM(BK328:BK343)</f>
        <v>0</v>
      </c>
    </row>
    <row r="328" s="2" customFormat="1" ht="16.5" customHeight="1">
      <c r="A328" s="39"/>
      <c r="B328" s="40"/>
      <c r="C328" s="205" t="s">
        <v>593</v>
      </c>
      <c r="D328" s="205" t="s">
        <v>141</v>
      </c>
      <c r="E328" s="206" t="s">
        <v>594</v>
      </c>
      <c r="F328" s="207" t="s">
        <v>595</v>
      </c>
      <c r="G328" s="208" t="s">
        <v>182</v>
      </c>
      <c r="H328" s="209">
        <v>40.5</v>
      </c>
      <c r="I328" s="210"/>
      <c r="J328" s="211">
        <f>ROUND(I328*H328,2)</f>
        <v>0</v>
      </c>
      <c r="K328" s="207" t="s">
        <v>145</v>
      </c>
      <c r="L328" s="45"/>
      <c r="M328" s="212" t="s">
        <v>19</v>
      </c>
      <c r="N328" s="213" t="s">
        <v>43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0.0025000000000000001</v>
      </c>
      <c r="T328" s="215">
        <f>S328*H328</f>
        <v>0.10125000000000001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243</v>
      </c>
      <c r="AT328" s="216" t="s">
        <v>141</v>
      </c>
      <c r="AU328" s="216" t="s">
        <v>82</v>
      </c>
      <c r="AY328" s="18" t="s">
        <v>139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80</v>
      </c>
      <c r="BK328" s="217">
        <f>ROUND(I328*H328,2)</f>
        <v>0</v>
      </c>
      <c r="BL328" s="18" t="s">
        <v>243</v>
      </c>
      <c r="BM328" s="216" t="s">
        <v>596</v>
      </c>
    </row>
    <row r="329" s="2" customFormat="1">
      <c r="A329" s="39"/>
      <c r="B329" s="40"/>
      <c r="C329" s="41"/>
      <c r="D329" s="218" t="s">
        <v>148</v>
      </c>
      <c r="E329" s="41"/>
      <c r="F329" s="219" t="s">
        <v>597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148</v>
      </c>
      <c r="AU329" s="18" t="s">
        <v>82</v>
      </c>
    </row>
    <row r="330" s="2" customFormat="1" ht="16.5" customHeight="1">
      <c r="A330" s="39"/>
      <c r="B330" s="40"/>
      <c r="C330" s="205" t="s">
        <v>598</v>
      </c>
      <c r="D330" s="205" t="s">
        <v>141</v>
      </c>
      <c r="E330" s="206" t="s">
        <v>599</v>
      </c>
      <c r="F330" s="207" t="s">
        <v>600</v>
      </c>
      <c r="G330" s="208" t="s">
        <v>182</v>
      </c>
      <c r="H330" s="209">
        <v>38.299999999999997</v>
      </c>
      <c r="I330" s="210"/>
      <c r="J330" s="211">
        <f>ROUND(I330*H330,2)</f>
        <v>0</v>
      </c>
      <c r="K330" s="207" t="s">
        <v>145</v>
      </c>
      <c r="L330" s="45"/>
      <c r="M330" s="212" t="s">
        <v>19</v>
      </c>
      <c r="N330" s="213" t="s">
        <v>43</v>
      </c>
      <c r="O330" s="85"/>
      <c r="P330" s="214">
        <f>O330*H330</f>
        <v>0</v>
      </c>
      <c r="Q330" s="214">
        <v>0.00050000000000000001</v>
      </c>
      <c r="R330" s="214">
        <f>Q330*H330</f>
        <v>0.01915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243</v>
      </c>
      <c r="AT330" s="216" t="s">
        <v>141</v>
      </c>
      <c r="AU330" s="216" t="s">
        <v>82</v>
      </c>
      <c r="AY330" s="18" t="s">
        <v>139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80</v>
      </c>
      <c r="BK330" s="217">
        <f>ROUND(I330*H330,2)</f>
        <v>0</v>
      </c>
      <c r="BL330" s="18" t="s">
        <v>243</v>
      </c>
      <c r="BM330" s="216" t="s">
        <v>601</v>
      </c>
    </row>
    <row r="331" s="2" customFormat="1">
      <c r="A331" s="39"/>
      <c r="B331" s="40"/>
      <c r="C331" s="41"/>
      <c r="D331" s="218" t="s">
        <v>148</v>
      </c>
      <c r="E331" s="41"/>
      <c r="F331" s="219" t="s">
        <v>602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148</v>
      </c>
      <c r="AU331" s="18" t="s">
        <v>82</v>
      </c>
    </row>
    <row r="332" s="13" customFormat="1">
      <c r="A332" s="13"/>
      <c r="B332" s="223"/>
      <c r="C332" s="224"/>
      <c r="D332" s="225" t="s">
        <v>150</v>
      </c>
      <c r="E332" s="226" t="s">
        <v>19</v>
      </c>
      <c r="F332" s="227" t="s">
        <v>603</v>
      </c>
      <c r="G332" s="224"/>
      <c r="H332" s="228">
        <v>38.299999999999997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150</v>
      </c>
      <c r="AU332" s="234" t="s">
        <v>82</v>
      </c>
      <c r="AV332" s="13" t="s">
        <v>82</v>
      </c>
      <c r="AW332" s="13" t="s">
        <v>33</v>
      </c>
      <c r="AX332" s="13" t="s">
        <v>80</v>
      </c>
      <c r="AY332" s="234" t="s">
        <v>139</v>
      </c>
    </row>
    <row r="333" s="2" customFormat="1" ht="16.5" customHeight="1">
      <c r="A333" s="39"/>
      <c r="B333" s="40"/>
      <c r="C333" s="235" t="s">
        <v>604</v>
      </c>
      <c r="D333" s="235" t="s">
        <v>152</v>
      </c>
      <c r="E333" s="236" t="s">
        <v>605</v>
      </c>
      <c r="F333" s="237" t="s">
        <v>606</v>
      </c>
      <c r="G333" s="238" t="s">
        <v>182</v>
      </c>
      <c r="H333" s="239">
        <v>42.130000000000003</v>
      </c>
      <c r="I333" s="240"/>
      <c r="J333" s="241">
        <f>ROUND(I333*H333,2)</f>
        <v>0</v>
      </c>
      <c r="K333" s="237" t="s">
        <v>145</v>
      </c>
      <c r="L333" s="242"/>
      <c r="M333" s="243" t="s">
        <v>19</v>
      </c>
      <c r="N333" s="244" t="s">
        <v>43</v>
      </c>
      <c r="O333" s="85"/>
      <c r="P333" s="214">
        <f>O333*H333</f>
        <v>0</v>
      </c>
      <c r="Q333" s="214">
        <v>0.0016999999999999999</v>
      </c>
      <c r="R333" s="214">
        <f>Q333*H333</f>
        <v>0.071621000000000004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326</v>
      </c>
      <c r="AT333" s="216" t="s">
        <v>152</v>
      </c>
      <c r="AU333" s="216" t="s">
        <v>82</v>
      </c>
      <c r="AY333" s="18" t="s">
        <v>139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80</v>
      </c>
      <c r="BK333" s="217">
        <f>ROUND(I333*H333,2)</f>
        <v>0</v>
      </c>
      <c r="BL333" s="18" t="s">
        <v>243</v>
      </c>
      <c r="BM333" s="216" t="s">
        <v>607</v>
      </c>
    </row>
    <row r="334" s="13" customFormat="1">
      <c r="A334" s="13"/>
      <c r="B334" s="223"/>
      <c r="C334" s="224"/>
      <c r="D334" s="225" t="s">
        <v>150</v>
      </c>
      <c r="E334" s="224"/>
      <c r="F334" s="227" t="s">
        <v>608</v>
      </c>
      <c r="G334" s="224"/>
      <c r="H334" s="228">
        <v>42.130000000000003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150</v>
      </c>
      <c r="AU334" s="234" t="s">
        <v>82</v>
      </c>
      <c r="AV334" s="13" t="s">
        <v>82</v>
      </c>
      <c r="AW334" s="13" t="s">
        <v>4</v>
      </c>
      <c r="AX334" s="13" t="s">
        <v>80</v>
      </c>
      <c r="AY334" s="234" t="s">
        <v>139</v>
      </c>
    </row>
    <row r="335" s="2" customFormat="1" ht="16.5" customHeight="1">
      <c r="A335" s="39"/>
      <c r="B335" s="40"/>
      <c r="C335" s="205" t="s">
        <v>609</v>
      </c>
      <c r="D335" s="205" t="s">
        <v>141</v>
      </c>
      <c r="E335" s="206" t="s">
        <v>610</v>
      </c>
      <c r="F335" s="207" t="s">
        <v>611</v>
      </c>
      <c r="G335" s="208" t="s">
        <v>470</v>
      </c>
      <c r="H335" s="209">
        <v>29.100000000000001</v>
      </c>
      <c r="I335" s="210"/>
      <c r="J335" s="211">
        <f>ROUND(I335*H335,2)</f>
        <v>0</v>
      </c>
      <c r="K335" s="207" t="s">
        <v>145</v>
      </c>
      <c r="L335" s="45"/>
      <c r="M335" s="212" t="s">
        <v>19</v>
      </c>
      <c r="N335" s="213" t="s">
        <v>43</v>
      </c>
      <c r="O335" s="85"/>
      <c r="P335" s="214">
        <f>O335*H335</f>
        <v>0</v>
      </c>
      <c r="Q335" s="214">
        <v>0</v>
      </c>
      <c r="R335" s="214">
        <f>Q335*H335</f>
        <v>0</v>
      </c>
      <c r="S335" s="214">
        <v>0.00029999999999999997</v>
      </c>
      <c r="T335" s="215">
        <f>S335*H335</f>
        <v>0.0087299999999999999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243</v>
      </c>
      <c r="AT335" s="216" t="s">
        <v>141</v>
      </c>
      <c r="AU335" s="216" t="s">
        <v>82</v>
      </c>
      <c r="AY335" s="18" t="s">
        <v>139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80</v>
      </c>
      <c r="BK335" s="217">
        <f>ROUND(I335*H335,2)</f>
        <v>0</v>
      </c>
      <c r="BL335" s="18" t="s">
        <v>243</v>
      </c>
      <c r="BM335" s="216" t="s">
        <v>612</v>
      </c>
    </row>
    <row r="336" s="2" customFormat="1">
      <c r="A336" s="39"/>
      <c r="B336" s="40"/>
      <c r="C336" s="41"/>
      <c r="D336" s="218" t="s">
        <v>148</v>
      </c>
      <c r="E336" s="41"/>
      <c r="F336" s="219" t="s">
        <v>613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148</v>
      </c>
      <c r="AU336" s="18" t="s">
        <v>82</v>
      </c>
    </row>
    <row r="337" s="2" customFormat="1" ht="16.5" customHeight="1">
      <c r="A337" s="39"/>
      <c r="B337" s="40"/>
      <c r="C337" s="205" t="s">
        <v>614</v>
      </c>
      <c r="D337" s="205" t="s">
        <v>141</v>
      </c>
      <c r="E337" s="206" t="s">
        <v>615</v>
      </c>
      <c r="F337" s="207" t="s">
        <v>616</v>
      </c>
      <c r="G337" s="208" t="s">
        <v>470</v>
      </c>
      <c r="H337" s="209">
        <v>40.960000000000001</v>
      </c>
      <c r="I337" s="210"/>
      <c r="J337" s="211">
        <f>ROUND(I337*H337,2)</f>
        <v>0</v>
      </c>
      <c r="K337" s="207" t="s">
        <v>145</v>
      </c>
      <c r="L337" s="45"/>
      <c r="M337" s="212" t="s">
        <v>19</v>
      </c>
      <c r="N337" s="213" t="s">
        <v>43</v>
      </c>
      <c r="O337" s="85"/>
      <c r="P337" s="214">
        <f>O337*H337</f>
        <v>0</v>
      </c>
      <c r="Q337" s="214">
        <v>1.0000000000000001E-05</v>
      </c>
      <c r="R337" s="214">
        <f>Q337*H337</f>
        <v>0.00040960000000000004</v>
      </c>
      <c r="S337" s="214">
        <v>0</v>
      </c>
      <c r="T337" s="215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6" t="s">
        <v>243</v>
      </c>
      <c r="AT337" s="216" t="s">
        <v>141</v>
      </c>
      <c r="AU337" s="216" t="s">
        <v>82</v>
      </c>
      <c r="AY337" s="18" t="s">
        <v>139</v>
      </c>
      <c r="BE337" s="217">
        <f>IF(N337="základní",J337,0)</f>
        <v>0</v>
      </c>
      <c r="BF337" s="217">
        <f>IF(N337="snížená",J337,0)</f>
        <v>0</v>
      </c>
      <c r="BG337" s="217">
        <f>IF(N337="zákl. přenesená",J337,0)</f>
        <v>0</v>
      </c>
      <c r="BH337" s="217">
        <f>IF(N337="sníž. přenesená",J337,0)</f>
        <v>0</v>
      </c>
      <c r="BI337" s="217">
        <f>IF(N337="nulová",J337,0)</f>
        <v>0</v>
      </c>
      <c r="BJ337" s="18" t="s">
        <v>80</v>
      </c>
      <c r="BK337" s="217">
        <f>ROUND(I337*H337,2)</f>
        <v>0</v>
      </c>
      <c r="BL337" s="18" t="s">
        <v>243</v>
      </c>
      <c r="BM337" s="216" t="s">
        <v>617</v>
      </c>
    </row>
    <row r="338" s="2" customFormat="1">
      <c r="A338" s="39"/>
      <c r="B338" s="40"/>
      <c r="C338" s="41"/>
      <c r="D338" s="218" t="s">
        <v>148</v>
      </c>
      <c r="E338" s="41"/>
      <c r="F338" s="219" t="s">
        <v>618</v>
      </c>
      <c r="G338" s="41"/>
      <c r="H338" s="41"/>
      <c r="I338" s="220"/>
      <c r="J338" s="41"/>
      <c r="K338" s="41"/>
      <c r="L338" s="45"/>
      <c r="M338" s="221"/>
      <c r="N338" s="222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148</v>
      </c>
      <c r="AU338" s="18" t="s">
        <v>82</v>
      </c>
    </row>
    <row r="339" s="13" customFormat="1">
      <c r="A339" s="13"/>
      <c r="B339" s="223"/>
      <c r="C339" s="224"/>
      <c r="D339" s="225" t="s">
        <v>150</v>
      </c>
      <c r="E339" s="226" t="s">
        <v>19</v>
      </c>
      <c r="F339" s="227" t="s">
        <v>619</v>
      </c>
      <c r="G339" s="224"/>
      <c r="H339" s="228">
        <v>40.960000000000001</v>
      </c>
      <c r="I339" s="229"/>
      <c r="J339" s="224"/>
      <c r="K339" s="224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150</v>
      </c>
      <c r="AU339" s="234" t="s">
        <v>82</v>
      </c>
      <c r="AV339" s="13" t="s">
        <v>82</v>
      </c>
      <c r="AW339" s="13" t="s">
        <v>33</v>
      </c>
      <c r="AX339" s="13" t="s">
        <v>80</v>
      </c>
      <c r="AY339" s="234" t="s">
        <v>139</v>
      </c>
    </row>
    <row r="340" s="2" customFormat="1" ht="16.5" customHeight="1">
      <c r="A340" s="39"/>
      <c r="B340" s="40"/>
      <c r="C340" s="235" t="s">
        <v>620</v>
      </c>
      <c r="D340" s="235" t="s">
        <v>152</v>
      </c>
      <c r="E340" s="236" t="s">
        <v>621</v>
      </c>
      <c r="F340" s="237" t="s">
        <v>622</v>
      </c>
      <c r="G340" s="238" t="s">
        <v>470</v>
      </c>
      <c r="H340" s="239">
        <v>41.779000000000003</v>
      </c>
      <c r="I340" s="240"/>
      <c r="J340" s="241">
        <f>ROUND(I340*H340,2)</f>
        <v>0</v>
      </c>
      <c r="K340" s="237" t="s">
        <v>145</v>
      </c>
      <c r="L340" s="242"/>
      <c r="M340" s="243" t="s">
        <v>19</v>
      </c>
      <c r="N340" s="244" t="s">
        <v>43</v>
      </c>
      <c r="O340" s="85"/>
      <c r="P340" s="214">
        <f>O340*H340</f>
        <v>0</v>
      </c>
      <c r="Q340" s="214">
        <v>0.00029999999999999997</v>
      </c>
      <c r="R340" s="214">
        <f>Q340*H340</f>
        <v>0.0125337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326</v>
      </c>
      <c r="AT340" s="216" t="s">
        <v>152</v>
      </c>
      <c r="AU340" s="216" t="s">
        <v>82</v>
      </c>
      <c r="AY340" s="18" t="s">
        <v>139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80</v>
      </c>
      <c r="BK340" s="217">
        <f>ROUND(I340*H340,2)</f>
        <v>0</v>
      </c>
      <c r="BL340" s="18" t="s">
        <v>243</v>
      </c>
      <c r="BM340" s="216" t="s">
        <v>623</v>
      </c>
    </row>
    <row r="341" s="13" customFormat="1">
      <c r="A341" s="13"/>
      <c r="B341" s="223"/>
      <c r="C341" s="224"/>
      <c r="D341" s="225" t="s">
        <v>150</v>
      </c>
      <c r="E341" s="224"/>
      <c r="F341" s="227" t="s">
        <v>624</v>
      </c>
      <c r="G341" s="224"/>
      <c r="H341" s="228">
        <v>41.779000000000003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150</v>
      </c>
      <c r="AU341" s="234" t="s">
        <v>82</v>
      </c>
      <c r="AV341" s="13" t="s">
        <v>82</v>
      </c>
      <c r="AW341" s="13" t="s">
        <v>4</v>
      </c>
      <c r="AX341" s="13" t="s">
        <v>80</v>
      </c>
      <c r="AY341" s="234" t="s">
        <v>139</v>
      </c>
    </row>
    <row r="342" s="2" customFormat="1" ht="24.15" customHeight="1">
      <c r="A342" s="39"/>
      <c r="B342" s="40"/>
      <c r="C342" s="205" t="s">
        <v>625</v>
      </c>
      <c r="D342" s="205" t="s">
        <v>141</v>
      </c>
      <c r="E342" s="206" t="s">
        <v>626</v>
      </c>
      <c r="F342" s="207" t="s">
        <v>627</v>
      </c>
      <c r="G342" s="208" t="s">
        <v>155</v>
      </c>
      <c r="H342" s="209">
        <v>0.104</v>
      </c>
      <c r="I342" s="210"/>
      <c r="J342" s="211">
        <f>ROUND(I342*H342,2)</f>
        <v>0</v>
      </c>
      <c r="K342" s="207" t="s">
        <v>145</v>
      </c>
      <c r="L342" s="45"/>
      <c r="M342" s="212" t="s">
        <v>19</v>
      </c>
      <c r="N342" s="213" t="s">
        <v>43</v>
      </c>
      <c r="O342" s="85"/>
      <c r="P342" s="214">
        <f>O342*H342</f>
        <v>0</v>
      </c>
      <c r="Q342" s="214">
        <v>0</v>
      </c>
      <c r="R342" s="214">
        <f>Q342*H342</f>
        <v>0</v>
      </c>
      <c r="S342" s="214">
        <v>0</v>
      </c>
      <c r="T342" s="215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6" t="s">
        <v>243</v>
      </c>
      <c r="AT342" s="216" t="s">
        <v>141</v>
      </c>
      <c r="AU342" s="216" t="s">
        <v>82</v>
      </c>
      <c r="AY342" s="18" t="s">
        <v>139</v>
      </c>
      <c r="BE342" s="217">
        <f>IF(N342="základní",J342,0)</f>
        <v>0</v>
      </c>
      <c r="BF342" s="217">
        <f>IF(N342="snížená",J342,0)</f>
        <v>0</v>
      </c>
      <c r="BG342" s="217">
        <f>IF(N342="zákl. přenesená",J342,0)</f>
        <v>0</v>
      </c>
      <c r="BH342" s="217">
        <f>IF(N342="sníž. přenesená",J342,0)</f>
        <v>0</v>
      </c>
      <c r="BI342" s="217">
        <f>IF(N342="nulová",J342,0)</f>
        <v>0</v>
      </c>
      <c r="BJ342" s="18" t="s">
        <v>80</v>
      </c>
      <c r="BK342" s="217">
        <f>ROUND(I342*H342,2)</f>
        <v>0</v>
      </c>
      <c r="BL342" s="18" t="s">
        <v>243</v>
      </c>
      <c r="BM342" s="216" t="s">
        <v>628</v>
      </c>
    </row>
    <row r="343" s="2" customFormat="1">
      <c r="A343" s="39"/>
      <c r="B343" s="40"/>
      <c r="C343" s="41"/>
      <c r="D343" s="218" t="s">
        <v>148</v>
      </c>
      <c r="E343" s="41"/>
      <c r="F343" s="219" t="s">
        <v>629</v>
      </c>
      <c r="G343" s="41"/>
      <c r="H343" s="41"/>
      <c r="I343" s="220"/>
      <c r="J343" s="41"/>
      <c r="K343" s="41"/>
      <c r="L343" s="45"/>
      <c r="M343" s="221"/>
      <c r="N343" s="222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148</v>
      </c>
      <c r="AU343" s="18" t="s">
        <v>82</v>
      </c>
    </row>
    <row r="344" s="12" customFormat="1" ht="22.8" customHeight="1">
      <c r="A344" s="12"/>
      <c r="B344" s="189"/>
      <c r="C344" s="190"/>
      <c r="D344" s="191" t="s">
        <v>71</v>
      </c>
      <c r="E344" s="203" t="s">
        <v>630</v>
      </c>
      <c r="F344" s="203" t="s">
        <v>631</v>
      </c>
      <c r="G344" s="190"/>
      <c r="H344" s="190"/>
      <c r="I344" s="193"/>
      <c r="J344" s="204">
        <f>BK344</f>
        <v>0</v>
      </c>
      <c r="K344" s="190"/>
      <c r="L344" s="195"/>
      <c r="M344" s="196"/>
      <c r="N344" s="197"/>
      <c r="O344" s="197"/>
      <c r="P344" s="198">
        <f>SUM(P345:P391)</f>
        <v>0</v>
      </c>
      <c r="Q344" s="197"/>
      <c r="R344" s="198">
        <f>SUM(R345:R391)</f>
        <v>1.44053575</v>
      </c>
      <c r="S344" s="197"/>
      <c r="T344" s="199">
        <f>SUM(T345:T391)</f>
        <v>2.1992775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0" t="s">
        <v>82</v>
      </c>
      <c r="AT344" s="201" t="s">
        <v>71</v>
      </c>
      <c r="AU344" s="201" t="s">
        <v>80</v>
      </c>
      <c r="AY344" s="200" t="s">
        <v>139</v>
      </c>
      <c r="BK344" s="202">
        <f>SUM(BK345:BK391)</f>
        <v>0</v>
      </c>
    </row>
    <row r="345" s="2" customFormat="1" ht="16.5" customHeight="1">
      <c r="A345" s="39"/>
      <c r="B345" s="40"/>
      <c r="C345" s="205" t="s">
        <v>632</v>
      </c>
      <c r="D345" s="205" t="s">
        <v>141</v>
      </c>
      <c r="E345" s="206" t="s">
        <v>633</v>
      </c>
      <c r="F345" s="207" t="s">
        <v>634</v>
      </c>
      <c r="G345" s="208" t="s">
        <v>182</v>
      </c>
      <c r="H345" s="209">
        <v>56.375</v>
      </c>
      <c r="I345" s="210"/>
      <c r="J345" s="211">
        <f>ROUND(I345*H345,2)</f>
        <v>0</v>
      </c>
      <c r="K345" s="207" t="s">
        <v>145</v>
      </c>
      <c r="L345" s="45"/>
      <c r="M345" s="212" t="s">
        <v>19</v>
      </c>
      <c r="N345" s="213" t="s">
        <v>43</v>
      </c>
      <c r="O345" s="85"/>
      <c r="P345" s="214">
        <f>O345*H345</f>
        <v>0</v>
      </c>
      <c r="Q345" s="214">
        <v>0</v>
      </c>
      <c r="R345" s="214">
        <f>Q345*H345</f>
        <v>0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243</v>
      </c>
      <c r="AT345" s="216" t="s">
        <v>141</v>
      </c>
      <c r="AU345" s="216" t="s">
        <v>82</v>
      </c>
      <c r="AY345" s="18" t="s">
        <v>139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80</v>
      </c>
      <c r="BK345" s="217">
        <f>ROUND(I345*H345,2)</f>
        <v>0</v>
      </c>
      <c r="BL345" s="18" t="s">
        <v>243</v>
      </c>
      <c r="BM345" s="216" t="s">
        <v>635</v>
      </c>
    </row>
    <row r="346" s="2" customFormat="1">
      <c r="A346" s="39"/>
      <c r="B346" s="40"/>
      <c r="C346" s="41"/>
      <c r="D346" s="218" t="s">
        <v>148</v>
      </c>
      <c r="E346" s="41"/>
      <c r="F346" s="219" t="s">
        <v>636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148</v>
      </c>
      <c r="AU346" s="18" t="s">
        <v>82</v>
      </c>
    </row>
    <row r="347" s="13" customFormat="1">
      <c r="A347" s="13"/>
      <c r="B347" s="223"/>
      <c r="C347" s="224"/>
      <c r="D347" s="225" t="s">
        <v>150</v>
      </c>
      <c r="E347" s="226" t="s">
        <v>19</v>
      </c>
      <c r="F347" s="227" t="s">
        <v>637</v>
      </c>
      <c r="G347" s="224"/>
      <c r="H347" s="228">
        <v>28.699999999999999</v>
      </c>
      <c r="I347" s="229"/>
      <c r="J347" s="224"/>
      <c r="K347" s="224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150</v>
      </c>
      <c r="AU347" s="234" t="s">
        <v>82</v>
      </c>
      <c r="AV347" s="13" t="s">
        <v>82</v>
      </c>
      <c r="AW347" s="13" t="s">
        <v>33</v>
      </c>
      <c r="AX347" s="13" t="s">
        <v>72</v>
      </c>
      <c r="AY347" s="234" t="s">
        <v>139</v>
      </c>
    </row>
    <row r="348" s="13" customFormat="1">
      <c r="A348" s="13"/>
      <c r="B348" s="223"/>
      <c r="C348" s="224"/>
      <c r="D348" s="225" t="s">
        <v>150</v>
      </c>
      <c r="E348" s="226" t="s">
        <v>19</v>
      </c>
      <c r="F348" s="227" t="s">
        <v>638</v>
      </c>
      <c r="G348" s="224"/>
      <c r="H348" s="228">
        <v>27.675000000000001</v>
      </c>
      <c r="I348" s="229"/>
      <c r="J348" s="224"/>
      <c r="K348" s="224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150</v>
      </c>
      <c r="AU348" s="234" t="s">
        <v>82</v>
      </c>
      <c r="AV348" s="13" t="s">
        <v>82</v>
      </c>
      <c r="AW348" s="13" t="s">
        <v>33</v>
      </c>
      <c r="AX348" s="13" t="s">
        <v>72</v>
      </c>
      <c r="AY348" s="234" t="s">
        <v>139</v>
      </c>
    </row>
    <row r="349" s="14" customFormat="1">
      <c r="A349" s="14"/>
      <c r="B349" s="245"/>
      <c r="C349" s="246"/>
      <c r="D349" s="225" t="s">
        <v>150</v>
      </c>
      <c r="E349" s="247" t="s">
        <v>19</v>
      </c>
      <c r="F349" s="248" t="s">
        <v>191</v>
      </c>
      <c r="G349" s="246"/>
      <c r="H349" s="249">
        <v>56.375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150</v>
      </c>
      <c r="AU349" s="255" t="s">
        <v>82</v>
      </c>
      <c r="AV349" s="14" t="s">
        <v>146</v>
      </c>
      <c r="AW349" s="14" t="s">
        <v>33</v>
      </c>
      <c r="AX349" s="14" t="s">
        <v>80</v>
      </c>
      <c r="AY349" s="255" t="s">
        <v>139</v>
      </c>
    </row>
    <row r="350" s="2" customFormat="1" ht="16.5" customHeight="1">
      <c r="A350" s="39"/>
      <c r="B350" s="40"/>
      <c r="C350" s="205" t="s">
        <v>639</v>
      </c>
      <c r="D350" s="205" t="s">
        <v>141</v>
      </c>
      <c r="E350" s="206" t="s">
        <v>640</v>
      </c>
      <c r="F350" s="207" t="s">
        <v>641</v>
      </c>
      <c r="G350" s="208" t="s">
        <v>182</v>
      </c>
      <c r="H350" s="209">
        <v>56.375</v>
      </c>
      <c r="I350" s="210"/>
      <c r="J350" s="211">
        <f>ROUND(I350*H350,2)</f>
        <v>0</v>
      </c>
      <c r="K350" s="207" t="s">
        <v>145</v>
      </c>
      <c r="L350" s="45"/>
      <c r="M350" s="212" t="s">
        <v>19</v>
      </c>
      <c r="N350" s="213" t="s">
        <v>43</v>
      </c>
      <c r="O350" s="85"/>
      <c r="P350" s="214">
        <f>O350*H350</f>
        <v>0</v>
      </c>
      <c r="Q350" s="214">
        <v>0.00029999999999999997</v>
      </c>
      <c r="R350" s="214">
        <f>Q350*H350</f>
        <v>0.016912499999999997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243</v>
      </c>
      <c r="AT350" s="216" t="s">
        <v>141</v>
      </c>
      <c r="AU350" s="216" t="s">
        <v>82</v>
      </c>
      <c r="AY350" s="18" t="s">
        <v>139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80</v>
      </c>
      <c r="BK350" s="217">
        <f>ROUND(I350*H350,2)</f>
        <v>0</v>
      </c>
      <c r="BL350" s="18" t="s">
        <v>243</v>
      </c>
      <c r="BM350" s="216" t="s">
        <v>642</v>
      </c>
    </row>
    <row r="351" s="2" customFormat="1">
      <c r="A351" s="39"/>
      <c r="B351" s="40"/>
      <c r="C351" s="41"/>
      <c r="D351" s="218" t="s">
        <v>148</v>
      </c>
      <c r="E351" s="41"/>
      <c r="F351" s="219" t="s">
        <v>643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148</v>
      </c>
      <c r="AU351" s="18" t="s">
        <v>82</v>
      </c>
    </row>
    <row r="352" s="13" customFormat="1">
      <c r="A352" s="13"/>
      <c r="B352" s="223"/>
      <c r="C352" s="224"/>
      <c r="D352" s="225" t="s">
        <v>150</v>
      </c>
      <c r="E352" s="226" t="s">
        <v>19</v>
      </c>
      <c r="F352" s="227" t="s">
        <v>637</v>
      </c>
      <c r="G352" s="224"/>
      <c r="H352" s="228">
        <v>28.699999999999999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150</v>
      </c>
      <c r="AU352" s="234" t="s">
        <v>82</v>
      </c>
      <c r="AV352" s="13" t="s">
        <v>82</v>
      </c>
      <c r="AW352" s="13" t="s">
        <v>33</v>
      </c>
      <c r="AX352" s="13" t="s">
        <v>72</v>
      </c>
      <c r="AY352" s="234" t="s">
        <v>139</v>
      </c>
    </row>
    <row r="353" s="13" customFormat="1">
      <c r="A353" s="13"/>
      <c r="B353" s="223"/>
      <c r="C353" s="224"/>
      <c r="D353" s="225" t="s">
        <v>150</v>
      </c>
      <c r="E353" s="226" t="s">
        <v>19</v>
      </c>
      <c r="F353" s="227" t="s">
        <v>638</v>
      </c>
      <c r="G353" s="224"/>
      <c r="H353" s="228">
        <v>27.675000000000001</v>
      </c>
      <c r="I353" s="229"/>
      <c r="J353" s="224"/>
      <c r="K353" s="224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150</v>
      </c>
      <c r="AU353" s="234" t="s">
        <v>82</v>
      </c>
      <c r="AV353" s="13" t="s">
        <v>82</v>
      </c>
      <c r="AW353" s="13" t="s">
        <v>33</v>
      </c>
      <c r="AX353" s="13" t="s">
        <v>72</v>
      </c>
      <c r="AY353" s="234" t="s">
        <v>139</v>
      </c>
    </row>
    <row r="354" s="14" customFormat="1">
      <c r="A354" s="14"/>
      <c r="B354" s="245"/>
      <c r="C354" s="246"/>
      <c r="D354" s="225" t="s">
        <v>150</v>
      </c>
      <c r="E354" s="247" t="s">
        <v>19</v>
      </c>
      <c r="F354" s="248" t="s">
        <v>191</v>
      </c>
      <c r="G354" s="246"/>
      <c r="H354" s="249">
        <v>56.375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5" t="s">
        <v>150</v>
      </c>
      <c r="AU354" s="255" t="s">
        <v>82</v>
      </c>
      <c r="AV354" s="14" t="s">
        <v>146</v>
      </c>
      <c r="AW354" s="14" t="s">
        <v>33</v>
      </c>
      <c r="AX354" s="14" t="s">
        <v>80</v>
      </c>
      <c r="AY354" s="255" t="s">
        <v>139</v>
      </c>
    </row>
    <row r="355" s="2" customFormat="1" ht="16.5" customHeight="1">
      <c r="A355" s="39"/>
      <c r="B355" s="40"/>
      <c r="C355" s="205" t="s">
        <v>644</v>
      </c>
      <c r="D355" s="205" t="s">
        <v>141</v>
      </c>
      <c r="E355" s="206" t="s">
        <v>645</v>
      </c>
      <c r="F355" s="207" t="s">
        <v>646</v>
      </c>
      <c r="G355" s="208" t="s">
        <v>182</v>
      </c>
      <c r="H355" s="209">
        <v>4</v>
      </c>
      <c r="I355" s="210"/>
      <c r="J355" s="211">
        <f>ROUND(I355*H355,2)</f>
        <v>0</v>
      </c>
      <c r="K355" s="207" t="s">
        <v>145</v>
      </c>
      <c r="L355" s="45"/>
      <c r="M355" s="212" t="s">
        <v>19</v>
      </c>
      <c r="N355" s="213" t="s">
        <v>43</v>
      </c>
      <c r="O355" s="85"/>
      <c r="P355" s="214">
        <f>O355*H355</f>
        <v>0</v>
      </c>
      <c r="Q355" s="214">
        <v>0.0015</v>
      </c>
      <c r="R355" s="214">
        <f>Q355*H355</f>
        <v>0.0060000000000000001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243</v>
      </c>
      <c r="AT355" s="216" t="s">
        <v>141</v>
      </c>
      <c r="AU355" s="216" t="s">
        <v>82</v>
      </c>
      <c r="AY355" s="18" t="s">
        <v>139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80</v>
      </c>
      <c r="BK355" s="217">
        <f>ROUND(I355*H355,2)</f>
        <v>0</v>
      </c>
      <c r="BL355" s="18" t="s">
        <v>243</v>
      </c>
      <c r="BM355" s="216" t="s">
        <v>647</v>
      </c>
    </row>
    <row r="356" s="2" customFormat="1">
      <c r="A356" s="39"/>
      <c r="B356" s="40"/>
      <c r="C356" s="41"/>
      <c r="D356" s="218" t="s">
        <v>148</v>
      </c>
      <c r="E356" s="41"/>
      <c r="F356" s="219" t="s">
        <v>648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148</v>
      </c>
      <c r="AU356" s="18" t="s">
        <v>82</v>
      </c>
    </row>
    <row r="357" s="2" customFormat="1" ht="16.5" customHeight="1">
      <c r="A357" s="39"/>
      <c r="B357" s="40"/>
      <c r="C357" s="235" t="s">
        <v>649</v>
      </c>
      <c r="D357" s="235" t="s">
        <v>152</v>
      </c>
      <c r="E357" s="236" t="s">
        <v>562</v>
      </c>
      <c r="F357" s="237" t="s">
        <v>563</v>
      </c>
      <c r="G357" s="238" t="s">
        <v>494</v>
      </c>
      <c r="H357" s="239">
        <v>12</v>
      </c>
      <c r="I357" s="240"/>
      <c r="J357" s="241">
        <f>ROUND(I357*H357,2)</f>
        <v>0</v>
      </c>
      <c r="K357" s="237" t="s">
        <v>145</v>
      </c>
      <c r="L357" s="242"/>
      <c r="M357" s="243" t="s">
        <v>19</v>
      </c>
      <c r="N357" s="244" t="s">
        <v>43</v>
      </c>
      <c r="O357" s="85"/>
      <c r="P357" s="214">
        <f>O357*H357</f>
        <v>0</v>
      </c>
      <c r="Q357" s="214">
        <v>0.001</v>
      </c>
      <c r="R357" s="214">
        <f>Q357*H357</f>
        <v>0.012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326</v>
      </c>
      <c r="AT357" s="216" t="s">
        <v>152</v>
      </c>
      <c r="AU357" s="216" t="s">
        <v>82</v>
      </c>
      <c r="AY357" s="18" t="s">
        <v>139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80</v>
      </c>
      <c r="BK357" s="217">
        <f>ROUND(I357*H357,2)</f>
        <v>0</v>
      </c>
      <c r="BL357" s="18" t="s">
        <v>243</v>
      </c>
      <c r="BM357" s="216" t="s">
        <v>650</v>
      </c>
    </row>
    <row r="358" s="2" customFormat="1" ht="16.5" customHeight="1">
      <c r="A358" s="39"/>
      <c r="B358" s="40"/>
      <c r="C358" s="205" t="s">
        <v>651</v>
      </c>
      <c r="D358" s="205" t="s">
        <v>141</v>
      </c>
      <c r="E358" s="206" t="s">
        <v>652</v>
      </c>
      <c r="F358" s="207" t="s">
        <v>653</v>
      </c>
      <c r="G358" s="208" t="s">
        <v>253</v>
      </c>
      <c r="H358" s="209">
        <v>2</v>
      </c>
      <c r="I358" s="210"/>
      <c r="J358" s="211">
        <f>ROUND(I358*H358,2)</f>
        <v>0</v>
      </c>
      <c r="K358" s="207" t="s">
        <v>145</v>
      </c>
      <c r="L358" s="45"/>
      <c r="M358" s="212" t="s">
        <v>19</v>
      </c>
      <c r="N358" s="213" t="s">
        <v>43</v>
      </c>
      <c r="O358" s="85"/>
      <c r="P358" s="214">
        <f>O358*H358</f>
        <v>0</v>
      </c>
      <c r="Q358" s="214">
        <v>0.00021000000000000001</v>
      </c>
      <c r="R358" s="214">
        <f>Q358*H358</f>
        <v>0.00042000000000000002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243</v>
      </c>
      <c r="AT358" s="216" t="s">
        <v>141</v>
      </c>
      <c r="AU358" s="216" t="s">
        <v>82</v>
      </c>
      <c r="AY358" s="18" t="s">
        <v>139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80</v>
      </c>
      <c r="BK358" s="217">
        <f>ROUND(I358*H358,2)</f>
        <v>0</v>
      </c>
      <c r="BL358" s="18" t="s">
        <v>243</v>
      </c>
      <c r="BM358" s="216" t="s">
        <v>654</v>
      </c>
    </row>
    <row r="359" s="2" customFormat="1">
      <c r="A359" s="39"/>
      <c r="B359" s="40"/>
      <c r="C359" s="41"/>
      <c r="D359" s="218" t="s">
        <v>148</v>
      </c>
      <c r="E359" s="41"/>
      <c r="F359" s="219" t="s">
        <v>655</v>
      </c>
      <c r="G359" s="41"/>
      <c r="H359" s="41"/>
      <c r="I359" s="220"/>
      <c r="J359" s="41"/>
      <c r="K359" s="41"/>
      <c r="L359" s="45"/>
      <c r="M359" s="221"/>
      <c r="N359" s="222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148</v>
      </c>
      <c r="AU359" s="18" t="s">
        <v>82</v>
      </c>
    </row>
    <row r="360" s="2" customFormat="1" ht="21.75" customHeight="1">
      <c r="A360" s="39"/>
      <c r="B360" s="40"/>
      <c r="C360" s="205" t="s">
        <v>656</v>
      </c>
      <c r="D360" s="205" t="s">
        <v>141</v>
      </c>
      <c r="E360" s="206" t="s">
        <v>657</v>
      </c>
      <c r="F360" s="207" t="s">
        <v>658</v>
      </c>
      <c r="G360" s="208" t="s">
        <v>182</v>
      </c>
      <c r="H360" s="209">
        <v>6.9500000000000002</v>
      </c>
      <c r="I360" s="210"/>
      <c r="J360" s="211">
        <f>ROUND(I360*H360,2)</f>
        <v>0</v>
      </c>
      <c r="K360" s="207" t="s">
        <v>145</v>
      </c>
      <c r="L360" s="45"/>
      <c r="M360" s="212" t="s">
        <v>19</v>
      </c>
      <c r="N360" s="213" t="s">
        <v>43</v>
      </c>
      <c r="O360" s="85"/>
      <c r="P360" s="214">
        <f>O360*H360</f>
        <v>0</v>
      </c>
      <c r="Q360" s="214">
        <v>0.0044999999999999997</v>
      </c>
      <c r="R360" s="214">
        <f>Q360*H360</f>
        <v>0.031274999999999997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243</v>
      </c>
      <c r="AT360" s="216" t="s">
        <v>141</v>
      </c>
      <c r="AU360" s="216" t="s">
        <v>82</v>
      </c>
      <c r="AY360" s="18" t="s">
        <v>139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80</v>
      </c>
      <c r="BK360" s="217">
        <f>ROUND(I360*H360,2)</f>
        <v>0</v>
      </c>
      <c r="BL360" s="18" t="s">
        <v>243</v>
      </c>
      <c r="BM360" s="216" t="s">
        <v>659</v>
      </c>
    </row>
    <row r="361" s="2" customFormat="1">
      <c r="A361" s="39"/>
      <c r="B361" s="40"/>
      <c r="C361" s="41"/>
      <c r="D361" s="218" t="s">
        <v>148</v>
      </c>
      <c r="E361" s="41"/>
      <c r="F361" s="219" t="s">
        <v>660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148</v>
      </c>
      <c r="AU361" s="18" t="s">
        <v>82</v>
      </c>
    </row>
    <row r="362" s="13" customFormat="1">
      <c r="A362" s="13"/>
      <c r="B362" s="223"/>
      <c r="C362" s="224"/>
      <c r="D362" s="225" t="s">
        <v>150</v>
      </c>
      <c r="E362" s="226" t="s">
        <v>19</v>
      </c>
      <c r="F362" s="227" t="s">
        <v>661</v>
      </c>
      <c r="G362" s="224"/>
      <c r="H362" s="228">
        <v>5.4000000000000004</v>
      </c>
      <c r="I362" s="229"/>
      <c r="J362" s="224"/>
      <c r="K362" s="224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150</v>
      </c>
      <c r="AU362" s="234" t="s">
        <v>82</v>
      </c>
      <c r="AV362" s="13" t="s">
        <v>82</v>
      </c>
      <c r="AW362" s="13" t="s">
        <v>33</v>
      </c>
      <c r="AX362" s="13" t="s">
        <v>72</v>
      </c>
      <c r="AY362" s="234" t="s">
        <v>139</v>
      </c>
    </row>
    <row r="363" s="13" customFormat="1">
      <c r="A363" s="13"/>
      <c r="B363" s="223"/>
      <c r="C363" s="224"/>
      <c r="D363" s="225" t="s">
        <v>150</v>
      </c>
      <c r="E363" s="226" t="s">
        <v>19</v>
      </c>
      <c r="F363" s="227" t="s">
        <v>662</v>
      </c>
      <c r="G363" s="224"/>
      <c r="H363" s="228">
        <v>1.55</v>
      </c>
      <c r="I363" s="229"/>
      <c r="J363" s="224"/>
      <c r="K363" s="224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150</v>
      </c>
      <c r="AU363" s="234" t="s">
        <v>82</v>
      </c>
      <c r="AV363" s="13" t="s">
        <v>82</v>
      </c>
      <c r="AW363" s="13" t="s">
        <v>33</v>
      </c>
      <c r="AX363" s="13" t="s">
        <v>72</v>
      </c>
      <c r="AY363" s="234" t="s">
        <v>139</v>
      </c>
    </row>
    <row r="364" s="14" customFormat="1">
      <c r="A364" s="14"/>
      <c r="B364" s="245"/>
      <c r="C364" s="246"/>
      <c r="D364" s="225" t="s">
        <v>150</v>
      </c>
      <c r="E364" s="247" t="s">
        <v>19</v>
      </c>
      <c r="F364" s="248" t="s">
        <v>191</v>
      </c>
      <c r="G364" s="246"/>
      <c r="H364" s="249">
        <v>6.9500000000000002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150</v>
      </c>
      <c r="AU364" s="255" t="s">
        <v>82</v>
      </c>
      <c r="AV364" s="14" t="s">
        <v>146</v>
      </c>
      <c r="AW364" s="14" t="s">
        <v>33</v>
      </c>
      <c r="AX364" s="14" t="s">
        <v>80</v>
      </c>
      <c r="AY364" s="255" t="s">
        <v>139</v>
      </c>
    </row>
    <row r="365" s="2" customFormat="1" ht="16.5" customHeight="1">
      <c r="A365" s="39"/>
      <c r="B365" s="40"/>
      <c r="C365" s="205" t="s">
        <v>663</v>
      </c>
      <c r="D365" s="205" t="s">
        <v>141</v>
      </c>
      <c r="E365" s="206" t="s">
        <v>664</v>
      </c>
      <c r="F365" s="207" t="s">
        <v>665</v>
      </c>
      <c r="G365" s="208" t="s">
        <v>182</v>
      </c>
      <c r="H365" s="209">
        <v>26.984999999999999</v>
      </c>
      <c r="I365" s="210"/>
      <c r="J365" s="211">
        <f>ROUND(I365*H365,2)</f>
        <v>0</v>
      </c>
      <c r="K365" s="207" t="s">
        <v>145</v>
      </c>
      <c r="L365" s="45"/>
      <c r="M365" s="212" t="s">
        <v>19</v>
      </c>
      <c r="N365" s="213" t="s">
        <v>43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0.081500000000000003</v>
      </c>
      <c r="T365" s="215">
        <f>S365*H365</f>
        <v>2.1992775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243</v>
      </c>
      <c r="AT365" s="216" t="s">
        <v>141</v>
      </c>
      <c r="AU365" s="216" t="s">
        <v>82</v>
      </c>
      <c r="AY365" s="18" t="s">
        <v>139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80</v>
      </c>
      <c r="BK365" s="217">
        <f>ROUND(I365*H365,2)</f>
        <v>0</v>
      </c>
      <c r="BL365" s="18" t="s">
        <v>243</v>
      </c>
      <c r="BM365" s="216" t="s">
        <v>666</v>
      </c>
    </row>
    <row r="366" s="2" customFormat="1">
      <c r="A366" s="39"/>
      <c r="B366" s="40"/>
      <c r="C366" s="41"/>
      <c r="D366" s="218" t="s">
        <v>148</v>
      </c>
      <c r="E366" s="41"/>
      <c r="F366" s="219" t="s">
        <v>667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148</v>
      </c>
      <c r="AU366" s="18" t="s">
        <v>82</v>
      </c>
    </row>
    <row r="367" s="13" customFormat="1">
      <c r="A367" s="13"/>
      <c r="B367" s="223"/>
      <c r="C367" s="224"/>
      <c r="D367" s="225" t="s">
        <v>150</v>
      </c>
      <c r="E367" s="226" t="s">
        <v>19</v>
      </c>
      <c r="F367" s="227" t="s">
        <v>338</v>
      </c>
      <c r="G367" s="224"/>
      <c r="H367" s="228">
        <v>12.300000000000001</v>
      </c>
      <c r="I367" s="229"/>
      <c r="J367" s="224"/>
      <c r="K367" s="224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150</v>
      </c>
      <c r="AU367" s="234" t="s">
        <v>82</v>
      </c>
      <c r="AV367" s="13" t="s">
        <v>82</v>
      </c>
      <c r="AW367" s="13" t="s">
        <v>33</v>
      </c>
      <c r="AX367" s="13" t="s">
        <v>72</v>
      </c>
      <c r="AY367" s="234" t="s">
        <v>139</v>
      </c>
    </row>
    <row r="368" s="13" customFormat="1">
      <c r="A368" s="13"/>
      <c r="B368" s="223"/>
      <c r="C368" s="224"/>
      <c r="D368" s="225" t="s">
        <v>150</v>
      </c>
      <c r="E368" s="226" t="s">
        <v>19</v>
      </c>
      <c r="F368" s="227" t="s">
        <v>339</v>
      </c>
      <c r="G368" s="224"/>
      <c r="H368" s="228">
        <v>14.685000000000001</v>
      </c>
      <c r="I368" s="229"/>
      <c r="J368" s="224"/>
      <c r="K368" s="224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150</v>
      </c>
      <c r="AU368" s="234" t="s">
        <v>82</v>
      </c>
      <c r="AV368" s="13" t="s">
        <v>82</v>
      </c>
      <c r="AW368" s="13" t="s">
        <v>33</v>
      </c>
      <c r="AX368" s="13" t="s">
        <v>72</v>
      </c>
      <c r="AY368" s="234" t="s">
        <v>139</v>
      </c>
    </row>
    <row r="369" s="14" customFormat="1">
      <c r="A369" s="14"/>
      <c r="B369" s="245"/>
      <c r="C369" s="246"/>
      <c r="D369" s="225" t="s">
        <v>150</v>
      </c>
      <c r="E369" s="247" t="s">
        <v>19</v>
      </c>
      <c r="F369" s="248" t="s">
        <v>191</v>
      </c>
      <c r="G369" s="246"/>
      <c r="H369" s="249">
        <v>26.984999999999999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5" t="s">
        <v>150</v>
      </c>
      <c r="AU369" s="255" t="s">
        <v>82</v>
      </c>
      <c r="AV369" s="14" t="s">
        <v>146</v>
      </c>
      <c r="AW369" s="14" t="s">
        <v>33</v>
      </c>
      <c r="AX369" s="14" t="s">
        <v>80</v>
      </c>
      <c r="AY369" s="255" t="s">
        <v>139</v>
      </c>
    </row>
    <row r="370" s="2" customFormat="1" ht="21.75" customHeight="1">
      <c r="A370" s="39"/>
      <c r="B370" s="40"/>
      <c r="C370" s="205" t="s">
        <v>668</v>
      </c>
      <c r="D370" s="205" t="s">
        <v>141</v>
      </c>
      <c r="E370" s="206" t="s">
        <v>669</v>
      </c>
      <c r="F370" s="207" t="s">
        <v>670</v>
      </c>
      <c r="G370" s="208" t="s">
        <v>182</v>
      </c>
      <c r="H370" s="209">
        <v>56.375</v>
      </c>
      <c r="I370" s="210"/>
      <c r="J370" s="211">
        <f>ROUND(I370*H370,2)</f>
        <v>0</v>
      </c>
      <c r="K370" s="207" t="s">
        <v>145</v>
      </c>
      <c r="L370" s="45"/>
      <c r="M370" s="212" t="s">
        <v>19</v>
      </c>
      <c r="N370" s="213" t="s">
        <v>43</v>
      </c>
      <c r="O370" s="85"/>
      <c r="P370" s="214">
        <f>O370*H370</f>
        <v>0</v>
      </c>
      <c r="Q370" s="214">
        <v>0.0053800000000000002</v>
      </c>
      <c r="R370" s="214">
        <f>Q370*H370</f>
        <v>0.3032975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243</v>
      </c>
      <c r="AT370" s="216" t="s">
        <v>141</v>
      </c>
      <c r="AU370" s="216" t="s">
        <v>82</v>
      </c>
      <c r="AY370" s="18" t="s">
        <v>139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80</v>
      </c>
      <c r="BK370" s="217">
        <f>ROUND(I370*H370,2)</f>
        <v>0</v>
      </c>
      <c r="BL370" s="18" t="s">
        <v>243</v>
      </c>
      <c r="BM370" s="216" t="s">
        <v>671</v>
      </c>
    </row>
    <row r="371" s="2" customFormat="1">
      <c r="A371" s="39"/>
      <c r="B371" s="40"/>
      <c r="C371" s="41"/>
      <c r="D371" s="218" t="s">
        <v>148</v>
      </c>
      <c r="E371" s="41"/>
      <c r="F371" s="219" t="s">
        <v>672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148</v>
      </c>
      <c r="AU371" s="18" t="s">
        <v>82</v>
      </c>
    </row>
    <row r="372" s="13" customFormat="1">
      <c r="A372" s="13"/>
      <c r="B372" s="223"/>
      <c r="C372" s="224"/>
      <c r="D372" s="225" t="s">
        <v>150</v>
      </c>
      <c r="E372" s="226" t="s">
        <v>19</v>
      </c>
      <c r="F372" s="227" t="s">
        <v>637</v>
      </c>
      <c r="G372" s="224"/>
      <c r="H372" s="228">
        <v>28.699999999999999</v>
      </c>
      <c r="I372" s="229"/>
      <c r="J372" s="224"/>
      <c r="K372" s="224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150</v>
      </c>
      <c r="AU372" s="234" t="s">
        <v>82</v>
      </c>
      <c r="AV372" s="13" t="s">
        <v>82</v>
      </c>
      <c r="AW372" s="13" t="s">
        <v>33</v>
      </c>
      <c r="AX372" s="13" t="s">
        <v>72</v>
      </c>
      <c r="AY372" s="234" t="s">
        <v>139</v>
      </c>
    </row>
    <row r="373" s="13" customFormat="1">
      <c r="A373" s="13"/>
      <c r="B373" s="223"/>
      <c r="C373" s="224"/>
      <c r="D373" s="225" t="s">
        <v>150</v>
      </c>
      <c r="E373" s="226" t="s">
        <v>19</v>
      </c>
      <c r="F373" s="227" t="s">
        <v>638</v>
      </c>
      <c r="G373" s="224"/>
      <c r="H373" s="228">
        <v>27.675000000000001</v>
      </c>
      <c r="I373" s="229"/>
      <c r="J373" s="224"/>
      <c r="K373" s="224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150</v>
      </c>
      <c r="AU373" s="234" t="s">
        <v>82</v>
      </c>
      <c r="AV373" s="13" t="s">
        <v>82</v>
      </c>
      <c r="AW373" s="13" t="s">
        <v>33</v>
      </c>
      <c r="AX373" s="13" t="s">
        <v>72</v>
      </c>
      <c r="AY373" s="234" t="s">
        <v>139</v>
      </c>
    </row>
    <row r="374" s="14" customFormat="1">
      <c r="A374" s="14"/>
      <c r="B374" s="245"/>
      <c r="C374" s="246"/>
      <c r="D374" s="225" t="s">
        <v>150</v>
      </c>
      <c r="E374" s="247" t="s">
        <v>19</v>
      </c>
      <c r="F374" s="248" t="s">
        <v>191</v>
      </c>
      <c r="G374" s="246"/>
      <c r="H374" s="249">
        <v>56.375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150</v>
      </c>
      <c r="AU374" s="255" t="s">
        <v>82</v>
      </c>
      <c r="AV374" s="14" t="s">
        <v>146</v>
      </c>
      <c r="AW374" s="14" t="s">
        <v>33</v>
      </c>
      <c r="AX374" s="14" t="s">
        <v>80</v>
      </c>
      <c r="AY374" s="255" t="s">
        <v>139</v>
      </c>
    </row>
    <row r="375" s="2" customFormat="1" ht="16.5" customHeight="1">
      <c r="A375" s="39"/>
      <c r="B375" s="40"/>
      <c r="C375" s="235" t="s">
        <v>673</v>
      </c>
      <c r="D375" s="235" t="s">
        <v>152</v>
      </c>
      <c r="E375" s="236" t="s">
        <v>674</v>
      </c>
      <c r="F375" s="237" t="s">
        <v>675</v>
      </c>
      <c r="G375" s="238" t="s">
        <v>182</v>
      </c>
      <c r="H375" s="239">
        <v>62.012999999999998</v>
      </c>
      <c r="I375" s="240"/>
      <c r="J375" s="241">
        <f>ROUND(I375*H375,2)</f>
        <v>0</v>
      </c>
      <c r="K375" s="237" t="s">
        <v>145</v>
      </c>
      <c r="L375" s="242"/>
      <c r="M375" s="243" t="s">
        <v>19</v>
      </c>
      <c r="N375" s="244" t="s">
        <v>43</v>
      </c>
      <c r="O375" s="85"/>
      <c r="P375" s="214">
        <f>O375*H375</f>
        <v>0</v>
      </c>
      <c r="Q375" s="214">
        <v>0.016</v>
      </c>
      <c r="R375" s="214">
        <f>Q375*H375</f>
        <v>0.99220799999999998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326</v>
      </c>
      <c r="AT375" s="216" t="s">
        <v>152</v>
      </c>
      <c r="AU375" s="216" t="s">
        <v>82</v>
      </c>
      <c r="AY375" s="18" t="s">
        <v>139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80</v>
      </c>
      <c r="BK375" s="217">
        <f>ROUND(I375*H375,2)</f>
        <v>0</v>
      </c>
      <c r="BL375" s="18" t="s">
        <v>243</v>
      </c>
      <c r="BM375" s="216" t="s">
        <v>676</v>
      </c>
    </row>
    <row r="376" s="13" customFormat="1">
      <c r="A376" s="13"/>
      <c r="B376" s="223"/>
      <c r="C376" s="224"/>
      <c r="D376" s="225" t="s">
        <v>150</v>
      </c>
      <c r="E376" s="224"/>
      <c r="F376" s="227" t="s">
        <v>677</v>
      </c>
      <c r="G376" s="224"/>
      <c r="H376" s="228">
        <v>62.012999999999998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150</v>
      </c>
      <c r="AU376" s="234" t="s">
        <v>82</v>
      </c>
      <c r="AV376" s="13" t="s">
        <v>82</v>
      </c>
      <c r="AW376" s="13" t="s">
        <v>4</v>
      </c>
      <c r="AX376" s="13" t="s">
        <v>80</v>
      </c>
      <c r="AY376" s="234" t="s">
        <v>139</v>
      </c>
    </row>
    <row r="377" s="2" customFormat="1" ht="16.5" customHeight="1">
      <c r="A377" s="39"/>
      <c r="B377" s="40"/>
      <c r="C377" s="205" t="s">
        <v>678</v>
      </c>
      <c r="D377" s="205" t="s">
        <v>141</v>
      </c>
      <c r="E377" s="206" t="s">
        <v>679</v>
      </c>
      <c r="F377" s="207" t="s">
        <v>680</v>
      </c>
      <c r="G377" s="208" t="s">
        <v>182</v>
      </c>
      <c r="H377" s="209">
        <v>2</v>
      </c>
      <c r="I377" s="210"/>
      <c r="J377" s="211">
        <f>ROUND(I377*H377,2)</f>
        <v>0</v>
      </c>
      <c r="K377" s="207" t="s">
        <v>145</v>
      </c>
      <c r="L377" s="45"/>
      <c r="M377" s="212" t="s">
        <v>19</v>
      </c>
      <c r="N377" s="213" t="s">
        <v>43</v>
      </c>
      <c r="O377" s="85"/>
      <c r="P377" s="214">
        <f>O377*H377</f>
        <v>0</v>
      </c>
      <c r="Q377" s="214">
        <v>0.00149</v>
      </c>
      <c r="R377" s="214">
        <f>Q377*H377</f>
        <v>0.00298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243</v>
      </c>
      <c r="AT377" s="216" t="s">
        <v>141</v>
      </c>
      <c r="AU377" s="216" t="s">
        <v>82</v>
      </c>
      <c r="AY377" s="18" t="s">
        <v>139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80</v>
      </c>
      <c r="BK377" s="217">
        <f>ROUND(I377*H377,2)</f>
        <v>0</v>
      </c>
      <c r="BL377" s="18" t="s">
        <v>243</v>
      </c>
      <c r="BM377" s="216" t="s">
        <v>681</v>
      </c>
    </row>
    <row r="378" s="2" customFormat="1">
      <c r="A378" s="39"/>
      <c r="B378" s="40"/>
      <c r="C378" s="41"/>
      <c r="D378" s="218" t="s">
        <v>148</v>
      </c>
      <c r="E378" s="41"/>
      <c r="F378" s="219" t="s">
        <v>682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148</v>
      </c>
      <c r="AU378" s="18" t="s">
        <v>82</v>
      </c>
    </row>
    <row r="379" s="2" customFormat="1" ht="16.5" customHeight="1">
      <c r="A379" s="39"/>
      <c r="B379" s="40"/>
      <c r="C379" s="235" t="s">
        <v>683</v>
      </c>
      <c r="D379" s="235" t="s">
        <v>152</v>
      </c>
      <c r="E379" s="236" t="s">
        <v>684</v>
      </c>
      <c r="F379" s="237" t="s">
        <v>685</v>
      </c>
      <c r="G379" s="238" t="s">
        <v>182</v>
      </c>
      <c r="H379" s="239">
        <v>2.2000000000000002</v>
      </c>
      <c r="I379" s="240"/>
      <c r="J379" s="241">
        <f>ROUND(I379*H379,2)</f>
        <v>0</v>
      </c>
      <c r="K379" s="237" t="s">
        <v>145</v>
      </c>
      <c r="L379" s="242"/>
      <c r="M379" s="243" t="s">
        <v>19</v>
      </c>
      <c r="N379" s="244" t="s">
        <v>43</v>
      </c>
      <c r="O379" s="85"/>
      <c r="P379" s="214">
        <f>O379*H379</f>
        <v>0</v>
      </c>
      <c r="Q379" s="214">
        <v>0.0074999999999999997</v>
      </c>
      <c r="R379" s="214">
        <f>Q379*H379</f>
        <v>0.016500000000000001</v>
      </c>
      <c r="S379" s="214">
        <v>0</v>
      </c>
      <c r="T379" s="215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6" t="s">
        <v>326</v>
      </c>
      <c r="AT379" s="216" t="s">
        <v>152</v>
      </c>
      <c r="AU379" s="216" t="s">
        <v>82</v>
      </c>
      <c r="AY379" s="18" t="s">
        <v>139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18" t="s">
        <v>80</v>
      </c>
      <c r="BK379" s="217">
        <f>ROUND(I379*H379,2)</f>
        <v>0</v>
      </c>
      <c r="BL379" s="18" t="s">
        <v>243</v>
      </c>
      <c r="BM379" s="216" t="s">
        <v>686</v>
      </c>
    </row>
    <row r="380" s="13" customFormat="1">
      <c r="A380" s="13"/>
      <c r="B380" s="223"/>
      <c r="C380" s="224"/>
      <c r="D380" s="225" t="s">
        <v>150</v>
      </c>
      <c r="E380" s="224"/>
      <c r="F380" s="227" t="s">
        <v>687</v>
      </c>
      <c r="G380" s="224"/>
      <c r="H380" s="228">
        <v>2.2000000000000002</v>
      </c>
      <c r="I380" s="229"/>
      <c r="J380" s="224"/>
      <c r="K380" s="224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150</v>
      </c>
      <c r="AU380" s="234" t="s">
        <v>82</v>
      </c>
      <c r="AV380" s="13" t="s">
        <v>82</v>
      </c>
      <c r="AW380" s="13" t="s">
        <v>4</v>
      </c>
      <c r="AX380" s="13" t="s">
        <v>80</v>
      </c>
      <c r="AY380" s="234" t="s">
        <v>139</v>
      </c>
    </row>
    <row r="381" s="2" customFormat="1" ht="16.5" customHeight="1">
      <c r="A381" s="39"/>
      <c r="B381" s="40"/>
      <c r="C381" s="205" t="s">
        <v>688</v>
      </c>
      <c r="D381" s="205" t="s">
        <v>141</v>
      </c>
      <c r="E381" s="206" t="s">
        <v>689</v>
      </c>
      <c r="F381" s="207" t="s">
        <v>690</v>
      </c>
      <c r="G381" s="208" t="s">
        <v>470</v>
      </c>
      <c r="H381" s="209">
        <v>9</v>
      </c>
      <c r="I381" s="210"/>
      <c r="J381" s="211">
        <f>ROUND(I381*H381,2)</f>
        <v>0</v>
      </c>
      <c r="K381" s="207" t="s">
        <v>145</v>
      </c>
      <c r="L381" s="45"/>
      <c r="M381" s="212" t="s">
        <v>19</v>
      </c>
      <c r="N381" s="213" t="s">
        <v>43</v>
      </c>
      <c r="O381" s="85"/>
      <c r="P381" s="214">
        <f>O381*H381</f>
        <v>0</v>
      </c>
      <c r="Q381" s="214">
        <v>0.00611</v>
      </c>
      <c r="R381" s="214">
        <f>Q381*H381</f>
        <v>0.054989999999999997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243</v>
      </c>
      <c r="AT381" s="216" t="s">
        <v>141</v>
      </c>
      <c r="AU381" s="216" t="s">
        <v>82</v>
      </c>
      <c r="AY381" s="18" t="s">
        <v>139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80</v>
      </c>
      <c r="BK381" s="217">
        <f>ROUND(I381*H381,2)</f>
        <v>0</v>
      </c>
      <c r="BL381" s="18" t="s">
        <v>243</v>
      </c>
      <c r="BM381" s="216" t="s">
        <v>691</v>
      </c>
    </row>
    <row r="382" s="2" customFormat="1">
      <c r="A382" s="39"/>
      <c r="B382" s="40"/>
      <c r="C382" s="41"/>
      <c r="D382" s="218" t="s">
        <v>148</v>
      </c>
      <c r="E382" s="41"/>
      <c r="F382" s="219" t="s">
        <v>692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148</v>
      </c>
      <c r="AU382" s="18" t="s">
        <v>82</v>
      </c>
    </row>
    <row r="383" s="2" customFormat="1" ht="16.5" customHeight="1">
      <c r="A383" s="39"/>
      <c r="B383" s="40"/>
      <c r="C383" s="235" t="s">
        <v>693</v>
      </c>
      <c r="D383" s="235" t="s">
        <v>152</v>
      </c>
      <c r="E383" s="236" t="s">
        <v>694</v>
      </c>
      <c r="F383" s="237" t="s">
        <v>695</v>
      </c>
      <c r="G383" s="238" t="s">
        <v>470</v>
      </c>
      <c r="H383" s="239">
        <v>9.4499999999999993</v>
      </c>
      <c r="I383" s="240"/>
      <c r="J383" s="241">
        <f>ROUND(I383*H383,2)</f>
        <v>0</v>
      </c>
      <c r="K383" s="237" t="s">
        <v>145</v>
      </c>
      <c r="L383" s="242"/>
      <c r="M383" s="243" t="s">
        <v>19</v>
      </c>
      <c r="N383" s="244" t="s">
        <v>43</v>
      </c>
      <c r="O383" s="85"/>
      <c r="P383" s="214">
        <f>O383*H383</f>
        <v>0</v>
      </c>
      <c r="Q383" s="214">
        <v>0.00012</v>
      </c>
      <c r="R383" s="214">
        <f>Q383*H383</f>
        <v>0.001134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326</v>
      </c>
      <c r="AT383" s="216" t="s">
        <v>152</v>
      </c>
      <c r="AU383" s="216" t="s">
        <v>82</v>
      </c>
      <c r="AY383" s="18" t="s">
        <v>139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80</v>
      </c>
      <c r="BK383" s="217">
        <f>ROUND(I383*H383,2)</f>
        <v>0</v>
      </c>
      <c r="BL383" s="18" t="s">
        <v>243</v>
      </c>
      <c r="BM383" s="216" t="s">
        <v>696</v>
      </c>
    </row>
    <row r="384" s="13" customFormat="1">
      <c r="A384" s="13"/>
      <c r="B384" s="223"/>
      <c r="C384" s="224"/>
      <c r="D384" s="225" t="s">
        <v>150</v>
      </c>
      <c r="E384" s="224"/>
      <c r="F384" s="227" t="s">
        <v>697</v>
      </c>
      <c r="G384" s="224"/>
      <c r="H384" s="228">
        <v>9.4499999999999993</v>
      </c>
      <c r="I384" s="229"/>
      <c r="J384" s="224"/>
      <c r="K384" s="224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150</v>
      </c>
      <c r="AU384" s="234" t="s">
        <v>82</v>
      </c>
      <c r="AV384" s="13" t="s">
        <v>82</v>
      </c>
      <c r="AW384" s="13" t="s">
        <v>4</v>
      </c>
      <c r="AX384" s="13" t="s">
        <v>80</v>
      </c>
      <c r="AY384" s="234" t="s">
        <v>139</v>
      </c>
    </row>
    <row r="385" s="2" customFormat="1" ht="16.5" customHeight="1">
      <c r="A385" s="39"/>
      <c r="B385" s="40"/>
      <c r="C385" s="205" t="s">
        <v>698</v>
      </c>
      <c r="D385" s="205" t="s">
        <v>141</v>
      </c>
      <c r="E385" s="206" t="s">
        <v>699</v>
      </c>
      <c r="F385" s="207" t="s">
        <v>700</v>
      </c>
      <c r="G385" s="208" t="s">
        <v>182</v>
      </c>
      <c r="H385" s="209">
        <v>56.375</v>
      </c>
      <c r="I385" s="210"/>
      <c r="J385" s="211">
        <f>ROUND(I385*H385,2)</f>
        <v>0</v>
      </c>
      <c r="K385" s="207" t="s">
        <v>145</v>
      </c>
      <c r="L385" s="45"/>
      <c r="M385" s="212" t="s">
        <v>19</v>
      </c>
      <c r="N385" s="213" t="s">
        <v>43</v>
      </c>
      <c r="O385" s="85"/>
      <c r="P385" s="214">
        <f>O385*H385</f>
        <v>0</v>
      </c>
      <c r="Q385" s="214">
        <v>5.0000000000000002E-05</v>
      </c>
      <c r="R385" s="214">
        <f>Q385*H385</f>
        <v>0.0028187500000000001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243</v>
      </c>
      <c r="AT385" s="216" t="s">
        <v>141</v>
      </c>
      <c r="AU385" s="216" t="s">
        <v>82</v>
      </c>
      <c r="AY385" s="18" t="s">
        <v>139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80</v>
      </c>
      <c r="BK385" s="217">
        <f>ROUND(I385*H385,2)</f>
        <v>0</v>
      </c>
      <c r="BL385" s="18" t="s">
        <v>243</v>
      </c>
      <c r="BM385" s="216" t="s">
        <v>701</v>
      </c>
    </row>
    <row r="386" s="2" customFormat="1">
      <c r="A386" s="39"/>
      <c r="B386" s="40"/>
      <c r="C386" s="41"/>
      <c r="D386" s="218" t="s">
        <v>148</v>
      </c>
      <c r="E386" s="41"/>
      <c r="F386" s="219" t="s">
        <v>702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148</v>
      </c>
      <c r="AU386" s="18" t="s">
        <v>82</v>
      </c>
    </row>
    <row r="387" s="13" customFormat="1">
      <c r="A387" s="13"/>
      <c r="B387" s="223"/>
      <c r="C387" s="224"/>
      <c r="D387" s="225" t="s">
        <v>150</v>
      </c>
      <c r="E387" s="226" t="s">
        <v>19</v>
      </c>
      <c r="F387" s="227" t="s">
        <v>637</v>
      </c>
      <c r="G387" s="224"/>
      <c r="H387" s="228">
        <v>28.699999999999999</v>
      </c>
      <c r="I387" s="229"/>
      <c r="J387" s="224"/>
      <c r="K387" s="224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150</v>
      </c>
      <c r="AU387" s="234" t="s">
        <v>82</v>
      </c>
      <c r="AV387" s="13" t="s">
        <v>82</v>
      </c>
      <c r="AW387" s="13" t="s">
        <v>33</v>
      </c>
      <c r="AX387" s="13" t="s">
        <v>72</v>
      </c>
      <c r="AY387" s="234" t="s">
        <v>139</v>
      </c>
    </row>
    <row r="388" s="13" customFormat="1">
      <c r="A388" s="13"/>
      <c r="B388" s="223"/>
      <c r="C388" s="224"/>
      <c r="D388" s="225" t="s">
        <v>150</v>
      </c>
      <c r="E388" s="226" t="s">
        <v>19</v>
      </c>
      <c r="F388" s="227" t="s">
        <v>638</v>
      </c>
      <c r="G388" s="224"/>
      <c r="H388" s="228">
        <v>27.675000000000001</v>
      </c>
      <c r="I388" s="229"/>
      <c r="J388" s="224"/>
      <c r="K388" s="224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150</v>
      </c>
      <c r="AU388" s="234" t="s">
        <v>82</v>
      </c>
      <c r="AV388" s="13" t="s">
        <v>82</v>
      </c>
      <c r="AW388" s="13" t="s">
        <v>33</v>
      </c>
      <c r="AX388" s="13" t="s">
        <v>72</v>
      </c>
      <c r="AY388" s="234" t="s">
        <v>139</v>
      </c>
    </row>
    <row r="389" s="14" customFormat="1">
      <c r="A389" s="14"/>
      <c r="B389" s="245"/>
      <c r="C389" s="246"/>
      <c r="D389" s="225" t="s">
        <v>150</v>
      </c>
      <c r="E389" s="247" t="s">
        <v>19</v>
      </c>
      <c r="F389" s="248" t="s">
        <v>191</v>
      </c>
      <c r="G389" s="246"/>
      <c r="H389" s="249">
        <v>56.375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5" t="s">
        <v>150</v>
      </c>
      <c r="AU389" s="255" t="s">
        <v>82</v>
      </c>
      <c r="AV389" s="14" t="s">
        <v>146</v>
      </c>
      <c r="AW389" s="14" t="s">
        <v>33</v>
      </c>
      <c r="AX389" s="14" t="s">
        <v>80</v>
      </c>
      <c r="AY389" s="255" t="s">
        <v>139</v>
      </c>
    </row>
    <row r="390" s="2" customFormat="1" ht="24.15" customHeight="1">
      <c r="A390" s="39"/>
      <c r="B390" s="40"/>
      <c r="C390" s="205" t="s">
        <v>703</v>
      </c>
      <c r="D390" s="205" t="s">
        <v>141</v>
      </c>
      <c r="E390" s="206" t="s">
        <v>704</v>
      </c>
      <c r="F390" s="207" t="s">
        <v>705</v>
      </c>
      <c r="G390" s="208" t="s">
        <v>155</v>
      </c>
      <c r="H390" s="209">
        <v>1.4410000000000001</v>
      </c>
      <c r="I390" s="210"/>
      <c r="J390" s="211">
        <f>ROUND(I390*H390,2)</f>
        <v>0</v>
      </c>
      <c r="K390" s="207" t="s">
        <v>145</v>
      </c>
      <c r="L390" s="45"/>
      <c r="M390" s="212" t="s">
        <v>19</v>
      </c>
      <c r="N390" s="213" t="s">
        <v>43</v>
      </c>
      <c r="O390" s="85"/>
      <c r="P390" s="214">
        <f>O390*H390</f>
        <v>0</v>
      </c>
      <c r="Q390" s="214">
        <v>0</v>
      </c>
      <c r="R390" s="214">
        <f>Q390*H390</f>
        <v>0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243</v>
      </c>
      <c r="AT390" s="216" t="s">
        <v>141</v>
      </c>
      <c r="AU390" s="216" t="s">
        <v>82</v>
      </c>
      <c r="AY390" s="18" t="s">
        <v>139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80</v>
      </c>
      <c r="BK390" s="217">
        <f>ROUND(I390*H390,2)</f>
        <v>0</v>
      </c>
      <c r="BL390" s="18" t="s">
        <v>243</v>
      </c>
      <c r="BM390" s="216" t="s">
        <v>706</v>
      </c>
    </row>
    <row r="391" s="2" customFormat="1">
      <c r="A391" s="39"/>
      <c r="B391" s="40"/>
      <c r="C391" s="41"/>
      <c r="D391" s="218" t="s">
        <v>148</v>
      </c>
      <c r="E391" s="41"/>
      <c r="F391" s="219" t="s">
        <v>707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148</v>
      </c>
      <c r="AU391" s="18" t="s">
        <v>82</v>
      </c>
    </row>
    <row r="392" s="12" customFormat="1" ht="22.8" customHeight="1">
      <c r="A392" s="12"/>
      <c r="B392" s="189"/>
      <c r="C392" s="190"/>
      <c r="D392" s="191" t="s">
        <v>71</v>
      </c>
      <c r="E392" s="203" t="s">
        <v>708</v>
      </c>
      <c r="F392" s="203" t="s">
        <v>709</v>
      </c>
      <c r="G392" s="190"/>
      <c r="H392" s="190"/>
      <c r="I392" s="193"/>
      <c r="J392" s="204">
        <f>BK392</f>
        <v>0</v>
      </c>
      <c r="K392" s="190"/>
      <c r="L392" s="195"/>
      <c r="M392" s="196"/>
      <c r="N392" s="197"/>
      <c r="O392" s="197"/>
      <c r="P392" s="198">
        <f>SUM(P393:P413)</f>
        <v>0</v>
      </c>
      <c r="Q392" s="197"/>
      <c r="R392" s="198">
        <f>SUM(R393:R413)</f>
        <v>0.09244803</v>
      </c>
      <c r="S392" s="197"/>
      <c r="T392" s="199">
        <f>SUM(T393:T413)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0" t="s">
        <v>82</v>
      </c>
      <c r="AT392" s="201" t="s">
        <v>71</v>
      </c>
      <c r="AU392" s="201" t="s">
        <v>80</v>
      </c>
      <c r="AY392" s="200" t="s">
        <v>139</v>
      </c>
      <c r="BK392" s="202">
        <f>SUM(BK393:BK413)</f>
        <v>0</v>
      </c>
    </row>
    <row r="393" s="2" customFormat="1" ht="16.5" customHeight="1">
      <c r="A393" s="39"/>
      <c r="B393" s="40"/>
      <c r="C393" s="205" t="s">
        <v>710</v>
      </c>
      <c r="D393" s="205" t="s">
        <v>141</v>
      </c>
      <c r="E393" s="206" t="s">
        <v>711</v>
      </c>
      <c r="F393" s="207" t="s">
        <v>712</v>
      </c>
      <c r="G393" s="208" t="s">
        <v>182</v>
      </c>
      <c r="H393" s="209">
        <v>225.483</v>
      </c>
      <c r="I393" s="210"/>
      <c r="J393" s="211">
        <f>ROUND(I393*H393,2)</f>
        <v>0</v>
      </c>
      <c r="K393" s="207" t="s">
        <v>145</v>
      </c>
      <c r="L393" s="45"/>
      <c r="M393" s="212" t="s">
        <v>19</v>
      </c>
      <c r="N393" s="213" t="s">
        <v>43</v>
      </c>
      <c r="O393" s="85"/>
      <c r="P393" s="214">
        <f>O393*H393</f>
        <v>0</v>
      </c>
      <c r="Q393" s="214">
        <v>0</v>
      </c>
      <c r="R393" s="214">
        <f>Q393*H393</f>
        <v>0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243</v>
      </c>
      <c r="AT393" s="216" t="s">
        <v>141</v>
      </c>
      <c r="AU393" s="216" t="s">
        <v>82</v>
      </c>
      <c r="AY393" s="18" t="s">
        <v>139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80</v>
      </c>
      <c r="BK393" s="217">
        <f>ROUND(I393*H393,2)</f>
        <v>0</v>
      </c>
      <c r="BL393" s="18" t="s">
        <v>243</v>
      </c>
      <c r="BM393" s="216" t="s">
        <v>713</v>
      </c>
    </row>
    <row r="394" s="2" customFormat="1">
      <c r="A394" s="39"/>
      <c r="B394" s="40"/>
      <c r="C394" s="41"/>
      <c r="D394" s="218" t="s">
        <v>148</v>
      </c>
      <c r="E394" s="41"/>
      <c r="F394" s="219" t="s">
        <v>714</v>
      </c>
      <c r="G394" s="41"/>
      <c r="H394" s="41"/>
      <c r="I394" s="220"/>
      <c r="J394" s="41"/>
      <c r="K394" s="41"/>
      <c r="L394" s="45"/>
      <c r="M394" s="221"/>
      <c r="N394" s="222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148</v>
      </c>
      <c r="AU394" s="18" t="s">
        <v>82</v>
      </c>
    </row>
    <row r="395" s="13" customFormat="1">
      <c r="A395" s="13"/>
      <c r="B395" s="223"/>
      <c r="C395" s="224"/>
      <c r="D395" s="225" t="s">
        <v>150</v>
      </c>
      <c r="E395" s="226" t="s">
        <v>19</v>
      </c>
      <c r="F395" s="227" t="s">
        <v>715</v>
      </c>
      <c r="G395" s="224"/>
      <c r="H395" s="228">
        <v>10.24</v>
      </c>
      <c r="I395" s="229"/>
      <c r="J395" s="224"/>
      <c r="K395" s="224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150</v>
      </c>
      <c r="AU395" s="234" t="s">
        <v>82</v>
      </c>
      <c r="AV395" s="13" t="s">
        <v>82</v>
      </c>
      <c r="AW395" s="13" t="s">
        <v>33</v>
      </c>
      <c r="AX395" s="13" t="s">
        <v>72</v>
      </c>
      <c r="AY395" s="234" t="s">
        <v>139</v>
      </c>
    </row>
    <row r="396" s="13" customFormat="1">
      <c r="A396" s="13"/>
      <c r="B396" s="223"/>
      <c r="C396" s="224"/>
      <c r="D396" s="225" t="s">
        <v>150</v>
      </c>
      <c r="E396" s="226" t="s">
        <v>19</v>
      </c>
      <c r="F396" s="227" t="s">
        <v>716</v>
      </c>
      <c r="G396" s="224"/>
      <c r="H396" s="228">
        <v>19.600000000000001</v>
      </c>
      <c r="I396" s="229"/>
      <c r="J396" s="224"/>
      <c r="K396" s="224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150</v>
      </c>
      <c r="AU396" s="234" t="s">
        <v>82</v>
      </c>
      <c r="AV396" s="13" t="s">
        <v>82</v>
      </c>
      <c r="AW396" s="13" t="s">
        <v>33</v>
      </c>
      <c r="AX396" s="13" t="s">
        <v>72</v>
      </c>
      <c r="AY396" s="234" t="s">
        <v>139</v>
      </c>
    </row>
    <row r="397" s="13" customFormat="1">
      <c r="A397" s="13"/>
      <c r="B397" s="223"/>
      <c r="C397" s="224"/>
      <c r="D397" s="225" t="s">
        <v>150</v>
      </c>
      <c r="E397" s="226" t="s">
        <v>19</v>
      </c>
      <c r="F397" s="227" t="s">
        <v>717</v>
      </c>
      <c r="G397" s="224"/>
      <c r="H397" s="228">
        <v>8.9900000000000002</v>
      </c>
      <c r="I397" s="229"/>
      <c r="J397" s="224"/>
      <c r="K397" s="224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150</v>
      </c>
      <c r="AU397" s="234" t="s">
        <v>82</v>
      </c>
      <c r="AV397" s="13" t="s">
        <v>82</v>
      </c>
      <c r="AW397" s="13" t="s">
        <v>33</v>
      </c>
      <c r="AX397" s="13" t="s">
        <v>72</v>
      </c>
      <c r="AY397" s="234" t="s">
        <v>139</v>
      </c>
    </row>
    <row r="398" s="13" customFormat="1">
      <c r="A398" s="13"/>
      <c r="B398" s="223"/>
      <c r="C398" s="224"/>
      <c r="D398" s="225" t="s">
        <v>150</v>
      </c>
      <c r="E398" s="226" t="s">
        <v>19</v>
      </c>
      <c r="F398" s="227" t="s">
        <v>718</v>
      </c>
      <c r="G398" s="224"/>
      <c r="H398" s="228">
        <v>11.060000000000001</v>
      </c>
      <c r="I398" s="229"/>
      <c r="J398" s="224"/>
      <c r="K398" s="224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150</v>
      </c>
      <c r="AU398" s="234" t="s">
        <v>82</v>
      </c>
      <c r="AV398" s="13" t="s">
        <v>82</v>
      </c>
      <c r="AW398" s="13" t="s">
        <v>33</v>
      </c>
      <c r="AX398" s="13" t="s">
        <v>72</v>
      </c>
      <c r="AY398" s="234" t="s">
        <v>139</v>
      </c>
    </row>
    <row r="399" s="13" customFormat="1">
      <c r="A399" s="13"/>
      <c r="B399" s="223"/>
      <c r="C399" s="224"/>
      <c r="D399" s="225" t="s">
        <v>150</v>
      </c>
      <c r="E399" s="226" t="s">
        <v>19</v>
      </c>
      <c r="F399" s="227" t="s">
        <v>719</v>
      </c>
      <c r="G399" s="224"/>
      <c r="H399" s="228">
        <v>59.534999999999997</v>
      </c>
      <c r="I399" s="229"/>
      <c r="J399" s="224"/>
      <c r="K399" s="224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150</v>
      </c>
      <c r="AU399" s="234" t="s">
        <v>82</v>
      </c>
      <c r="AV399" s="13" t="s">
        <v>82</v>
      </c>
      <c r="AW399" s="13" t="s">
        <v>33</v>
      </c>
      <c r="AX399" s="13" t="s">
        <v>72</v>
      </c>
      <c r="AY399" s="234" t="s">
        <v>139</v>
      </c>
    </row>
    <row r="400" s="13" customFormat="1">
      <c r="A400" s="13"/>
      <c r="B400" s="223"/>
      <c r="C400" s="224"/>
      <c r="D400" s="225" t="s">
        <v>150</v>
      </c>
      <c r="E400" s="226" t="s">
        <v>19</v>
      </c>
      <c r="F400" s="227" t="s">
        <v>720</v>
      </c>
      <c r="G400" s="224"/>
      <c r="H400" s="228">
        <v>40.5</v>
      </c>
      <c r="I400" s="229"/>
      <c r="J400" s="224"/>
      <c r="K400" s="224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150</v>
      </c>
      <c r="AU400" s="234" t="s">
        <v>82</v>
      </c>
      <c r="AV400" s="13" t="s">
        <v>82</v>
      </c>
      <c r="AW400" s="13" t="s">
        <v>33</v>
      </c>
      <c r="AX400" s="13" t="s">
        <v>72</v>
      </c>
      <c r="AY400" s="234" t="s">
        <v>139</v>
      </c>
    </row>
    <row r="401" s="13" customFormat="1">
      <c r="A401" s="13"/>
      <c r="B401" s="223"/>
      <c r="C401" s="224"/>
      <c r="D401" s="225" t="s">
        <v>150</v>
      </c>
      <c r="E401" s="226" t="s">
        <v>19</v>
      </c>
      <c r="F401" s="227" t="s">
        <v>721</v>
      </c>
      <c r="G401" s="224"/>
      <c r="H401" s="228">
        <v>22.530000000000001</v>
      </c>
      <c r="I401" s="229"/>
      <c r="J401" s="224"/>
      <c r="K401" s="224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150</v>
      </c>
      <c r="AU401" s="234" t="s">
        <v>82</v>
      </c>
      <c r="AV401" s="13" t="s">
        <v>82</v>
      </c>
      <c r="AW401" s="13" t="s">
        <v>33</v>
      </c>
      <c r="AX401" s="13" t="s">
        <v>72</v>
      </c>
      <c r="AY401" s="234" t="s">
        <v>139</v>
      </c>
    </row>
    <row r="402" s="13" customFormat="1">
      <c r="A402" s="13"/>
      <c r="B402" s="223"/>
      <c r="C402" s="224"/>
      <c r="D402" s="225" t="s">
        <v>150</v>
      </c>
      <c r="E402" s="226" t="s">
        <v>19</v>
      </c>
      <c r="F402" s="227" t="s">
        <v>722</v>
      </c>
      <c r="G402" s="224"/>
      <c r="H402" s="228">
        <v>7.5599999999999996</v>
      </c>
      <c r="I402" s="229"/>
      <c r="J402" s="224"/>
      <c r="K402" s="224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150</v>
      </c>
      <c r="AU402" s="234" t="s">
        <v>82</v>
      </c>
      <c r="AV402" s="13" t="s">
        <v>82</v>
      </c>
      <c r="AW402" s="13" t="s">
        <v>33</v>
      </c>
      <c r="AX402" s="13" t="s">
        <v>72</v>
      </c>
      <c r="AY402" s="234" t="s">
        <v>139</v>
      </c>
    </row>
    <row r="403" s="13" customFormat="1">
      <c r="A403" s="13"/>
      <c r="B403" s="223"/>
      <c r="C403" s="224"/>
      <c r="D403" s="225" t="s">
        <v>150</v>
      </c>
      <c r="E403" s="226" t="s">
        <v>19</v>
      </c>
      <c r="F403" s="227" t="s">
        <v>723</v>
      </c>
      <c r="G403" s="224"/>
      <c r="H403" s="228">
        <v>20.117999999999999</v>
      </c>
      <c r="I403" s="229"/>
      <c r="J403" s="224"/>
      <c r="K403" s="224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150</v>
      </c>
      <c r="AU403" s="234" t="s">
        <v>82</v>
      </c>
      <c r="AV403" s="13" t="s">
        <v>82</v>
      </c>
      <c r="AW403" s="13" t="s">
        <v>33</v>
      </c>
      <c r="AX403" s="13" t="s">
        <v>72</v>
      </c>
      <c r="AY403" s="234" t="s">
        <v>139</v>
      </c>
    </row>
    <row r="404" s="13" customFormat="1">
      <c r="A404" s="13"/>
      <c r="B404" s="223"/>
      <c r="C404" s="224"/>
      <c r="D404" s="225" t="s">
        <v>150</v>
      </c>
      <c r="E404" s="226" t="s">
        <v>19</v>
      </c>
      <c r="F404" s="227" t="s">
        <v>724</v>
      </c>
      <c r="G404" s="224"/>
      <c r="H404" s="228">
        <v>6.3179999999999996</v>
      </c>
      <c r="I404" s="229"/>
      <c r="J404" s="224"/>
      <c r="K404" s="224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150</v>
      </c>
      <c r="AU404" s="234" t="s">
        <v>82</v>
      </c>
      <c r="AV404" s="13" t="s">
        <v>82</v>
      </c>
      <c r="AW404" s="13" t="s">
        <v>33</v>
      </c>
      <c r="AX404" s="13" t="s">
        <v>72</v>
      </c>
      <c r="AY404" s="234" t="s">
        <v>139</v>
      </c>
    </row>
    <row r="405" s="13" customFormat="1">
      <c r="A405" s="13"/>
      <c r="B405" s="223"/>
      <c r="C405" s="224"/>
      <c r="D405" s="225" t="s">
        <v>150</v>
      </c>
      <c r="E405" s="226" t="s">
        <v>19</v>
      </c>
      <c r="F405" s="227" t="s">
        <v>725</v>
      </c>
      <c r="G405" s="224"/>
      <c r="H405" s="228">
        <v>7.8520000000000003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150</v>
      </c>
      <c r="AU405" s="234" t="s">
        <v>82</v>
      </c>
      <c r="AV405" s="13" t="s">
        <v>82</v>
      </c>
      <c r="AW405" s="13" t="s">
        <v>33</v>
      </c>
      <c r="AX405" s="13" t="s">
        <v>72</v>
      </c>
      <c r="AY405" s="234" t="s">
        <v>139</v>
      </c>
    </row>
    <row r="406" s="13" customFormat="1">
      <c r="A406" s="13"/>
      <c r="B406" s="223"/>
      <c r="C406" s="224"/>
      <c r="D406" s="225" t="s">
        <v>150</v>
      </c>
      <c r="E406" s="226" t="s">
        <v>19</v>
      </c>
      <c r="F406" s="227" t="s">
        <v>726</v>
      </c>
      <c r="G406" s="224"/>
      <c r="H406" s="228">
        <v>11.18</v>
      </c>
      <c r="I406" s="229"/>
      <c r="J406" s="224"/>
      <c r="K406" s="224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150</v>
      </c>
      <c r="AU406" s="234" t="s">
        <v>82</v>
      </c>
      <c r="AV406" s="13" t="s">
        <v>82</v>
      </c>
      <c r="AW406" s="13" t="s">
        <v>33</v>
      </c>
      <c r="AX406" s="13" t="s">
        <v>72</v>
      </c>
      <c r="AY406" s="234" t="s">
        <v>139</v>
      </c>
    </row>
    <row r="407" s="14" customFormat="1">
      <c r="A407" s="14"/>
      <c r="B407" s="245"/>
      <c r="C407" s="246"/>
      <c r="D407" s="225" t="s">
        <v>150</v>
      </c>
      <c r="E407" s="247" t="s">
        <v>19</v>
      </c>
      <c r="F407" s="248" t="s">
        <v>191</v>
      </c>
      <c r="G407" s="246"/>
      <c r="H407" s="249">
        <v>225.483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150</v>
      </c>
      <c r="AU407" s="255" t="s">
        <v>82</v>
      </c>
      <c r="AV407" s="14" t="s">
        <v>146</v>
      </c>
      <c r="AW407" s="14" t="s">
        <v>33</v>
      </c>
      <c r="AX407" s="14" t="s">
        <v>80</v>
      </c>
      <c r="AY407" s="255" t="s">
        <v>139</v>
      </c>
    </row>
    <row r="408" s="2" customFormat="1" ht="16.5" customHeight="1">
      <c r="A408" s="39"/>
      <c r="B408" s="40"/>
      <c r="C408" s="205" t="s">
        <v>727</v>
      </c>
      <c r="D408" s="205" t="s">
        <v>141</v>
      </c>
      <c r="E408" s="206" t="s">
        <v>728</v>
      </c>
      <c r="F408" s="207" t="s">
        <v>729</v>
      </c>
      <c r="G408" s="208" t="s">
        <v>182</v>
      </c>
      <c r="H408" s="209">
        <v>225.483</v>
      </c>
      <c r="I408" s="210"/>
      <c r="J408" s="211">
        <f>ROUND(I408*H408,2)</f>
        <v>0</v>
      </c>
      <c r="K408" s="207" t="s">
        <v>145</v>
      </c>
      <c r="L408" s="45"/>
      <c r="M408" s="212" t="s">
        <v>19</v>
      </c>
      <c r="N408" s="213" t="s">
        <v>43</v>
      </c>
      <c r="O408" s="85"/>
      <c r="P408" s="214">
        <f>O408*H408</f>
        <v>0</v>
      </c>
      <c r="Q408" s="214">
        <v>0</v>
      </c>
      <c r="R408" s="214">
        <f>Q408*H408</f>
        <v>0</v>
      </c>
      <c r="S408" s="214">
        <v>0</v>
      </c>
      <c r="T408" s="215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6" t="s">
        <v>243</v>
      </c>
      <c r="AT408" s="216" t="s">
        <v>141</v>
      </c>
      <c r="AU408" s="216" t="s">
        <v>82</v>
      </c>
      <c r="AY408" s="18" t="s">
        <v>139</v>
      </c>
      <c r="BE408" s="217">
        <f>IF(N408="základní",J408,0)</f>
        <v>0</v>
      </c>
      <c r="BF408" s="217">
        <f>IF(N408="snížená",J408,0)</f>
        <v>0</v>
      </c>
      <c r="BG408" s="217">
        <f>IF(N408="zákl. přenesená",J408,0)</f>
        <v>0</v>
      </c>
      <c r="BH408" s="217">
        <f>IF(N408="sníž. přenesená",J408,0)</f>
        <v>0</v>
      </c>
      <c r="BI408" s="217">
        <f>IF(N408="nulová",J408,0)</f>
        <v>0</v>
      </c>
      <c r="BJ408" s="18" t="s">
        <v>80</v>
      </c>
      <c r="BK408" s="217">
        <f>ROUND(I408*H408,2)</f>
        <v>0</v>
      </c>
      <c r="BL408" s="18" t="s">
        <v>243</v>
      </c>
      <c r="BM408" s="216" t="s">
        <v>730</v>
      </c>
    </row>
    <row r="409" s="2" customFormat="1">
      <c r="A409" s="39"/>
      <c r="B409" s="40"/>
      <c r="C409" s="41"/>
      <c r="D409" s="218" t="s">
        <v>148</v>
      </c>
      <c r="E409" s="41"/>
      <c r="F409" s="219" t="s">
        <v>731</v>
      </c>
      <c r="G409" s="41"/>
      <c r="H409" s="41"/>
      <c r="I409" s="220"/>
      <c r="J409" s="41"/>
      <c r="K409" s="41"/>
      <c r="L409" s="45"/>
      <c r="M409" s="221"/>
      <c r="N409" s="222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148</v>
      </c>
      <c r="AU409" s="18" t="s">
        <v>82</v>
      </c>
    </row>
    <row r="410" s="2" customFormat="1" ht="16.5" customHeight="1">
      <c r="A410" s="39"/>
      <c r="B410" s="40"/>
      <c r="C410" s="205" t="s">
        <v>732</v>
      </c>
      <c r="D410" s="205" t="s">
        <v>141</v>
      </c>
      <c r="E410" s="206" t="s">
        <v>733</v>
      </c>
      <c r="F410" s="207" t="s">
        <v>734</v>
      </c>
      <c r="G410" s="208" t="s">
        <v>182</v>
      </c>
      <c r="H410" s="209">
        <v>225.483</v>
      </c>
      <c r="I410" s="210"/>
      <c r="J410" s="211">
        <f>ROUND(I410*H410,2)</f>
        <v>0</v>
      </c>
      <c r="K410" s="207" t="s">
        <v>145</v>
      </c>
      <c r="L410" s="45"/>
      <c r="M410" s="212" t="s">
        <v>19</v>
      </c>
      <c r="N410" s="213" t="s">
        <v>43</v>
      </c>
      <c r="O410" s="85"/>
      <c r="P410" s="214">
        <f>O410*H410</f>
        <v>0</v>
      </c>
      <c r="Q410" s="214">
        <v>0.00021000000000000001</v>
      </c>
      <c r="R410" s="214">
        <f>Q410*H410</f>
        <v>0.04735143</v>
      </c>
      <c r="S410" s="214">
        <v>0</v>
      </c>
      <c r="T410" s="215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6" t="s">
        <v>243</v>
      </c>
      <c r="AT410" s="216" t="s">
        <v>141</v>
      </c>
      <c r="AU410" s="216" t="s">
        <v>82</v>
      </c>
      <c r="AY410" s="18" t="s">
        <v>139</v>
      </c>
      <c r="BE410" s="217">
        <f>IF(N410="základní",J410,0)</f>
        <v>0</v>
      </c>
      <c r="BF410" s="217">
        <f>IF(N410="snížená",J410,0)</f>
        <v>0</v>
      </c>
      <c r="BG410" s="217">
        <f>IF(N410="zákl. přenesená",J410,0)</f>
        <v>0</v>
      </c>
      <c r="BH410" s="217">
        <f>IF(N410="sníž. přenesená",J410,0)</f>
        <v>0</v>
      </c>
      <c r="BI410" s="217">
        <f>IF(N410="nulová",J410,0)</f>
        <v>0</v>
      </c>
      <c r="BJ410" s="18" t="s">
        <v>80</v>
      </c>
      <c r="BK410" s="217">
        <f>ROUND(I410*H410,2)</f>
        <v>0</v>
      </c>
      <c r="BL410" s="18" t="s">
        <v>243</v>
      </c>
      <c r="BM410" s="216" t="s">
        <v>735</v>
      </c>
    </row>
    <row r="411" s="2" customFormat="1">
      <c r="A411" s="39"/>
      <c r="B411" s="40"/>
      <c r="C411" s="41"/>
      <c r="D411" s="218" t="s">
        <v>148</v>
      </c>
      <c r="E411" s="41"/>
      <c r="F411" s="219" t="s">
        <v>736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148</v>
      </c>
      <c r="AU411" s="18" t="s">
        <v>82</v>
      </c>
    </row>
    <row r="412" s="2" customFormat="1" ht="24.15" customHeight="1">
      <c r="A412" s="39"/>
      <c r="B412" s="40"/>
      <c r="C412" s="205" t="s">
        <v>737</v>
      </c>
      <c r="D412" s="205" t="s">
        <v>141</v>
      </c>
      <c r="E412" s="206" t="s">
        <v>738</v>
      </c>
      <c r="F412" s="207" t="s">
        <v>739</v>
      </c>
      <c r="G412" s="208" t="s">
        <v>182</v>
      </c>
      <c r="H412" s="209">
        <v>225.483</v>
      </c>
      <c r="I412" s="210"/>
      <c r="J412" s="211">
        <f>ROUND(I412*H412,2)</f>
        <v>0</v>
      </c>
      <c r="K412" s="207" t="s">
        <v>145</v>
      </c>
      <c r="L412" s="45"/>
      <c r="M412" s="212" t="s">
        <v>19</v>
      </c>
      <c r="N412" s="213" t="s">
        <v>43</v>
      </c>
      <c r="O412" s="85"/>
      <c r="P412" s="214">
        <f>O412*H412</f>
        <v>0</v>
      </c>
      <c r="Q412" s="214">
        <v>0.00020000000000000001</v>
      </c>
      <c r="R412" s="214">
        <f>Q412*H412</f>
        <v>0.045096600000000001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243</v>
      </c>
      <c r="AT412" s="216" t="s">
        <v>141</v>
      </c>
      <c r="AU412" s="216" t="s">
        <v>82</v>
      </c>
      <c r="AY412" s="18" t="s">
        <v>139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80</v>
      </c>
      <c r="BK412" s="217">
        <f>ROUND(I412*H412,2)</f>
        <v>0</v>
      </c>
      <c r="BL412" s="18" t="s">
        <v>243</v>
      </c>
      <c r="BM412" s="216" t="s">
        <v>740</v>
      </c>
    </row>
    <row r="413" s="2" customFormat="1">
      <c r="A413" s="39"/>
      <c r="B413" s="40"/>
      <c r="C413" s="41"/>
      <c r="D413" s="218" t="s">
        <v>148</v>
      </c>
      <c r="E413" s="41"/>
      <c r="F413" s="219" t="s">
        <v>741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148</v>
      </c>
      <c r="AU413" s="18" t="s">
        <v>82</v>
      </c>
    </row>
    <row r="414" s="12" customFormat="1" ht="25.92" customHeight="1">
      <c r="A414" s="12"/>
      <c r="B414" s="189"/>
      <c r="C414" s="190"/>
      <c r="D414" s="191" t="s">
        <v>71</v>
      </c>
      <c r="E414" s="192" t="s">
        <v>742</v>
      </c>
      <c r="F414" s="192" t="s">
        <v>743</v>
      </c>
      <c r="G414" s="190"/>
      <c r="H414" s="190"/>
      <c r="I414" s="193"/>
      <c r="J414" s="194">
        <f>BK414</f>
        <v>0</v>
      </c>
      <c r="K414" s="190"/>
      <c r="L414" s="195"/>
      <c r="M414" s="196"/>
      <c r="N414" s="197"/>
      <c r="O414" s="197"/>
      <c r="P414" s="198">
        <f>P415+P419</f>
        <v>0</v>
      </c>
      <c r="Q414" s="197"/>
      <c r="R414" s="198">
        <f>R415+R419</f>
        <v>0</v>
      </c>
      <c r="S414" s="197"/>
      <c r="T414" s="199">
        <f>T415+T419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0" t="s">
        <v>170</v>
      </c>
      <c r="AT414" s="201" t="s">
        <v>71</v>
      </c>
      <c r="AU414" s="201" t="s">
        <v>72</v>
      </c>
      <c r="AY414" s="200" t="s">
        <v>139</v>
      </c>
      <c r="BK414" s="202">
        <f>BK415+BK419</f>
        <v>0</v>
      </c>
    </row>
    <row r="415" s="12" customFormat="1" ht="22.8" customHeight="1">
      <c r="A415" s="12"/>
      <c r="B415" s="189"/>
      <c r="C415" s="190"/>
      <c r="D415" s="191" t="s">
        <v>71</v>
      </c>
      <c r="E415" s="203" t="s">
        <v>744</v>
      </c>
      <c r="F415" s="203" t="s">
        <v>745</v>
      </c>
      <c r="G415" s="190"/>
      <c r="H415" s="190"/>
      <c r="I415" s="193"/>
      <c r="J415" s="204">
        <f>BK415</f>
        <v>0</v>
      </c>
      <c r="K415" s="190"/>
      <c r="L415" s="195"/>
      <c r="M415" s="196"/>
      <c r="N415" s="197"/>
      <c r="O415" s="197"/>
      <c r="P415" s="198">
        <f>SUM(P416:P418)</f>
        <v>0</v>
      </c>
      <c r="Q415" s="197"/>
      <c r="R415" s="198">
        <f>SUM(R416:R418)</f>
        <v>0</v>
      </c>
      <c r="S415" s="197"/>
      <c r="T415" s="199">
        <f>SUM(T416:T418)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0" t="s">
        <v>170</v>
      </c>
      <c r="AT415" s="201" t="s">
        <v>71</v>
      </c>
      <c r="AU415" s="201" t="s">
        <v>80</v>
      </c>
      <c r="AY415" s="200" t="s">
        <v>139</v>
      </c>
      <c r="BK415" s="202">
        <f>SUM(BK416:BK418)</f>
        <v>0</v>
      </c>
    </row>
    <row r="416" s="2" customFormat="1" ht="24.15" customHeight="1">
      <c r="A416" s="39"/>
      <c r="B416" s="40"/>
      <c r="C416" s="205" t="s">
        <v>746</v>
      </c>
      <c r="D416" s="205" t="s">
        <v>141</v>
      </c>
      <c r="E416" s="206" t="s">
        <v>747</v>
      </c>
      <c r="F416" s="207" t="s">
        <v>748</v>
      </c>
      <c r="G416" s="208" t="s">
        <v>749</v>
      </c>
      <c r="H416" s="209">
        <v>1</v>
      </c>
      <c r="I416" s="210"/>
      <c r="J416" s="211">
        <f>ROUND(I416*H416,2)</f>
        <v>0</v>
      </c>
      <c r="K416" s="207" t="s">
        <v>145</v>
      </c>
      <c r="L416" s="45"/>
      <c r="M416" s="212" t="s">
        <v>19</v>
      </c>
      <c r="N416" s="213" t="s">
        <v>43</v>
      </c>
      <c r="O416" s="85"/>
      <c r="P416" s="214">
        <f>O416*H416</f>
        <v>0</v>
      </c>
      <c r="Q416" s="214">
        <v>0</v>
      </c>
      <c r="R416" s="214">
        <f>Q416*H416</f>
        <v>0</v>
      </c>
      <c r="S416" s="214">
        <v>0</v>
      </c>
      <c r="T416" s="215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6" t="s">
        <v>750</v>
      </c>
      <c r="AT416" s="216" t="s">
        <v>141</v>
      </c>
      <c r="AU416" s="216" t="s">
        <v>82</v>
      </c>
      <c r="AY416" s="18" t="s">
        <v>139</v>
      </c>
      <c r="BE416" s="217">
        <f>IF(N416="základní",J416,0)</f>
        <v>0</v>
      </c>
      <c r="BF416" s="217">
        <f>IF(N416="snížená",J416,0)</f>
        <v>0</v>
      </c>
      <c r="BG416" s="217">
        <f>IF(N416="zákl. přenesená",J416,0)</f>
        <v>0</v>
      </c>
      <c r="BH416" s="217">
        <f>IF(N416="sníž. přenesená",J416,0)</f>
        <v>0</v>
      </c>
      <c r="BI416" s="217">
        <f>IF(N416="nulová",J416,0)</f>
        <v>0</v>
      </c>
      <c r="BJ416" s="18" t="s">
        <v>80</v>
      </c>
      <c r="BK416" s="217">
        <f>ROUND(I416*H416,2)</f>
        <v>0</v>
      </c>
      <c r="BL416" s="18" t="s">
        <v>750</v>
      </c>
      <c r="BM416" s="216" t="s">
        <v>751</v>
      </c>
    </row>
    <row r="417" s="2" customFormat="1">
      <c r="A417" s="39"/>
      <c r="B417" s="40"/>
      <c r="C417" s="41"/>
      <c r="D417" s="218" t="s">
        <v>148</v>
      </c>
      <c r="E417" s="41"/>
      <c r="F417" s="219" t="s">
        <v>752</v>
      </c>
      <c r="G417" s="41"/>
      <c r="H417" s="41"/>
      <c r="I417" s="220"/>
      <c r="J417" s="41"/>
      <c r="K417" s="41"/>
      <c r="L417" s="45"/>
      <c r="M417" s="221"/>
      <c r="N417" s="222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148</v>
      </c>
      <c r="AU417" s="18" t="s">
        <v>82</v>
      </c>
    </row>
    <row r="418" s="13" customFormat="1">
      <c r="A418" s="13"/>
      <c r="B418" s="223"/>
      <c r="C418" s="224"/>
      <c r="D418" s="225" t="s">
        <v>150</v>
      </c>
      <c r="E418" s="226" t="s">
        <v>19</v>
      </c>
      <c r="F418" s="227" t="s">
        <v>80</v>
      </c>
      <c r="G418" s="224"/>
      <c r="H418" s="228">
        <v>1</v>
      </c>
      <c r="I418" s="229"/>
      <c r="J418" s="224"/>
      <c r="K418" s="224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150</v>
      </c>
      <c r="AU418" s="234" t="s">
        <v>82</v>
      </c>
      <c r="AV418" s="13" t="s">
        <v>82</v>
      </c>
      <c r="AW418" s="13" t="s">
        <v>33</v>
      </c>
      <c r="AX418" s="13" t="s">
        <v>80</v>
      </c>
      <c r="AY418" s="234" t="s">
        <v>139</v>
      </c>
    </row>
    <row r="419" s="12" customFormat="1" ht="22.8" customHeight="1">
      <c r="A419" s="12"/>
      <c r="B419" s="189"/>
      <c r="C419" s="190"/>
      <c r="D419" s="191" t="s">
        <v>71</v>
      </c>
      <c r="E419" s="203" t="s">
        <v>753</v>
      </c>
      <c r="F419" s="203" t="s">
        <v>754</v>
      </c>
      <c r="G419" s="190"/>
      <c r="H419" s="190"/>
      <c r="I419" s="193"/>
      <c r="J419" s="204">
        <f>BK419</f>
        <v>0</v>
      </c>
      <c r="K419" s="190"/>
      <c r="L419" s="195"/>
      <c r="M419" s="196"/>
      <c r="N419" s="197"/>
      <c r="O419" s="197"/>
      <c r="P419" s="198">
        <f>SUM(P420:P421)</f>
        <v>0</v>
      </c>
      <c r="Q419" s="197"/>
      <c r="R419" s="198">
        <f>SUM(R420:R421)</f>
        <v>0</v>
      </c>
      <c r="S419" s="197"/>
      <c r="T419" s="199">
        <f>SUM(T420:T421)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0" t="s">
        <v>170</v>
      </c>
      <c r="AT419" s="201" t="s">
        <v>71</v>
      </c>
      <c r="AU419" s="201" t="s">
        <v>80</v>
      </c>
      <c r="AY419" s="200" t="s">
        <v>139</v>
      </c>
      <c r="BK419" s="202">
        <f>SUM(BK420:BK421)</f>
        <v>0</v>
      </c>
    </row>
    <row r="420" s="2" customFormat="1" ht="24.15" customHeight="1">
      <c r="A420" s="39"/>
      <c r="B420" s="40"/>
      <c r="C420" s="205" t="s">
        <v>755</v>
      </c>
      <c r="D420" s="205" t="s">
        <v>141</v>
      </c>
      <c r="E420" s="206" t="s">
        <v>756</v>
      </c>
      <c r="F420" s="207" t="s">
        <v>757</v>
      </c>
      <c r="G420" s="208" t="s">
        <v>749</v>
      </c>
      <c r="H420" s="209">
        <v>1</v>
      </c>
      <c r="I420" s="210"/>
      <c r="J420" s="211">
        <f>ROUND(I420*H420,2)</f>
        <v>0</v>
      </c>
      <c r="K420" s="207" t="s">
        <v>145</v>
      </c>
      <c r="L420" s="45"/>
      <c r="M420" s="212" t="s">
        <v>19</v>
      </c>
      <c r="N420" s="213" t="s">
        <v>43</v>
      </c>
      <c r="O420" s="85"/>
      <c r="P420" s="214">
        <f>O420*H420</f>
        <v>0</v>
      </c>
      <c r="Q420" s="214">
        <v>0</v>
      </c>
      <c r="R420" s="214">
        <f>Q420*H420</f>
        <v>0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750</v>
      </c>
      <c r="AT420" s="216" t="s">
        <v>141</v>
      </c>
      <c r="AU420" s="216" t="s">
        <v>82</v>
      </c>
      <c r="AY420" s="18" t="s">
        <v>139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80</v>
      </c>
      <c r="BK420" s="217">
        <f>ROUND(I420*H420,2)</f>
        <v>0</v>
      </c>
      <c r="BL420" s="18" t="s">
        <v>750</v>
      </c>
      <c r="BM420" s="216" t="s">
        <v>758</v>
      </c>
    </row>
    <row r="421" s="2" customFormat="1">
      <c r="A421" s="39"/>
      <c r="B421" s="40"/>
      <c r="C421" s="41"/>
      <c r="D421" s="218" t="s">
        <v>148</v>
      </c>
      <c r="E421" s="41"/>
      <c r="F421" s="219" t="s">
        <v>759</v>
      </c>
      <c r="G421" s="41"/>
      <c r="H421" s="41"/>
      <c r="I421" s="220"/>
      <c r="J421" s="41"/>
      <c r="K421" s="41"/>
      <c r="L421" s="45"/>
      <c r="M421" s="256"/>
      <c r="N421" s="257"/>
      <c r="O421" s="258"/>
      <c r="P421" s="258"/>
      <c r="Q421" s="258"/>
      <c r="R421" s="258"/>
      <c r="S421" s="258"/>
      <c r="T421" s="25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148</v>
      </c>
      <c r="AU421" s="18" t="s">
        <v>82</v>
      </c>
    </row>
    <row r="422" s="2" customFormat="1" ht="6.96" customHeight="1">
      <c r="A422" s="39"/>
      <c r="B422" s="60"/>
      <c r="C422" s="61"/>
      <c r="D422" s="61"/>
      <c r="E422" s="61"/>
      <c r="F422" s="61"/>
      <c r="G422" s="61"/>
      <c r="H422" s="61"/>
      <c r="I422" s="61"/>
      <c r="J422" s="61"/>
      <c r="K422" s="61"/>
      <c r="L422" s="45"/>
      <c r="M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</row>
  </sheetData>
  <sheetProtection sheet="1" autoFilter="0" formatColumns="0" formatRows="0" objects="1" scenarios="1" spinCount="100000" saltValue="OEdU7UzGDKmtMgH7hjmEgpDLxtDdrJ22QBVt+TAk1bfhUqV7JmaTt8T0Wp+Ty0tew4vvPFzKu98qTPkVeeSFkg==" hashValue="j44S5qXhdD+WTjcXYFNSPl7kxPq1R07RBEVTVp1sEiGv+flLUjJIcXMlpJuyZdhJNMfzVnRqs3t5z1OuFH8xvQ==" algorithmName="SHA-512" password="CC35"/>
  <autoFilter ref="C97:K421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2" r:id="rId1" display="https://podminky.urs.cz/item/CS_URS_2025_01/271532212"/>
    <hyperlink ref="F107" r:id="rId2" display="https://podminky.urs.cz/item/CS_URS_2025_01/311231116"/>
    <hyperlink ref="F110" r:id="rId3" display="https://podminky.urs.cz/item/CS_URS_2025_01/317941121"/>
    <hyperlink ref="F116" r:id="rId4" display="https://podminky.urs.cz/item/CS_URS_2025_01/319201321"/>
    <hyperlink ref="F118" r:id="rId5" display="https://podminky.urs.cz/item/CS_URS_2025_01/342241162"/>
    <hyperlink ref="F123" r:id="rId6" display="https://podminky.urs.cz/item/CS_URS_2025_01/342272225"/>
    <hyperlink ref="F128" r:id="rId7" display="https://podminky.urs.cz/item/CS_URS_2025_01/342272245"/>
    <hyperlink ref="F132" r:id="rId8" display="https://podminky.urs.cz/item/CS_URS_2025_01/612321131"/>
    <hyperlink ref="F134" r:id="rId9" display="https://podminky.urs.cz/item/CS_URS_2025_01/612321141"/>
    <hyperlink ref="F142" r:id="rId10" display="https://podminky.urs.cz/item/CS_URS_2025_01/612323191"/>
    <hyperlink ref="F144" r:id="rId11" display="https://podminky.urs.cz/item/CS_URS_2025_01/612381006"/>
    <hyperlink ref="F154" r:id="rId12" display="https://podminky.urs.cz/item/CS_URS_2025_01/631311124"/>
    <hyperlink ref="F157" r:id="rId13" display="https://podminky.urs.cz/item/CS_URS_2025_01/632451107"/>
    <hyperlink ref="F162" r:id="rId14" display="https://podminky.urs.cz/item/CS_URS_2025_01/642942111"/>
    <hyperlink ref="F166" r:id="rId15" display="https://podminky.urs.cz/item/CS_URS_2025_01/642945111"/>
    <hyperlink ref="F171" r:id="rId16" display="https://podminky.urs.cz/item/CS_URS_2025_01/644941121"/>
    <hyperlink ref="F174" r:id="rId17" display="https://podminky.urs.cz/item/CS_URS_2025_01/962031133"/>
    <hyperlink ref="F179" r:id="rId18" display="https://podminky.urs.cz/item/CS_URS_2025_01/962032230"/>
    <hyperlink ref="F182" r:id="rId19" display="https://podminky.urs.cz/item/CS_URS_2025_01/965042221"/>
    <hyperlink ref="F184" r:id="rId20" display="https://podminky.urs.cz/item/CS_URS_2025_01/965082932"/>
    <hyperlink ref="F187" r:id="rId21" display="https://podminky.urs.cz/item/CS_URS_2025_01/968072455"/>
    <hyperlink ref="F192" r:id="rId22" display="https://podminky.urs.cz/item/CS_URS_2025_01/971033171"/>
    <hyperlink ref="F194" r:id="rId23" display="https://podminky.urs.cz/item/CS_URS_2025_01/972054341"/>
    <hyperlink ref="F196" r:id="rId24" display="https://podminky.urs.cz/item/CS_URS_2025_01/978013191"/>
    <hyperlink ref="F203" r:id="rId25" display="https://podminky.urs.cz/item/CS_URS_2025_01/978059541"/>
    <hyperlink ref="F209" r:id="rId26" display="https://podminky.urs.cz/item/CS_URS_2025_01/997013211"/>
    <hyperlink ref="F211" r:id="rId27" display="https://podminky.urs.cz/item/CS_URS_2025_01/997013501"/>
    <hyperlink ref="F213" r:id="rId28" display="https://podminky.urs.cz/item/CS_URS_2025_01/997013509"/>
    <hyperlink ref="F215" r:id="rId29" display="https://podminky.urs.cz/item/CS_URS_2025_01/997013603"/>
    <hyperlink ref="F218" r:id="rId30" display="https://podminky.urs.cz/item/CS_URS_2025_01/998011008"/>
    <hyperlink ref="F222" r:id="rId31" display="https://podminky.urs.cz/item/CS_URS_2025_01/711141559"/>
    <hyperlink ref="F226" r:id="rId32" display="https://podminky.urs.cz/item/CS_URS_2025_01/998711111"/>
    <hyperlink ref="F229" r:id="rId33" display="https://podminky.urs.cz/item/CS_URS_2025_01/763121415"/>
    <hyperlink ref="F235" r:id="rId34" display="https://podminky.urs.cz/item/CS_URS_2025_01/763131411"/>
    <hyperlink ref="F238" r:id="rId35" display="https://podminky.urs.cz/item/CS_URS_2025_01/763135101"/>
    <hyperlink ref="F242" r:id="rId36" display="https://podminky.urs.cz/item/CS_URS_2025_01/763135802"/>
    <hyperlink ref="F244" r:id="rId37" display="https://podminky.urs.cz/item/CS_URS_2025_01/763135812"/>
    <hyperlink ref="F247" r:id="rId38" display="https://podminky.urs.cz/item/CS_URS_2025_01/998763321"/>
    <hyperlink ref="F250" r:id="rId39" display="https://podminky.urs.cz/item/CS_URS_2025_01/766660001"/>
    <hyperlink ref="F254" r:id="rId40" display="https://podminky.urs.cz/item/CS_URS_2025_01/766660021"/>
    <hyperlink ref="F257" r:id="rId41" display="https://podminky.urs.cz/item/CS_URS_2025_01/766660022"/>
    <hyperlink ref="F261" r:id="rId42" display="https://podminky.urs.cz/item/CS_URS_2025_01/766691812"/>
    <hyperlink ref="F263" r:id="rId43" display="https://podminky.urs.cz/item/CS_URS_2025_01/766694126"/>
    <hyperlink ref="F269" r:id="rId44" display="https://podminky.urs.cz/item/CS_URS_2025_01/998766111"/>
    <hyperlink ref="F272" r:id="rId45" display="https://podminky.urs.cz/item/CS_URS_2025_01/767995112"/>
    <hyperlink ref="F275" r:id="rId46" display="https://podminky.urs.cz/item/CS_URS_2025_01/998767111"/>
    <hyperlink ref="F278" r:id="rId47" display="https://podminky.urs.cz/item/CS_URS_2025_01/771111011"/>
    <hyperlink ref="F283" r:id="rId48" display="https://podminky.urs.cz/item/CS_URS_2025_01/771121026"/>
    <hyperlink ref="F288" r:id="rId49" display="https://podminky.urs.cz/item/CS_URS_2025_01/771151025"/>
    <hyperlink ref="F293" r:id="rId50" display="https://podminky.urs.cz/item/CS_URS_2025_01/771474112"/>
    <hyperlink ref="F300" r:id="rId51" display="https://podminky.urs.cz/item/CS_URS_2025_01/771573810"/>
    <hyperlink ref="F305" r:id="rId52" display="https://podminky.urs.cz/item/CS_URS_2025_01/771574419"/>
    <hyperlink ref="F312" r:id="rId53" display="https://podminky.urs.cz/item/CS_URS_2025_01/771591112"/>
    <hyperlink ref="F315" r:id="rId54" display="https://podminky.urs.cz/item/CS_URS_2025_01/771591241"/>
    <hyperlink ref="F317" r:id="rId55" display="https://podminky.urs.cz/item/CS_URS_2025_01/771591251"/>
    <hyperlink ref="F319" r:id="rId56" display="https://podminky.urs.cz/item/CS_URS_2025_01/771591264"/>
    <hyperlink ref="F321" r:id="rId57" display="https://podminky.urs.cz/item/CS_URS_2025_01/771592011"/>
    <hyperlink ref="F326" r:id="rId58" display="https://podminky.urs.cz/item/CS_URS_2025_01/998771111"/>
    <hyperlink ref="F329" r:id="rId59" display="https://podminky.urs.cz/item/CS_URS_2025_01/776201811"/>
    <hyperlink ref="F331" r:id="rId60" display="https://podminky.urs.cz/item/CS_URS_2025_01/776211111"/>
    <hyperlink ref="F336" r:id="rId61" display="https://podminky.urs.cz/item/CS_URS_2025_01/776410811"/>
    <hyperlink ref="F338" r:id="rId62" display="https://podminky.urs.cz/item/CS_URS_2025_01/776421111"/>
    <hyperlink ref="F343" r:id="rId63" display="https://podminky.urs.cz/item/CS_URS_2025_01/998776111"/>
    <hyperlink ref="F346" r:id="rId64" display="https://podminky.urs.cz/item/CS_URS_2025_01/781111011"/>
    <hyperlink ref="F351" r:id="rId65" display="https://podminky.urs.cz/item/CS_URS_2025_01/781121011"/>
    <hyperlink ref="F356" r:id="rId66" display="https://podminky.urs.cz/item/CS_URS_2025_01/781131112"/>
    <hyperlink ref="F359" r:id="rId67" display="https://podminky.urs.cz/item/CS_URS_2025_01/781131241"/>
    <hyperlink ref="F361" r:id="rId68" display="https://podminky.urs.cz/item/CS_URS_2025_01/781151031"/>
    <hyperlink ref="F366" r:id="rId69" display="https://podminky.urs.cz/item/CS_URS_2025_01/781471810"/>
    <hyperlink ref="F371" r:id="rId70" display="https://podminky.urs.cz/item/CS_URS_2025_01/781472219"/>
    <hyperlink ref="F378" r:id="rId71" display="https://podminky.urs.cz/item/CS_URS_2025_01/781491011"/>
    <hyperlink ref="F382" r:id="rId72" display="https://podminky.urs.cz/item/CS_URS_2025_01/781492151"/>
    <hyperlink ref="F386" r:id="rId73" display="https://podminky.urs.cz/item/CS_URS_2025_01/781495211"/>
    <hyperlink ref="F391" r:id="rId74" display="https://podminky.urs.cz/item/CS_URS_2025_01/998781111"/>
    <hyperlink ref="F394" r:id="rId75" display="https://podminky.urs.cz/item/CS_URS_2025_01/784111001"/>
    <hyperlink ref="F409" r:id="rId76" display="https://podminky.urs.cz/item/CS_URS_2025_01/784111031"/>
    <hyperlink ref="F411" r:id="rId77" display="https://podminky.urs.cz/item/CS_URS_2025_01/784181101"/>
    <hyperlink ref="F413" r:id="rId78" display="https://podminky.urs.cz/item/CS_URS_2025_01/784221111"/>
    <hyperlink ref="F417" r:id="rId79" display="https://podminky.urs.cz/item/CS_URS_2025_01/032002000"/>
    <hyperlink ref="F421" r:id="rId80" display="https://podminky.urs.cz/item/CS_URS_2025_01/09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760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ROUND((SUM(BE86:BE175)),  2)</f>
        <v>0</v>
      </c>
      <c r="G33" s="39"/>
      <c r="H33" s="39"/>
      <c r="I33" s="149">
        <v>0.20999999999999999</v>
      </c>
      <c r="J33" s="148">
        <f>ROUND(((SUM(BE86:BE175))*I33),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ROUND((SUM(BF86:BF175)),  2)</f>
        <v>0</v>
      </c>
      <c r="G34" s="39"/>
      <c r="H34" s="39"/>
      <c r="I34" s="149">
        <v>0.12</v>
      </c>
      <c r="J34" s="148">
        <f>ROUND(((SUM(BF86:BF175))*I34),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ROUND((SUM(BG86:BG175)),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ROUND((SUM(BH86:BH175)),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ROUND((SUM(BI86:BI175)),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ZTI - Zdravotně technické 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761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762</v>
      </c>
      <c r="E62" s="175"/>
      <c r="F62" s="175"/>
      <c r="G62" s="175"/>
      <c r="H62" s="175"/>
      <c r="I62" s="175"/>
      <c r="J62" s="176">
        <f>J106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763</v>
      </c>
      <c r="E63" s="175"/>
      <c r="F63" s="175"/>
      <c r="G63" s="175"/>
      <c r="H63" s="175"/>
      <c r="I63" s="175"/>
      <c r="J63" s="176">
        <f>J120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764</v>
      </c>
      <c r="E64" s="175"/>
      <c r="F64" s="175"/>
      <c r="G64" s="175"/>
      <c r="H64" s="175"/>
      <c r="I64" s="175"/>
      <c r="J64" s="176">
        <f>J158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121</v>
      </c>
      <c r="E65" s="169"/>
      <c r="F65" s="169"/>
      <c r="G65" s="169"/>
      <c r="H65" s="169"/>
      <c r="I65" s="169"/>
      <c r="J65" s="170">
        <f>J172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765</v>
      </c>
      <c r="E66" s="175"/>
      <c r="F66" s="175"/>
      <c r="G66" s="175"/>
      <c r="H66" s="175"/>
      <c r="I66" s="175"/>
      <c r="J66" s="176">
        <f>J173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124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Stavební úpravy OÚ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99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ZTI - Zdravotně technické instalace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20. 2. 2025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Obec Tuchlovice</v>
      </c>
      <c r="G82" s="41"/>
      <c r="H82" s="41"/>
      <c r="I82" s="33" t="s">
        <v>31</v>
      </c>
      <c r="J82" s="37" t="str">
        <f>E21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IF(E18="","",E18)</f>
        <v>Vyplň údaj</v>
      </c>
      <c r="G83" s="41"/>
      <c r="H83" s="41"/>
      <c r="I83" s="33" t="s">
        <v>34</v>
      </c>
      <c r="J83" s="37" t="str">
        <f>E24</f>
        <v>Ing. Jan Procházka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125</v>
      </c>
      <c r="D85" s="181" t="s">
        <v>57</v>
      </c>
      <c r="E85" s="181" t="s">
        <v>53</v>
      </c>
      <c r="F85" s="181" t="s">
        <v>54</v>
      </c>
      <c r="G85" s="181" t="s">
        <v>126</v>
      </c>
      <c r="H85" s="181" t="s">
        <v>127</v>
      </c>
      <c r="I85" s="181" t="s">
        <v>128</v>
      </c>
      <c r="J85" s="181" t="s">
        <v>103</v>
      </c>
      <c r="K85" s="182" t="s">
        <v>129</v>
      </c>
      <c r="L85" s="183"/>
      <c r="M85" s="93" t="s">
        <v>19</v>
      </c>
      <c r="N85" s="94" t="s">
        <v>42</v>
      </c>
      <c r="O85" s="94" t="s">
        <v>130</v>
      </c>
      <c r="P85" s="94" t="s">
        <v>131</v>
      </c>
      <c r="Q85" s="94" t="s">
        <v>132</v>
      </c>
      <c r="R85" s="94" t="s">
        <v>133</v>
      </c>
      <c r="S85" s="94" t="s">
        <v>134</v>
      </c>
      <c r="T85" s="95" t="s">
        <v>135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136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P87+P172</f>
        <v>0</v>
      </c>
      <c r="Q86" s="97"/>
      <c r="R86" s="186">
        <f>R87+R172</f>
        <v>0.54903999999999997</v>
      </c>
      <c r="S86" s="97"/>
      <c r="T86" s="187">
        <f>T87+T172</f>
        <v>0.16597000000000001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104</v>
      </c>
      <c r="BK86" s="188">
        <f>BK87+BK172</f>
        <v>0</v>
      </c>
    </row>
    <row r="87" s="12" customFormat="1" ht="25.92" customHeight="1">
      <c r="A87" s="12"/>
      <c r="B87" s="189"/>
      <c r="C87" s="190"/>
      <c r="D87" s="191" t="s">
        <v>71</v>
      </c>
      <c r="E87" s="192" t="s">
        <v>369</v>
      </c>
      <c r="F87" s="192" t="s">
        <v>370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P88+P106+P120+P158</f>
        <v>0</v>
      </c>
      <c r="Q87" s="197"/>
      <c r="R87" s="198">
        <f>R88+R106+R120+R158</f>
        <v>0.54903999999999997</v>
      </c>
      <c r="S87" s="197"/>
      <c r="T87" s="199">
        <f>T88+T106+T120+T158</f>
        <v>0.16597000000000001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71</v>
      </c>
      <c r="AU87" s="201" t="s">
        <v>72</v>
      </c>
      <c r="AY87" s="200" t="s">
        <v>139</v>
      </c>
      <c r="BK87" s="202">
        <f>BK88+BK106+BK120+BK158</f>
        <v>0</v>
      </c>
    </row>
    <row r="88" s="12" customFormat="1" ht="22.8" customHeight="1">
      <c r="A88" s="12"/>
      <c r="B88" s="189"/>
      <c r="C88" s="190"/>
      <c r="D88" s="191" t="s">
        <v>71</v>
      </c>
      <c r="E88" s="203" t="s">
        <v>766</v>
      </c>
      <c r="F88" s="203" t="s">
        <v>767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SUM(P89:P105)</f>
        <v>0</v>
      </c>
      <c r="Q88" s="197"/>
      <c r="R88" s="198">
        <f>SUM(R89:R105)</f>
        <v>0.02257</v>
      </c>
      <c r="S88" s="197"/>
      <c r="T88" s="199">
        <f>SUM(T89:T105)</f>
        <v>0.034979999999999997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71</v>
      </c>
      <c r="AU88" s="201" t="s">
        <v>80</v>
      </c>
      <c r="AY88" s="200" t="s">
        <v>139</v>
      </c>
      <c r="BK88" s="202">
        <f>SUM(BK89:BK105)</f>
        <v>0</v>
      </c>
    </row>
    <row r="89" s="2" customFormat="1" ht="16.5" customHeight="1">
      <c r="A89" s="39"/>
      <c r="B89" s="40"/>
      <c r="C89" s="205" t="s">
        <v>80</v>
      </c>
      <c r="D89" s="205" t="s">
        <v>141</v>
      </c>
      <c r="E89" s="206" t="s">
        <v>768</v>
      </c>
      <c r="F89" s="207" t="s">
        <v>769</v>
      </c>
      <c r="G89" s="208" t="s">
        <v>470</v>
      </c>
      <c r="H89" s="209">
        <v>1.5</v>
      </c>
      <c r="I89" s="210"/>
      <c r="J89" s="211">
        <f>ROUND(I89*H89,2)</f>
        <v>0</v>
      </c>
      <c r="K89" s="207" t="s">
        <v>145</v>
      </c>
      <c r="L89" s="45"/>
      <c r="M89" s="212" t="s">
        <v>19</v>
      </c>
      <c r="N89" s="213" t="s">
        <v>43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0.014919999999999999</v>
      </c>
      <c r="T89" s="215">
        <f>S89*H89</f>
        <v>0.022379999999999997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243</v>
      </c>
      <c r="AT89" s="216" t="s">
        <v>141</v>
      </c>
      <c r="AU89" s="216" t="s">
        <v>82</v>
      </c>
      <c r="AY89" s="18" t="s">
        <v>139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243</v>
      </c>
      <c r="BM89" s="216" t="s">
        <v>770</v>
      </c>
    </row>
    <row r="90" s="2" customFormat="1">
      <c r="A90" s="39"/>
      <c r="B90" s="40"/>
      <c r="C90" s="41"/>
      <c r="D90" s="218" t="s">
        <v>148</v>
      </c>
      <c r="E90" s="41"/>
      <c r="F90" s="219" t="s">
        <v>771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148</v>
      </c>
      <c r="AU90" s="18" t="s">
        <v>82</v>
      </c>
    </row>
    <row r="91" s="2" customFormat="1" ht="16.5" customHeight="1">
      <c r="A91" s="39"/>
      <c r="B91" s="40"/>
      <c r="C91" s="205" t="s">
        <v>82</v>
      </c>
      <c r="D91" s="205" t="s">
        <v>141</v>
      </c>
      <c r="E91" s="206" t="s">
        <v>772</v>
      </c>
      <c r="F91" s="207" t="s">
        <v>773</v>
      </c>
      <c r="G91" s="208" t="s">
        <v>470</v>
      </c>
      <c r="H91" s="209">
        <v>6</v>
      </c>
      <c r="I91" s="210"/>
      <c r="J91" s="211">
        <f>ROUND(I91*H91,2)</f>
        <v>0</v>
      </c>
      <c r="K91" s="207" t="s">
        <v>145</v>
      </c>
      <c r="L91" s="45"/>
      <c r="M91" s="212" t="s">
        <v>19</v>
      </c>
      <c r="N91" s="213" t="s">
        <v>43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0.0020999999999999999</v>
      </c>
      <c r="T91" s="215">
        <f>S91*H91</f>
        <v>0.0126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243</v>
      </c>
      <c r="AT91" s="216" t="s">
        <v>141</v>
      </c>
      <c r="AU91" s="216" t="s">
        <v>82</v>
      </c>
      <c r="AY91" s="18" t="s">
        <v>139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243</v>
      </c>
      <c r="BM91" s="216" t="s">
        <v>774</v>
      </c>
    </row>
    <row r="92" s="2" customFormat="1">
      <c r="A92" s="39"/>
      <c r="B92" s="40"/>
      <c r="C92" s="41"/>
      <c r="D92" s="218" t="s">
        <v>148</v>
      </c>
      <c r="E92" s="41"/>
      <c r="F92" s="219" t="s">
        <v>775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148</v>
      </c>
      <c r="AU92" s="18" t="s">
        <v>82</v>
      </c>
    </row>
    <row r="93" s="2" customFormat="1" ht="16.5" customHeight="1">
      <c r="A93" s="39"/>
      <c r="B93" s="40"/>
      <c r="C93" s="205" t="s">
        <v>158</v>
      </c>
      <c r="D93" s="205" t="s">
        <v>141</v>
      </c>
      <c r="E93" s="206" t="s">
        <v>776</v>
      </c>
      <c r="F93" s="207" t="s">
        <v>777</v>
      </c>
      <c r="G93" s="208" t="s">
        <v>470</v>
      </c>
      <c r="H93" s="209">
        <v>8</v>
      </c>
      <c r="I93" s="210"/>
      <c r="J93" s="211">
        <f>ROUND(I93*H93,2)</f>
        <v>0</v>
      </c>
      <c r="K93" s="207" t="s">
        <v>145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0.0013699999999999999</v>
      </c>
      <c r="R93" s="214">
        <f>Q93*H93</f>
        <v>0.010959999999999999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243</v>
      </c>
      <c r="AT93" s="216" t="s">
        <v>141</v>
      </c>
      <c r="AU93" s="216" t="s">
        <v>82</v>
      </c>
      <c r="AY93" s="18" t="s">
        <v>139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243</v>
      </c>
      <c r="BM93" s="216" t="s">
        <v>778</v>
      </c>
    </row>
    <row r="94" s="2" customFormat="1">
      <c r="A94" s="39"/>
      <c r="B94" s="40"/>
      <c r="C94" s="41"/>
      <c r="D94" s="218" t="s">
        <v>148</v>
      </c>
      <c r="E94" s="41"/>
      <c r="F94" s="219" t="s">
        <v>779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205" t="s">
        <v>146</v>
      </c>
      <c r="D95" s="205" t="s">
        <v>141</v>
      </c>
      <c r="E95" s="206" t="s">
        <v>780</v>
      </c>
      <c r="F95" s="207" t="s">
        <v>781</v>
      </c>
      <c r="G95" s="208" t="s">
        <v>470</v>
      </c>
      <c r="H95" s="209">
        <v>2</v>
      </c>
      <c r="I95" s="210"/>
      <c r="J95" s="211">
        <f>ROUND(I95*H95,2)</f>
        <v>0</v>
      </c>
      <c r="K95" s="207" t="s">
        <v>145</v>
      </c>
      <c r="L95" s="45"/>
      <c r="M95" s="212" t="s">
        <v>19</v>
      </c>
      <c r="N95" s="213" t="s">
        <v>43</v>
      </c>
      <c r="O95" s="85"/>
      <c r="P95" s="214">
        <f>O95*H95</f>
        <v>0</v>
      </c>
      <c r="Q95" s="214">
        <v>0.0012999999999999999</v>
      </c>
      <c r="R95" s="214">
        <f>Q95*H95</f>
        <v>0.0025999999999999999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243</v>
      </c>
      <c r="AT95" s="216" t="s">
        <v>141</v>
      </c>
      <c r="AU95" s="216" t="s">
        <v>82</v>
      </c>
      <c r="AY95" s="18" t="s">
        <v>139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243</v>
      </c>
      <c r="BM95" s="216" t="s">
        <v>782</v>
      </c>
    </row>
    <row r="96" s="2" customFormat="1">
      <c r="A96" s="39"/>
      <c r="B96" s="40"/>
      <c r="C96" s="41"/>
      <c r="D96" s="218" t="s">
        <v>148</v>
      </c>
      <c r="E96" s="41"/>
      <c r="F96" s="219" t="s">
        <v>783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205" t="s">
        <v>170</v>
      </c>
      <c r="D97" s="205" t="s">
        <v>141</v>
      </c>
      <c r="E97" s="206" t="s">
        <v>784</v>
      </c>
      <c r="F97" s="207" t="s">
        <v>785</v>
      </c>
      <c r="G97" s="208" t="s">
        <v>470</v>
      </c>
      <c r="H97" s="209">
        <v>16</v>
      </c>
      <c r="I97" s="210"/>
      <c r="J97" s="211">
        <f>ROUND(I97*H97,2)</f>
        <v>0</v>
      </c>
      <c r="K97" s="207" t="s">
        <v>145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0.00050000000000000001</v>
      </c>
      <c r="R97" s="214">
        <f>Q97*H97</f>
        <v>0.0080000000000000002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243</v>
      </c>
      <c r="AT97" s="216" t="s">
        <v>141</v>
      </c>
      <c r="AU97" s="216" t="s">
        <v>82</v>
      </c>
      <c r="AY97" s="18" t="s">
        <v>139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243</v>
      </c>
      <c r="BM97" s="216" t="s">
        <v>786</v>
      </c>
    </row>
    <row r="98" s="2" customFormat="1">
      <c r="A98" s="39"/>
      <c r="B98" s="40"/>
      <c r="C98" s="41"/>
      <c r="D98" s="218" t="s">
        <v>148</v>
      </c>
      <c r="E98" s="41"/>
      <c r="F98" s="219" t="s">
        <v>787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205" t="s">
        <v>175</v>
      </c>
      <c r="D99" s="205" t="s">
        <v>141</v>
      </c>
      <c r="E99" s="206" t="s">
        <v>788</v>
      </c>
      <c r="F99" s="207" t="s">
        <v>789</v>
      </c>
      <c r="G99" s="208" t="s">
        <v>253</v>
      </c>
      <c r="H99" s="209">
        <v>1</v>
      </c>
      <c r="I99" s="210"/>
      <c r="J99" s="211">
        <f>ROUND(I99*H99,2)</f>
        <v>0</v>
      </c>
      <c r="K99" s="207" t="s">
        <v>145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0.0010100000000000001</v>
      </c>
      <c r="R99" s="214">
        <f>Q99*H99</f>
        <v>0.0010100000000000001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243</v>
      </c>
      <c r="AT99" s="216" t="s">
        <v>141</v>
      </c>
      <c r="AU99" s="216" t="s">
        <v>82</v>
      </c>
      <c r="AY99" s="18" t="s">
        <v>139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243</v>
      </c>
      <c r="BM99" s="216" t="s">
        <v>790</v>
      </c>
    </row>
    <row r="100" s="2" customFormat="1">
      <c r="A100" s="39"/>
      <c r="B100" s="40"/>
      <c r="C100" s="41"/>
      <c r="D100" s="218" t="s">
        <v>148</v>
      </c>
      <c r="E100" s="41"/>
      <c r="F100" s="219" t="s">
        <v>791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2" customFormat="1" ht="16.5" customHeight="1">
      <c r="A101" s="39"/>
      <c r="B101" s="40"/>
      <c r="C101" s="205" t="s">
        <v>179</v>
      </c>
      <c r="D101" s="205" t="s">
        <v>141</v>
      </c>
      <c r="E101" s="206" t="s">
        <v>792</v>
      </c>
      <c r="F101" s="207" t="s">
        <v>793</v>
      </c>
      <c r="G101" s="208" t="s">
        <v>470</v>
      </c>
      <c r="H101" s="209">
        <v>26</v>
      </c>
      <c r="I101" s="210"/>
      <c r="J101" s="211">
        <f>ROUND(I101*H101,2)</f>
        <v>0</v>
      </c>
      <c r="K101" s="207" t="s">
        <v>145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243</v>
      </c>
      <c r="AT101" s="216" t="s">
        <v>141</v>
      </c>
      <c r="AU101" s="216" t="s">
        <v>82</v>
      </c>
      <c r="AY101" s="18" t="s">
        <v>139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243</v>
      </c>
      <c r="BM101" s="216" t="s">
        <v>794</v>
      </c>
    </row>
    <row r="102" s="2" customFormat="1">
      <c r="A102" s="39"/>
      <c r="B102" s="40"/>
      <c r="C102" s="41"/>
      <c r="D102" s="218" t="s">
        <v>148</v>
      </c>
      <c r="E102" s="41"/>
      <c r="F102" s="219" t="s">
        <v>795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82</v>
      </c>
    </row>
    <row r="103" s="2" customFormat="1" ht="24.15" customHeight="1">
      <c r="A103" s="39"/>
      <c r="B103" s="40"/>
      <c r="C103" s="205" t="s">
        <v>156</v>
      </c>
      <c r="D103" s="205" t="s">
        <v>141</v>
      </c>
      <c r="E103" s="206" t="s">
        <v>796</v>
      </c>
      <c r="F103" s="207" t="s">
        <v>797</v>
      </c>
      <c r="G103" s="208" t="s">
        <v>155</v>
      </c>
      <c r="H103" s="209">
        <v>0.023</v>
      </c>
      <c r="I103" s="210"/>
      <c r="J103" s="211">
        <f>ROUND(I103*H103,2)</f>
        <v>0</v>
      </c>
      <c r="K103" s="207" t="s">
        <v>145</v>
      </c>
      <c r="L103" s="45"/>
      <c r="M103" s="212" t="s">
        <v>19</v>
      </c>
      <c r="N103" s="213" t="s">
        <v>43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243</v>
      </c>
      <c r="AT103" s="216" t="s">
        <v>141</v>
      </c>
      <c r="AU103" s="216" t="s">
        <v>82</v>
      </c>
      <c r="AY103" s="18" t="s">
        <v>139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243</v>
      </c>
      <c r="BM103" s="216" t="s">
        <v>798</v>
      </c>
    </row>
    <row r="104" s="2" customFormat="1">
      <c r="A104" s="39"/>
      <c r="B104" s="40"/>
      <c r="C104" s="41"/>
      <c r="D104" s="218" t="s">
        <v>148</v>
      </c>
      <c r="E104" s="41"/>
      <c r="F104" s="219" t="s">
        <v>799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82</v>
      </c>
    </row>
    <row r="105" s="2" customFormat="1" ht="16.5" customHeight="1">
      <c r="A105" s="39"/>
      <c r="B105" s="40"/>
      <c r="C105" s="205" t="s">
        <v>192</v>
      </c>
      <c r="D105" s="205" t="s">
        <v>141</v>
      </c>
      <c r="E105" s="206" t="s">
        <v>800</v>
      </c>
      <c r="F105" s="207" t="s">
        <v>801</v>
      </c>
      <c r="G105" s="208" t="s">
        <v>802</v>
      </c>
      <c r="H105" s="209">
        <v>1</v>
      </c>
      <c r="I105" s="210"/>
      <c r="J105" s="211">
        <f>ROUND(I105*H105,2)</f>
        <v>0</v>
      </c>
      <c r="K105" s="207" t="s">
        <v>19</v>
      </c>
      <c r="L105" s="45"/>
      <c r="M105" s="212" t="s">
        <v>19</v>
      </c>
      <c r="N105" s="213" t="s">
        <v>43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243</v>
      </c>
      <c r="AT105" s="216" t="s">
        <v>141</v>
      </c>
      <c r="AU105" s="216" t="s">
        <v>82</v>
      </c>
      <c r="AY105" s="18" t="s">
        <v>139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80</v>
      </c>
      <c r="BK105" s="217">
        <f>ROUND(I105*H105,2)</f>
        <v>0</v>
      </c>
      <c r="BL105" s="18" t="s">
        <v>243</v>
      </c>
      <c r="BM105" s="216" t="s">
        <v>803</v>
      </c>
    </row>
    <row r="106" s="12" customFormat="1" ht="22.8" customHeight="1">
      <c r="A106" s="12"/>
      <c r="B106" s="189"/>
      <c r="C106" s="190"/>
      <c r="D106" s="191" t="s">
        <v>71</v>
      </c>
      <c r="E106" s="203" t="s">
        <v>804</v>
      </c>
      <c r="F106" s="203" t="s">
        <v>805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SUM(P107:P119)</f>
        <v>0</v>
      </c>
      <c r="Q106" s="197"/>
      <c r="R106" s="198">
        <f>SUM(R107:R119)</f>
        <v>0.033750000000000002</v>
      </c>
      <c r="S106" s="197"/>
      <c r="T106" s="199">
        <f>SUM(T107:T119)</f>
        <v>0.034079999999999999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82</v>
      </c>
      <c r="AT106" s="201" t="s">
        <v>71</v>
      </c>
      <c r="AU106" s="201" t="s">
        <v>80</v>
      </c>
      <c r="AY106" s="200" t="s">
        <v>139</v>
      </c>
      <c r="BK106" s="202">
        <f>SUM(BK107:BK119)</f>
        <v>0</v>
      </c>
    </row>
    <row r="107" s="2" customFormat="1" ht="16.5" customHeight="1">
      <c r="A107" s="39"/>
      <c r="B107" s="40"/>
      <c r="C107" s="205" t="s">
        <v>199</v>
      </c>
      <c r="D107" s="205" t="s">
        <v>141</v>
      </c>
      <c r="E107" s="206" t="s">
        <v>806</v>
      </c>
      <c r="F107" s="207" t="s">
        <v>807</v>
      </c>
      <c r="G107" s="208" t="s">
        <v>470</v>
      </c>
      <c r="H107" s="209">
        <v>16</v>
      </c>
      <c r="I107" s="210"/>
      <c r="J107" s="211">
        <f>ROUND(I107*H107,2)</f>
        <v>0</v>
      </c>
      <c r="K107" s="207" t="s">
        <v>145</v>
      </c>
      <c r="L107" s="45"/>
      <c r="M107" s="212" t="s">
        <v>19</v>
      </c>
      <c r="N107" s="213" t="s">
        <v>43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0.0021299999999999999</v>
      </c>
      <c r="T107" s="215">
        <f>S107*H107</f>
        <v>0.034079999999999999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243</v>
      </c>
      <c r="AT107" s="216" t="s">
        <v>141</v>
      </c>
      <c r="AU107" s="216" t="s">
        <v>82</v>
      </c>
      <c r="AY107" s="18" t="s">
        <v>139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80</v>
      </c>
      <c r="BK107" s="217">
        <f>ROUND(I107*H107,2)</f>
        <v>0</v>
      </c>
      <c r="BL107" s="18" t="s">
        <v>243</v>
      </c>
      <c r="BM107" s="216" t="s">
        <v>808</v>
      </c>
    </row>
    <row r="108" s="2" customFormat="1">
      <c r="A108" s="39"/>
      <c r="B108" s="40"/>
      <c r="C108" s="41"/>
      <c r="D108" s="218" t="s">
        <v>148</v>
      </c>
      <c r="E108" s="41"/>
      <c r="F108" s="219" t="s">
        <v>809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205" t="s">
        <v>206</v>
      </c>
      <c r="D109" s="205" t="s">
        <v>141</v>
      </c>
      <c r="E109" s="206" t="s">
        <v>810</v>
      </c>
      <c r="F109" s="207" t="s">
        <v>811</v>
      </c>
      <c r="G109" s="208" t="s">
        <v>470</v>
      </c>
      <c r="H109" s="209">
        <v>36</v>
      </c>
      <c r="I109" s="210"/>
      <c r="J109" s="211">
        <f>ROUND(I109*H109,2)</f>
        <v>0</v>
      </c>
      <c r="K109" s="207" t="s">
        <v>145</v>
      </c>
      <c r="L109" s="45"/>
      <c r="M109" s="212" t="s">
        <v>19</v>
      </c>
      <c r="N109" s="213" t="s">
        <v>43</v>
      </c>
      <c r="O109" s="85"/>
      <c r="P109" s="214">
        <f>O109*H109</f>
        <v>0</v>
      </c>
      <c r="Q109" s="214">
        <v>0.00032000000000000003</v>
      </c>
      <c r="R109" s="214">
        <f>Q109*H109</f>
        <v>0.011520000000000001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243</v>
      </c>
      <c r="AT109" s="216" t="s">
        <v>141</v>
      </c>
      <c r="AU109" s="216" t="s">
        <v>82</v>
      </c>
      <c r="AY109" s="18" t="s">
        <v>139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80</v>
      </c>
      <c r="BK109" s="217">
        <f>ROUND(I109*H109,2)</f>
        <v>0</v>
      </c>
      <c r="BL109" s="18" t="s">
        <v>243</v>
      </c>
      <c r="BM109" s="216" t="s">
        <v>812</v>
      </c>
    </row>
    <row r="110" s="2" customFormat="1">
      <c r="A110" s="39"/>
      <c r="B110" s="40"/>
      <c r="C110" s="41"/>
      <c r="D110" s="218" t="s">
        <v>148</v>
      </c>
      <c r="E110" s="41"/>
      <c r="F110" s="219" t="s">
        <v>813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2" customFormat="1" ht="16.5" customHeight="1">
      <c r="A111" s="39"/>
      <c r="B111" s="40"/>
      <c r="C111" s="235" t="s">
        <v>8</v>
      </c>
      <c r="D111" s="235" t="s">
        <v>152</v>
      </c>
      <c r="E111" s="236" t="s">
        <v>814</v>
      </c>
      <c r="F111" s="237" t="s">
        <v>815</v>
      </c>
      <c r="G111" s="238" t="s">
        <v>470</v>
      </c>
      <c r="H111" s="239">
        <v>37.079999999999998</v>
      </c>
      <c r="I111" s="240"/>
      <c r="J111" s="241">
        <f>ROUND(I111*H111,2)</f>
        <v>0</v>
      </c>
      <c r="K111" s="237" t="s">
        <v>145</v>
      </c>
      <c r="L111" s="242"/>
      <c r="M111" s="243" t="s">
        <v>19</v>
      </c>
      <c r="N111" s="244" t="s">
        <v>43</v>
      </c>
      <c r="O111" s="85"/>
      <c r="P111" s="214">
        <f>O111*H111</f>
        <v>0</v>
      </c>
      <c r="Q111" s="214">
        <v>0.00025000000000000001</v>
      </c>
      <c r="R111" s="214">
        <f>Q111*H111</f>
        <v>0.0092700000000000005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326</v>
      </c>
      <c r="AT111" s="216" t="s">
        <v>152</v>
      </c>
      <c r="AU111" s="216" t="s">
        <v>82</v>
      </c>
      <c r="AY111" s="18" t="s">
        <v>139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80</v>
      </c>
      <c r="BK111" s="217">
        <f>ROUND(I111*H111,2)</f>
        <v>0</v>
      </c>
      <c r="BL111" s="18" t="s">
        <v>243</v>
      </c>
      <c r="BM111" s="216" t="s">
        <v>816</v>
      </c>
    </row>
    <row r="112" s="13" customFormat="1">
      <c r="A112" s="13"/>
      <c r="B112" s="223"/>
      <c r="C112" s="224"/>
      <c r="D112" s="225" t="s">
        <v>150</v>
      </c>
      <c r="E112" s="224"/>
      <c r="F112" s="227" t="s">
        <v>817</v>
      </c>
      <c r="G112" s="224"/>
      <c r="H112" s="228">
        <v>37.079999999999998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150</v>
      </c>
      <c r="AU112" s="234" t="s">
        <v>82</v>
      </c>
      <c r="AV112" s="13" t="s">
        <v>82</v>
      </c>
      <c r="AW112" s="13" t="s">
        <v>4</v>
      </c>
      <c r="AX112" s="13" t="s">
        <v>80</v>
      </c>
      <c r="AY112" s="234" t="s">
        <v>139</v>
      </c>
    </row>
    <row r="113" s="2" customFormat="1" ht="24.15" customHeight="1">
      <c r="A113" s="39"/>
      <c r="B113" s="40"/>
      <c r="C113" s="205" t="s">
        <v>220</v>
      </c>
      <c r="D113" s="205" t="s">
        <v>141</v>
      </c>
      <c r="E113" s="206" t="s">
        <v>818</v>
      </c>
      <c r="F113" s="207" t="s">
        <v>819</v>
      </c>
      <c r="G113" s="208" t="s">
        <v>470</v>
      </c>
      <c r="H113" s="209">
        <v>36</v>
      </c>
      <c r="I113" s="210"/>
      <c r="J113" s="211">
        <f>ROUND(I113*H113,2)</f>
        <v>0</v>
      </c>
      <c r="K113" s="207" t="s">
        <v>145</v>
      </c>
      <c r="L113" s="45"/>
      <c r="M113" s="212" t="s">
        <v>19</v>
      </c>
      <c r="N113" s="213" t="s">
        <v>43</v>
      </c>
      <c r="O113" s="85"/>
      <c r="P113" s="214">
        <f>O113*H113</f>
        <v>0</v>
      </c>
      <c r="Q113" s="214">
        <v>0.00034000000000000002</v>
      </c>
      <c r="R113" s="214">
        <f>Q113*H113</f>
        <v>0.012240000000000001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243</v>
      </c>
      <c r="AT113" s="216" t="s">
        <v>141</v>
      </c>
      <c r="AU113" s="216" t="s">
        <v>82</v>
      </c>
      <c r="AY113" s="18" t="s">
        <v>139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243</v>
      </c>
      <c r="BM113" s="216" t="s">
        <v>820</v>
      </c>
    </row>
    <row r="114" s="2" customFormat="1">
      <c r="A114" s="39"/>
      <c r="B114" s="40"/>
      <c r="C114" s="41"/>
      <c r="D114" s="218" t="s">
        <v>148</v>
      </c>
      <c r="E114" s="41"/>
      <c r="F114" s="219" t="s">
        <v>821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24.15" customHeight="1">
      <c r="A115" s="39"/>
      <c r="B115" s="40"/>
      <c r="C115" s="205" t="s">
        <v>225</v>
      </c>
      <c r="D115" s="205" t="s">
        <v>141</v>
      </c>
      <c r="E115" s="206" t="s">
        <v>822</v>
      </c>
      <c r="F115" s="207" t="s">
        <v>823</v>
      </c>
      <c r="G115" s="208" t="s">
        <v>470</v>
      </c>
      <c r="H115" s="209">
        <v>36</v>
      </c>
      <c r="I115" s="210"/>
      <c r="J115" s="211">
        <f>ROUND(I115*H115,2)</f>
        <v>0</v>
      </c>
      <c r="K115" s="207" t="s">
        <v>145</v>
      </c>
      <c r="L115" s="45"/>
      <c r="M115" s="212" t="s">
        <v>19</v>
      </c>
      <c r="N115" s="213" t="s">
        <v>43</v>
      </c>
      <c r="O115" s="85"/>
      <c r="P115" s="214">
        <f>O115*H115</f>
        <v>0</v>
      </c>
      <c r="Q115" s="214">
        <v>2.0000000000000002E-05</v>
      </c>
      <c r="R115" s="214">
        <f>Q115*H115</f>
        <v>0.00072000000000000005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243</v>
      </c>
      <c r="AT115" s="216" t="s">
        <v>141</v>
      </c>
      <c r="AU115" s="216" t="s">
        <v>82</v>
      </c>
      <c r="AY115" s="18" t="s">
        <v>139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243</v>
      </c>
      <c r="BM115" s="216" t="s">
        <v>824</v>
      </c>
    </row>
    <row r="116" s="2" customFormat="1">
      <c r="A116" s="39"/>
      <c r="B116" s="40"/>
      <c r="C116" s="41"/>
      <c r="D116" s="218" t="s">
        <v>148</v>
      </c>
      <c r="E116" s="41"/>
      <c r="F116" s="219" t="s">
        <v>825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2" customFormat="1" ht="24.15" customHeight="1">
      <c r="A117" s="39"/>
      <c r="B117" s="40"/>
      <c r="C117" s="205" t="s">
        <v>237</v>
      </c>
      <c r="D117" s="205" t="s">
        <v>141</v>
      </c>
      <c r="E117" s="206" t="s">
        <v>826</v>
      </c>
      <c r="F117" s="207" t="s">
        <v>827</v>
      </c>
      <c r="G117" s="208" t="s">
        <v>155</v>
      </c>
      <c r="H117" s="209">
        <v>0.034000000000000002</v>
      </c>
      <c r="I117" s="210"/>
      <c r="J117" s="211">
        <f>ROUND(I117*H117,2)</f>
        <v>0</v>
      </c>
      <c r="K117" s="207" t="s">
        <v>145</v>
      </c>
      <c r="L117" s="45"/>
      <c r="M117" s="212" t="s">
        <v>19</v>
      </c>
      <c r="N117" s="213" t="s">
        <v>43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243</v>
      </c>
      <c r="AT117" s="216" t="s">
        <v>141</v>
      </c>
      <c r="AU117" s="216" t="s">
        <v>82</v>
      </c>
      <c r="AY117" s="18" t="s">
        <v>139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80</v>
      </c>
      <c r="BK117" s="217">
        <f>ROUND(I117*H117,2)</f>
        <v>0</v>
      </c>
      <c r="BL117" s="18" t="s">
        <v>243</v>
      </c>
      <c r="BM117" s="216" t="s">
        <v>828</v>
      </c>
    </row>
    <row r="118" s="2" customFormat="1">
      <c r="A118" s="39"/>
      <c r="B118" s="40"/>
      <c r="C118" s="41"/>
      <c r="D118" s="218" t="s">
        <v>148</v>
      </c>
      <c r="E118" s="41"/>
      <c r="F118" s="219" t="s">
        <v>829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148</v>
      </c>
      <c r="AU118" s="18" t="s">
        <v>82</v>
      </c>
    </row>
    <row r="119" s="2" customFormat="1" ht="16.5" customHeight="1">
      <c r="A119" s="39"/>
      <c r="B119" s="40"/>
      <c r="C119" s="205" t="s">
        <v>243</v>
      </c>
      <c r="D119" s="205" t="s">
        <v>141</v>
      </c>
      <c r="E119" s="206" t="s">
        <v>830</v>
      </c>
      <c r="F119" s="207" t="s">
        <v>831</v>
      </c>
      <c r="G119" s="208" t="s">
        <v>802</v>
      </c>
      <c r="H119" s="209">
        <v>1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43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243</v>
      </c>
      <c r="AT119" s="216" t="s">
        <v>141</v>
      </c>
      <c r="AU119" s="216" t="s">
        <v>82</v>
      </c>
      <c r="AY119" s="18" t="s">
        <v>139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243</v>
      </c>
      <c r="BM119" s="216" t="s">
        <v>832</v>
      </c>
    </row>
    <row r="120" s="12" customFormat="1" ht="22.8" customHeight="1">
      <c r="A120" s="12"/>
      <c r="B120" s="189"/>
      <c r="C120" s="190"/>
      <c r="D120" s="191" t="s">
        <v>71</v>
      </c>
      <c r="E120" s="203" t="s">
        <v>833</v>
      </c>
      <c r="F120" s="203" t="s">
        <v>834</v>
      </c>
      <c r="G120" s="190"/>
      <c r="H120" s="190"/>
      <c r="I120" s="193"/>
      <c r="J120" s="204">
        <f>BK120</f>
        <v>0</v>
      </c>
      <c r="K120" s="190"/>
      <c r="L120" s="195"/>
      <c r="M120" s="196"/>
      <c r="N120" s="197"/>
      <c r="O120" s="197"/>
      <c r="P120" s="198">
        <f>SUM(P121:P157)</f>
        <v>0</v>
      </c>
      <c r="Q120" s="197"/>
      <c r="R120" s="198">
        <f>SUM(R121:R157)</f>
        <v>0.36132000000000003</v>
      </c>
      <c r="S120" s="197"/>
      <c r="T120" s="199">
        <f>SUM(T121:T157)</f>
        <v>0.096909999999999996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0" t="s">
        <v>82</v>
      </c>
      <c r="AT120" s="201" t="s">
        <v>71</v>
      </c>
      <c r="AU120" s="201" t="s">
        <v>80</v>
      </c>
      <c r="AY120" s="200" t="s">
        <v>139</v>
      </c>
      <c r="BK120" s="202">
        <f>SUM(BK121:BK157)</f>
        <v>0</v>
      </c>
    </row>
    <row r="121" s="2" customFormat="1" ht="16.5" customHeight="1">
      <c r="A121" s="39"/>
      <c r="B121" s="40"/>
      <c r="C121" s="205" t="s">
        <v>250</v>
      </c>
      <c r="D121" s="205" t="s">
        <v>141</v>
      </c>
      <c r="E121" s="206" t="s">
        <v>835</v>
      </c>
      <c r="F121" s="207" t="s">
        <v>836</v>
      </c>
      <c r="G121" s="208" t="s">
        <v>837</v>
      </c>
      <c r="H121" s="209">
        <v>3</v>
      </c>
      <c r="I121" s="210"/>
      <c r="J121" s="211">
        <f>ROUND(I121*H121,2)</f>
        <v>0</v>
      </c>
      <c r="K121" s="207" t="s">
        <v>145</v>
      </c>
      <c r="L121" s="45"/>
      <c r="M121" s="212" t="s">
        <v>19</v>
      </c>
      <c r="N121" s="213" t="s">
        <v>43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0.01933</v>
      </c>
      <c r="T121" s="215">
        <f>S121*H121</f>
        <v>0.05799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243</v>
      </c>
      <c r="AT121" s="216" t="s">
        <v>141</v>
      </c>
      <c r="AU121" s="216" t="s">
        <v>82</v>
      </c>
      <c r="AY121" s="18" t="s">
        <v>139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80</v>
      </c>
      <c r="BK121" s="217">
        <f>ROUND(I121*H121,2)</f>
        <v>0</v>
      </c>
      <c r="BL121" s="18" t="s">
        <v>243</v>
      </c>
      <c r="BM121" s="216" t="s">
        <v>838</v>
      </c>
    </row>
    <row r="122" s="2" customFormat="1">
      <c r="A122" s="39"/>
      <c r="B122" s="40"/>
      <c r="C122" s="41"/>
      <c r="D122" s="218" t="s">
        <v>148</v>
      </c>
      <c r="E122" s="41"/>
      <c r="F122" s="219" t="s">
        <v>839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148</v>
      </c>
      <c r="AU122" s="18" t="s">
        <v>82</v>
      </c>
    </row>
    <row r="123" s="2" customFormat="1" ht="16.5" customHeight="1">
      <c r="A123" s="39"/>
      <c r="B123" s="40"/>
      <c r="C123" s="205" t="s">
        <v>256</v>
      </c>
      <c r="D123" s="205" t="s">
        <v>141</v>
      </c>
      <c r="E123" s="206" t="s">
        <v>840</v>
      </c>
      <c r="F123" s="207" t="s">
        <v>841</v>
      </c>
      <c r="G123" s="208" t="s">
        <v>253</v>
      </c>
      <c r="H123" s="209">
        <v>5</v>
      </c>
      <c r="I123" s="210"/>
      <c r="J123" s="211">
        <f>ROUND(I123*H123,2)</f>
        <v>0</v>
      </c>
      <c r="K123" s="207" t="s">
        <v>145</v>
      </c>
      <c r="L123" s="45"/>
      <c r="M123" s="212" t="s">
        <v>19</v>
      </c>
      <c r="N123" s="213" t="s">
        <v>43</v>
      </c>
      <c r="O123" s="85"/>
      <c r="P123" s="214">
        <f>O123*H123</f>
        <v>0</v>
      </c>
      <c r="Q123" s="214">
        <v>0.0012700000000000001</v>
      </c>
      <c r="R123" s="214">
        <f>Q123*H123</f>
        <v>0.0063500000000000006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243</v>
      </c>
      <c r="AT123" s="216" t="s">
        <v>141</v>
      </c>
      <c r="AU123" s="216" t="s">
        <v>82</v>
      </c>
      <c r="AY123" s="18" t="s">
        <v>139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80</v>
      </c>
      <c r="BK123" s="217">
        <f>ROUND(I123*H123,2)</f>
        <v>0</v>
      </c>
      <c r="BL123" s="18" t="s">
        <v>243</v>
      </c>
      <c r="BM123" s="216" t="s">
        <v>842</v>
      </c>
    </row>
    <row r="124" s="2" customFormat="1">
      <c r="A124" s="39"/>
      <c r="B124" s="40"/>
      <c r="C124" s="41"/>
      <c r="D124" s="218" t="s">
        <v>148</v>
      </c>
      <c r="E124" s="41"/>
      <c r="F124" s="219" t="s">
        <v>843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2" customFormat="1" ht="16.5" customHeight="1">
      <c r="A125" s="39"/>
      <c r="B125" s="40"/>
      <c r="C125" s="235" t="s">
        <v>260</v>
      </c>
      <c r="D125" s="235" t="s">
        <v>152</v>
      </c>
      <c r="E125" s="236" t="s">
        <v>844</v>
      </c>
      <c r="F125" s="237" t="s">
        <v>845</v>
      </c>
      <c r="G125" s="238" t="s">
        <v>253</v>
      </c>
      <c r="H125" s="239">
        <v>4</v>
      </c>
      <c r="I125" s="240"/>
      <c r="J125" s="241">
        <f>ROUND(I125*H125,2)</f>
        <v>0</v>
      </c>
      <c r="K125" s="237" t="s">
        <v>145</v>
      </c>
      <c r="L125" s="242"/>
      <c r="M125" s="243" t="s">
        <v>19</v>
      </c>
      <c r="N125" s="244" t="s">
        <v>43</v>
      </c>
      <c r="O125" s="85"/>
      <c r="P125" s="214">
        <f>O125*H125</f>
        <v>0</v>
      </c>
      <c r="Q125" s="214">
        <v>0.014500000000000001</v>
      </c>
      <c r="R125" s="214">
        <f>Q125*H125</f>
        <v>0.058000000000000003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326</v>
      </c>
      <c r="AT125" s="216" t="s">
        <v>152</v>
      </c>
      <c r="AU125" s="216" t="s">
        <v>82</v>
      </c>
      <c r="AY125" s="18" t="s">
        <v>139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80</v>
      </c>
      <c r="BK125" s="217">
        <f>ROUND(I125*H125,2)</f>
        <v>0</v>
      </c>
      <c r="BL125" s="18" t="s">
        <v>243</v>
      </c>
      <c r="BM125" s="216" t="s">
        <v>846</v>
      </c>
    </row>
    <row r="126" s="2" customFormat="1" ht="16.5" customHeight="1">
      <c r="A126" s="39"/>
      <c r="B126" s="40"/>
      <c r="C126" s="235" t="s">
        <v>264</v>
      </c>
      <c r="D126" s="235" t="s">
        <v>152</v>
      </c>
      <c r="E126" s="236" t="s">
        <v>847</v>
      </c>
      <c r="F126" s="237" t="s">
        <v>848</v>
      </c>
      <c r="G126" s="238" t="s">
        <v>253</v>
      </c>
      <c r="H126" s="239">
        <v>1</v>
      </c>
      <c r="I126" s="240"/>
      <c r="J126" s="241">
        <f>ROUND(I126*H126,2)</f>
        <v>0</v>
      </c>
      <c r="K126" s="237" t="s">
        <v>145</v>
      </c>
      <c r="L126" s="242"/>
      <c r="M126" s="243" t="s">
        <v>19</v>
      </c>
      <c r="N126" s="244" t="s">
        <v>43</v>
      </c>
      <c r="O126" s="85"/>
      <c r="P126" s="214">
        <f>O126*H126</f>
        <v>0</v>
      </c>
      <c r="Q126" s="214">
        <v>0.021899999999999999</v>
      </c>
      <c r="R126" s="214">
        <f>Q126*H126</f>
        <v>0.021899999999999999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326</v>
      </c>
      <c r="AT126" s="216" t="s">
        <v>152</v>
      </c>
      <c r="AU126" s="216" t="s">
        <v>82</v>
      </c>
      <c r="AY126" s="18" t="s">
        <v>139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80</v>
      </c>
      <c r="BK126" s="217">
        <f>ROUND(I126*H126,2)</f>
        <v>0</v>
      </c>
      <c r="BL126" s="18" t="s">
        <v>243</v>
      </c>
      <c r="BM126" s="216" t="s">
        <v>849</v>
      </c>
    </row>
    <row r="127" s="2" customFormat="1" ht="16.5" customHeight="1">
      <c r="A127" s="39"/>
      <c r="B127" s="40"/>
      <c r="C127" s="205" t="s">
        <v>7</v>
      </c>
      <c r="D127" s="205" t="s">
        <v>141</v>
      </c>
      <c r="E127" s="206" t="s">
        <v>850</v>
      </c>
      <c r="F127" s="207" t="s">
        <v>851</v>
      </c>
      <c r="G127" s="208" t="s">
        <v>253</v>
      </c>
      <c r="H127" s="209">
        <v>2</v>
      </c>
      <c r="I127" s="210"/>
      <c r="J127" s="211">
        <f>ROUND(I127*H127,2)</f>
        <v>0</v>
      </c>
      <c r="K127" s="207" t="s">
        <v>145</v>
      </c>
      <c r="L127" s="45"/>
      <c r="M127" s="212" t="s">
        <v>19</v>
      </c>
      <c r="N127" s="213" t="s">
        <v>43</v>
      </c>
      <c r="O127" s="85"/>
      <c r="P127" s="214">
        <f>O127*H127</f>
        <v>0</v>
      </c>
      <c r="Q127" s="214">
        <v>0.00068999999999999997</v>
      </c>
      <c r="R127" s="214">
        <f>Q127*H127</f>
        <v>0.0013799999999999999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146</v>
      </c>
      <c r="AT127" s="216" t="s">
        <v>141</v>
      </c>
      <c r="AU127" s="216" t="s">
        <v>82</v>
      </c>
      <c r="AY127" s="18" t="s">
        <v>139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80</v>
      </c>
      <c r="BK127" s="217">
        <f>ROUND(I127*H127,2)</f>
        <v>0</v>
      </c>
      <c r="BL127" s="18" t="s">
        <v>146</v>
      </c>
      <c r="BM127" s="216" t="s">
        <v>852</v>
      </c>
    </row>
    <row r="128" s="2" customFormat="1">
      <c r="A128" s="39"/>
      <c r="B128" s="40"/>
      <c r="C128" s="41"/>
      <c r="D128" s="218" t="s">
        <v>148</v>
      </c>
      <c r="E128" s="41"/>
      <c r="F128" s="219" t="s">
        <v>853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2" customFormat="1" ht="16.5" customHeight="1">
      <c r="A129" s="39"/>
      <c r="B129" s="40"/>
      <c r="C129" s="235" t="s">
        <v>272</v>
      </c>
      <c r="D129" s="235" t="s">
        <v>152</v>
      </c>
      <c r="E129" s="236" t="s">
        <v>854</v>
      </c>
      <c r="F129" s="237" t="s">
        <v>855</v>
      </c>
      <c r="G129" s="238" t="s">
        <v>253</v>
      </c>
      <c r="H129" s="239">
        <v>2</v>
      </c>
      <c r="I129" s="240"/>
      <c r="J129" s="241">
        <f>ROUND(I129*H129,2)</f>
        <v>0</v>
      </c>
      <c r="K129" s="237" t="s">
        <v>145</v>
      </c>
      <c r="L129" s="242"/>
      <c r="M129" s="243" t="s">
        <v>19</v>
      </c>
      <c r="N129" s="244" t="s">
        <v>43</v>
      </c>
      <c r="O129" s="85"/>
      <c r="P129" s="214">
        <f>O129*H129</f>
        <v>0</v>
      </c>
      <c r="Q129" s="214">
        <v>0.019</v>
      </c>
      <c r="R129" s="214">
        <f>Q129*H129</f>
        <v>0.037999999999999999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156</v>
      </c>
      <c r="AT129" s="216" t="s">
        <v>152</v>
      </c>
      <c r="AU129" s="216" t="s">
        <v>82</v>
      </c>
      <c r="AY129" s="18" t="s">
        <v>139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80</v>
      </c>
      <c r="BK129" s="217">
        <f>ROUND(I129*H129,2)</f>
        <v>0</v>
      </c>
      <c r="BL129" s="18" t="s">
        <v>146</v>
      </c>
      <c r="BM129" s="216" t="s">
        <v>856</v>
      </c>
    </row>
    <row r="130" s="2" customFormat="1" ht="16.5" customHeight="1">
      <c r="A130" s="39"/>
      <c r="B130" s="40"/>
      <c r="C130" s="205" t="s">
        <v>276</v>
      </c>
      <c r="D130" s="205" t="s">
        <v>141</v>
      </c>
      <c r="E130" s="206" t="s">
        <v>857</v>
      </c>
      <c r="F130" s="207" t="s">
        <v>858</v>
      </c>
      <c r="G130" s="208" t="s">
        <v>837</v>
      </c>
      <c r="H130" s="209">
        <v>2</v>
      </c>
      <c r="I130" s="210"/>
      <c r="J130" s="211">
        <f>ROUND(I130*H130,2)</f>
        <v>0</v>
      </c>
      <c r="K130" s="207" t="s">
        <v>145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0.019460000000000002</v>
      </c>
      <c r="T130" s="215">
        <f>S130*H130</f>
        <v>0.038920000000000003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243</v>
      </c>
      <c r="AT130" s="216" t="s">
        <v>141</v>
      </c>
      <c r="AU130" s="216" t="s">
        <v>82</v>
      </c>
      <c r="AY130" s="18" t="s">
        <v>139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243</v>
      </c>
      <c r="BM130" s="216" t="s">
        <v>859</v>
      </c>
    </row>
    <row r="131" s="2" customFormat="1">
      <c r="A131" s="39"/>
      <c r="B131" s="40"/>
      <c r="C131" s="41"/>
      <c r="D131" s="218" t="s">
        <v>148</v>
      </c>
      <c r="E131" s="41"/>
      <c r="F131" s="219" t="s">
        <v>860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2" customFormat="1" ht="24.15" customHeight="1">
      <c r="A132" s="39"/>
      <c r="B132" s="40"/>
      <c r="C132" s="205" t="s">
        <v>280</v>
      </c>
      <c r="D132" s="205" t="s">
        <v>141</v>
      </c>
      <c r="E132" s="206" t="s">
        <v>861</v>
      </c>
      <c r="F132" s="207" t="s">
        <v>862</v>
      </c>
      <c r="G132" s="208" t="s">
        <v>837</v>
      </c>
      <c r="H132" s="209">
        <v>5</v>
      </c>
      <c r="I132" s="210"/>
      <c r="J132" s="211">
        <f>ROUND(I132*H132,2)</f>
        <v>0</v>
      </c>
      <c r="K132" s="207" t="s">
        <v>145</v>
      </c>
      <c r="L132" s="45"/>
      <c r="M132" s="212" t="s">
        <v>19</v>
      </c>
      <c r="N132" s="213" t="s">
        <v>43</v>
      </c>
      <c r="O132" s="85"/>
      <c r="P132" s="214">
        <f>O132*H132</f>
        <v>0</v>
      </c>
      <c r="Q132" s="214">
        <v>0.016969999999999999</v>
      </c>
      <c r="R132" s="214">
        <f>Q132*H132</f>
        <v>0.084849999999999995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243</v>
      </c>
      <c r="AT132" s="216" t="s">
        <v>141</v>
      </c>
      <c r="AU132" s="216" t="s">
        <v>82</v>
      </c>
      <c r="AY132" s="18" t="s">
        <v>139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80</v>
      </c>
      <c r="BK132" s="217">
        <f>ROUND(I132*H132,2)</f>
        <v>0</v>
      </c>
      <c r="BL132" s="18" t="s">
        <v>243</v>
      </c>
      <c r="BM132" s="216" t="s">
        <v>863</v>
      </c>
    </row>
    <row r="133" s="2" customFormat="1">
      <c r="A133" s="39"/>
      <c r="B133" s="40"/>
      <c r="C133" s="41"/>
      <c r="D133" s="218" t="s">
        <v>148</v>
      </c>
      <c r="E133" s="41"/>
      <c r="F133" s="219" t="s">
        <v>864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2" customFormat="1" ht="16.5" customHeight="1">
      <c r="A134" s="39"/>
      <c r="B134" s="40"/>
      <c r="C134" s="205" t="s">
        <v>286</v>
      </c>
      <c r="D134" s="205" t="s">
        <v>141</v>
      </c>
      <c r="E134" s="206" t="s">
        <v>865</v>
      </c>
      <c r="F134" s="207" t="s">
        <v>866</v>
      </c>
      <c r="G134" s="208" t="s">
        <v>837</v>
      </c>
      <c r="H134" s="209">
        <v>1</v>
      </c>
      <c r="I134" s="210"/>
      <c r="J134" s="211">
        <f>ROUND(I134*H134,2)</f>
        <v>0</v>
      </c>
      <c r="K134" s="207" t="s">
        <v>145</v>
      </c>
      <c r="L134" s="45"/>
      <c r="M134" s="212" t="s">
        <v>19</v>
      </c>
      <c r="N134" s="213" t="s">
        <v>43</v>
      </c>
      <c r="O134" s="85"/>
      <c r="P134" s="214">
        <f>O134*H134</f>
        <v>0</v>
      </c>
      <c r="Q134" s="214">
        <v>0.0063299999999999997</v>
      </c>
      <c r="R134" s="214">
        <f>Q134*H134</f>
        <v>0.0063299999999999997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243</v>
      </c>
      <c r="AT134" s="216" t="s">
        <v>141</v>
      </c>
      <c r="AU134" s="216" t="s">
        <v>82</v>
      </c>
      <c r="AY134" s="18" t="s">
        <v>139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80</v>
      </c>
      <c r="BK134" s="217">
        <f>ROUND(I134*H134,2)</f>
        <v>0</v>
      </c>
      <c r="BL134" s="18" t="s">
        <v>243</v>
      </c>
      <c r="BM134" s="216" t="s">
        <v>867</v>
      </c>
    </row>
    <row r="135" s="2" customFormat="1">
      <c r="A135" s="39"/>
      <c r="B135" s="40"/>
      <c r="C135" s="41"/>
      <c r="D135" s="218" t="s">
        <v>148</v>
      </c>
      <c r="E135" s="41"/>
      <c r="F135" s="219" t="s">
        <v>868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82</v>
      </c>
    </row>
    <row r="136" s="2" customFormat="1" ht="16.5" customHeight="1">
      <c r="A136" s="39"/>
      <c r="B136" s="40"/>
      <c r="C136" s="235" t="s">
        <v>293</v>
      </c>
      <c r="D136" s="235" t="s">
        <v>152</v>
      </c>
      <c r="E136" s="236" t="s">
        <v>869</v>
      </c>
      <c r="F136" s="237" t="s">
        <v>870</v>
      </c>
      <c r="G136" s="238" t="s">
        <v>253</v>
      </c>
      <c r="H136" s="239">
        <v>1</v>
      </c>
      <c r="I136" s="240"/>
      <c r="J136" s="241">
        <f>ROUND(I136*H136,2)</f>
        <v>0</v>
      </c>
      <c r="K136" s="237" t="s">
        <v>145</v>
      </c>
      <c r="L136" s="242"/>
      <c r="M136" s="243" t="s">
        <v>19</v>
      </c>
      <c r="N136" s="244" t="s">
        <v>43</v>
      </c>
      <c r="O136" s="85"/>
      <c r="P136" s="214">
        <f>O136*H136</f>
        <v>0</v>
      </c>
      <c r="Q136" s="214">
        <v>0.012999999999999999</v>
      </c>
      <c r="R136" s="214">
        <f>Q136*H136</f>
        <v>0.012999999999999999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326</v>
      </c>
      <c r="AT136" s="216" t="s">
        <v>152</v>
      </c>
      <c r="AU136" s="216" t="s">
        <v>82</v>
      </c>
      <c r="AY136" s="18" t="s">
        <v>139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80</v>
      </c>
      <c r="BK136" s="217">
        <f>ROUND(I136*H136,2)</f>
        <v>0</v>
      </c>
      <c r="BL136" s="18" t="s">
        <v>243</v>
      </c>
      <c r="BM136" s="216" t="s">
        <v>871</v>
      </c>
    </row>
    <row r="137" s="2" customFormat="1" ht="16.5" customHeight="1">
      <c r="A137" s="39"/>
      <c r="B137" s="40"/>
      <c r="C137" s="205" t="s">
        <v>299</v>
      </c>
      <c r="D137" s="205" t="s">
        <v>141</v>
      </c>
      <c r="E137" s="206" t="s">
        <v>872</v>
      </c>
      <c r="F137" s="207" t="s">
        <v>873</v>
      </c>
      <c r="G137" s="208" t="s">
        <v>837</v>
      </c>
      <c r="H137" s="209">
        <v>1</v>
      </c>
      <c r="I137" s="210"/>
      <c r="J137" s="211">
        <f>ROUND(I137*H137,2)</f>
        <v>0</v>
      </c>
      <c r="K137" s="207" t="s">
        <v>145</v>
      </c>
      <c r="L137" s="45"/>
      <c r="M137" s="212" t="s">
        <v>19</v>
      </c>
      <c r="N137" s="213" t="s">
        <v>43</v>
      </c>
      <c r="O137" s="85"/>
      <c r="P137" s="214">
        <f>O137*H137</f>
        <v>0</v>
      </c>
      <c r="Q137" s="214">
        <v>0.00042000000000000002</v>
      </c>
      <c r="R137" s="214">
        <f>Q137*H137</f>
        <v>0.00042000000000000002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243</v>
      </c>
      <c r="AT137" s="216" t="s">
        <v>141</v>
      </c>
      <c r="AU137" s="216" t="s">
        <v>82</v>
      </c>
      <c r="AY137" s="18" t="s">
        <v>139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80</v>
      </c>
      <c r="BK137" s="217">
        <f>ROUND(I137*H137,2)</f>
        <v>0</v>
      </c>
      <c r="BL137" s="18" t="s">
        <v>243</v>
      </c>
      <c r="BM137" s="216" t="s">
        <v>874</v>
      </c>
    </row>
    <row r="138" s="2" customFormat="1">
      <c r="A138" s="39"/>
      <c r="B138" s="40"/>
      <c r="C138" s="41"/>
      <c r="D138" s="218" t="s">
        <v>148</v>
      </c>
      <c r="E138" s="41"/>
      <c r="F138" s="219" t="s">
        <v>875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148</v>
      </c>
      <c r="AU138" s="18" t="s">
        <v>82</v>
      </c>
    </row>
    <row r="139" s="2" customFormat="1" ht="24.15" customHeight="1">
      <c r="A139" s="39"/>
      <c r="B139" s="40"/>
      <c r="C139" s="235" t="s">
        <v>304</v>
      </c>
      <c r="D139" s="235" t="s">
        <v>152</v>
      </c>
      <c r="E139" s="236" t="s">
        <v>876</v>
      </c>
      <c r="F139" s="237" t="s">
        <v>877</v>
      </c>
      <c r="G139" s="238" t="s">
        <v>253</v>
      </c>
      <c r="H139" s="239">
        <v>1</v>
      </c>
      <c r="I139" s="240"/>
      <c r="J139" s="241">
        <f>ROUND(I139*H139,2)</f>
        <v>0</v>
      </c>
      <c r="K139" s="237" t="s">
        <v>145</v>
      </c>
      <c r="L139" s="242"/>
      <c r="M139" s="243" t="s">
        <v>19</v>
      </c>
      <c r="N139" s="244" t="s">
        <v>43</v>
      </c>
      <c r="O139" s="85"/>
      <c r="P139" s="214">
        <f>O139*H139</f>
        <v>0</v>
      </c>
      <c r="Q139" s="214">
        <v>0.035999999999999997</v>
      </c>
      <c r="R139" s="214">
        <f>Q139*H139</f>
        <v>0.035999999999999997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326</v>
      </c>
      <c r="AT139" s="216" t="s">
        <v>152</v>
      </c>
      <c r="AU139" s="216" t="s">
        <v>82</v>
      </c>
      <c r="AY139" s="18" t="s">
        <v>139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243</v>
      </c>
      <c r="BM139" s="216" t="s">
        <v>878</v>
      </c>
    </row>
    <row r="140" s="2" customFormat="1" ht="16.5" customHeight="1">
      <c r="A140" s="39"/>
      <c r="B140" s="40"/>
      <c r="C140" s="205" t="s">
        <v>309</v>
      </c>
      <c r="D140" s="205" t="s">
        <v>141</v>
      </c>
      <c r="E140" s="206" t="s">
        <v>879</v>
      </c>
      <c r="F140" s="207" t="s">
        <v>880</v>
      </c>
      <c r="G140" s="208" t="s">
        <v>253</v>
      </c>
      <c r="H140" s="209">
        <v>1</v>
      </c>
      <c r="I140" s="210"/>
      <c r="J140" s="211">
        <f>ROUND(I140*H140,2)</f>
        <v>0</v>
      </c>
      <c r="K140" s="207" t="s">
        <v>145</v>
      </c>
      <c r="L140" s="45"/>
      <c r="M140" s="212" t="s">
        <v>19</v>
      </c>
      <c r="N140" s="213" t="s">
        <v>43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243</v>
      </c>
      <c r="AT140" s="216" t="s">
        <v>141</v>
      </c>
      <c r="AU140" s="216" t="s">
        <v>82</v>
      </c>
      <c r="AY140" s="18" t="s">
        <v>139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80</v>
      </c>
      <c r="BK140" s="217">
        <f>ROUND(I140*H140,2)</f>
        <v>0</v>
      </c>
      <c r="BL140" s="18" t="s">
        <v>243</v>
      </c>
      <c r="BM140" s="216" t="s">
        <v>881</v>
      </c>
    </row>
    <row r="141" s="2" customFormat="1">
      <c r="A141" s="39"/>
      <c r="B141" s="40"/>
      <c r="C141" s="41"/>
      <c r="D141" s="218" t="s">
        <v>148</v>
      </c>
      <c r="E141" s="41"/>
      <c r="F141" s="219" t="s">
        <v>882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82</v>
      </c>
    </row>
    <row r="142" s="2" customFormat="1" ht="16.5" customHeight="1">
      <c r="A142" s="39"/>
      <c r="B142" s="40"/>
      <c r="C142" s="235" t="s">
        <v>316</v>
      </c>
      <c r="D142" s="235" t="s">
        <v>152</v>
      </c>
      <c r="E142" s="236" t="s">
        <v>883</v>
      </c>
      <c r="F142" s="237" t="s">
        <v>884</v>
      </c>
      <c r="G142" s="238" t="s">
        <v>253</v>
      </c>
      <c r="H142" s="239">
        <v>1</v>
      </c>
      <c r="I142" s="240"/>
      <c r="J142" s="241">
        <f>ROUND(I142*H142,2)</f>
        <v>0</v>
      </c>
      <c r="K142" s="237" t="s">
        <v>145</v>
      </c>
      <c r="L142" s="242"/>
      <c r="M142" s="243" t="s">
        <v>19</v>
      </c>
      <c r="N142" s="244" t="s">
        <v>43</v>
      </c>
      <c r="O142" s="85"/>
      <c r="P142" s="214">
        <f>O142*H142</f>
        <v>0</v>
      </c>
      <c r="Q142" s="214">
        <v>0.0011999999999999999</v>
      </c>
      <c r="R142" s="214">
        <f>Q142*H142</f>
        <v>0.0011999999999999999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326</v>
      </c>
      <c r="AT142" s="216" t="s">
        <v>152</v>
      </c>
      <c r="AU142" s="216" t="s">
        <v>82</v>
      </c>
      <c r="AY142" s="18" t="s">
        <v>139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80</v>
      </c>
      <c r="BK142" s="217">
        <f>ROUND(I142*H142,2)</f>
        <v>0</v>
      </c>
      <c r="BL142" s="18" t="s">
        <v>243</v>
      </c>
      <c r="BM142" s="216" t="s">
        <v>885</v>
      </c>
    </row>
    <row r="143" s="2" customFormat="1" ht="16.5" customHeight="1">
      <c r="A143" s="39"/>
      <c r="B143" s="40"/>
      <c r="C143" s="205" t="s">
        <v>321</v>
      </c>
      <c r="D143" s="205" t="s">
        <v>141</v>
      </c>
      <c r="E143" s="206" t="s">
        <v>886</v>
      </c>
      <c r="F143" s="207" t="s">
        <v>887</v>
      </c>
      <c r="G143" s="208" t="s">
        <v>253</v>
      </c>
      <c r="H143" s="209">
        <v>1</v>
      </c>
      <c r="I143" s="210"/>
      <c r="J143" s="211">
        <f>ROUND(I143*H143,2)</f>
        <v>0</v>
      </c>
      <c r="K143" s="207" t="s">
        <v>145</v>
      </c>
      <c r="L143" s="45"/>
      <c r="M143" s="212" t="s">
        <v>19</v>
      </c>
      <c r="N143" s="213" t="s">
        <v>43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243</v>
      </c>
      <c r="AT143" s="216" t="s">
        <v>141</v>
      </c>
      <c r="AU143" s="216" t="s">
        <v>82</v>
      </c>
      <c r="AY143" s="18" t="s">
        <v>139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80</v>
      </c>
      <c r="BK143" s="217">
        <f>ROUND(I143*H143,2)</f>
        <v>0</v>
      </c>
      <c r="BL143" s="18" t="s">
        <v>243</v>
      </c>
      <c r="BM143" s="216" t="s">
        <v>888</v>
      </c>
    </row>
    <row r="144" s="2" customFormat="1">
      <c r="A144" s="39"/>
      <c r="B144" s="40"/>
      <c r="C144" s="41"/>
      <c r="D144" s="218" t="s">
        <v>148</v>
      </c>
      <c r="E144" s="41"/>
      <c r="F144" s="219" t="s">
        <v>889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2" customFormat="1" ht="16.5" customHeight="1">
      <c r="A145" s="39"/>
      <c r="B145" s="40"/>
      <c r="C145" s="235" t="s">
        <v>326</v>
      </c>
      <c r="D145" s="235" t="s">
        <v>152</v>
      </c>
      <c r="E145" s="236" t="s">
        <v>890</v>
      </c>
      <c r="F145" s="237" t="s">
        <v>891</v>
      </c>
      <c r="G145" s="238" t="s">
        <v>253</v>
      </c>
      <c r="H145" s="239">
        <v>1</v>
      </c>
      <c r="I145" s="240"/>
      <c r="J145" s="241">
        <f>ROUND(I145*H145,2)</f>
        <v>0</v>
      </c>
      <c r="K145" s="237" t="s">
        <v>145</v>
      </c>
      <c r="L145" s="242"/>
      <c r="M145" s="243" t="s">
        <v>19</v>
      </c>
      <c r="N145" s="244" t="s">
        <v>43</v>
      </c>
      <c r="O145" s="85"/>
      <c r="P145" s="214">
        <f>O145*H145</f>
        <v>0</v>
      </c>
      <c r="Q145" s="214">
        <v>0.00084999999999999995</v>
      </c>
      <c r="R145" s="214">
        <f>Q145*H145</f>
        <v>0.00084999999999999995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326</v>
      </c>
      <c r="AT145" s="216" t="s">
        <v>152</v>
      </c>
      <c r="AU145" s="216" t="s">
        <v>82</v>
      </c>
      <c r="AY145" s="18" t="s">
        <v>139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80</v>
      </c>
      <c r="BK145" s="217">
        <f>ROUND(I145*H145,2)</f>
        <v>0</v>
      </c>
      <c r="BL145" s="18" t="s">
        <v>243</v>
      </c>
      <c r="BM145" s="216" t="s">
        <v>892</v>
      </c>
    </row>
    <row r="146" s="2" customFormat="1" ht="16.5" customHeight="1">
      <c r="A146" s="39"/>
      <c r="B146" s="40"/>
      <c r="C146" s="205" t="s">
        <v>333</v>
      </c>
      <c r="D146" s="205" t="s">
        <v>141</v>
      </c>
      <c r="E146" s="206" t="s">
        <v>893</v>
      </c>
      <c r="F146" s="207" t="s">
        <v>894</v>
      </c>
      <c r="G146" s="208" t="s">
        <v>837</v>
      </c>
      <c r="H146" s="209">
        <v>2</v>
      </c>
      <c r="I146" s="210"/>
      <c r="J146" s="211">
        <f>ROUND(I146*H146,2)</f>
        <v>0</v>
      </c>
      <c r="K146" s="207" t="s">
        <v>145</v>
      </c>
      <c r="L146" s="45"/>
      <c r="M146" s="212" t="s">
        <v>19</v>
      </c>
      <c r="N146" s="213" t="s">
        <v>43</v>
      </c>
      <c r="O146" s="85"/>
      <c r="P146" s="214">
        <f>O146*H146</f>
        <v>0</v>
      </c>
      <c r="Q146" s="214">
        <v>0.010659999999999999</v>
      </c>
      <c r="R146" s="214">
        <f>Q146*H146</f>
        <v>0.021319999999999999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243</v>
      </c>
      <c r="AT146" s="216" t="s">
        <v>141</v>
      </c>
      <c r="AU146" s="216" t="s">
        <v>82</v>
      </c>
      <c r="AY146" s="18" t="s">
        <v>139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80</v>
      </c>
      <c r="BK146" s="217">
        <f>ROUND(I146*H146,2)</f>
        <v>0</v>
      </c>
      <c r="BL146" s="18" t="s">
        <v>243</v>
      </c>
      <c r="BM146" s="216" t="s">
        <v>895</v>
      </c>
    </row>
    <row r="147" s="2" customFormat="1">
      <c r="A147" s="39"/>
      <c r="B147" s="40"/>
      <c r="C147" s="41"/>
      <c r="D147" s="218" t="s">
        <v>148</v>
      </c>
      <c r="E147" s="41"/>
      <c r="F147" s="219" t="s">
        <v>896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148</v>
      </c>
      <c r="AU147" s="18" t="s">
        <v>82</v>
      </c>
    </row>
    <row r="148" s="2" customFormat="1" ht="24.15" customHeight="1">
      <c r="A148" s="39"/>
      <c r="B148" s="40"/>
      <c r="C148" s="205" t="s">
        <v>342</v>
      </c>
      <c r="D148" s="205" t="s">
        <v>141</v>
      </c>
      <c r="E148" s="206" t="s">
        <v>897</v>
      </c>
      <c r="F148" s="207" t="s">
        <v>898</v>
      </c>
      <c r="G148" s="208" t="s">
        <v>837</v>
      </c>
      <c r="H148" s="209">
        <v>2</v>
      </c>
      <c r="I148" s="210"/>
      <c r="J148" s="211">
        <f>ROUND(I148*H148,2)</f>
        <v>0</v>
      </c>
      <c r="K148" s="207" t="s">
        <v>145</v>
      </c>
      <c r="L148" s="45"/>
      <c r="M148" s="212" t="s">
        <v>19</v>
      </c>
      <c r="N148" s="213" t="s">
        <v>43</v>
      </c>
      <c r="O148" s="85"/>
      <c r="P148" s="214">
        <f>O148*H148</f>
        <v>0</v>
      </c>
      <c r="Q148" s="214">
        <v>0.030339999999999999</v>
      </c>
      <c r="R148" s="214">
        <f>Q148*H148</f>
        <v>0.060679999999999998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243</v>
      </c>
      <c r="AT148" s="216" t="s">
        <v>141</v>
      </c>
      <c r="AU148" s="216" t="s">
        <v>82</v>
      </c>
      <c r="AY148" s="18" t="s">
        <v>139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80</v>
      </c>
      <c r="BK148" s="217">
        <f>ROUND(I148*H148,2)</f>
        <v>0</v>
      </c>
      <c r="BL148" s="18" t="s">
        <v>243</v>
      </c>
      <c r="BM148" s="216" t="s">
        <v>899</v>
      </c>
    </row>
    <row r="149" s="2" customFormat="1">
      <c r="A149" s="39"/>
      <c r="B149" s="40"/>
      <c r="C149" s="41"/>
      <c r="D149" s="218" t="s">
        <v>148</v>
      </c>
      <c r="E149" s="41"/>
      <c r="F149" s="219" t="s">
        <v>900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148</v>
      </c>
      <c r="AU149" s="18" t="s">
        <v>82</v>
      </c>
    </row>
    <row r="150" s="2" customFormat="1" ht="16.5" customHeight="1">
      <c r="A150" s="39"/>
      <c r="B150" s="40"/>
      <c r="C150" s="205" t="s">
        <v>347</v>
      </c>
      <c r="D150" s="205" t="s">
        <v>141</v>
      </c>
      <c r="E150" s="206" t="s">
        <v>901</v>
      </c>
      <c r="F150" s="207" t="s">
        <v>902</v>
      </c>
      <c r="G150" s="208" t="s">
        <v>837</v>
      </c>
      <c r="H150" s="209">
        <v>3</v>
      </c>
      <c r="I150" s="210"/>
      <c r="J150" s="211">
        <f>ROUND(I150*H150,2)</f>
        <v>0</v>
      </c>
      <c r="K150" s="207" t="s">
        <v>145</v>
      </c>
      <c r="L150" s="45"/>
      <c r="M150" s="212" t="s">
        <v>19</v>
      </c>
      <c r="N150" s="213" t="s">
        <v>43</v>
      </c>
      <c r="O150" s="85"/>
      <c r="P150" s="214">
        <f>O150*H150</f>
        <v>0</v>
      </c>
      <c r="Q150" s="214">
        <v>0.0018400000000000001</v>
      </c>
      <c r="R150" s="214">
        <f>Q150*H150</f>
        <v>0.0055200000000000006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243</v>
      </c>
      <c r="AT150" s="216" t="s">
        <v>141</v>
      </c>
      <c r="AU150" s="216" t="s">
        <v>82</v>
      </c>
      <c r="AY150" s="18" t="s">
        <v>139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80</v>
      </c>
      <c r="BK150" s="217">
        <f>ROUND(I150*H150,2)</f>
        <v>0</v>
      </c>
      <c r="BL150" s="18" t="s">
        <v>243</v>
      </c>
      <c r="BM150" s="216" t="s">
        <v>903</v>
      </c>
    </row>
    <row r="151" s="2" customFormat="1">
      <c r="A151" s="39"/>
      <c r="B151" s="40"/>
      <c r="C151" s="41"/>
      <c r="D151" s="218" t="s">
        <v>148</v>
      </c>
      <c r="E151" s="41"/>
      <c r="F151" s="219" t="s">
        <v>904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148</v>
      </c>
      <c r="AU151" s="18" t="s">
        <v>82</v>
      </c>
    </row>
    <row r="152" s="2" customFormat="1" ht="16.5" customHeight="1">
      <c r="A152" s="39"/>
      <c r="B152" s="40"/>
      <c r="C152" s="205" t="s">
        <v>352</v>
      </c>
      <c r="D152" s="205" t="s">
        <v>141</v>
      </c>
      <c r="E152" s="206" t="s">
        <v>905</v>
      </c>
      <c r="F152" s="207" t="s">
        <v>906</v>
      </c>
      <c r="G152" s="208" t="s">
        <v>837</v>
      </c>
      <c r="H152" s="209">
        <v>2</v>
      </c>
      <c r="I152" s="210"/>
      <c r="J152" s="211">
        <f>ROUND(I152*H152,2)</f>
        <v>0</v>
      </c>
      <c r="K152" s="207" t="s">
        <v>145</v>
      </c>
      <c r="L152" s="45"/>
      <c r="M152" s="212" t="s">
        <v>19</v>
      </c>
      <c r="N152" s="213" t="s">
        <v>43</v>
      </c>
      <c r="O152" s="85"/>
      <c r="P152" s="214">
        <f>O152*H152</f>
        <v>0</v>
      </c>
      <c r="Q152" s="214">
        <v>0.0018400000000000001</v>
      </c>
      <c r="R152" s="214">
        <f>Q152*H152</f>
        <v>0.0036800000000000001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243</v>
      </c>
      <c r="AT152" s="216" t="s">
        <v>141</v>
      </c>
      <c r="AU152" s="216" t="s">
        <v>82</v>
      </c>
      <c r="AY152" s="18" t="s">
        <v>139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80</v>
      </c>
      <c r="BK152" s="217">
        <f>ROUND(I152*H152,2)</f>
        <v>0</v>
      </c>
      <c r="BL152" s="18" t="s">
        <v>243</v>
      </c>
      <c r="BM152" s="216" t="s">
        <v>907</v>
      </c>
    </row>
    <row r="153" s="2" customFormat="1">
      <c r="A153" s="39"/>
      <c r="B153" s="40"/>
      <c r="C153" s="41"/>
      <c r="D153" s="218" t="s">
        <v>148</v>
      </c>
      <c r="E153" s="41"/>
      <c r="F153" s="219" t="s">
        <v>908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148</v>
      </c>
      <c r="AU153" s="18" t="s">
        <v>82</v>
      </c>
    </row>
    <row r="154" s="2" customFormat="1" ht="16.5" customHeight="1">
      <c r="A154" s="39"/>
      <c r="B154" s="40"/>
      <c r="C154" s="205" t="s">
        <v>357</v>
      </c>
      <c r="D154" s="205" t="s">
        <v>141</v>
      </c>
      <c r="E154" s="206" t="s">
        <v>909</v>
      </c>
      <c r="F154" s="207" t="s">
        <v>910</v>
      </c>
      <c r="G154" s="208" t="s">
        <v>837</v>
      </c>
      <c r="H154" s="209">
        <v>1</v>
      </c>
      <c r="I154" s="210"/>
      <c r="J154" s="211">
        <f>ROUND(I154*H154,2)</f>
        <v>0</v>
      </c>
      <c r="K154" s="207" t="s">
        <v>145</v>
      </c>
      <c r="L154" s="45"/>
      <c r="M154" s="212" t="s">
        <v>19</v>
      </c>
      <c r="N154" s="213" t="s">
        <v>43</v>
      </c>
      <c r="O154" s="85"/>
      <c r="P154" s="214">
        <f>O154*H154</f>
        <v>0</v>
      </c>
      <c r="Q154" s="214">
        <v>0.0018400000000000001</v>
      </c>
      <c r="R154" s="214">
        <f>Q154*H154</f>
        <v>0.0018400000000000001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243</v>
      </c>
      <c r="AT154" s="216" t="s">
        <v>141</v>
      </c>
      <c r="AU154" s="216" t="s">
        <v>82</v>
      </c>
      <c r="AY154" s="18" t="s">
        <v>139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80</v>
      </c>
      <c r="BK154" s="217">
        <f>ROUND(I154*H154,2)</f>
        <v>0</v>
      </c>
      <c r="BL154" s="18" t="s">
        <v>243</v>
      </c>
      <c r="BM154" s="216" t="s">
        <v>911</v>
      </c>
    </row>
    <row r="155" s="2" customFormat="1">
      <c r="A155" s="39"/>
      <c r="B155" s="40"/>
      <c r="C155" s="41"/>
      <c r="D155" s="218" t="s">
        <v>148</v>
      </c>
      <c r="E155" s="41"/>
      <c r="F155" s="219" t="s">
        <v>912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2" customFormat="1" ht="24.15" customHeight="1">
      <c r="A156" s="39"/>
      <c r="B156" s="40"/>
      <c r="C156" s="205" t="s">
        <v>364</v>
      </c>
      <c r="D156" s="205" t="s">
        <v>141</v>
      </c>
      <c r="E156" s="206" t="s">
        <v>913</v>
      </c>
      <c r="F156" s="207" t="s">
        <v>914</v>
      </c>
      <c r="G156" s="208" t="s">
        <v>155</v>
      </c>
      <c r="H156" s="209">
        <v>0.32200000000000001</v>
      </c>
      <c r="I156" s="210"/>
      <c r="J156" s="211">
        <f>ROUND(I156*H156,2)</f>
        <v>0</v>
      </c>
      <c r="K156" s="207" t="s">
        <v>145</v>
      </c>
      <c r="L156" s="45"/>
      <c r="M156" s="212" t="s">
        <v>19</v>
      </c>
      <c r="N156" s="213" t="s">
        <v>43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243</v>
      </c>
      <c r="AT156" s="216" t="s">
        <v>141</v>
      </c>
      <c r="AU156" s="216" t="s">
        <v>82</v>
      </c>
      <c r="AY156" s="18" t="s">
        <v>139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80</v>
      </c>
      <c r="BK156" s="217">
        <f>ROUND(I156*H156,2)</f>
        <v>0</v>
      </c>
      <c r="BL156" s="18" t="s">
        <v>243</v>
      </c>
      <c r="BM156" s="216" t="s">
        <v>915</v>
      </c>
    </row>
    <row r="157" s="2" customFormat="1">
      <c r="A157" s="39"/>
      <c r="B157" s="40"/>
      <c r="C157" s="41"/>
      <c r="D157" s="218" t="s">
        <v>148</v>
      </c>
      <c r="E157" s="41"/>
      <c r="F157" s="219" t="s">
        <v>916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148</v>
      </c>
      <c r="AU157" s="18" t="s">
        <v>82</v>
      </c>
    </row>
    <row r="158" s="12" customFormat="1" ht="22.8" customHeight="1">
      <c r="A158" s="12"/>
      <c r="B158" s="189"/>
      <c r="C158" s="190"/>
      <c r="D158" s="191" t="s">
        <v>71</v>
      </c>
      <c r="E158" s="203" t="s">
        <v>917</v>
      </c>
      <c r="F158" s="203" t="s">
        <v>918</v>
      </c>
      <c r="G158" s="190"/>
      <c r="H158" s="190"/>
      <c r="I158" s="193"/>
      <c r="J158" s="204">
        <f>BK158</f>
        <v>0</v>
      </c>
      <c r="K158" s="190"/>
      <c r="L158" s="195"/>
      <c r="M158" s="196"/>
      <c r="N158" s="197"/>
      <c r="O158" s="197"/>
      <c r="P158" s="198">
        <f>SUM(P159:P171)</f>
        <v>0</v>
      </c>
      <c r="Q158" s="197"/>
      <c r="R158" s="198">
        <f>SUM(R159:R171)</f>
        <v>0.13140000000000002</v>
      </c>
      <c r="S158" s="197"/>
      <c r="T158" s="199">
        <f>SUM(T159:T171)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0" t="s">
        <v>82</v>
      </c>
      <c r="AT158" s="201" t="s">
        <v>71</v>
      </c>
      <c r="AU158" s="201" t="s">
        <v>80</v>
      </c>
      <c r="AY158" s="200" t="s">
        <v>139</v>
      </c>
      <c r="BK158" s="202">
        <f>SUM(BK159:BK171)</f>
        <v>0</v>
      </c>
    </row>
    <row r="159" s="2" customFormat="1" ht="21.75" customHeight="1">
      <c r="A159" s="39"/>
      <c r="B159" s="40"/>
      <c r="C159" s="205" t="s">
        <v>373</v>
      </c>
      <c r="D159" s="205" t="s">
        <v>141</v>
      </c>
      <c r="E159" s="206" t="s">
        <v>919</v>
      </c>
      <c r="F159" s="207" t="s">
        <v>920</v>
      </c>
      <c r="G159" s="208" t="s">
        <v>837</v>
      </c>
      <c r="H159" s="209">
        <v>2</v>
      </c>
      <c r="I159" s="210"/>
      <c r="J159" s="211">
        <f>ROUND(I159*H159,2)</f>
        <v>0</v>
      </c>
      <c r="K159" s="207" t="s">
        <v>145</v>
      </c>
      <c r="L159" s="45"/>
      <c r="M159" s="212" t="s">
        <v>19</v>
      </c>
      <c r="N159" s="213" t="s">
        <v>43</v>
      </c>
      <c r="O159" s="85"/>
      <c r="P159" s="214">
        <f>O159*H159</f>
        <v>0</v>
      </c>
      <c r="Q159" s="214">
        <v>0.015599999999999999</v>
      </c>
      <c r="R159" s="214">
        <f>Q159*H159</f>
        <v>0.031199999999999999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243</v>
      </c>
      <c r="AT159" s="216" t="s">
        <v>141</v>
      </c>
      <c r="AU159" s="216" t="s">
        <v>82</v>
      </c>
      <c r="AY159" s="18" t="s">
        <v>139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80</v>
      </c>
      <c r="BK159" s="217">
        <f>ROUND(I159*H159,2)</f>
        <v>0</v>
      </c>
      <c r="BL159" s="18" t="s">
        <v>243</v>
      </c>
      <c r="BM159" s="216" t="s">
        <v>921</v>
      </c>
    </row>
    <row r="160" s="2" customFormat="1">
      <c r="A160" s="39"/>
      <c r="B160" s="40"/>
      <c r="C160" s="41"/>
      <c r="D160" s="218" t="s">
        <v>148</v>
      </c>
      <c r="E160" s="41"/>
      <c r="F160" s="219" t="s">
        <v>922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82</v>
      </c>
    </row>
    <row r="161" s="2" customFormat="1" ht="24.15" customHeight="1">
      <c r="A161" s="39"/>
      <c r="B161" s="40"/>
      <c r="C161" s="205" t="s">
        <v>378</v>
      </c>
      <c r="D161" s="205" t="s">
        <v>141</v>
      </c>
      <c r="E161" s="206" t="s">
        <v>923</v>
      </c>
      <c r="F161" s="207" t="s">
        <v>924</v>
      </c>
      <c r="G161" s="208" t="s">
        <v>837</v>
      </c>
      <c r="H161" s="209">
        <v>3</v>
      </c>
      <c r="I161" s="210"/>
      <c r="J161" s="211">
        <f>ROUND(I161*H161,2)</f>
        <v>0</v>
      </c>
      <c r="K161" s="207" t="s">
        <v>145</v>
      </c>
      <c r="L161" s="45"/>
      <c r="M161" s="212" t="s">
        <v>19</v>
      </c>
      <c r="N161" s="213" t="s">
        <v>43</v>
      </c>
      <c r="O161" s="85"/>
      <c r="P161" s="214">
        <f>O161*H161</f>
        <v>0</v>
      </c>
      <c r="Q161" s="214">
        <v>0.016650000000000002</v>
      </c>
      <c r="R161" s="214">
        <f>Q161*H161</f>
        <v>0.049950000000000008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243</v>
      </c>
      <c r="AT161" s="216" t="s">
        <v>141</v>
      </c>
      <c r="AU161" s="216" t="s">
        <v>82</v>
      </c>
      <c r="AY161" s="18" t="s">
        <v>139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80</v>
      </c>
      <c r="BK161" s="217">
        <f>ROUND(I161*H161,2)</f>
        <v>0</v>
      </c>
      <c r="BL161" s="18" t="s">
        <v>243</v>
      </c>
      <c r="BM161" s="216" t="s">
        <v>925</v>
      </c>
    </row>
    <row r="162" s="2" customFormat="1">
      <c r="A162" s="39"/>
      <c r="B162" s="40"/>
      <c r="C162" s="41"/>
      <c r="D162" s="218" t="s">
        <v>148</v>
      </c>
      <c r="E162" s="41"/>
      <c r="F162" s="219" t="s">
        <v>926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24.15" customHeight="1">
      <c r="A163" s="39"/>
      <c r="B163" s="40"/>
      <c r="C163" s="205" t="s">
        <v>383</v>
      </c>
      <c r="D163" s="205" t="s">
        <v>141</v>
      </c>
      <c r="E163" s="206" t="s">
        <v>927</v>
      </c>
      <c r="F163" s="207" t="s">
        <v>928</v>
      </c>
      <c r="G163" s="208" t="s">
        <v>837</v>
      </c>
      <c r="H163" s="209">
        <v>1</v>
      </c>
      <c r="I163" s="210"/>
      <c r="J163" s="211">
        <f>ROUND(I163*H163,2)</f>
        <v>0</v>
      </c>
      <c r="K163" s="207" t="s">
        <v>145</v>
      </c>
      <c r="L163" s="45"/>
      <c r="M163" s="212" t="s">
        <v>19</v>
      </c>
      <c r="N163" s="213" t="s">
        <v>43</v>
      </c>
      <c r="O163" s="85"/>
      <c r="P163" s="214">
        <f>O163*H163</f>
        <v>0</v>
      </c>
      <c r="Q163" s="214">
        <v>0.017649999999999999</v>
      </c>
      <c r="R163" s="214">
        <f>Q163*H163</f>
        <v>0.017649999999999999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243</v>
      </c>
      <c r="AT163" s="216" t="s">
        <v>141</v>
      </c>
      <c r="AU163" s="216" t="s">
        <v>82</v>
      </c>
      <c r="AY163" s="18" t="s">
        <v>139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80</v>
      </c>
      <c r="BK163" s="217">
        <f>ROUND(I163*H163,2)</f>
        <v>0</v>
      </c>
      <c r="BL163" s="18" t="s">
        <v>243</v>
      </c>
      <c r="BM163" s="216" t="s">
        <v>929</v>
      </c>
    </row>
    <row r="164" s="2" customFormat="1">
      <c r="A164" s="39"/>
      <c r="B164" s="40"/>
      <c r="C164" s="41"/>
      <c r="D164" s="218" t="s">
        <v>148</v>
      </c>
      <c r="E164" s="41"/>
      <c r="F164" s="219" t="s">
        <v>930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82</v>
      </c>
    </row>
    <row r="165" s="2" customFormat="1" ht="24.15" customHeight="1">
      <c r="A165" s="39"/>
      <c r="B165" s="40"/>
      <c r="C165" s="205" t="s">
        <v>390</v>
      </c>
      <c r="D165" s="205" t="s">
        <v>141</v>
      </c>
      <c r="E165" s="206" t="s">
        <v>931</v>
      </c>
      <c r="F165" s="207" t="s">
        <v>932</v>
      </c>
      <c r="G165" s="208" t="s">
        <v>837</v>
      </c>
      <c r="H165" s="209">
        <v>2</v>
      </c>
      <c r="I165" s="210"/>
      <c r="J165" s="211">
        <f>ROUND(I165*H165,2)</f>
        <v>0</v>
      </c>
      <c r="K165" s="207" t="s">
        <v>145</v>
      </c>
      <c r="L165" s="45"/>
      <c r="M165" s="212" t="s">
        <v>19</v>
      </c>
      <c r="N165" s="213" t="s">
        <v>43</v>
      </c>
      <c r="O165" s="85"/>
      <c r="P165" s="214">
        <f>O165*H165</f>
        <v>0</v>
      </c>
      <c r="Q165" s="214">
        <v>0.015049999999999999</v>
      </c>
      <c r="R165" s="214">
        <f>Q165*H165</f>
        <v>0.030099999999999998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243</v>
      </c>
      <c r="AT165" s="216" t="s">
        <v>141</v>
      </c>
      <c r="AU165" s="216" t="s">
        <v>82</v>
      </c>
      <c r="AY165" s="18" t="s">
        <v>139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80</v>
      </c>
      <c r="BK165" s="217">
        <f>ROUND(I165*H165,2)</f>
        <v>0</v>
      </c>
      <c r="BL165" s="18" t="s">
        <v>243</v>
      </c>
      <c r="BM165" s="216" t="s">
        <v>933</v>
      </c>
    </row>
    <row r="166" s="2" customFormat="1">
      <c r="A166" s="39"/>
      <c r="B166" s="40"/>
      <c r="C166" s="41"/>
      <c r="D166" s="218" t="s">
        <v>148</v>
      </c>
      <c r="E166" s="41"/>
      <c r="F166" s="219" t="s">
        <v>934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148</v>
      </c>
      <c r="AU166" s="18" t="s">
        <v>82</v>
      </c>
    </row>
    <row r="167" s="2" customFormat="1" ht="16.5" customHeight="1">
      <c r="A167" s="39"/>
      <c r="B167" s="40"/>
      <c r="C167" s="205" t="s">
        <v>398</v>
      </c>
      <c r="D167" s="205" t="s">
        <v>141</v>
      </c>
      <c r="E167" s="206" t="s">
        <v>935</v>
      </c>
      <c r="F167" s="207" t="s">
        <v>936</v>
      </c>
      <c r="G167" s="208" t="s">
        <v>837</v>
      </c>
      <c r="H167" s="209">
        <v>5</v>
      </c>
      <c r="I167" s="210"/>
      <c r="J167" s="211">
        <f>ROUND(I167*H167,2)</f>
        <v>0</v>
      </c>
      <c r="K167" s="207" t="s">
        <v>145</v>
      </c>
      <c r="L167" s="45"/>
      <c r="M167" s="212" t="s">
        <v>19</v>
      </c>
      <c r="N167" s="213" t="s">
        <v>43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243</v>
      </c>
      <c r="AT167" s="216" t="s">
        <v>141</v>
      </c>
      <c r="AU167" s="216" t="s">
        <v>82</v>
      </c>
      <c r="AY167" s="18" t="s">
        <v>139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80</v>
      </c>
      <c r="BK167" s="217">
        <f>ROUND(I167*H167,2)</f>
        <v>0</v>
      </c>
      <c r="BL167" s="18" t="s">
        <v>243</v>
      </c>
      <c r="BM167" s="216" t="s">
        <v>937</v>
      </c>
    </row>
    <row r="168" s="2" customFormat="1">
      <c r="A168" s="39"/>
      <c r="B168" s="40"/>
      <c r="C168" s="41"/>
      <c r="D168" s="218" t="s">
        <v>148</v>
      </c>
      <c r="E168" s="41"/>
      <c r="F168" s="219" t="s">
        <v>938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148</v>
      </c>
      <c r="AU168" s="18" t="s">
        <v>82</v>
      </c>
    </row>
    <row r="169" s="2" customFormat="1" ht="16.5" customHeight="1">
      <c r="A169" s="39"/>
      <c r="B169" s="40"/>
      <c r="C169" s="235" t="s">
        <v>404</v>
      </c>
      <c r="D169" s="235" t="s">
        <v>152</v>
      </c>
      <c r="E169" s="236" t="s">
        <v>939</v>
      </c>
      <c r="F169" s="237" t="s">
        <v>940</v>
      </c>
      <c r="G169" s="238" t="s">
        <v>253</v>
      </c>
      <c r="H169" s="239">
        <v>5</v>
      </c>
      <c r="I169" s="240"/>
      <c r="J169" s="241">
        <f>ROUND(I169*H169,2)</f>
        <v>0</v>
      </c>
      <c r="K169" s="237" t="s">
        <v>145</v>
      </c>
      <c r="L169" s="242"/>
      <c r="M169" s="243" t="s">
        <v>19</v>
      </c>
      <c r="N169" s="244" t="s">
        <v>43</v>
      </c>
      <c r="O169" s="85"/>
      <c r="P169" s="214">
        <f>O169*H169</f>
        <v>0</v>
      </c>
      <c r="Q169" s="214">
        <v>0.00050000000000000001</v>
      </c>
      <c r="R169" s="214">
        <f>Q169*H169</f>
        <v>0.0025000000000000001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326</v>
      </c>
      <c r="AT169" s="216" t="s">
        <v>152</v>
      </c>
      <c r="AU169" s="216" t="s">
        <v>82</v>
      </c>
      <c r="AY169" s="18" t="s">
        <v>139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80</v>
      </c>
      <c r="BK169" s="217">
        <f>ROUND(I169*H169,2)</f>
        <v>0</v>
      </c>
      <c r="BL169" s="18" t="s">
        <v>243</v>
      </c>
      <c r="BM169" s="216" t="s">
        <v>941</v>
      </c>
    </row>
    <row r="170" s="2" customFormat="1" ht="24.15" customHeight="1">
      <c r="A170" s="39"/>
      <c r="B170" s="40"/>
      <c r="C170" s="205" t="s">
        <v>409</v>
      </c>
      <c r="D170" s="205" t="s">
        <v>141</v>
      </c>
      <c r="E170" s="206" t="s">
        <v>942</v>
      </c>
      <c r="F170" s="207" t="s">
        <v>943</v>
      </c>
      <c r="G170" s="208" t="s">
        <v>155</v>
      </c>
      <c r="H170" s="209">
        <v>0.13100000000000001</v>
      </c>
      <c r="I170" s="210"/>
      <c r="J170" s="211">
        <f>ROUND(I170*H170,2)</f>
        <v>0</v>
      </c>
      <c r="K170" s="207" t="s">
        <v>145</v>
      </c>
      <c r="L170" s="45"/>
      <c r="M170" s="212" t="s">
        <v>19</v>
      </c>
      <c r="N170" s="213" t="s">
        <v>43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243</v>
      </c>
      <c r="AT170" s="216" t="s">
        <v>141</v>
      </c>
      <c r="AU170" s="216" t="s">
        <v>82</v>
      </c>
      <c r="AY170" s="18" t="s">
        <v>139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80</v>
      </c>
      <c r="BK170" s="217">
        <f>ROUND(I170*H170,2)</f>
        <v>0</v>
      </c>
      <c r="BL170" s="18" t="s">
        <v>243</v>
      </c>
      <c r="BM170" s="216" t="s">
        <v>944</v>
      </c>
    </row>
    <row r="171" s="2" customFormat="1">
      <c r="A171" s="39"/>
      <c r="B171" s="40"/>
      <c r="C171" s="41"/>
      <c r="D171" s="218" t="s">
        <v>148</v>
      </c>
      <c r="E171" s="41"/>
      <c r="F171" s="219" t="s">
        <v>945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148</v>
      </c>
      <c r="AU171" s="18" t="s">
        <v>82</v>
      </c>
    </row>
    <row r="172" s="12" customFormat="1" ht="25.92" customHeight="1">
      <c r="A172" s="12"/>
      <c r="B172" s="189"/>
      <c r="C172" s="190"/>
      <c r="D172" s="191" t="s">
        <v>71</v>
      </c>
      <c r="E172" s="192" t="s">
        <v>742</v>
      </c>
      <c r="F172" s="192" t="s">
        <v>743</v>
      </c>
      <c r="G172" s="190"/>
      <c r="H172" s="190"/>
      <c r="I172" s="193"/>
      <c r="J172" s="194">
        <f>BK172</f>
        <v>0</v>
      </c>
      <c r="K172" s="190"/>
      <c r="L172" s="195"/>
      <c r="M172" s="196"/>
      <c r="N172" s="197"/>
      <c r="O172" s="197"/>
      <c r="P172" s="198">
        <f>P173</f>
        <v>0</v>
      </c>
      <c r="Q172" s="197"/>
      <c r="R172" s="198">
        <f>R173</f>
        <v>0</v>
      </c>
      <c r="S172" s="197"/>
      <c r="T172" s="199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170</v>
      </c>
      <c r="AT172" s="201" t="s">
        <v>71</v>
      </c>
      <c r="AU172" s="201" t="s">
        <v>72</v>
      </c>
      <c r="AY172" s="200" t="s">
        <v>139</v>
      </c>
      <c r="BK172" s="202">
        <f>BK173</f>
        <v>0</v>
      </c>
    </row>
    <row r="173" s="12" customFormat="1" ht="22.8" customHeight="1">
      <c r="A173" s="12"/>
      <c r="B173" s="189"/>
      <c r="C173" s="190"/>
      <c r="D173" s="191" t="s">
        <v>71</v>
      </c>
      <c r="E173" s="203" t="s">
        <v>946</v>
      </c>
      <c r="F173" s="203" t="s">
        <v>947</v>
      </c>
      <c r="G173" s="190"/>
      <c r="H173" s="190"/>
      <c r="I173" s="193"/>
      <c r="J173" s="204">
        <f>BK173</f>
        <v>0</v>
      </c>
      <c r="K173" s="190"/>
      <c r="L173" s="195"/>
      <c r="M173" s="196"/>
      <c r="N173" s="197"/>
      <c r="O173" s="197"/>
      <c r="P173" s="198">
        <f>SUM(P174:P175)</f>
        <v>0</v>
      </c>
      <c r="Q173" s="197"/>
      <c r="R173" s="198">
        <f>SUM(R174:R175)</f>
        <v>0</v>
      </c>
      <c r="S173" s="197"/>
      <c r="T173" s="199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0" t="s">
        <v>170</v>
      </c>
      <c r="AT173" s="201" t="s">
        <v>71</v>
      </c>
      <c r="AU173" s="201" t="s">
        <v>80</v>
      </c>
      <c r="AY173" s="200" t="s">
        <v>139</v>
      </c>
      <c r="BK173" s="202">
        <f>SUM(BK174:BK175)</f>
        <v>0</v>
      </c>
    </row>
    <row r="174" s="2" customFormat="1" ht="16.5" customHeight="1">
      <c r="A174" s="39"/>
      <c r="B174" s="40"/>
      <c r="C174" s="205" t="s">
        <v>414</v>
      </c>
      <c r="D174" s="205" t="s">
        <v>141</v>
      </c>
      <c r="E174" s="206" t="s">
        <v>948</v>
      </c>
      <c r="F174" s="207" t="s">
        <v>949</v>
      </c>
      <c r="G174" s="208" t="s">
        <v>802</v>
      </c>
      <c r="H174" s="209">
        <v>1</v>
      </c>
      <c r="I174" s="210"/>
      <c r="J174" s="211">
        <f>ROUND(I174*H174,2)</f>
        <v>0</v>
      </c>
      <c r="K174" s="207" t="s">
        <v>145</v>
      </c>
      <c r="L174" s="45"/>
      <c r="M174" s="212" t="s">
        <v>19</v>
      </c>
      <c r="N174" s="213" t="s">
        <v>43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750</v>
      </c>
      <c r="AT174" s="216" t="s">
        <v>141</v>
      </c>
      <c r="AU174" s="216" t="s">
        <v>82</v>
      </c>
      <c r="AY174" s="18" t="s">
        <v>139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80</v>
      </c>
      <c r="BK174" s="217">
        <f>ROUND(I174*H174,2)</f>
        <v>0</v>
      </c>
      <c r="BL174" s="18" t="s">
        <v>750</v>
      </c>
      <c r="BM174" s="216" t="s">
        <v>950</v>
      </c>
    </row>
    <row r="175" s="2" customFormat="1">
      <c r="A175" s="39"/>
      <c r="B175" s="40"/>
      <c r="C175" s="41"/>
      <c r="D175" s="218" t="s">
        <v>148</v>
      </c>
      <c r="E175" s="41"/>
      <c r="F175" s="219" t="s">
        <v>951</v>
      </c>
      <c r="G175" s="41"/>
      <c r="H175" s="41"/>
      <c r="I175" s="220"/>
      <c r="J175" s="41"/>
      <c r="K175" s="41"/>
      <c r="L175" s="45"/>
      <c r="M175" s="256"/>
      <c r="N175" s="257"/>
      <c r="O175" s="258"/>
      <c r="P175" s="258"/>
      <c r="Q175" s="258"/>
      <c r="R175" s="258"/>
      <c r="S175" s="258"/>
      <c r="T175" s="25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148</v>
      </c>
      <c r="AU175" s="18" t="s">
        <v>82</v>
      </c>
    </row>
    <row r="176" s="2" customFormat="1" ht="6.96" customHeight="1">
      <c r="A176" s="3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G6hEGxNMd6JQmkHWItqzsYS075JkHV7BQJPJq2NQ0API82oU8ub7pdGjbvBDuwR8V8uG+XWb77XsogTlNYOMHw==" hashValue="qrs66Yh4DtxYhSEQXXjCTvbeFhlI54dBudBOeGwYwkKCQugw4R01NtboTqUvXF3JBAbV3WQMzWmhhd9RImBOjg==" algorithmName="SHA-512" password="CC35"/>
  <autoFilter ref="C85:K17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721140802"/>
    <hyperlink ref="F92" r:id="rId2" display="https://podminky.urs.cz/item/CS_URS_2025_01/721171803"/>
    <hyperlink ref="F94" r:id="rId3" display="https://podminky.urs.cz/item/CS_URS_2025_01/721174005"/>
    <hyperlink ref="F96" r:id="rId4" display="https://podminky.urs.cz/item/CS_URS_2025_01/721174025"/>
    <hyperlink ref="F98" r:id="rId5" display="https://podminky.urs.cz/item/CS_URS_2025_01/721174043"/>
    <hyperlink ref="F100" r:id="rId6" display="https://podminky.urs.cz/item/CS_URS_2025_01/721211421"/>
    <hyperlink ref="F102" r:id="rId7" display="https://podminky.urs.cz/item/CS_URS_2025_01/721290111"/>
    <hyperlink ref="F104" r:id="rId8" display="https://podminky.urs.cz/item/CS_URS_2025_01/998721111"/>
    <hyperlink ref="F108" r:id="rId9" display="https://podminky.urs.cz/item/CS_URS_2025_01/722130801"/>
    <hyperlink ref="F110" r:id="rId10" display="https://podminky.urs.cz/item/CS_URS_2025_01/722176112"/>
    <hyperlink ref="F114" r:id="rId11" display="https://podminky.urs.cz/item/CS_URS_2025_01/722181231"/>
    <hyperlink ref="F116" r:id="rId12" display="https://podminky.urs.cz/item/CS_URS_2025_01/722290246"/>
    <hyperlink ref="F118" r:id="rId13" display="https://podminky.urs.cz/item/CS_URS_2025_01/998722111"/>
    <hyperlink ref="F122" r:id="rId14" display="https://podminky.urs.cz/item/CS_URS_2025_01/725110811"/>
    <hyperlink ref="F124" r:id="rId15" display="https://podminky.urs.cz/item/CS_URS_2025_01/725119125"/>
    <hyperlink ref="F128" r:id="rId16" display="https://podminky.urs.cz/item/CS_URS_2025_01/725129101"/>
    <hyperlink ref="F131" r:id="rId17" display="https://podminky.urs.cz/item/CS_URS_2025_01/725210821"/>
    <hyperlink ref="F133" r:id="rId18" display="https://podminky.urs.cz/item/CS_URS_2025_01/725211603"/>
    <hyperlink ref="F135" r:id="rId19" display="https://podminky.urs.cz/item/CS_URS_2025_01/725241901"/>
    <hyperlink ref="F138" r:id="rId20" display="https://podminky.urs.cz/item/CS_URS_2025_01/725244907"/>
    <hyperlink ref="F141" r:id="rId21" display="https://podminky.urs.cz/item/CS_URS_2025_01/725291668"/>
    <hyperlink ref="F144" r:id="rId22" display="https://podminky.urs.cz/item/CS_URS_2025_01/725291670"/>
    <hyperlink ref="F147" r:id="rId23" display="https://podminky.urs.cz/item/CS_URS_2025_01/725531101"/>
    <hyperlink ref="F149" r:id="rId24" display="https://podminky.urs.cz/item/CS_URS_2025_01/725532112"/>
    <hyperlink ref="F151" r:id="rId25" display="https://podminky.urs.cz/item/CS_URS_2025_01/725822613"/>
    <hyperlink ref="F153" r:id="rId26" display="https://podminky.urs.cz/item/CS_URS_2025_01/725822656"/>
    <hyperlink ref="F155" r:id="rId27" display="https://podminky.urs.cz/item/CS_URS_2025_01/725841312"/>
    <hyperlink ref="F157" r:id="rId28" display="https://podminky.urs.cz/item/CS_URS_2025_01/998725111"/>
    <hyperlink ref="F160" r:id="rId29" display="https://podminky.urs.cz/item/CS_URS_2025_01/726131021"/>
    <hyperlink ref="F162" r:id="rId30" display="https://podminky.urs.cz/item/CS_URS_2025_01/726131041"/>
    <hyperlink ref="F164" r:id="rId31" display="https://podminky.urs.cz/item/CS_URS_2025_01/726131043"/>
    <hyperlink ref="F166" r:id="rId32" display="https://podminky.urs.cz/item/CS_URS_2025_01/726131063"/>
    <hyperlink ref="F168" r:id="rId33" display="https://podminky.urs.cz/item/CS_URS_2025_01/726191011"/>
    <hyperlink ref="F171" r:id="rId34" display="https://podminky.urs.cz/item/CS_URS_2025_01/998726121"/>
    <hyperlink ref="F175" r:id="rId35" display="https://podminky.urs.cz/item/CS_URS_2025_01/0431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952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ROUND((SUM(BE85:BE134)),  2)</f>
        <v>0</v>
      </c>
      <c r="G33" s="39"/>
      <c r="H33" s="39"/>
      <c r="I33" s="149">
        <v>0.20999999999999999</v>
      </c>
      <c r="J33" s="148">
        <f>ROUND(((SUM(BE85:BE134))*I33),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ROUND((SUM(BF85:BF134)),  2)</f>
        <v>0</v>
      </c>
      <c r="G34" s="39"/>
      <c r="H34" s="39"/>
      <c r="I34" s="149">
        <v>0.12</v>
      </c>
      <c r="J34" s="148">
        <f>ROUND(((SUM(BF85:BF134))*I34),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ROUND((SUM(BG85:BG134)),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ROUND((SUM(BH85:BH134)),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ROUND((SUM(BI85:BI134)),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ÚT -  VYTÁPĚNÍ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953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954</v>
      </c>
      <c r="E62" s="175"/>
      <c r="F62" s="175"/>
      <c r="G62" s="175"/>
      <c r="H62" s="175"/>
      <c r="I62" s="175"/>
      <c r="J62" s="176">
        <f>J101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955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121</v>
      </c>
      <c r="E64" s="169"/>
      <c r="F64" s="169"/>
      <c r="G64" s="169"/>
      <c r="H64" s="169"/>
      <c r="I64" s="169"/>
      <c r="J64" s="170">
        <f>J131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2"/>
      <c r="C65" s="173"/>
      <c r="D65" s="174" t="s">
        <v>765</v>
      </c>
      <c r="E65" s="175"/>
      <c r="F65" s="175"/>
      <c r="G65" s="175"/>
      <c r="H65" s="175"/>
      <c r="I65" s="175"/>
      <c r="J65" s="176">
        <f>J132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124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1" t="str">
        <f>E7</f>
        <v>Stavební úpravy OÚ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99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 xml:space="preserve">ÚT -  VYTÁPĚNÍ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 </v>
      </c>
      <c r="G79" s="41"/>
      <c r="H79" s="41"/>
      <c r="I79" s="33" t="s">
        <v>23</v>
      </c>
      <c r="J79" s="73" t="str">
        <f>IF(J12="","",J12)</f>
        <v>20. 2. 2025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>Obec Tuchlovice</v>
      </c>
      <c r="G81" s="41"/>
      <c r="H81" s="41"/>
      <c r="I81" s="33" t="s">
        <v>31</v>
      </c>
      <c r="J81" s="37" t="str">
        <f>E21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34</v>
      </c>
      <c r="J82" s="37" t="str">
        <f>E24</f>
        <v>Ing. Jan Procházka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125</v>
      </c>
      <c r="D84" s="181" t="s">
        <v>57</v>
      </c>
      <c r="E84" s="181" t="s">
        <v>53</v>
      </c>
      <c r="F84" s="181" t="s">
        <v>54</v>
      </c>
      <c r="G84" s="181" t="s">
        <v>126</v>
      </c>
      <c r="H84" s="181" t="s">
        <v>127</v>
      </c>
      <c r="I84" s="181" t="s">
        <v>128</v>
      </c>
      <c r="J84" s="181" t="s">
        <v>103</v>
      </c>
      <c r="K84" s="182" t="s">
        <v>129</v>
      </c>
      <c r="L84" s="183"/>
      <c r="M84" s="93" t="s">
        <v>19</v>
      </c>
      <c r="N84" s="94" t="s">
        <v>42</v>
      </c>
      <c r="O84" s="94" t="s">
        <v>130</v>
      </c>
      <c r="P84" s="94" t="s">
        <v>131</v>
      </c>
      <c r="Q84" s="94" t="s">
        <v>132</v>
      </c>
      <c r="R84" s="94" t="s">
        <v>133</v>
      </c>
      <c r="S84" s="94" t="s">
        <v>134</v>
      </c>
      <c r="T84" s="95" t="s">
        <v>135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136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P86+P131</f>
        <v>0</v>
      </c>
      <c r="Q85" s="97"/>
      <c r="R85" s="186">
        <f>R86+R131</f>
        <v>0.27704600000000001</v>
      </c>
      <c r="S85" s="97"/>
      <c r="T85" s="187">
        <f>T86+T131</f>
        <v>0.098293400000000003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71</v>
      </c>
      <c r="AU85" s="18" t="s">
        <v>104</v>
      </c>
      <c r="BK85" s="188">
        <f>BK86+BK131</f>
        <v>0</v>
      </c>
    </row>
    <row r="86" s="12" customFormat="1" ht="25.92" customHeight="1">
      <c r="A86" s="12"/>
      <c r="B86" s="189"/>
      <c r="C86" s="190"/>
      <c r="D86" s="191" t="s">
        <v>71</v>
      </c>
      <c r="E86" s="192" t="s">
        <v>369</v>
      </c>
      <c r="F86" s="192" t="s">
        <v>370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P87+P101+P106</f>
        <v>0</v>
      </c>
      <c r="Q86" s="197"/>
      <c r="R86" s="198">
        <f>R87+R101+R106</f>
        <v>0.27704600000000001</v>
      </c>
      <c r="S86" s="197"/>
      <c r="T86" s="199">
        <f>T87+T101+T106</f>
        <v>0.098293400000000003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82</v>
      </c>
      <c r="AT86" s="201" t="s">
        <v>71</v>
      </c>
      <c r="AU86" s="201" t="s">
        <v>72</v>
      </c>
      <c r="AY86" s="200" t="s">
        <v>139</v>
      </c>
      <c r="BK86" s="202">
        <f>BK87+BK101+BK106</f>
        <v>0</v>
      </c>
    </row>
    <row r="87" s="12" customFormat="1" ht="22.8" customHeight="1">
      <c r="A87" s="12"/>
      <c r="B87" s="189"/>
      <c r="C87" s="190"/>
      <c r="D87" s="191" t="s">
        <v>71</v>
      </c>
      <c r="E87" s="203" t="s">
        <v>956</v>
      </c>
      <c r="F87" s="203" t="s">
        <v>957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SUM(P88:P100)</f>
        <v>0</v>
      </c>
      <c r="Q87" s="197"/>
      <c r="R87" s="198">
        <f>SUM(R88:R100)</f>
        <v>0.039506000000000006</v>
      </c>
      <c r="S87" s="197"/>
      <c r="T87" s="199">
        <f>SUM(T88:T100)</f>
        <v>0.054356000000000002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71</v>
      </c>
      <c r="AU87" s="201" t="s">
        <v>80</v>
      </c>
      <c r="AY87" s="200" t="s">
        <v>139</v>
      </c>
      <c r="BK87" s="202">
        <f>SUM(BK88:BK100)</f>
        <v>0</v>
      </c>
    </row>
    <row r="88" s="2" customFormat="1" ht="16.5" customHeight="1">
      <c r="A88" s="39"/>
      <c r="B88" s="40"/>
      <c r="C88" s="205" t="s">
        <v>80</v>
      </c>
      <c r="D88" s="205" t="s">
        <v>141</v>
      </c>
      <c r="E88" s="206" t="s">
        <v>958</v>
      </c>
      <c r="F88" s="207" t="s">
        <v>959</v>
      </c>
      <c r="G88" s="208" t="s">
        <v>470</v>
      </c>
      <c r="H88" s="209">
        <v>21.399999999999999</v>
      </c>
      <c r="I88" s="210"/>
      <c r="J88" s="211">
        <f>ROUND(I88*H88,2)</f>
        <v>0</v>
      </c>
      <c r="K88" s="207" t="s">
        <v>145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4.0000000000000003E-05</v>
      </c>
      <c r="R88" s="214">
        <f>Q88*H88</f>
        <v>0.00085599999999999999</v>
      </c>
      <c r="S88" s="214">
        <v>0.0025400000000000002</v>
      </c>
      <c r="T88" s="215">
        <f>S88*H88</f>
        <v>0.054356000000000002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243</v>
      </c>
      <c r="AT88" s="216" t="s">
        <v>141</v>
      </c>
      <c r="AU88" s="216" t="s">
        <v>82</v>
      </c>
      <c r="AY88" s="18" t="s">
        <v>139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243</v>
      </c>
      <c r="BM88" s="216" t="s">
        <v>960</v>
      </c>
    </row>
    <row r="89" s="2" customFormat="1">
      <c r="A89" s="39"/>
      <c r="B89" s="40"/>
      <c r="C89" s="41"/>
      <c r="D89" s="218" t="s">
        <v>148</v>
      </c>
      <c r="E89" s="41"/>
      <c r="F89" s="219" t="s">
        <v>961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148</v>
      </c>
      <c r="AU89" s="18" t="s">
        <v>82</v>
      </c>
    </row>
    <row r="90" s="13" customFormat="1">
      <c r="A90" s="13"/>
      <c r="B90" s="223"/>
      <c r="C90" s="224"/>
      <c r="D90" s="225" t="s">
        <v>150</v>
      </c>
      <c r="E90" s="226" t="s">
        <v>19</v>
      </c>
      <c r="F90" s="227" t="s">
        <v>962</v>
      </c>
      <c r="G90" s="224"/>
      <c r="H90" s="228">
        <v>21.399999999999999</v>
      </c>
      <c r="I90" s="229"/>
      <c r="J90" s="224"/>
      <c r="K90" s="224"/>
      <c r="L90" s="230"/>
      <c r="M90" s="231"/>
      <c r="N90" s="232"/>
      <c r="O90" s="232"/>
      <c r="P90" s="232"/>
      <c r="Q90" s="232"/>
      <c r="R90" s="232"/>
      <c r="S90" s="232"/>
      <c r="T90" s="23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4" t="s">
        <v>150</v>
      </c>
      <c r="AU90" s="234" t="s">
        <v>82</v>
      </c>
      <c r="AV90" s="13" t="s">
        <v>82</v>
      </c>
      <c r="AW90" s="13" t="s">
        <v>33</v>
      </c>
      <c r="AX90" s="13" t="s">
        <v>80</v>
      </c>
      <c r="AY90" s="234" t="s">
        <v>139</v>
      </c>
    </row>
    <row r="91" s="2" customFormat="1" ht="24.15" customHeight="1">
      <c r="A91" s="39"/>
      <c r="B91" s="40"/>
      <c r="C91" s="205" t="s">
        <v>82</v>
      </c>
      <c r="D91" s="205" t="s">
        <v>141</v>
      </c>
      <c r="E91" s="206" t="s">
        <v>963</v>
      </c>
      <c r="F91" s="207" t="s">
        <v>964</v>
      </c>
      <c r="G91" s="208" t="s">
        <v>253</v>
      </c>
      <c r="H91" s="209">
        <v>14</v>
      </c>
      <c r="I91" s="210"/>
      <c r="J91" s="211">
        <f>ROUND(I91*H91,2)</f>
        <v>0</v>
      </c>
      <c r="K91" s="207" t="s">
        <v>145</v>
      </c>
      <c r="L91" s="45"/>
      <c r="M91" s="212" t="s">
        <v>19</v>
      </c>
      <c r="N91" s="213" t="s">
        <v>43</v>
      </c>
      <c r="O91" s="85"/>
      <c r="P91" s="214">
        <f>O91*H91</f>
        <v>0</v>
      </c>
      <c r="Q91" s="214">
        <v>0.00080000000000000004</v>
      </c>
      <c r="R91" s="214">
        <f>Q91*H91</f>
        <v>0.0112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243</v>
      </c>
      <c r="AT91" s="216" t="s">
        <v>141</v>
      </c>
      <c r="AU91" s="216" t="s">
        <v>82</v>
      </c>
      <c r="AY91" s="18" t="s">
        <v>139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243</v>
      </c>
      <c r="BM91" s="216" t="s">
        <v>965</v>
      </c>
    </row>
    <row r="92" s="2" customFormat="1">
      <c r="A92" s="39"/>
      <c r="B92" s="40"/>
      <c r="C92" s="41"/>
      <c r="D92" s="218" t="s">
        <v>148</v>
      </c>
      <c r="E92" s="41"/>
      <c r="F92" s="219" t="s">
        <v>966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148</v>
      </c>
      <c r="AU92" s="18" t="s">
        <v>82</v>
      </c>
    </row>
    <row r="93" s="2" customFormat="1" ht="16.5" customHeight="1">
      <c r="A93" s="39"/>
      <c r="B93" s="40"/>
      <c r="C93" s="205" t="s">
        <v>158</v>
      </c>
      <c r="D93" s="205" t="s">
        <v>141</v>
      </c>
      <c r="E93" s="206" t="s">
        <v>967</v>
      </c>
      <c r="F93" s="207" t="s">
        <v>968</v>
      </c>
      <c r="G93" s="208" t="s">
        <v>470</v>
      </c>
      <c r="H93" s="209">
        <v>45</v>
      </c>
      <c r="I93" s="210"/>
      <c r="J93" s="211">
        <f>ROUND(I93*H93,2)</f>
        <v>0</v>
      </c>
      <c r="K93" s="207" t="s">
        <v>145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0.00056999999999999998</v>
      </c>
      <c r="R93" s="214">
        <f>Q93*H93</f>
        <v>0.025649999999999999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243</v>
      </c>
      <c r="AT93" s="216" t="s">
        <v>141</v>
      </c>
      <c r="AU93" s="216" t="s">
        <v>82</v>
      </c>
      <c r="AY93" s="18" t="s">
        <v>139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243</v>
      </c>
      <c r="BM93" s="216" t="s">
        <v>969</v>
      </c>
    </row>
    <row r="94" s="2" customFormat="1">
      <c r="A94" s="39"/>
      <c r="B94" s="40"/>
      <c r="C94" s="41"/>
      <c r="D94" s="218" t="s">
        <v>148</v>
      </c>
      <c r="E94" s="41"/>
      <c r="F94" s="219" t="s">
        <v>970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205" t="s">
        <v>146</v>
      </c>
      <c r="D95" s="205" t="s">
        <v>141</v>
      </c>
      <c r="E95" s="206" t="s">
        <v>971</v>
      </c>
      <c r="F95" s="207" t="s">
        <v>972</v>
      </c>
      <c r="G95" s="208" t="s">
        <v>470</v>
      </c>
      <c r="H95" s="209">
        <v>45</v>
      </c>
      <c r="I95" s="210"/>
      <c r="J95" s="211">
        <f>ROUND(I95*H95,2)</f>
        <v>0</v>
      </c>
      <c r="K95" s="207" t="s">
        <v>145</v>
      </c>
      <c r="L95" s="45"/>
      <c r="M95" s="212" t="s">
        <v>19</v>
      </c>
      <c r="N95" s="213" t="s">
        <v>43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243</v>
      </c>
      <c r="AT95" s="216" t="s">
        <v>141</v>
      </c>
      <c r="AU95" s="216" t="s">
        <v>82</v>
      </c>
      <c r="AY95" s="18" t="s">
        <v>139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243</v>
      </c>
      <c r="BM95" s="216" t="s">
        <v>973</v>
      </c>
    </row>
    <row r="96" s="2" customFormat="1">
      <c r="A96" s="39"/>
      <c r="B96" s="40"/>
      <c r="C96" s="41"/>
      <c r="D96" s="218" t="s">
        <v>148</v>
      </c>
      <c r="E96" s="41"/>
      <c r="F96" s="219" t="s">
        <v>974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24.15" customHeight="1">
      <c r="A97" s="39"/>
      <c r="B97" s="40"/>
      <c r="C97" s="205" t="s">
        <v>170</v>
      </c>
      <c r="D97" s="205" t="s">
        <v>141</v>
      </c>
      <c r="E97" s="206" t="s">
        <v>975</v>
      </c>
      <c r="F97" s="207" t="s">
        <v>976</v>
      </c>
      <c r="G97" s="208" t="s">
        <v>470</v>
      </c>
      <c r="H97" s="209">
        <v>45</v>
      </c>
      <c r="I97" s="210"/>
      <c r="J97" s="211">
        <f>ROUND(I97*H97,2)</f>
        <v>0</v>
      </c>
      <c r="K97" s="207" t="s">
        <v>145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4.0000000000000003E-05</v>
      </c>
      <c r="R97" s="214">
        <f>Q97*H97</f>
        <v>0.0018000000000000002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243</v>
      </c>
      <c r="AT97" s="216" t="s">
        <v>141</v>
      </c>
      <c r="AU97" s="216" t="s">
        <v>82</v>
      </c>
      <c r="AY97" s="18" t="s">
        <v>139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243</v>
      </c>
      <c r="BM97" s="216" t="s">
        <v>977</v>
      </c>
    </row>
    <row r="98" s="2" customFormat="1">
      <c r="A98" s="39"/>
      <c r="B98" s="40"/>
      <c r="C98" s="41"/>
      <c r="D98" s="218" t="s">
        <v>148</v>
      </c>
      <c r="E98" s="41"/>
      <c r="F98" s="219" t="s">
        <v>978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24.15" customHeight="1">
      <c r="A99" s="39"/>
      <c r="B99" s="40"/>
      <c r="C99" s="205" t="s">
        <v>175</v>
      </c>
      <c r="D99" s="205" t="s">
        <v>141</v>
      </c>
      <c r="E99" s="206" t="s">
        <v>979</v>
      </c>
      <c r="F99" s="207" t="s">
        <v>980</v>
      </c>
      <c r="G99" s="208" t="s">
        <v>155</v>
      </c>
      <c r="H99" s="209">
        <v>0.040000000000000001</v>
      </c>
      <c r="I99" s="210"/>
      <c r="J99" s="211">
        <f>ROUND(I99*H99,2)</f>
        <v>0</v>
      </c>
      <c r="K99" s="207" t="s">
        <v>145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243</v>
      </c>
      <c r="AT99" s="216" t="s">
        <v>141</v>
      </c>
      <c r="AU99" s="216" t="s">
        <v>82</v>
      </c>
      <c r="AY99" s="18" t="s">
        <v>139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243</v>
      </c>
      <c r="BM99" s="216" t="s">
        <v>981</v>
      </c>
    </row>
    <row r="100" s="2" customFormat="1">
      <c r="A100" s="39"/>
      <c r="B100" s="40"/>
      <c r="C100" s="41"/>
      <c r="D100" s="218" t="s">
        <v>148</v>
      </c>
      <c r="E100" s="41"/>
      <c r="F100" s="219" t="s">
        <v>982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2" customFormat="1" ht="22.8" customHeight="1">
      <c r="A101" s="12"/>
      <c r="B101" s="189"/>
      <c r="C101" s="190"/>
      <c r="D101" s="191" t="s">
        <v>71</v>
      </c>
      <c r="E101" s="203" t="s">
        <v>983</v>
      </c>
      <c r="F101" s="203" t="s">
        <v>984</v>
      </c>
      <c r="G101" s="190"/>
      <c r="H101" s="190"/>
      <c r="I101" s="193"/>
      <c r="J101" s="204">
        <f>BK101</f>
        <v>0</v>
      </c>
      <c r="K101" s="190"/>
      <c r="L101" s="195"/>
      <c r="M101" s="196"/>
      <c r="N101" s="197"/>
      <c r="O101" s="197"/>
      <c r="P101" s="198">
        <f>SUM(P102:P105)</f>
        <v>0</v>
      </c>
      <c r="Q101" s="197"/>
      <c r="R101" s="198">
        <f>SUM(R102:R105)</f>
        <v>0.014</v>
      </c>
      <c r="S101" s="197"/>
      <c r="T101" s="199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82</v>
      </c>
      <c r="AT101" s="201" t="s">
        <v>71</v>
      </c>
      <c r="AU101" s="201" t="s">
        <v>80</v>
      </c>
      <c r="AY101" s="200" t="s">
        <v>139</v>
      </c>
      <c r="BK101" s="202">
        <f>SUM(BK102:BK105)</f>
        <v>0</v>
      </c>
    </row>
    <row r="102" s="2" customFormat="1" ht="24.15" customHeight="1">
      <c r="A102" s="39"/>
      <c r="B102" s="40"/>
      <c r="C102" s="205" t="s">
        <v>179</v>
      </c>
      <c r="D102" s="205" t="s">
        <v>141</v>
      </c>
      <c r="E102" s="206" t="s">
        <v>985</v>
      </c>
      <c r="F102" s="207" t="s">
        <v>986</v>
      </c>
      <c r="G102" s="208" t="s">
        <v>253</v>
      </c>
      <c r="H102" s="209">
        <v>14</v>
      </c>
      <c r="I102" s="210"/>
      <c r="J102" s="211">
        <f>ROUND(I102*H102,2)</f>
        <v>0</v>
      </c>
      <c r="K102" s="207" t="s">
        <v>145</v>
      </c>
      <c r="L102" s="45"/>
      <c r="M102" s="212" t="s">
        <v>19</v>
      </c>
      <c r="N102" s="213" t="s">
        <v>43</v>
      </c>
      <c r="O102" s="85"/>
      <c r="P102" s="214">
        <f>O102*H102</f>
        <v>0</v>
      </c>
      <c r="Q102" s="214">
        <v>0.00013999999999999999</v>
      </c>
      <c r="R102" s="214">
        <f>Q102*H102</f>
        <v>0.0019599999999999999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243</v>
      </c>
      <c r="AT102" s="216" t="s">
        <v>141</v>
      </c>
      <c r="AU102" s="216" t="s">
        <v>82</v>
      </c>
      <c r="AY102" s="18" t="s">
        <v>139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80</v>
      </c>
      <c r="BK102" s="217">
        <f>ROUND(I102*H102,2)</f>
        <v>0</v>
      </c>
      <c r="BL102" s="18" t="s">
        <v>243</v>
      </c>
      <c r="BM102" s="216" t="s">
        <v>987</v>
      </c>
    </row>
    <row r="103" s="2" customFormat="1">
      <c r="A103" s="39"/>
      <c r="B103" s="40"/>
      <c r="C103" s="41"/>
      <c r="D103" s="218" t="s">
        <v>148</v>
      </c>
      <c r="E103" s="41"/>
      <c r="F103" s="219" t="s">
        <v>988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21.75" customHeight="1">
      <c r="A104" s="39"/>
      <c r="B104" s="40"/>
      <c r="C104" s="205" t="s">
        <v>156</v>
      </c>
      <c r="D104" s="205" t="s">
        <v>141</v>
      </c>
      <c r="E104" s="206" t="s">
        <v>989</v>
      </c>
      <c r="F104" s="207" t="s">
        <v>990</v>
      </c>
      <c r="G104" s="208" t="s">
        <v>253</v>
      </c>
      <c r="H104" s="209">
        <v>14</v>
      </c>
      <c r="I104" s="210"/>
      <c r="J104" s="211">
        <f>ROUND(I104*H104,2)</f>
        <v>0</v>
      </c>
      <c r="K104" s="207" t="s">
        <v>145</v>
      </c>
      <c r="L104" s="45"/>
      <c r="M104" s="212" t="s">
        <v>19</v>
      </c>
      <c r="N104" s="213" t="s">
        <v>43</v>
      </c>
      <c r="O104" s="85"/>
      <c r="P104" s="214">
        <f>O104*H104</f>
        <v>0</v>
      </c>
      <c r="Q104" s="214">
        <v>0.00085999999999999998</v>
      </c>
      <c r="R104" s="214">
        <f>Q104*H104</f>
        <v>0.01204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243</v>
      </c>
      <c r="AT104" s="216" t="s">
        <v>141</v>
      </c>
      <c r="AU104" s="216" t="s">
        <v>82</v>
      </c>
      <c r="AY104" s="18" t="s">
        <v>139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80</v>
      </c>
      <c r="BK104" s="217">
        <f>ROUND(I104*H104,2)</f>
        <v>0</v>
      </c>
      <c r="BL104" s="18" t="s">
        <v>243</v>
      </c>
      <c r="BM104" s="216" t="s">
        <v>991</v>
      </c>
    </row>
    <row r="105" s="2" customFormat="1">
      <c r="A105" s="39"/>
      <c r="B105" s="40"/>
      <c r="C105" s="41"/>
      <c r="D105" s="218" t="s">
        <v>148</v>
      </c>
      <c r="E105" s="41"/>
      <c r="F105" s="219" t="s">
        <v>992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12" customFormat="1" ht="22.8" customHeight="1">
      <c r="A106" s="12"/>
      <c r="B106" s="189"/>
      <c r="C106" s="190"/>
      <c r="D106" s="191" t="s">
        <v>71</v>
      </c>
      <c r="E106" s="203" t="s">
        <v>993</v>
      </c>
      <c r="F106" s="203" t="s">
        <v>994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SUM(P107:P130)</f>
        <v>0</v>
      </c>
      <c r="Q106" s="197"/>
      <c r="R106" s="198">
        <f>SUM(R107:R130)</f>
        <v>0.22353999999999999</v>
      </c>
      <c r="S106" s="197"/>
      <c r="T106" s="199">
        <f>SUM(T107:T130)</f>
        <v>0.043937400000000001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82</v>
      </c>
      <c r="AT106" s="201" t="s">
        <v>71</v>
      </c>
      <c r="AU106" s="201" t="s">
        <v>80</v>
      </c>
      <c r="AY106" s="200" t="s">
        <v>139</v>
      </c>
      <c r="BK106" s="202">
        <f>SUM(BK107:BK130)</f>
        <v>0</v>
      </c>
    </row>
    <row r="107" s="2" customFormat="1" ht="24.15" customHeight="1">
      <c r="A107" s="39"/>
      <c r="B107" s="40"/>
      <c r="C107" s="205" t="s">
        <v>192</v>
      </c>
      <c r="D107" s="205" t="s">
        <v>141</v>
      </c>
      <c r="E107" s="206" t="s">
        <v>995</v>
      </c>
      <c r="F107" s="207" t="s">
        <v>996</v>
      </c>
      <c r="G107" s="208" t="s">
        <v>253</v>
      </c>
      <c r="H107" s="209">
        <v>14</v>
      </c>
      <c r="I107" s="210"/>
      <c r="J107" s="211">
        <f>ROUND(I107*H107,2)</f>
        <v>0</v>
      </c>
      <c r="K107" s="207" t="s">
        <v>145</v>
      </c>
      <c r="L107" s="45"/>
      <c r="M107" s="212" t="s">
        <v>19</v>
      </c>
      <c r="N107" s="213" t="s">
        <v>43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243</v>
      </c>
      <c r="AT107" s="216" t="s">
        <v>141</v>
      </c>
      <c r="AU107" s="216" t="s">
        <v>82</v>
      </c>
      <c r="AY107" s="18" t="s">
        <v>139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80</v>
      </c>
      <c r="BK107" s="217">
        <f>ROUND(I107*H107,2)</f>
        <v>0</v>
      </c>
      <c r="BL107" s="18" t="s">
        <v>243</v>
      </c>
      <c r="BM107" s="216" t="s">
        <v>997</v>
      </c>
    </row>
    <row r="108" s="2" customFormat="1">
      <c r="A108" s="39"/>
      <c r="B108" s="40"/>
      <c r="C108" s="41"/>
      <c r="D108" s="218" t="s">
        <v>148</v>
      </c>
      <c r="E108" s="41"/>
      <c r="F108" s="219" t="s">
        <v>998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205" t="s">
        <v>199</v>
      </c>
      <c r="D109" s="205" t="s">
        <v>141</v>
      </c>
      <c r="E109" s="206" t="s">
        <v>999</v>
      </c>
      <c r="F109" s="207" t="s">
        <v>1000</v>
      </c>
      <c r="G109" s="208" t="s">
        <v>182</v>
      </c>
      <c r="H109" s="209">
        <v>1.8200000000000001</v>
      </c>
      <c r="I109" s="210"/>
      <c r="J109" s="211">
        <f>ROUND(I109*H109,2)</f>
        <v>0</v>
      </c>
      <c r="K109" s="207" t="s">
        <v>145</v>
      </c>
      <c r="L109" s="45"/>
      <c r="M109" s="212" t="s">
        <v>19</v>
      </c>
      <c r="N109" s="213" t="s">
        <v>43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0.01057</v>
      </c>
      <c r="T109" s="215">
        <f>S109*H109</f>
        <v>0.019237399999999998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243</v>
      </c>
      <c r="AT109" s="216" t="s">
        <v>141</v>
      </c>
      <c r="AU109" s="216" t="s">
        <v>82</v>
      </c>
      <c r="AY109" s="18" t="s">
        <v>139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80</v>
      </c>
      <c r="BK109" s="217">
        <f>ROUND(I109*H109,2)</f>
        <v>0</v>
      </c>
      <c r="BL109" s="18" t="s">
        <v>243</v>
      </c>
      <c r="BM109" s="216" t="s">
        <v>1001</v>
      </c>
    </row>
    <row r="110" s="2" customFormat="1">
      <c r="A110" s="39"/>
      <c r="B110" s="40"/>
      <c r="C110" s="41"/>
      <c r="D110" s="218" t="s">
        <v>148</v>
      </c>
      <c r="E110" s="41"/>
      <c r="F110" s="219" t="s">
        <v>1002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13" customFormat="1">
      <c r="A111" s="13"/>
      <c r="B111" s="223"/>
      <c r="C111" s="224"/>
      <c r="D111" s="225" t="s">
        <v>150</v>
      </c>
      <c r="E111" s="226" t="s">
        <v>19</v>
      </c>
      <c r="F111" s="227" t="s">
        <v>1003</v>
      </c>
      <c r="G111" s="224"/>
      <c r="H111" s="228">
        <v>1.8200000000000001</v>
      </c>
      <c r="I111" s="229"/>
      <c r="J111" s="224"/>
      <c r="K111" s="224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150</v>
      </c>
      <c r="AU111" s="234" t="s">
        <v>82</v>
      </c>
      <c r="AV111" s="13" t="s">
        <v>82</v>
      </c>
      <c r="AW111" s="13" t="s">
        <v>33</v>
      </c>
      <c r="AX111" s="13" t="s">
        <v>80</v>
      </c>
      <c r="AY111" s="234" t="s">
        <v>139</v>
      </c>
    </row>
    <row r="112" s="2" customFormat="1" ht="16.5" customHeight="1">
      <c r="A112" s="39"/>
      <c r="B112" s="40"/>
      <c r="C112" s="205" t="s">
        <v>206</v>
      </c>
      <c r="D112" s="205" t="s">
        <v>141</v>
      </c>
      <c r="E112" s="206" t="s">
        <v>1004</v>
      </c>
      <c r="F112" s="207" t="s">
        <v>1005</v>
      </c>
      <c r="G112" s="208" t="s">
        <v>253</v>
      </c>
      <c r="H112" s="209">
        <v>2</v>
      </c>
      <c r="I112" s="210"/>
      <c r="J112" s="211">
        <f>ROUND(I112*H112,2)</f>
        <v>0</v>
      </c>
      <c r="K112" s="207" t="s">
        <v>145</v>
      </c>
      <c r="L112" s="45"/>
      <c r="M112" s="212" t="s">
        <v>19</v>
      </c>
      <c r="N112" s="213" t="s">
        <v>43</v>
      </c>
      <c r="O112" s="85"/>
      <c r="P112" s="214">
        <f>O112*H112</f>
        <v>0</v>
      </c>
      <c r="Q112" s="214">
        <v>5.0000000000000002E-05</v>
      </c>
      <c r="R112" s="214">
        <f>Q112*H112</f>
        <v>0.00010000000000000001</v>
      </c>
      <c r="S112" s="214">
        <v>0.01235</v>
      </c>
      <c r="T112" s="215">
        <f>S112*H112</f>
        <v>0.0247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243</v>
      </c>
      <c r="AT112" s="216" t="s">
        <v>141</v>
      </c>
      <c r="AU112" s="216" t="s">
        <v>82</v>
      </c>
      <c r="AY112" s="18" t="s">
        <v>139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80</v>
      </c>
      <c r="BK112" s="217">
        <f>ROUND(I112*H112,2)</f>
        <v>0</v>
      </c>
      <c r="BL112" s="18" t="s">
        <v>243</v>
      </c>
      <c r="BM112" s="216" t="s">
        <v>1006</v>
      </c>
    </row>
    <row r="113" s="2" customFormat="1">
      <c r="A113" s="39"/>
      <c r="B113" s="40"/>
      <c r="C113" s="41"/>
      <c r="D113" s="218" t="s">
        <v>148</v>
      </c>
      <c r="E113" s="41"/>
      <c r="F113" s="219" t="s">
        <v>1007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148</v>
      </c>
      <c r="AU113" s="18" t="s">
        <v>82</v>
      </c>
    </row>
    <row r="114" s="2" customFormat="1" ht="24.15" customHeight="1">
      <c r="A114" s="39"/>
      <c r="B114" s="40"/>
      <c r="C114" s="205" t="s">
        <v>8</v>
      </c>
      <c r="D114" s="205" t="s">
        <v>141</v>
      </c>
      <c r="E114" s="206" t="s">
        <v>1008</v>
      </c>
      <c r="F114" s="207" t="s">
        <v>1009</v>
      </c>
      <c r="G114" s="208" t="s">
        <v>253</v>
      </c>
      <c r="H114" s="209">
        <v>2</v>
      </c>
      <c r="I114" s="210"/>
      <c r="J114" s="211">
        <f>ROUND(I114*H114,2)</f>
        <v>0</v>
      </c>
      <c r="K114" s="207" t="s">
        <v>145</v>
      </c>
      <c r="L114" s="45"/>
      <c r="M114" s="212" t="s">
        <v>19</v>
      </c>
      <c r="N114" s="213" t="s">
        <v>43</v>
      </c>
      <c r="O114" s="85"/>
      <c r="P114" s="214">
        <f>O114*H114</f>
        <v>0</v>
      </c>
      <c r="Q114" s="214">
        <v>0.013400000000000001</v>
      </c>
      <c r="R114" s="214">
        <f>Q114*H114</f>
        <v>0.026800000000000001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243</v>
      </c>
      <c r="AT114" s="216" t="s">
        <v>141</v>
      </c>
      <c r="AU114" s="216" t="s">
        <v>82</v>
      </c>
      <c r="AY114" s="18" t="s">
        <v>139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80</v>
      </c>
      <c r="BK114" s="217">
        <f>ROUND(I114*H114,2)</f>
        <v>0</v>
      </c>
      <c r="BL114" s="18" t="s">
        <v>243</v>
      </c>
      <c r="BM114" s="216" t="s">
        <v>1010</v>
      </c>
    </row>
    <row r="115" s="2" customFormat="1">
      <c r="A115" s="39"/>
      <c r="B115" s="40"/>
      <c r="C115" s="41"/>
      <c r="D115" s="218" t="s">
        <v>148</v>
      </c>
      <c r="E115" s="41"/>
      <c r="F115" s="219" t="s">
        <v>1011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148</v>
      </c>
      <c r="AU115" s="18" t="s">
        <v>82</v>
      </c>
    </row>
    <row r="116" s="2" customFormat="1" ht="24.15" customHeight="1">
      <c r="A116" s="39"/>
      <c r="B116" s="40"/>
      <c r="C116" s="205" t="s">
        <v>220</v>
      </c>
      <c r="D116" s="205" t="s">
        <v>141</v>
      </c>
      <c r="E116" s="206" t="s">
        <v>1012</v>
      </c>
      <c r="F116" s="207" t="s">
        <v>1013</v>
      </c>
      <c r="G116" s="208" t="s">
        <v>253</v>
      </c>
      <c r="H116" s="209">
        <v>2</v>
      </c>
      <c r="I116" s="210"/>
      <c r="J116" s="211">
        <f>ROUND(I116*H116,2)</f>
        <v>0</v>
      </c>
      <c r="K116" s="207" t="s">
        <v>145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0.022290000000000001</v>
      </c>
      <c r="R116" s="214">
        <f>Q116*H116</f>
        <v>0.044580000000000002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243</v>
      </c>
      <c r="AT116" s="216" t="s">
        <v>141</v>
      </c>
      <c r="AU116" s="216" t="s">
        <v>82</v>
      </c>
      <c r="AY116" s="18" t="s">
        <v>139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243</v>
      </c>
      <c r="BM116" s="216" t="s">
        <v>1014</v>
      </c>
    </row>
    <row r="117" s="2" customFormat="1">
      <c r="A117" s="39"/>
      <c r="B117" s="40"/>
      <c r="C117" s="41"/>
      <c r="D117" s="218" t="s">
        <v>148</v>
      </c>
      <c r="E117" s="41"/>
      <c r="F117" s="219" t="s">
        <v>1015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148</v>
      </c>
      <c r="AU117" s="18" t="s">
        <v>82</v>
      </c>
    </row>
    <row r="118" s="2" customFormat="1" ht="24.15" customHeight="1">
      <c r="A118" s="39"/>
      <c r="B118" s="40"/>
      <c r="C118" s="205" t="s">
        <v>225</v>
      </c>
      <c r="D118" s="205" t="s">
        <v>141</v>
      </c>
      <c r="E118" s="206" t="s">
        <v>1016</v>
      </c>
      <c r="F118" s="207" t="s">
        <v>1017</v>
      </c>
      <c r="G118" s="208" t="s">
        <v>253</v>
      </c>
      <c r="H118" s="209">
        <v>1</v>
      </c>
      <c r="I118" s="210"/>
      <c r="J118" s="211">
        <f>ROUND(I118*H118,2)</f>
        <v>0</v>
      </c>
      <c r="K118" s="207" t="s">
        <v>145</v>
      </c>
      <c r="L118" s="45"/>
      <c r="M118" s="212" t="s">
        <v>19</v>
      </c>
      <c r="N118" s="213" t="s">
        <v>43</v>
      </c>
      <c r="O118" s="85"/>
      <c r="P118" s="214">
        <f>O118*H118</f>
        <v>0</v>
      </c>
      <c r="Q118" s="214">
        <v>0.02828</v>
      </c>
      <c r="R118" s="214">
        <f>Q118*H118</f>
        <v>0.02828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243</v>
      </c>
      <c r="AT118" s="216" t="s">
        <v>141</v>
      </c>
      <c r="AU118" s="216" t="s">
        <v>82</v>
      </c>
      <c r="AY118" s="18" t="s">
        <v>139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80</v>
      </c>
      <c r="BK118" s="217">
        <f>ROUND(I118*H118,2)</f>
        <v>0</v>
      </c>
      <c r="BL118" s="18" t="s">
        <v>243</v>
      </c>
      <c r="BM118" s="216" t="s">
        <v>1018</v>
      </c>
    </row>
    <row r="119" s="2" customFormat="1">
      <c r="A119" s="39"/>
      <c r="B119" s="40"/>
      <c r="C119" s="41"/>
      <c r="D119" s="218" t="s">
        <v>148</v>
      </c>
      <c r="E119" s="41"/>
      <c r="F119" s="219" t="s">
        <v>1019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24.15" customHeight="1">
      <c r="A120" s="39"/>
      <c r="B120" s="40"/>
      <c r="C120" s="205" t="s">
        <v>237</v>
      </c>
      <c r="D120" s="205" t="s">
        <v>141</v>
      </c>
      <c r="E120" s="206" t="s">
        <v>1020</v>
      </c>
      <c r="F120" s="207" t="s">
        <v>1021</v>
      </c>
      <c r="G120" s="208" t="s">
        <v>253</v>
      </c>
      <c r="H120" s="209">
        <v>3</v>
      </c>
      <c r="I120" s="210"/>
      <c r="J120" s="211">
        <f>ROUND(I120*H120,2)</f>
        <v>0</v>
      </c>
      <c r="K120" s="207" t="s">
        <v>145</v>
      </c>
      <c r="L120" s="45"/>
      <c r="M120" s="212" t="s">
        <v>19</v>
      </c>
      <c r="N120" s="213" t="s">
        <v>43</v>
      </c>
      <c r="O120" s="85"/>
      <c r="P120" s="214">
        <f>O120*H120</f>
        <v>0</v>
      </c>
      <c r="Q120" s="214">
        <v>0.041259999999999998</v>
      </c>
      <c r="R120" s="214">
        <f>Q120*H120</f>
        <v>0.12378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243</v>
      </c>
      <c r="AT120" s="216" t="s">
        <v>141</v>
      </c>
      <c r="AU120" s="216" t="s">
        <v>82</v>
      </c>
      <c r="AY120" s="18" t="s">
        <v>139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80</v>
      </c>
      <c r="BK120" s="217">
        <f>ROUND(I120*H120,2)</f>
        <v>0</v>
      </c>
      <c r="BL120" s="18" t="s">
        <v>243</v>
      </c>
      <c r="BM120" s="216" t="s">
        <v>1022</v>
      </c>
    </row>
    <row r="121" s="2" customFormat="1">
      <c r="A121" s="39"/>
      <c r="B121" s="40"/>
      <c r="C121" s="41"/>
      <c r="D121" s="218" t="s">
        <v>148</v>
      </c>
      <c r="E121" s="41"/>
      <c r="F121" s="219" t="s">
        <v>1023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2" customFormat="1" ht="16.5" customHeight="1">
      <c r="A122" s="39"/>
      <c r="B122" s="40"/>
      <c r="C122" s="205" t="s">
        <v>243</v>
      </c>
      <c r="D122" s="205" t="s">
        <v>141</v>
      </c>
      <c r="E122" s="206" t="s">
        <v>1024</v>
      </c>
      <c r="F122" s="207" t="s">
        <v>1025</v>
      </c>
      <c r="G122" s="208" t="s">
        <v>253</v>
      </c>
      <c r="H122" s="209">
        <v>8</v>
      </c>
      <c r="I122" s="210"/>
      <c r="J122" s="211">
        <f>ROUND(I122*H122,2)</f>
        <v>0</v>
      </c>
      <c r="K122" s="207" t="s">
        <v>145</v>
      </c>
      <c r="L122" s="45"/>
      <c r="M122" s="212" t="s">
        <v>19</v>
      </c>
      <c r="N122" s="213" t="s">
        <v>43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146</v>
      </c>
      <c r="AT122" s="216" t="s">
        <v>141</v>
      </c>
      <c r="AU122" s="216" t="s">
        <v>82</v>
      </c>
      <c r="AY122" s="18" t="s">
        <v>139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80</v>
      </c>
      <c r="BK122" s="217">
        <f>ROUND(I122*H122,2)</f>
        <v>0</v>
      </c>
      <c r="BL122" s="18" t="s">
        <v>146</v>
      </c>
      <c r="BM122" s="216" t="s">
        <v>1026</v>
      </c>
    </row>
    <row r="123" s="2" customFormat="1">
      <c r="A123" s="39"/>
      <c r="B123" s="40"/>
      <c r="C123" s="41"/>
      <c r="D123" s="218" t="s">
        <v>148</v>
      </c>
      <c r="E123" s="41"/>
      <c r="F123" s="219" t="s">
        <v>1027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2" customFormat="1" ht="24.15" customHeight="1">
      <c r="A124" s="39"/>
      <c r="B124" s="40"/>
      <c r="C124" s="205" t="s">
        <v>250</v>
      </c>
      <c r="D124" s="205" t="s">
        <v>141</v>
      </c>
      <c r="E124" s="206" t="s">
        <v>1028</v>
      </c>
      <c r="F124" s="207" t="s">
        <v>1029</v>
      </c>
      <c r="G124" s="208" t="s">
        <v>182</v>
      </c>
      <c r="H124" s="209">
        <v>100</v>
      </c>
      <c r="I124" s="210"/>
      <c r="J124" s="211">
        <f>ROUND(I124*H124,2)</f>
        <v>0</v>
      </c>
      <c r="K124" s="207" t="s">
        <v>145</v>
      </c>
      <c r="L124" s="45"/>
      <c r="M124" s="212" t="s">
        <v>19</v>
      </c>
      <c r="N124" s="213" t="s">
        <v>43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243</v>
      </c>
      <c r="AT124" s="216" t="s">
        <v>141</v>
      </c>
      <c r="AU124" s="216" t="s">
        <v>82</v>
      </c>
      <c r="AY124" s="18" t="s">
        <v>139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80</v>
      </c>
      <c r="BK124" s="217">
        <f>ROUND(I124*H124,2)</f>
        <v>0</v>
      </c>
      <c r="BL124" s="18" t="s">
        <v>243</v>
      </c>
      <c r="BM124" s="216" t="s">
        <v>1030</v>
      </c>
    </row>
    <row r="125" s="2" customFormat="1">
      <c r="A125" s="39"/>
      <c r="B125" s="40"/>
      <c r="C125" s="41"/>
      <c r="D125" s="218" t="s">
        <v>148</v>
      </c>
      <c r="E125" s="41"/>
      <c r="F125" s="219" t="s">
        <v>1031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148</v>
      </c>
      <c r="AU125" s="18" t="s">
        <v>82</v>
      </c>
    </row>
    <row r="126" s="2" customFormat="1" ht="24.15" customHeight="1">
      <c r="A126" s="39"/>
      <c r="B126" s="40"/>
      <c r="C126" s="205" t="s">
        <v>256</v>
      </c>
      <c r="D126" s="205" t="s">
        <v>141</v>
      </c>
      <c r="E126" s="206" t="s">
        <v>1032</v>
      </c>
      <c r="F126" s="207" t="s">
        <v>1033</v>
      </c>
      <c r="G126" s="208" t="s">
        <v>155</v>
      </c>
      <c r="H126" s="209">
        <v>0.22400000000000001</v>
      </c>
      <c r="I126" s="210"/>
      <c r="J126" s="211">
        <f>ROUND(I126*H126,2)</f>
        <v>0</v>
      </c>
      <c r="K126" s="207" t="s">
        <v>145</v>
      </c>
      <c r="L126" s="45"/>
      <c r="M126" s="212" t="s">
        <v>19</v>
      </c>
      <c r="N126" s="213" t="s">
        <v>43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243</v>
      </c>
      <c r="AT126" s="216" t="s">
        <v>141</v>
      </c>
      <c r="AU126" s="216" t="s">
        <v>82</v>
      </c>
      <c r="AY126" s="18" t="s">
        <v>139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80</v>
      </c>
      <c r="BK126" s="217">
        <f>ROUND(I126*H126,2)</f>
        <v>0</v>
      </c>
      <c r="BL126" s="18" t="s">
        <v>243</v>
      </c>
      <c r="BM126" s="216" t="s">
        <v>1034</v>
      </c>
    </row>
    <row r="127" s="2" customFormat="1">
      <c r="A127" s="39"/>
      <c r="B127" s="40"/>
      <c r="C127" s="41"/>
      <c r="D127" s="218" t="s">
        <v>148</v>
      </c>
      <c r="E127" s="41"/>
      <c r="F127" s="219" t="s">
        <v>1035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148</v>
      </c>
      <c r="AU127" s="18" t="s">
        <v>82</v>
      </c>
    </row>
    <row r="128" s="2" customFormat="1" ht="16.5" customHeight="1">
      <c r="A128" s="39"/>
      <c r="B128" s="40"/>
      <c r="C128" s="205" t="s">
        <v>260</v>
      </c>
      <c r="D128" s="205" t="s">
        <v>141</v>
      </c>
      <c r="E128" s="206" t="s">
        <v>1036</v>
      </c>
      <c r="F128" s="207" t="s">
        <v>1037</v>
      </c>
      <c r="G128" s="208" t="s">
        <v>802</v>
      </c>
      <c r="H128" s="209">
        <v>1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43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243</v>
      </c>
      <c r="AT128" s="216" t="s">
        <v>141</v>
      </c>
      <c r="AU128" s="216" t="s">
        <v>82</v>
      </c>
      <c r="AY128" s="18" t="s">
        <v>139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80</v>
      </c>
      <c r="BK128" s="217">
        <f>ROUND(I128*H128,2)</f>
        <v>0</v>
      </c>
      <c r="BL128" s="18" t="s">
        <v>243</v>
      </c>
      <c r="BM128" s="216" t="s">
        <v>1038</v>
      </c>
    </row>
    <row r="129" s="2" customFormat="1" ht="16.5" customHeight="1">
      <c r="A129" s="39"/>
      <c r="B129" s="40"/>
      <c r="C129" s="205" t="s">
        <v>264</v>
      </c>
      <c r="D129" s="205" t="s">
        <v>141</v>
      </c>
      <c r="E129" s="206" t="s">
        <v>1039</v>
      </c>
      <c r="F129" s="207" t="s">
        <v>1040</v>
      </c>
      <c r="G129" s="208" t="s">
        <v>802</v>
      </c>
      <c r="H129" s="209">
        <v>1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43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243</v>
      </c>
      <c r="AT129" s="216" t="s">
        <v>141</v>
      </c>
      <c r="AU129" s="216" t="s">
        <v>82</v>
      </c>
      <c r="AY129" s="18" t="s">
        <v>139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80</v>
      </c>
      <c r="BK129" s="217">
        <f>ROUND(I129*H129,2)</f>
        <v>0</v>
      </c>
      <c r="BL129" s="18" t="s">
        <v>243</v>
      </c>
      <c r="BM129" s="216" t="s">
        <v>1041</v>
      </c>
    </row>
    <row r="130" s="2" customFormat="1" ht="16.5" customHeight="1">
      <c r="A130" s="39"/>
      <c r="B130" s="40"/>
      <c r="C130" s="205" t="s">
        <v>7</v>
      </c>
      <c r="D130" s="205" t="s">
        <v>141</v>
      </c>
      <c r="E130" s="206" t="s">
        <v>1042</v>
      </c>
      <c r="F130" s="207" t="s">
        <v>1043</v>
      </c>
      <c r="G130" s="208" t="s">
        <v>802</v>
      </c>
      <c r="H130" s="209">
        <v>1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243</v>
      </c>
      <c r="AT130" s="216" t="s">
        <v>141</v>
      </c>
      <c r="AU130" s="216" t="s">
        <v>82</v>
      </c>
      <c r="AY130" s="18" t="s">
        <v>139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243</v>
      </c>
      <c r="BM130" s="216" t="s">
        <v>1044</v>
      </c>
    </row>
    <row r="131" s="12" customFormat="1" ht="25.92" customHeight="1">
      <c r="A131" s="12"/>
      <c r="B131" s="189"/>
      <c r="C131" s="190"/>
      <c r="D131" s="191" t="s">
        <v>71</v>
      </c>
      <c r="E131" s="192" t="s">
        <v>742</v>
      </c>
      <c r="F131" s="192" t="s">
        <v>743</v>
      </c>
      <c r="G131" s="190"/>
      <c r="H131" s="190"/>
      <c r="I131" s="193"/>
      <c r="J131" s="194">
        <f>BK131</f>
        <v>0</v>
      </c>
      <c r="K131" s="190"/>
      <c r="L131" s="195"/>
      <c r="M131" s="196"/>
      <c r="N131" s="197"/>
      <c r="O131" s="197"/>
      <c r="P131" s="198">
        <f>P132</f>
        <v>0</v>
      </c>
      <c r="Q131" s="197"/>
      <c r="R131" s="198">
        <f>R132</f>
        <v>0</v>
      </c>
      <c r="S131" s="197"/>
      <c r="T131" s="19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0" t="s">
        <v>170</v>
      </c>
      <c r="AT131" s="201" t="s">
        <v>71</v>
      </c>
      <c r="AU131" s="201" t="s">
        <v>72</v>
      </c>
      <c r="AY131" s="200" t="s">
        <v>139</v>
      </c>
      <c r="BK131" s="202">
        <f>BK132</f>
        <v>0</v>
      </c>
    </row>
    <row r="132" s="12" customFormat="1" ht="22.8" customHeight="1">
      <c r="A132" s="12"/>
      <c r="B132" s="189"/>
      <c r="C132" s="190"/>
      <c r="D132" s="191" t="s">
        <v>71</v>
      </c>
      <c r="E132" s="203" t="s">
        <v>946</v>
      </c>
      <c r="F132" s="203" t="s">
        <v>947</v>
      </c>
      <c r="G132" s="190"/>
      <c r="H132" s="190"/>
      <c r="I132" s="193"/>
      <c r="J132" s="204">
        <f>BK132</f>
        <v>0</v>
      </c>
      <c r="K132" s="190"/>
      <c r="L132" s="195"/>
      <c r="M132" s="196"/>
      <c r="N132" s="197"/>
      <c r="O132" s="197"/>
      <c r="P132" s="198">
        <f>SUM(P133:P134)</f>
        <v>0</v>
      </c>
      <c r="Q132" s="197"/>
      <c r="R132" s="198">
        <f>SUM(R133:R134)</f>
        <v>0</v>
      </c>
      <c r="S132" s="197"/>
      <c r="T132" s="199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0" t="s">
        <v>170</v>
      </c>
      <c r="AT132" s="201" t="s">
        <v>71</v>
      </c>
      <c r="AU132" s="201" t="s">
        <v>80</v>
      </c>
      <c r="AY132" s="200" t="s">
        <v>139</v>
      </c>
      <c r="BK132" s="202">
        <f>SUM(BK133:BK134)</f>
        <v>0</v>
      </c>
    </row>
    <row r="133" s="2" customFormat="1" ht="16.5" customHeight="1">
      <c r="A133" s="39"/>
      <c r="B133" s="40"/>
      <c r="C133" s="205" t="s">
        <v>272</v>
      </c>
      <c r="D133" s="205" t="s">
        <v>141</v>
      </c>
      <c r="E133" s="206" t="s">
        <v>948</v>
      </c>
      <c r="F133" s="207" t="s">
        <v>949</v>
      </c>
      <c r="G133" s="208" t="s">
        <v>802</v>
      </c>
      <c r="H133" s="209">
        <v>1</v>
      </c>
      <c r="I133" s="210"/>
      <c r="J133" s="211">
        <f>ROUND(I133*H133,2)</f>
        <v>0</v>
      </c>
      <c r="K133" s="207" t="s">
        <v>145</v>
      </c>
      <c r="L133" s="45"/>
      <c r="M133" s="212" t="s">
        <v>19</v>
      </c>
      <c r="N133" s="213" t="s">
        <v>43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750</v>
      </c>
      <c r="AT133" s="216" t="s">
        <v>141</v>
      </c>
      <c r="AU133" s="216" t="s">
        <v>82</v>
      </c>
      <c r="AY133" s="18" t="s">
        <v>139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80</v>
      </c>
      <c r="BK133" s="217">
        <f>ROUND(I133*H133,2)</f>
        <v>0</v>
      </c>
      <c r="BL133" s="18" t="s">
        <v>750</v>
      </c>
      <c r="BM133" s="216" t="s">
        <v>1045</v>
      </c>
    </row>
    <row r="134" s="2" customFormat="1">
      <c r="A134" s="39"/>
      <c r="B134" s="40"/>
      <c r="C134" s="41"/>
      <c r="D134" s="218" t="s">
        <v>148</v>
      </c>
      <c r="E134" s="41"/>
      <c r="F134" s="219" t="s">
        <v>951</v>
      </c>
      <c r="G134" s="41"/>
      <c r="H134" s="41"/>
      <c r="I134" s="220"/>
      <c r="J134" s="41"/>
      <c r="K134" s="41"/>
      <c r="L134" s="45"/>
      <c r="M134" s="256"/>
      <c r="N134" s="257"/>
      <c r="O134" s="258"/>
      <c r="P134" s="258"/>
      <c r="Q134" s="258"/>
      <c r="R134" s="258"/>
      <c r="S134" s="258"/>
      <c r="T134" s="25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2" customFormat="1" ht="6.96" customHeight="1">
      <c r="A135" s="39"/>
      <c r="B135" s="60"/>
      <c r="C135" s="61"/>
      <c r="D135" s="61"/>
      <c r="E135" s="61"/>
      <c r="F135" s="61"/>
      <c r="G135" s="61"/>
      <c r="H135" s="61"/>
      <c r="I135" s="61"/>
      <c r="J135" s="61"/>
      <c r="K135" s="61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yvQe/PSCZpl62mQCGc8v/ZhoRDRpDs00ldhjH3T/JRYWs5W49UIq0Nximo9f6mXK5a43eqIkdOkU/AOgnWyabg==" hashValue="7IiKAnmsY4XU5bxlHBkXWZIgYdGitB1BBP8bW5bPDbfbT0YcOxe9/NllOVkoeeO2zcMWDAdeJTmF8cLyS93b5A==" algorithmName="SHA-512" password="CC35"/>
  <autoFilter ref="C84:K1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733120815"/>
    <hyperlink ref="F92" r:id="rId2" display="https://podminky.urs.cz/item/CS_URS_2025_01/733191926"/>
    <hyperlink ref="F94" r:id="rId3" display="https://podminky.urs.cz/item/CS_URS_2025_01/733221203"/>
    <hyperlink ref="F96" r:id="rId4" display="https://podminky.urs.cz/item/CS_URS_2025_01/733291101"/>
    <hyperlink ref="F98" r:id="rId5" display="https://podminky.urs.cz/item/CS_URS_2025_01/733811221"/>
    <hyperlink ref="F100" r:id="rId6" display="https://podminky.urs.cz/item/CS_URS_2025_01/998733111"/>
    <hyperlink ref="F103" r:id="rId7" display="https://podminky.urs.cz/item/CS_URS_2025_01/734221682"/>
    <hyperlink ref="F105" r:id="rId8" display="https://podminky.urs.cz/item/CS_URS_2025_01/734261406"/>
    <hyperlink ref="F108" r:id="rId9" display="https://podminky.urs.cz/item/CS_URS_2025_01/735000912"/>
    <hyperlink ref="F110" r:id="rId10" display="https://podminky.urs.cz/item/CS_URS_2025_01/735121810"/>
    <hyperlink ref="F113" r:id="rId11" display="https://podminky.urs.cz/item/CS_URS_2025_01/735151811"/>
    <hyperlink ref="F115" r:id="rId12" display="https://podminky.urs.cz/item/CS_URS_2025_01/735152471"/>
    <hyperlink ref="F117" r:id="rId13" display="https://podminky.urs.cz/item/CS_URS_2025_01/735152474"/>
    <hyperlink ref="F119" r:id="rId14" display="https://podminky.urs.cz/item/CS_URS_2025_01/735152575"/>
    <hyperlink ref="F121" r:id="rId15" display="https://podminky.urs.cz/item/CS_URS_2025_01/735152674"/>
    <hyperlink ref="F123" r:id="rId16" display="https://podminky.urs.cz/item/CS_URS_2025_01/735159210"/>
    <hyperlink ref="F125" r:id="rId17" display="https://podminky.urs.cz/item/CS_URS_2025_01/735191910"/>
    <hyperlink ref="F127" r:id="rId18" display="https://podminky.urs.cz/item/CS_URS_2025_01/998735111"/>
    <hyperlink ref="F134" r:id="rId19" display="https://podminky.urs.cz/item/CS_URS_2025_01/0431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1046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ROUND((SUM(BE81:BE101)),  2)</f>
        <v>0</v>
      </c>
      <c r="G33" s="39"/>
      <c r="H33" s="39"/>
      <c r="I33" s="149">
        <v>0.20999999999999999</v>
      </c>
      <c r="J33" s="148">
        <f>ROUND(((SUM(BE81:BE101))*I33),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ROUND((SUM(BF81:BF101)),  2)</f>
        <v>0</v>
      </c>
      <c r="G34" s="39"/>
      <c r="H34" s="39"/>
      <c r="I34" s="149">
        <v>0.12</v>
      </c>
      <c r="J34" s="148">
        <f>ROUND(((SUM(BF81:BF101))*I34),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VZT - VZDUCHOTECHNIKA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1047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124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VZT - VZDUCHOTECHNIKA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125</v>
      </c>
      <c r="D80" s="181" t="s">
        <v>57</v>
      </c>
      <c r="E80" s="181" t="s">
        <v>53</v>
      </c>
      <c r="F80" s="181" t="s">
        <v>54</v>
      </c>
      <c r="G80" s="181" t="s">
        <v>126</v>
      </c>
      <c r="H80" s="181" t="s">
        <v>127</v>
      </c>
      <c r="I80" s="181" t="s">
        <v>128</v>
      </c>
      <c r="J80" s="181" t="s">
        <v>103</v>
      </c>
      <c r="K80" s="182" t="s">
        <v>129</v>
      </c>
      <c r="L80" s="183"/>
      <c r="M80" s="93" t="s">
        <v>19</v>
      </c>
      <c r="N80" s="94" t="s">
        <v>42</v>
      </c>
      <c r="O80" s="94" t="s">
        <v>130</v>
      </c>
      <c r="P80" s="94" t="s">
        <v>131</v>
      </c>
      <c r="Q80" s="94" t="s">
        <v>132</v>
      </c>
      <c r="R80" s="94" t="s">
        <v>133</v>
      </c>
      <c r="S80" s="94" t="s">
        <v>134</v>
      </c>
      <c r="T80" s="95" t="s">
        <v>135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136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0.02332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369</v>
      </c>
      <c r="F82" s="192" t="s">
        <v>370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0.02332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139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1048</v>
      </c>
      <c r="F83" s="203" t="s">
        <v>1049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SUM(P84:P101)</f>
        <v>0</v>
      </c>
      <c r="Q83" s="197"/>
      <c r="R83" s="198">
        <f>SUM(R84:R101)</f>
        <v>0.02332</v>
      </c>
      <c r="S83" s="197"/>
      <c r="T83" s="199">
        <f>SUM(T84:T101)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139</v>
      </c>
      <c r="BK83" s="202">
        <f>SUM(BK84:BK101)</f>
        <v>0</v>
      </c>
    </row>
    <row r="84" s="2" customFormat="1" ht="16.5" customHeight="1">
      <c r="A84" s="39"/>
      <c r="B84" s="40"/>
      <c r="C84" s="205" t="s">
        <v>80</v>
      </c>
      <c r="D84" s="205" t="s">
        <v>141</v>
      </c>
      <c r="E84" s="206" t="s">
        <v>1050</v>
      </c>
      <c r="F84" s="207" t="s">
        <v>1051</v>
      </c>
      <c r="G84" s="208" t="s">
        <v>253</v>
      </c>
      <c r="H84" s="209">
        <v>4</v>
      </c>
      <c r="I84" s="210"/>
      <c r="J84" s="211">
        <f>ROUND(I84*H84,2)</f>
        <v>0</v>
      </c>
      <c r="K84" s="207" t="s">
        <v>145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243</v>
      </c>
      <c r="AT84" s="216" t="s">
        <v>141</v>
      </c>
      <c r="AU84" s="216" t="s">
        <v>82</v>
      </c>
      <c r="AY84" s="18" t="s">
        <v>139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243</v>
      </c>
      <c r="BM84" s="216" t="s">
        <v>1052</v>
      </c>
    </row>
    <row r="85" s="2" customFormat="1">
      <c r="A85" s="39"/>
      <c r="B85" s="40"/>
      <c r="C85" s="41"/>
      <c r="D85" s="218" t="s">
        <v>148</v>
      </c>
      <c r="E85" s="41"/>
      <c r="F85" s="219" t="s">
        <v>1053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148</v>
      </c>
      <c r="AU85" s="18" t="s">
        <v>82</v>
      </c>
    </row>
    <row r="86" s="2" customFormat="1" ht="16.5" customHeight="1">
      <c r="A86" s="39"/>
      <c r="B86" s="40"/>
      <c r="C86" s="235" t="s">
        <v>82</v>
      </c>
      <c r="D86" s="235" t="s">
        <v>152</v>
      </c>
      <c r="E86" s="236" t="s">
        <v>1054</v>
      </c>
      <c r="F86" s="237" t="s">
        <v>1055</v>
      </c>
      <c r="G86" s="238" t="s">
        <v>253</v>
      </c>
      <c r="H86" s="239">
        <v>4</v>
      </c>
      <c r="I86" s="240"/>
      <c r="J86" s="241">
        <f>ROUND(I86*H86,2)</f>
        <v>0</v>
      </c>
      <c r="K86" s="237" t="s">
        <v>145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0.00076999999999999996</v>
      </c>
      <c r="R86" s="214">
        <f>Q86*H86</f>
        <v>0.0030799999999999998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326</v>
      </c>
      <c r="AT86" s="216" t="s">
        <v>152</v>
      </c>
      <c r="AU86" s="216" t="s">
        <v>82</v>
      </c>
      <c r="AY86" s="18" t="s">
        <v>139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243</v>
      </c>
      <c r="BM86" s="216" t="s">
        <v>1056</v>
      </c>
    </row>
    <row r="87" s="2" customFormat="1" ht="21.75" customHeight="1">
      <c r="A87" s="39"/>
      <c r="B87" s="40"/>
      <c r="C87" s="205" t="s">
        <v>158</v>
      </c>
      <c r="D87" s="205" t="s">
        <v>141</v>
      </c>
      <c r="E87" s="206" t="s">
        <v>1057</v>
      </c>
      <c r="F87" s="207" t="s">
        <v>1058</v>
      </c>
      <c r="G87" s="208" t="s">
        <v>253</v>
      </c>
      <c r="H87" s="209">
        <v>4</v>
      </c>
      <c r="I87" s="210"/>
      <c r="J87" s="211">
        <f>ROUND(I87*H87,2)</f>
        <v>0</v>
      </c>
      <c r="K87" s="207" t="s">
        <v>145</v>
      </c>
      <c r="L87" s="45"/>
      <c r="M87" s="212" t="s">
        <v>19</v>
      </c>
      <c r="N87" s="213" t="s">
        <v>43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243</v>
      </c>
      <c r="AT87" s="216" t="s">
        <v>141</v>
      </c>
      <c r="AU87" s="216" t="s">
        <v>82</v>
      </c>
      <c r="AY87" s="18" t="s">
        <v>139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80</v>
      </c>
      <c r="BK87" s="217">
        <f>ROUND(I87*H87,2)</f>
        <v>0</v>
      </c>
      <c r="BL87" s="18" t="s">
        <v>243</v>
      </c>
      <c r="BM87" s="216" t="s">
        <v>1059</v>
      </c>
    </row>
    <row r="88" s="2" customFormat="1">
      <c r="A88" s="39"/>
      <c r="B88" s="40"/>
      <c r="C88" s="41"/>
      <c r="D88" s="218" t="s">
        <v>148</v>
      </c>
      <c r="E88" s="41"/>
      <c r="F88" s="219" t="s">
        <v>1060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148</v>
      </c>
      <c r="AU88" s="18" t="s">
        <v>82</v>
      </c>
    </row>
    <row r="89" s="2" customFormat="1" ht="16.5" customHeight="1">
      <c r="A89" s="39"/>
      <c r="B89" s="40"/>
      <c r="C89" s="235" t="s">
        <v>146</v>
      </c>
      <c r="D89" s="235" t="s">
        <v>152</v>
      </c>
      <c r="E89" s="236" t="s">
        <v>1061</v>
      </c>
      <c r="F89" s="237" t="s">
        <v>1062</v>
      </c>
      <c r="G89" s="238" t="s">
        <v>253</v>
      </c>
      <c r="H89" s="239">
        <v>4</v>
      </c>
      <c r="I89" s="240"/>
      <c r="J89" s="241">
        <f>ROUND(I89*H89,2)</f>
        <v>0</v>
      </c>
      <c r="K89" s="237" t="s">
        <v>145</v>
      </c>
      <c r="L89" s="242"/>
      <c r="M89" s="243" t="s">
        <v>19</v>
      </c>
      <c r="N89" s="244" t="s">
        <v>43</v>
      </c>
      <c r="O89" s="85"/>
      <c r="P89" s="214">
        <f>O89*H89</f>
        <v>0</v>
      </c>
      <c r="Q89" s="214">
        <v>0.00029999999999999997</v>
      </c>
      <c r="R89" s="214">
        <f>Q89*H89</f>
        <v>0.0011999999999999999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326</v>
      </c>
      <c r="AT89" s="216" t="s">
        <v>152</v>
      </c>
      <c r="AU89" s="216" t="s">
        <v>82</v>
      </c>
      <c r="AY89" s="18" t="s">
        <v>139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243</v>
      </c>
      <c r="BM89" s="216" t="s">
        <v>1063</v>
      </c>
    </row>
    <row r="90" s="2" customFormat="1" ht="21.75" customHeight="1">
      <c r="A90" s="39"/>
      <c r="B90" s="40"/>
      <c r="C90" s="205" t="s">
        <v>170</v>
      </c>
      <c r="D90" s="205" t="s">
        <v>141</v>
      </c>
      <c r="E90" s="206" t="s">
        <v>1064</v>
      </c>
      <c r="F90" s="207" t="s">
        <v>1065</v>
      </c>
      <c r="G90" s="208" t="s">
        <v>253</v>
      </c>
      <c r="H90" s="209">
        <v>4</v>
      </c>
      <c r="I90" s="210"/>
      <c r="J90" s="211">
        <f>ROUND(I90*H90,2)</f>
        <v>0</v>
      </c>
      <c r="K90" s="207" t="s">
        <v>145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243</v>
      </c>
      <c r="AT90" s="216" t="s">
        <v>141</v>
      </c>
      <c r="AU90" s="216" t="s">
        <v>82</v>
      </c>
      <c r="AY90" s="18" t="s">
        <v>139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243</v>
      </c>
      <c r="BM90" s="216" t="s">
        <v>1066</v>
      </c>
    </row>
    <row r="91" s="2" customFormat="1">
      <c r="A91" s="39"/>
      <c r="B91" s="40"/>
      <c r="C91" s="41"/>
      <c r="D91" s="218" t="s">
        <v>148</v>
      </c>
      <c r="E91" s="41"/>
      <c r="F91" s="219" t="s">
        <v>1067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82</v>
      </c>
    </row>
    <row r="92" s="2" customFormat="1" ht="16.5" customHeight="1">
      <c r="A92" s="39"/>
      <c r="B92" s="40"/>
      <c r="C92" s="235" t="s">
        <v>175</v>
      </c>
      <c r="D92" s="235" t="s">
        <v>152</v>
      </c>
      <c r="E92" s="236" t="s">
        <v>1068</v>
      </c>
      <c r="F92" s="237" t="s">
        <v>1069</v>
      </c>
      <c r="G92" s="238" t="s">
        <v>253</v>
      </c>
      <c r="H92" s="239">
        <v>4</v>
      </c>
      <c r="I92" s="240"/>
      <c r="J92" s="241">
        <f>ROUND(I92*H92,2)</f>
        <v>0</v>
      </c>
      <c r="K92" s="237" t="s">
        <v>145</v>
      </c>
      <c r="L92" s="242"/>
      <c r="M92" s="243" t="s">
        <v>19</v>
      </c>
      <c r="N92" s="244" t="s">
        <v>43</v>
      </c>
      <c r="O92" s="85"/>
      <c r="P92" s="214">
        <f>O92*H92</f>
        <v>0</v>
      </c>
      <c r="Q92" s="214">
        <v>0.00080000000000000004</v>
      </c>
      <c r="R92" s="214">
        <f>Q92*H92</f>
        <v>0.0032000000000000002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326</v>
      </c>
      <c r="AT92" s="216" t="s">
        <v>152</v>
      </c>
      <c r="AU92" s="216" t="s">
        <v>82</v>
      </c>
      <c r="AY92" s="18" t="s">
        <v>139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243</v>
      </c>
      <c r="BM92" s="216" t="s">
        <v>1070</v>
      </c>
    </row>
    <row r="93" s="2" customFormat="1" ht="16.5" customHeight="1">
      <c r="A93" s="39"/>
      <c r="B93" s="40"/>
      <c r="C93" s="205" t="s">
        <v>179</v>
      </c>
      <c r="D93" s="205" t="s">
        <v>141</v>
      </c>
      <c r="E93" s="206" t="s">
        <v>1071</v>
      </c>
      <c r="F93" s="207" t="s">
        <v>1072</v>
      </c>
      <c r="G93" s="208" t="s">
        <v>470</v>
      </c>
      <c r="H93" s="209">
        <v>12.5</v>
      </c>
      <c r="I93" s="210"/>
      <c r="J93" s="211">
        <f>ROUND(I93*H93,2)</f>
        <v>0</v>
      </c>
      <c r="K93" s="207" t="s">
        <v>145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243</v>
      </c>
      <c r="AT93" s="216" t="s">
        <v>141</v>
      </c>
      <c r="AU93" s="216" t="s">
        <v>82</v>
      </c>
      <c r="AY93" s="18" t="s">
        <v>139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243</v>
      </c>
      <c r="BM93" s="216" t="s">
        <v>1073</v>
      </c>
    </row>
    <row r="94" s="2" customFormat="1">
      <c r="A94" s="39"/>
      <c r="B94" s="40"/>
      <c r="C94" s="41"/>
      <c r="D94" s="218" t="s">
        <v>148</v>
      </c>
      <c r="E94" s="41"/>
      <c r="F94" s="219" t="s">
        <v>1074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235" t="s">
        <v>156</v>
      </c>
      <c r="D95" s="235" t="s">
        <v>152</v>
      </c>
      <c r="E95" s="236" t="s">
        <v>1075</v>
      </c>
      <c r="F95" s="237" t="s">
        <v>1076</v>
      </c>
      <c r="G95" s="238" t="s">
        <v>470</v>
      </c>
      <c r="H95" s="239">
        <v>15</v>
      </c>
      <c r="I95" s="240"/>
      <c r="J95" s="241">
        <f>ROUND(I95*H95,2)</f>
        <v>0</v>
      </c>
      <c r="K95" s="237" t="s">
        <v>145</v>
      </c>
      <c r="L95" s="242"/>
      <c r="M95" s="243" t="s">
        <v>19</v>
      </c>
      <c r="N95" s="244" t="s">
        <v>43</v>
      </c>
      <c r="O95" s="85"/>
      <c r="P95" s="214">
        <f>O95*H95</f>
        <v>0</v>
      </c>
      <c r="Q95" s="214">
        <v>0.001</v>
      </c>
      <c r="R95" s="214">
        <f>Q95*H95</f>
        <v>0.014999999999999999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326</v>
      </c>
      <c r="AT95" s="216" t="s">
        <v>152</v>
      </c>
      <c r="AU95" s="216" t="s">
        <v>82</v>
      </c>
      <c r="AY95" s="18" t="s">
        <v>139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243</v>
      </c>
      <c r="BM95" s="216" t="s">
        <v>1077</v>
      </c>
    </row>
    <row r="96" s="13" customFormat="1">
      <c r="A96" s="13"/>
      <c r="B96" s="223"/>
      <c r="C96" s="224"/>
      <c r="D96" s="225" t="s">
        <v>150</v>
      </c>
      <c r="E96" s="224"/>
      <c r="F96" s="227" t="s">
        <v>1078</v>
      </c>
      <c r="G96" s="224"/>
      <c r="H96" s="228">
        <v>15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150</v>
      </c>
      <c r="AU96" s="234" t="s">
        <v>82</v>
      </c>
      <c r="AV96" s="13" t="s">
        <v>82</v>
      </c>
      <c r="AW96" s="13" t="s">
        <v>4</v>
      </c>
      <c r="AX96" s="13" t="s">
        <v>80</v>
      </c>
      <c r="AY96" s="234" t="s">
        <v>139</v>
      </c>
    </row>
    <row r="97" s="2" customFormat="1" ht="21.75" customHeight="1">
      <c r="A97" s="39"/>
      <c r="B97" s="40"/>
      <c r="C97" s="205" t="s">
        <v>192</v>
      </c>
      <c r="D97" s="205" t="s">
        <v>141</v>
      </c>
      <c r="E97" s="206" t="s">
        <v>1079</v>
      </c>
      <c r="F97" s="207" t="s">
        <v>1080</v>
      </c>
      <c r="G97" s="208" t="s">
        <v>470</v>
      </c>
      <c r="H97" s="209">
        <v>4</v>
      </c>
      <c r="I97" s="210"/>
      <c r="J97" s="211">
        <f>ROUND(I97*H97,2)</f>
        <v>0</v>
      </c>
      <c r="K97" s="207" t="s">
        <v>145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0.00021000000000000001</v>
      </c>
      <c r="R97" s="214">
        <f>Q97*H97</f>
        <v>0.00084000000000000003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243</v>
      </c>
      <c r="AT97" s="216" t="s">
        <v>141</v>
      </c>
      <c r="AU97" s="216" t="s">
        <v>82</v>
      </c>
      <c r="AY97" s="18" t="s">
        <v>139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243</v>
      </c>
      <c r="BM97" s="216" t="s">
        <v>1081</v>
      </c>
    </row>
    <row r="98" s="2" customFormat="1">
      <c r="A98" s="39"/>
      <c r="B98" s="40"/>
      <c r="C98" s="41"/>
      <c r="D98" s="218" t="s">
        <v>148</v>
      </c>
      <c r="E98" s="41"/>
      <c r="F98" s="219" t="s">
        <v>1082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24.15" customHeight="1">
      <c r="A99" s="39"/>
      <c r="B99" s="40"/>
      <c r="C99" s="205" t="s">
        <v>199</v>
      </c>
      <c r="D99" s="205" t="s">
        <v>141</v>
      </c>
      <c r="E99" s="206" t="s">
        <v>1083</v>
      </c>
      <c r="F99" s="207" t="s">
        <v>1084</v>
      </c>
      <c r="G99" s="208" t="s">
        <v>155</v>
      </c>
      <c r="H99" s="209">
        <v>0.023</v>
      </c>
      <c r="I99" s="210"/>
      <c r="J99" s="211">
        <f>ROUND(I99*H99,2)</f>
        <v>0</v>
      </c>
      <c r="K99" s="207" t="s">
        <v>145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243</v>
      </c>
      <c r="AT99" s="216" t="s">
        <v>141</v>
      </c>
      <c r="AU99" s="216" t="s">
        <v>82</v>
      </c>
      <c r="AY99" s="18" t="s">
        <v>139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243</v>
      </c>
      <c r="BM99" s="216" t="s">
        <v>1085</v>
      </c>
    </row>
    <row r="100" s="2" customFormat="1">
      <c r="A100" s="39"/>
      <c r="B100" s="40"/>
      <c r="C100" s="41"/>
      <c r="D100" s="218" t="s">
        <v>148</v>
      </c>
      <c r="E100" s="41"/>
      <c r="F100" s="219" t="s">
        <v>1086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2" customFormat="1" ht="16.5" customHeight="1">
      <c r="A101" s="39"/>
      <c r="B101" s="40"/>
      <c r="C101" s="205" t="s">
        <v>206</v>
      </c>
      <c r="D101" s="205" t="s">
        <v>141</v>
      </c>
      <c r="E101" s="206" t="s">
        <v>1087</v>
      </c>
      <c r="F101" s="207" t="s">
        <v>1088</v>
      </c>
      <c r="G101" s="208" t="s">
        <v>802</v>
      </c>
      <c r="H101" s="209">
        <v>1</v>
      </c>
      <c r="I101" s="210"/>
      <c r="J101" s="211">
        <f>ROUND(I101*H101,2)</f>
        <v>0</v>
      </c>
      <c r="K101" s="207" t="s">
        <v>19</v>
      </c>
      <c r="L101" s="45"/>
      <c r="M101" s="260" t="s">
        <v>19</v>
      </c>
      <c r="N101" s="261" t="s">
        <v>43</v>
      </c>
      <c r="O101" s="258"/>
      <c r="P101" s="262">
        <f>O101*H101</f>
        <v>0</v>
      </c>
      <c r="Q101" s="262">
        <v>0</v>
      </c>
      <c r="R101" s="262">
        <f>Q101*H101</f>
        <v>0</v>
      </c>
      <c r="S101" s="262">
        <v>0</v>
      </c>
      <c r="T101" s="26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243</v>
      </c>
      <c r="AT101" s="216" t="s">
        <v>141</v>
      </c>
      <c r="AU101" s="216" t="s">
        <v>82</v>
      </c>
      <c r="AY101" s="18" t="s">
        <v>139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243</v>
      </c>
      <c r="BM101" s="216" t="s">
        <v>1089</v>
      </c>
    </row>
    <row r="102" s="2" customFormat="1" ht="6.96" customHeight="1">
      <c r="A102" s="3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45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sheetProtection sheet="1" autoFilter="0" formatColumns="0" formatRows="0" objects="1" scenarios="1" spinCount="100000" saltValue="vv1yC/wjjfeWw6sUovRD/soeRXInCKu5h9cJEcV1IZonmsHIidp5iQYknPsReu4+v++7x0Z6T1dJrzTQEnk7/A==" hashValue="sAWTmUg4hWxvfYk8L91kW2d7fU4qkfA3k+OWfy4r+S2MiKaHxnjFYq4saIRR6mmZ/N8q8j3CxvtKjtDt4ey8sg==" algorithmName="SHA-512" password="CC35"/>
  <autoFilter ref="C80:K10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111052"/>
    <hyperlink ref="F88" r:id="rId2" display="https://podminky.urs.cz/item/CS_URS_2025_01/751322111"/>
    <hyperlink ref="F91" r:id="rId3" display="https://podminky.urs.cz/item/CS_URS_2025_01/751398041"/>
    <hyperlink ref="F94" r:id="rId4" display="https://podminky.urs.cz/item/CS_URS_2025_01/751525082"/>
    <hyperlink ref="F98" r:id="rId5" display="https://podminky.urs.cz/item/CS_URS_2025_01/751572102"/>
    <hyperlink ref="F100" r:id="rId6" display="https://podminky.urs.cz/item/CS_URS_2025_01/99875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ROUND((SUM(BE81:BE118)),  2)</f>
        <v>0</v>
      </c>
      <c r="G33" s="39"/>
      <c r="H33" s="39"/>
      <c r="I33" s="149">
        <v>0.20999999999999999</v>
      </c>
      <c r="J33" s="148">
        <f>ROUND(((SUM(BE81:BE118))*I33),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ROUND((SUM(BF81:BF118)),  2)</f>
        <v>0</v>
      </c>
      <c r="G34" s="39"/>
      <c r="H34" s="39"/>
      <c r="I34" s="149">
        <v>0.12</v>
      </c>
      <c r="J34" s="148">
        <f>ROUND(((SUM(BF81:BF118))*I34),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ROUND((SUM(BG81:BG118)),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ROUND((SUM(BH81:BH118)),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ROUND((SUM(BI81:BI118)),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ELE - ELEKTROINSTALACE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1091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124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ELE - ELEKTROINSTALACE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125</v>
      </c>
      <c r="D80" s="181" t="s">
        <v>57</v>
      </c>
      <c r="E80" s="181" t="s">
        <v>53</v>
      </c>
      <c r="F80" s="181" t="s">
        <v>54</v>
      </c>
      <c r="G80" s="181" t="s">
        <v>126</v>
      </c>
      <c r="H80" s="181" t="s">
        <v>127</v>
      </c>
      <c r="I80" s="181" t="s">
        <v>128</v>
      </c>
      <c r="J80" s="181" t="s">
        <v>103</v>
      </c>
      <c r="K80" s="182" t="s">
        <v>129</v>
      </c>
      <c r="L80" s="183"/>
      <c r="M80" s="93" t="s">
        <v>19</v>
      </c>
      <c r="N80" s="94" t="s">
        <v>42</v>
      </c>
      <c r="O80" s="94" t="s">
        <v>130</v>
      </c>
      <c r="P80" s="94" t="s">
        <v>131</v>
      </c>
      <c r="Q80" s="94" t="s">
        <v>132</v>
      </c>
      <c r="R80" s="94" t="s">
        <v>133</v>
      </c>
      <c r="S80" s="94" t="s">
        <v>134</v>
      </c>
      <c r="T80" s="95" t="s">
        <v>135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136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0.029675</v>
      </c>
      <c r="S81" s="97"/>
      <c r="T81" s="187">
        <f>T82</f>
        <v>0.108268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369</v>
      </c>
      <c r="F82" s="192" t="s">
        <v>370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0.029675</v>
      </c>
      <c r="S82" s="197"/>
      <c r="T82" s="199">
        <f>T83</f>
        <v>0.108268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139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1092</v>
      </c>
      <c r="F83" s="203" t="s">
        <v>1093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SUM(P84:P118)</f>
        <v>0</v>
      </c>
      <c r="Q83" s="197"/>
      <c r="R83" s="198">
        <f>SUM(R84:R118)</f>
        <v>0.029675</v>
      </c>
      <c r="S83" s="197"/>
      <c r="T83" s="199">
        <f>SUM(T84:T118)</f>
        <v>0.108268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139</v>
      </c>
      <c r="BK83" s="202">
        <f>SUM(BK84:BK118)</f>
        <v>0</v>
      </c>
    </row>
    <row r="84" s="2" customFormat="1" ht="24.15" customHeight="1">
      <c r="A84" s="39"/>
      <c r="B84" s="40"/>
      <c r="C84" s="205" t="s">
        <v>80</v>
      </c>
      <c r="D84" s="205" t="s">
        <v>141</v>
      </c>
      <c r="E84" s="206" t="s">
        <v>1094</v>
      </c>
      <c r="F84" s="207" t="s">
        <v>1095</v>
      </c>
      <c r="G84" s="208" t="s">
        <v>470</v>
      </c>
      <c r="H84" s="209">
        <v>150</v>
      </c>
      <c r="I84" s="210"/>
      <c r="J84" s="211">
        <f>ROUND(I84*H84,2)</f>
        <v>0</v>
      </c>
      <c r="K84" s="207" t="s">
        <v>145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243</v>
      </c>
      <c r="AT84" s="216" t="s">
        <v>141</v>
      </c>
      <c r="AU84" s="216" t="s">
        <v>82</v>
      </c>
      <c r="AY84" s="18" t="s">
        <v>139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243</v>
      </c>
      <c r="BM84" s="216" t="s">
        <v>1096</v>
      </c>
    </row>
    <row r="85" s="2" customFormat="1">
      <c r="A85" s="39"/>
      <c r="B85" s="40"/>
      <c r="C85" s="41"/>
      <c r="D85" s="218" t="s">
        <v>148</v>
      </c>
      <c r="E85" s="41"/>
      <c r="F85" s="219" t="s">
        <v>1097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148</v>
      </c>
      <c r="AU85" s="18" t="s">
        <v>82</v>
      </c>
    </row>
    <row r="86" s="2" customFormat="1" ht="16.5" customHeight="1">
      <c r="A86" s="39"/>
      <c r="B86" s="40"/>
      <c r="C86" s="235" t="s">
        <v>82</v>
      </c>
      <c r="D86" s="235" t="s">
        <v>152</v>
      </c>
      <c r="E86" s="236" t="s">
        <v>1098</v>
      </c>
      <c r="F86" s="237" t="s">
        <v>1099</v>
      </c>
      <c r="G86" s="238" t="s">
        <v>470</v>
      </c>
      <c r="H86" s="239">
        <v>172.5</v>
      </c>
      <c r="I86" s="240"/>
      <c r="J86" s="241">
        <f>ROUND(I86*H86,2)</f>
        <v>0</v>
      </c>
      <c r="K86" s="237" t="s">
        <v>145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0.00011</v>
      </c>
      <c r="R86" s="214">
        <f>Q86*H86</f>
        <v>0.018975000000000002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326</v>
      </c>
      <c r="AT86" s="216" t="s">
        <v>152</v>
      </c>
      <c r="AU86" s="216" t="s">
        <v>82</v>
      </c>
      <c r="AY86" s="18" t="s">
        <v>139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243</v>
      </c>
      <c r="BM86" s="216" t="s">
        <v>1100</v>
      </c>
    </row>
    <row r="87" s="13" customFormat="1">
      <c r="A87" s="13"/>
      <c r="B87" s="223"/>
      <c r="C87" s="224"/>
      <c r="D87" s="225" t="s">
        <v>150</v>
      </c>
      <c r="E87" s="224"/>
      <c r="F87" s="227" t="s">
        <v>1101</v>
      </c>
      <c r="G87" s="224"/>
      <c r="H87" s="228">
        <v>172.5</v>
      </c>
      <c r="I87" s="229"/>
      <c r="J87" s="224"/>
      <c r="K87" s="224"/>
      <c r="L87" s="230"/>
      <c r="M87" s="231"/>
      <c r="N87" s="232"/>
      <c r="O87" s="232"/>
      <c r="P87" s="232"/>
      <c r="Q87" s="232"/>
      <c r="R87" s="232"/>
      <c r="S87" s="232"/>
      <c r="T87" s="23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4" t="s">
        <v>150</v>
      </c>
      <c r="AU87" s="234" t="s">
        <v>82</v>
      </c>
      <c r="AV87" s="13" t="s">
        <v>82</v>
      </c>
      <c r="AW87" s="13" t="s">
        <v>4</v>
      </c>
      <c r="AX87" s="13" t="s">
        <v>80</v>
      </c>
      <c r="AY87" s="234" t="s">
        <v>139</v>
      </c>
    </row>
    <row r="88" s="2" customFormat="1" ht="24.15" customHeight="1">
      <c r="A88" s="39"/>
      <c r="B88" s="40"/>
      <c r="C88" s="205" t="s">
        <v>158</v>
      </c>
      <c r="D88" s="205" t="s">
        <v>141</v>
      </c>
      <c r="E88" s="206" t="s">
        <v>1102</v>
      </c>
      <c r="F88" s="207" t="s">
        <v>1103</v>
      </c>
      <c r="G88" s="208" t="s">
        <v>470</v>
      </c>
      <c r="H88" s="209">
        <v>50</v>
      </c>
      <c r="I88" s="210"/>
      <c r="J88" s="211">
        <f>ROUND(I88*H88,2)</f>
        <v>0</v>
      </c>
      <c r="K88" s="207" t="s">
        <v>145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0.00215</v>
      </c>
      <c r="T88" s="215">
        <f>S88*H88</f>
        <v>0.1075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243</v>
      </c>
      <c r="AT88" s="216" t="s">
        <v>141</v>
      </c>
      <c r="AU88" s="216" t="s">
        <v>82</v>
      </c>
      <c r="AY88" s="18" t="s">
        <v>139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243</v>
      </c>
      <c r="BM88" s="216" t="s">
        <v>1104</v>
      </c>
    </row>
    <row r="89" s="2" customFormat="1">
      <c r="A89" s="39"/>
      <c r="B89" s="40"/>
      <c r="C89" s="41"/>
      <c r="D89" s="218" t="s">
        <v>148</v>
      </c>
      <c r="E89" s="41"/>
      <c r="F89" s="219" t="s">
        <v>1105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148</v>
      </c>
      <c r="AU89" s="18" t="s">
        <v>82</v>
      </c>
    </row>
    <row r="90" s="2" customFormat="1" ht="24.15" customHeight="1">
      <c r="A90" s="39"/>
      <c r="B90" s="40"/>
      <c r="C90" s="205" t="s">
        <v>146</v>
      </c>
      <c r="D90" s="205" t="s">
        <v>141</v>
      </c>
      <c r="E90" s="206" t="s">
        <v>1106</v>
      </c>
      <c r="F90" s="207" t="s">
        <v>1107</v>
      </c>
      <c r="G90" s="208" t="s">
        <v>253</v>
      </c>
      <c r="H90" s="209">
        <v>10</v>
      </c>
      <c r="I90" s="210"/>
      <c r="J90" s="211">
        <f>ROUND(I90*H90,2)</f>
        <v>0</v>
      </c>
      <c r="K90" s="207" t="s">
        <v>145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243</v>
      </c>
      <c r="AT90" s="216" t="s">
        <v>141</v>
      </c>
      <c r="AU90" s="216" t="s">
        <v>82</v>
      </c>
      <c r="AY90" s="18" t="s">
        <v>139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243</v>
      </c>
      <c r="BM90" s="216" t="s">
        <v>1108</v>
      </c>
    </row>
    <row r="91" s="2" customFormat="1">
      <c r="A91" s="39"/>
      <c r="B91" s="40"/>
      <c r="C91" s="41"/>
      <c r="D91" s="218" t="s">
        <v>148</v>
      </c>
      <c r="E91" s="41"/>
      <c r="F91" s="219" t="s">
        <v>1109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82</v>
      </c>
    </row>
    <row r="92" s="2" customFormat="1" ht="16.5" customHeight="1">
      <c r="A92" s="39"/>
      <c r="B92" s="40"/>
      <c r="C92" s="235" t="s">
        <v>170</v>
      </c>
      <c r="D92" s="235" t="s">
        <v>152</v>
      </c>
      <c r="E92" s="236" t="s">
        <v>1110</v>
      </c>
      <c r="F92" s="237" t="s">
        <v>1111</v>
      </c>
      <c r="G92" s="238" t="s">
        <v>253</v>
      </c>
      <c r="H92" s="239">
        <v>10</v>
      </c>
      <c r="I92" s="240"/>
      <c r="J92" s="241">
        <f>ROUND(I92*H92,2)</f>
        <v>0</v>
      </c>
      <c r="K92" s="237" t="s">
        <v>145</v>
      </c>
      <c r="L92" s="242"/>
      <c r="M92" s="243" t="s">
        <v>19</v>
      </c>
      <c r="N92" s="244" t="s">
        <v>43</v>
      </c>
      <c r="O92" s="85"/>
      <c r="P92" s="214">
        <f>O92*H92</f>
        <v>0</v>
      </c>
      <c r="Q92" s="214">
        <v>4.0000000000000003E-05</v>
      </c>
      <c r="R92" s="214">
        <f>Q92*H92</f>
        <v>0.00040000000000000002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326</v>
      </c>
      <c r="AT92" s="216" t="s">
        <v>152</v>
      </c>
      <c r="AU92" s="216" t="s">
        <v>82</v>
      </c>
      <c r="AY92" s="18" t="s">
        <v>139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243</v>
      </c>
      <c r="BM92" s="216" t="s">
        <v>1112</v>
      </c>
    </row>
    <row r="93" s="2" customFormat="1" ht="24.15" customHeight="1">
      <c r="A93" s="39"/>
      <c r="B93" s="40"/>
      <c r="C93" s="205" t="s">
        <v>175</v>
      </c>
      <c r="D93" s="205" t="s">
        <v>141</v>
      </c>
      <c r="E93" s="206" t="s">
        <v>1113</v>
      </c>
      <c r="F93" s="207" t="s">
        <v>1114</v>
      </c>
      <c r="G93" s="208" t="s">
        <v>253</v>
      </c>
      <c r="H93" s="209">
        <v>4</v>
      </c>
      <c r="I93" s="210"/>
      <c r="J93" s="211">
        <f>ROUND(I93*H93,2)</f>
        <v>0</v>
      </c>
      <c r="K93" s="207" t="s">
        <v>145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243</v>
      </c>
      <c r="AT93" s="216" t="s">
        <v>141</v>
      </c>
      <c r="AU93" s="216" t="s">
        <v>82</v>
      </c>
      <c r="AY93" s="18" t="s">
        <v>139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243</v>
      </c>
      <c r="BM93" s="216" t="s">
        <v>1115</v>
      </c>
    </row>
    <row r="94" s="2" customFormat="1">
      <c r="A94" s="39"/>
      <c r="B94" s="40"/>
      <c r="C94" s="41"/>
      <c r="D94" s="218" t="s">
        <v>148</v>
      </c>
      <c r="E94" s="41"/>
      <c r="F94" s="219" t="s">
        <v>1116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235" t="s">
        <v>179</v>
      </c>
      <c r="D95" s="235" t="s">
        <v>152</v>
      </c>
      <c r="E95" s="236" t="s">
        <v>1117</v>
      </c>
      <c r="F95" s="237" t="s">
        <v>1118</v>
      </c>
      <c r="G95" s="238" t="s">
        <v>253</v>
      </c>
      <c r="H95" s="239">
        <v>4</v>
      </c>
      <c r="I95" s="240"/>
      <c r="J95" s="241">
        <f>ROUND(I95*H95,2)</f>
        <v>0</v>
      </c>
      <c r="K95" s="237" t="s">
        <v>145</v>
      </c>
      <c r="L95" s="242"/>
      <c r="M95" s="243" t="s">
        <v>19</v>
      </c>
      <c r="N95" s="244" t="s">
        <v>43</v>
      </c>
      <c r="O95" s="85"/>
      <c r="P95" s="214">
        <f>O95*H95</f>
        <v>0</v>
      </c>
      <c r="Q95" s="214">
        <v>4.0000000000000003E-05</v>
      </c>
      <c r="R95" s="214">
        <f>Q95*H95</f>
        <v>0.00016000000000000001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326</v>
      </c>
      <c r="AT95" s="216" t="s">
        <v>152</v>
      </c>
      <c r="AU95" s="216" t="s">
        <v>82</v>
      </c>
      <c r="AY95" s="18" t="s">
        <v>139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243</v>
      </c>
      <c r="BM95" s="216" t="s">
        <v>1119</v>
      </c>
    </row>
    <row r="96" s="2" customFormat="1" ht="24.15" customHeight="1">
      <c r="A96" s="39"/>
      <c r="B96" s="40"/>
      <c r="C96" s="205" t="s">
        <v>156</v>
      </c>
      <c r="D96" s="205" t="s">
        <v>141</v>
      </c>
      <c r="E96" s="206" t="s">
        <v>1120</v>
      </c>
      <c r="F96" s="207" t="s">
        <v>1121</v>
      </c>
      <c r="G96" s="208" t="s">
        <v>253</v>
      </c>
      <c r="H96" s="209">
        <v>6</v>
      </c>
      <c r="I96" s="210"/>
      <c r="J96" s="211">
        <f>ROUND(I96*H96,2)</f>
        <v>0</v>
      </c>
      <c r="K96" s="207" t="s">
        <v>145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4.8000000000000001E-05</v>
      </c>
      <c r="T96" s="215">
        <f>S96*H96</f>
        <v>0.00028800000000000001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243</v>
      </c>
      <c r="AT96" s="216" t="s">
        <v>141</v>
      </c>
      <c r="AU96" s="216" t="s">
        <v>82</v>
      </c>
      <c r="AY96" s="18" t="s">
        <v>139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243</v>
      </c>
      <c r="BM96" s="216" t="s">
        <v>1122</v>
      </c>
    </row>
    <row r="97" s="2" customFormat="1">
      <c r="A97" s="39"/>
      <c r="B97" s="40"/>
      <c r="C97" s="41"/>
      <c r="D97" s="218" t="s">
        <v>148</v>
      </c>
      <c r="E97" s="41"/>
      <c r="F97" s="219" t="s">
        <v>1123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148</v>
      </c>
      <c r="AU97" s="18" t="s">
        <v>82</v>
      </c>
    </row>
    <row r="98" s="2" customFormat="1" ht="24.15" customHeight="1">
      <c r="A98" s="39"/>
      <c r="B98" s="40"/>
      <c r="C98" s="205" t="s">
        <v>192</v>
      </c>
      <c r="D98" s="205" t="s">
        <v>141</v>
      </c>
      <c r="E98" s="206" t="s">
        <v>1124</v>
      </c>
      <c r="F98" s="207" t="s">
        <v>1125</v>
      </c>
      <c r="G98" s="208" t="s">
        <v>253</v>
      </c>
      <c r="H98" s="209">
        <v>10</v>
      </c>
      <c r="I98" s="210"/>
      <c r="J98" s="211">
        <f>ROUND(I98*H98,2)</f>
        <v>0</v>
      </c>
      <c r="K98" s="207" t="s">
        <v>145</v>
      </c>
      <c r="L98" s="45"/>
      <c r="M98" s="212" t="s">
        <v>19</v>
      </c>
      <c r="N98" s="213" t="s">
        <v>43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243</v>
      </c>
      <c r="AT98" s="216" t="s">
        <v>141</v>
      </c>
      <c r="AU98" s="216" t="s">
        <v>82</v>
      </c>
      <c r="AY98" s="18" t="s">
        <v>139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80</v>
      </c>
      <c r="BK98" s="217">
        <f>ROUND(I98*H98,2)</f>
        <v>0</v>
      </c>
      <c r="BL98" s="18" t="s">
        <v>243</v>
      </c>
      <c r="BM98" s="216" t="s">
        <v>1126</v>
      </c>
    </row>
    <row r="99" s="2" customFormat="1">
      <c r="A99" s="39"/>
      <c r="B99" s="40"/>
      <c r="C99" s="41"/>
      <c r="D99" s="218" t="s">
        <v>148</v>
      </c>
      <c r="E99" s="41"/>
      <c r="F99" s="219" t="s">
        <v>1127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82</v>
      </c>
    </row>
    <row r="100" s="2" customFormat="1" ht="16.5" customHeight="1">
      <c r="A100" s="39"/>
      <c r="B100" s="40"/>
      <c r="C100" s="235" t="s">
        <v>199</v>
      </c>
      <c r="D100" s="235" t="s">
        <v>152</v>
      </c>
      <c r="E100" s="236" t="s">
        <v>1128</v>
      </c>
      <c r="F100" s="237" t="s">
        <v>1129</v>
      </c>
      <c r="G100" s="238" t="s">
        <v>253</v>
      </c>
      <c r="H100" s="239">
        <v>10</v>
      </c>
      <c r="I100" s="240"/>
      <c r="J100" s="241">
        <f>ROUND(I100*H100,2)</f>
        <v>0</v>
      </c>
      <c r="K100" s="237" t="s">
        <v>145</v>
      </c>
      <c r="L100" s="242"/>
      <c r="M100" s="243" t="s">
        <v>19</v>
      </c>
      <c r="N100" s="244" t="s">
        <v>43</v>
      </c>
      <c r="O100" s="85"/>
      <c r="P100" s="214">
        <f>O100*H100</f>
        <v>0</v>
      </c>
      <c r="Q100" s="214">
        <v>6.0000000000000002E-05</v>
      </c>
      <c r="R100" s="214">
        <f>Q100*H100</f>
        <v>0.00060000000000000006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326</v>
      </c>
      <c r="AT100" s="216" t="s">
        <v>152</v>
      </c>
      <c r="AU100" s="216" t="s">
        <v>82</v>
      </c>
      <c r="AY100" s="18" t="s">
        <v>139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80</v>
      </c>
      <c r="BK100" s="217">
        <f>ROUND(I100*H100,2)</f>
        <v>0</v>
      </c>
      <c r="BL100" s="18" t="s">
        <v>243</v>
      </c>
      <c r="BM100" s="216" t="s">
        <v>1130</v>
      </c>
    </row>
    <row r="101" s="2" customFormat="1" ht="24.15" customHeight="1">
      <c r="A101" s="39"/>
      <c r="B101" s="40"/>
      <c r="C101" s="205" t="s">
        <v>206</v>
      </c>
      <c r="D101" s="205" t="s">
        <v>141</v>
      </c>
      <c r="E101" s="206" t="s">
        <v>1131</v>
      </c>
      <c r="F101" s="207" t="s">
        <v>1132</v>
      </c>
      <c r="G101" s="208" t="s">
        <v>253</v>
      </c>
      <c r="H101" s="209">
        <v>10</v>
      </c>
      <c r="I101" s="210"/>
      <c r="J101" s="211">
        <f>ROUND(I101*H101,2)</f>
        <v>0</v>
      </c>
      <c r="K101" s="207" t="s">
        <v>145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243</v>
      </c>
      <c r="AT101" s="216" t="s">
        <v>141</v>
      </c>
      <c r="AU101" s="216" t="s">
        <v>82</v>
      </c>
      <c r="AY101" s="18" t="s">
        <v>139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243</v>
      </c>
      <c r="BM101" s="216" t="s">
        <v>1133</v>
      </c>
    </row>
    <row r="102" s="2" customFormat="1">
      <c r="A102" s="39"/>
      <c r="B102" s="40"/>
      <c r="C102" s="41"/>
      <c r="D102" s="218" t="s">
        <v>148</v>
      </c>
      <c r="E102" s="41"/>
      <c r="F102" s="219" t="s">
        <v>1134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82</v>
      </c>
    </row>
    <row r="103" s="2" customFormat="1" ht="16.5" customHeight="1">
      <c r="A103" s="39"/>
      <c r="B103" s="40"/>
      <c r="C103" s="235" t="s">
        <v>8</v>
      </c>
      <c r="D103" s="235" t="s">
        <v>152</v>
      </c>
      <c r="E103" s="236" t="s">
        <v>1128</v>
      </c>
      <c r="F103" s="237" t="s">
        <v>1129</v>
      </c>
      <c r="G103" s="238" t="s">
        <v>253</v>
      </c>
      <c r="H103" s="239">
        <v>10</v>
      </c>
      <c r="I103" s="240"/>
      <c r="J103" s="241">
        <f>ROUND(I103*H103,2)</f>
        <v>0</v>
      </c>
      <c r="K103" s="237" t="s">
        <v>145</v>
      </c>
      <c r="L103" s="242"/>
      <c r="M103" s="243" t="s">
        <v>19</v>
      </c>
      <c r="N103" s="244" t="s">
        <v>43</v>
      </c>
      <c r="O103" s="85"/>
      <c r="P103" s="214">
        <f>O103*H103</f>
        <v>0</v>
      </c>
      <c r="Q103" s="214">
        <v>6.0000000000000002E-05</v>
      </c>
      <c r="R103" s="214">
        <f>Q103*H103</f>
        <v>0.00060000000000000006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326</v>
      </c>
      <c r="AT103" s="216" t="s">
        <v>152</v>
      </c>
      <c r="AU103" s="216" t="s">
        <v>82</v>
      </c>
      <c r="AY103" s="18" t="s">
        <v>139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243</v>
      </c>
      <c r="BM103" s="216" t="s">
        <v>1135</v>
      </c>
    </row>
    <row r="104" s="2" customFormat="1" ht="24.15" customHeight="1">
      <c r="A104" s="39"/>
      <c r="B104" s="40"/>
      <c r="C104" s="205" t="s">
        <v>220</v>
      </c>
      <c r="D104" s="205" t="s">
        <v>141</v>
      </c>
      <c r="E104" s="206" t="s">
        <v>1136</v>
      </c>
      <c r="F104" s="207" t="s">
        <v>1137</v>
      </c>
      <c r="G104" s="208" t="s">
        <v>253</v>
      </c>
      <c r="H104" s="209">
        <v>10</v>
      </c>
      <c r="I104" s="210"/>
      <c r="J104" s="211">
        <f>ROUND(I104*H104,2)</f>
        <v>0</v>
      </c>
      <c r="K104" s="207" t="s">
        <v>145</v>
      </c>
      <c r="L104" s="45"/>
      <c r="M104" s="212" t="s">
        <v>19</v>
      </c>
      <c r="N104" s="213" t="s">
        <v>43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4.8000000000000001E-05</v>
      </c>
      <c r="T104" s="215">
        <f>S104*H104</f>
        <v>0.00048000000000000001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243</v>
      </c>
      <c r="AT104" s="216" t="s">
        <v>141</v>
      </c>
      <c r="AU104" s="216" t="s">
        <v>82</v>
      </c>
      <c r="AY104" s="18" t="s">
        <v>139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80</v>
      </c>
      <c r="BK104" s="217">
        <f>ROUND(I104*H104,2)</f>
        <v>0</v>
      </c>
      <c r="BL104" s="18" t="s">
        <v>243</v>
      </c>
      <c r="BM104" s="216" t="s">
        <v>1138</v>
      </c>
    </row>
    <row r="105" s="2" customFormat="1">
      <c r="A105" s="39"/>
      <c r="B105" s="40"/>
      <c r="C105" s="41"/>
      <c r="D105" s="218" t="s">
        <v>148</v>
      </c>
      <c r="E105" s="41"/>
      <c r="F105" s="219" t="s">
        <v>1139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24.15" customHeight="1">
      <c r="A106" s="39"/>
      <c r="B106" s="40"/>
      <c r="C106" s="205" t="s">
        <v>225</v>
      </c>
      <c r="D106" s="205" t="s">
        <v>141</v>
      </c>
      <c r="E106" s="206" t="s">
        <v>1140</v>
      </c>
      <c r="F106" s="207" t="s">
        <v>1141</v>
      </c>
      <c r="G106" s="208" t="s">
        <v>253</v>
      </c>
      <c r="H106" s="209">
        <v>1</v>
      </c>
      <c r="I106" s="210"/>
      <c r="J106" s="211">
        <f>ROUND(I106*H106,2)</f>
        <v>0</v>
      </c>
      <c r="K106" s="207" t="s">
        <v>145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243</v>
      </c>
      <c r="AT106" s="216" t="s">
        <v>141</v>
      </c>
      <c r="AU106" s="216" t="s">
        <v>82</v>
      </c>
      <c r="AY106" s="18" t="s">
        <v>139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243</v>
      </c>
      <c r="BM106" s="216" t="s">
        <v>1142</v>
      </c>
    </row>
    <row r="107" s="2" customFormat="1">
      <c r="A107" s="39"/>
      <c r="B107" s="40"/>
      <c r="C107" s="41"/>
      <c r="D107" s="218" t="s">
        <v>148</v>
      </c>
      <c r="E107" s="41"/>
      <c r="F107" s="219" t="s">
        <v>1143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24.15" customHeight="1">
      <c r="A108" s="39"/>
      <c r="B108" s="40"/>
      <c r="C108" s="205" t="s">
        <v>237</v>
      </c>
      <c r="D108" s="205" t="s">
        <v>141</v>
      </c>
      <c r="E108" s="206" t="s">
        <v>1144</v>
      </c>
      <c r="F108" s="207" t="s">
        <v>1145</v>
      </c>
      <c r="G108" s="208" t="s">
        <v>253</v>
      </c>
      <c r="H108" s="209">
        <v>3</v>
      </c>
      <c r="I108" s="210"/>
      <c r="J108" s="211">
        <f>ROUND(I108*H108,2)</f>
        <v>0</v>
      </c>
      <c r="K108" s="207" t="s">
        <v>145</v>
      </c>
      <c r="L108" s="45"/>
      <c r="M108" s="212" t="s">
        <v>19</v>
      </c>
      <c r="N108" s="213" t="s">
        <v>43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243</v>
      </c>
      <c r="AT108" s="216" t="s">
        <v>141</v>
      </c>
      <c r="AU108" s="216" t="s">
        <v>82</v>
      </c>
      <c r="AY108" s="18" t="s">
        <v>139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243</v>
      </c>
      <c r="BM108" s="216" t="s">
        <v>1146</v>
      </c>
    </row>
    <row r="109" s="2" customFormat="1">
      <c r="A109" s="39"/>
      <c r="B109" s="40"/>
      <c r="C109" s="41"/>
      <c r="D109" s="218" t="s">
        <v>148</v>
      </c>
      <c r="E109" s="41"/>
      <c r="F109" s="219" t="s">
        <v>1147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235" t="s">
        <v>243</v>
      </c>
      <c r="D110" s="235" t="s">
        <v>152</v>
      </c>
      <c r="E110" s="236" t="s">
        <v>1148</v>
      </c>
      <c r="F110" s="237" t="s">
        <v>1149</v>
      </c>
      <c r="G110" s="238" t="s">
        <v>253</v>
      </c>
      <c r="H110" s="239">
        <v>3</v>
      </c>
      <c r="I110" s="240"/>
      <c r="J110" s="241">
        <f>ROUND(I110*H110,2)</f>
        <v>0</v>
      </c>
      <c r="K110" s="237" t="s">
        <v>145</v>
      </c>
      <c r="L110" s="242"/>
      <c r="M110" s="243" t="s">
        <v>19</v>
      </c>
      <c r="N110" s="244" t="s">
        <v>43</v>
      </c>
      <c r="O110" s="85"/>
      <c r="P110" s="214">
        <f>O110*H110</f>
        <v>0</v>
      </c>
      <c r="Q110" s="214">
        <v>0.00038000000000000002</v>
      </c>
      <c r="R110" s="214">
        <f>Q110*H110</f>
        <v>0.00114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326</v>
      </c>
      <c r="AT110" s="216" t="s">
        <v>152</v>
      </c>
      <c r="AU110" s="216" t="s">
        <v>82</v>
      </c>
      <c r="AY110" s="18" t="s">
        <v>139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243</v>
      </c>
      <c r="BM110" s="216" t="s">
        <v>1150</v>
      </c>
    </row>
    <row r="111" s="2" customFormat="1" ht="24.15" customHeight="1">
      <c r="A111" s="39"/>
      <c r="B111" s="40"/>
      <c r="C111" s="205" t="s">
        <v>250</v>
      </c>
      <c r="D111" s="205" t="s">
        <v>141</v>
      </c>
      <c r="E111" s="206" t="s">
        <v>1151</v>
      </c>
      <c r="F111" s="207" t="s">
        <v>1152</v>
      </c>
      <c r="G111" s="208" t="s">
        <v>253</v>
      </c>
      <c r="H111" s="209">
        <v>12</v>
      </c>
      <c r="I111" s="210"/>
      <c r="J111" s="211">
        <f>ROUND(I111*H111,2)</f>
        <v>0</v>
      </c>
      <c r="K111" s="207" t="s">
        <v>145</v>
      </c>
      <c r="L111" s="45"/>
      <c r="M111" s="212" t="s">
        <v>19</v>
      </c>
      <c r="N111" s="213" t="s">
        <v>43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243</v>
      </c>
      <c r="AT111" s="216" t="s">
        <v>141</v>
      </c>
      <c r="AU111" s="216" t="s">
        <v>82</v>
      </c>
      <c r="AY111" s="18" t="s">
        <v>139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80</v>
      </c>
      <c r="BK111" s="217">
        <f>ROUND(I111*H111,2)</f>
        <v>0</v>
      </c>
      <c r="BL111" s="18" t="s">
        <v>243</v>
      </c>
      <c r="BM111" s="216" t="s">
        <v>1153</v>
      </c>
    </row>
    <row r="112" s="2" customFormat="1">
      <c r="A112" s="39"/>
      <c r="B112" s="40"/>
      <c r="C112" s="41"/>
      <c r="D112" s="218" t="s">
        <v>148</v>
      </c>
      <c r="E112" s="41"/>
      <c r="F112" s="219" t="s">
        <v>1154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82</v>
      </c>
    </row>
    <row r="113" s="2" customFormat="1" ht="16.5" customHeight="1">
      <c r="A113" s="39"/>
      <c r="B113" s="40"/>
      <c r="C113" s="235" t="s">
        <v>256</v>
      </c>
      <c r="D113" s="235" t="s">
        <v>152</v>
      </c>
      <c r="E113" s="236" t="s">
        <v>1155</v>
      </c>
      <c r="F113" s="237" t="s">
        <v>1156</v>
      </c>
      <c r="G113" s="238" t="s">
        <v>253</v>
      </c>
      <c r="H113" s="239">
        <v>12</v>
      </c>
      <c r="I113" s="240"/>
      <c r="J113" s="241">
        <f>ROUND(I113*H113,2)</f>
        <v>0</v>
      </c>
      <c r="K113" s="237" t="s">
        <v>145</v>
      </c>
      <c r="L113" s="242"/>
      <c r="M113" s="243" t="s">
        <v>19</v>
      </c>
      <c r="N113" s="244" t="s">
        <v>43</v>
      </c>
      <c r="O113" s="85"/>
      <c r="P113" s="214">
        <f>O113*H113</f>
        <v>0</v>
      </c>
      <c r="Q113" s="214">
        <v>0.00064999999999999997</v>
      </c>
      <c r="R113" s="214">
        <f>Q113*H113</f>
        <v>0.0077999999999999996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326</v>
      </c>
      <c r="AT113" s="216" t="s">
        <v>152</v>
      </c>
      <c r="AU113" s="216" t="s">
        <v>82</v>
      </c>
      <c r="AY113" s="18" t="s">
        <v>139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243</v>
      </c>
      <c r="BM113" s="216" t="s">
        <v>1157</v>
      </c>
    </row>
    <row r="114" s="2" customFormat="1" ht="24.15" customHeight="1">
      <c r="A114" s="39"/>
      <c r="B114" s="40"/>
      <c r="C114" s="205" t="s">
        <v>260</v>
      </c>
      <c r="D114" s="205" t="s">
        <v>141</v>
      </c>
      <c r="E114" s="206" t="s">
        <v>1158</v>
      </c>
      <c r="F114" s="207" t="s">
        <v>1159</v>
      </c>
      <c r="G114" s="208" t="s">
        <v>253</v>
      </c>
      <c r="H114" s="209">
        <v>1</v>
      </c>
      <c r="I114" s="210"/>
      <c r="J114" s="211">
        <f>ROUND(I114*H114,2)</f>
        <v>0</v>
      </c>
      <c r="K114" s="207" t="s">
        <v>145</v>
      </c>
      <c r="L114" s="45"/>
      <c r="M114" s="212" t="s">
        <v>19</v>
      </c>
      <c r="N114" s="213" t="s">
        <v>43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243</v>
      </c>
      <c r="AT114" s="216" t="s">
        <v>141</v>
      </c>
      <c r="AU114" s="216" t="s">
        <v>82</v>
      </c>
      <c r="AY114" s="18" t="s">
        <v>139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80</v>
      </c>
      <c r="BK114" s="217">
        <f>ROUND(I114*H114,2)</f>
        <v>0</v>
      </c>
      <c r="BL114" s="18" t="s">
        <v>243</v>
      </c>
      <c r="BM114" s="216" t="s">
        <v>1160</v>
      </c>
    </row>
    <row r="115" s="2" customFormat="1">
      <c r="A115" s="39"/>
      <c r="B115" s="40"/>
      <c r="C115" s="41"/>
      <c r="D115" s="218" t="s">
        <v>148</v>
      </c>
      <c r="E115" s="41"/>
      <c r="F115" s="219" t="s">
        <v>1161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148</v>
      </c>
      <c r="AU115" s="18" t="s">
        <v>82</v>
      </c>
    </row>
    <row r="116" s="2" customFormat="1" ht="24.15" customHeight="1">
      <c r="A116" s="39"/>
      <c r="B116" s="40"/>
      <c r="C116" s="205" t="s">
        <v>264</v>
      </c>
      <c r="D116" s="205" t="s">
        <v>141</v>
      </c>
      <c r="E116" s="206" t="s">
        <v>1162</v>
      </c>
      <c r="F116" s="207" t="s">
        <v>1163</v>
      </c>
      <c r="G116" s="208" t="s">
        <v>155</v>
      </c>
      <c r="H116" s="209">
        <v>0.029999999999999999</v>
      </c>
      <c r="I116" s="210"/>
      <c r="J116" s="211">
        <f>ROUND(I116*H116,2)</f>
        <v>0</v>
      </c>
      <c r="K116" s="207" t="s">
        <v>145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243</v>
      </c>
      <c r="AT116" s="216" t="s">
        <v>141</v>
      </c>
      <c r="AU116" s="216" t="s">
        <v>82</v>
      </c>
      <c r="AY116" s="18" t="s">
        <v>139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243</v>
      </c>
      <c r="BM116" s="216" t="s">
        <v>1164</v>
      </c>
    </row>
    <row r="117" s="2" customFormat="1">
      <c r="A117" s="39"/>
      <c r="B117" s="40"/>
      <c r="C117" s="41"/>
      <c r="D117" s="218" t="s">
        <v>148</v>
      </c>
      <c r="E117" s="41"/>
      <c r="F117" s="219" t="s">
        <v>1165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148</v>
      </c>
      <c r="AU117" s="18" t="s">
        <v>82</v>
      </c>
    </row>
    <row r="118" s="2" customFormat="1" ht="16.5" customHeight="1">
      <c r="A118" s="39"/>
      <c r="B118" s="40"/>
      <c r="C118" s="205" t="s">
        <v>7</v>
      </c>
      <c r="D118" s="205" t="s">
        <v>141</v>
      </c>
      <c r="E118" s="206" t="s">
        <v>1166</v>
      </c>
      <c r="F118" s="207" t="s">
        <v>1167</v>
      </c>
      <c r="G118" s="208" t="s">
        <v>802</v>
      </c>
      <c r="H118" s="209">
        <v>1</v>
      </c>
      <c r="I118" s="210"/>
      <c r="J118" s="211">
        <f>ROUND(I118*H118,2)</f>
        <v>0</v>
      </c>
      <c r="K118" s="207" t="s">
        <v>19</v>
      </c>
      <c r="L118" s="45"/>
      <c r="M118" s="260" t="s">
        <v>19</v>
      </c>
      <c r="N118" s="261" t="s">
        <v>43</v>
      </c>
      <c r="O118" s="258"/>
      <c r="P118" s="262">
        <f>O118*H118</f>
        <v>0</v>
      </c>
      <c r="Q118" s="262">
        <v>0</v>
      </c>
      <c r="R118" s="262">
        <f>Q118*H118</f>
        <v>0</v>
      </c>
      <c r="S118" s="262">
        <v>0</v>
      </c>
      <c r="T118" s="26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243</v>
      </c>
      <c r="AT118" s="216" t="s">
        <v>141</v>
      </c>
      <c r="AU118" s="216" t="s">
        <v>82</v>
      </c>
      <c r="AY118" s="18" t="s">
        <v>139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80</v>
      </c>
      <c r="BK118" s="217">
        <f>ROUND(I118*H118,2)</f>
        <v>0</v>
      </c>
      <c r="BL118" s="18" t="s">
        <v>243</v>
      </c>
      <c r="BM118" s="216" t="s">
        <v>1168</v>
      </c>
    </row>
    <row r="119" s="2" customFormat="1" ht="6.96" customHeight="1">
      <c r="A119" s="39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45"/>
      <c r="M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</sheetData>
  <sheetProtection sheet="1" autoFilter="0" formatColumns="0" formatRows="0" objects="1" scenarios="1" spinCount="100000" saltValue="R2ToRju0rGtVnHhtGZKiPyNfzGgvXN+z5P79ShoIE7xj+DdMXmW1KDoqERe7vAgSJGAgNae9Y5Soa35lJiQKIw==" hashValue="MWvZI+sIMqkz7VmumcnHCUxaeODukjiqi0xYueEtOJ56JRrvhG2K0LcECa1lulL0g3uBerkbNXoBsjjpM0WrFw==" algorithmName="SHA-512" password="CC35"/>
  <autoFilter ref="C80:K11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1120003"/>
    <hyperlink ref="F89" r:id="rId2" display="https://podminky.urs.cz/item/CS_URS_2025_01/741125871"/>
    <hyperlink ref="F91" r:id="rId3" display="https://podminky.urs.cz/item/CS_URS_2025_01/741310101"/>
    <hyperlink ref="F94" r:id="rId4" display="https://podminky.urs.cz/item/CS_URS_2025_01/741310104"/>
    <hyperlink ref="F97" r:id="rId5" display="https://podminky.urs.cz/item/CS_URS_2025_01/741311813"/>
    <hyperlink ref="F99" r:id="rId6" display="https://podminky.urs.cz/item/CS_URS_2025_01/741313002"/>
    <hyperlink ref="F102" r:id="rId7" display="https://podminky.urs.cz/item/CS_URS_2025_01/741313003"/>
    <hyperlink ref="F105" r:id="rId8" display="https://podminky.urs.cz/item/CS_URS_2025_01/741315823"/>
    <hyperlink ref="F107" r:id="rId9" display="https://podminky.urs.cz/item/CS_URS_2025_01/741371002"/>
    <hyperlink ref="F109" r:id="rId10" display="https://podminky.urs.cz/item/CS_URS_2025_01/741372061"/>
    <hyperlink ref="F112" r:id="rId11" display="https://podminky.urs.cz/item/CS_URS_2025_01/741372111"/>
    <hyperlink ref="F115" r:id="rId12" display="https://podminky.urs.cz/item/CS_URS_2025_01/741810001"/>
    <hyperlink ref="F117" r:id="rId13" display="https://podminky.urs.cz/item/CS_URS_2025_01/99874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1169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ROUND((SUM(BE81:BE94)),  2)</f>
        <v>0</v>
      </c>
      <c r="G33" s="39"/>
      <c r="H33" s="39"/>
      <c r="I33" s="149">
        <v>0.20999999999999999</v>
      </c>
      <c r="J33" s="148">
        <f>ROUND(((SUM(BE81:BE94))*I33),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ROUND((SUM(BF81:BF94)),  2)</f>
        <v>0</v>
      </c>
      <c r="G34" s="39"/>
      <c r="H34" s="39"/>
      <c r="I34" s="149">
        <v>0.12</v>
      </c>
      <c r="J34" s="148">
        <f>ROUND(((SUM(BF81:BF94))*I34),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ROUND((SUM(BG81:BG94)),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ROUND((SUM(BH81:BH94)),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ROUND((SUM(BI81:BI94)),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SLB - SLABOPROUD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1170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124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SLB - SLABOPROUD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125</v>
      </c>
      <c r="D80" s="181" t="s">
        <v>57</v>
      </c>
      <c r="E80" s="181" t="s">
        <v>53</v>
      </c>
      <c r="F80" s="181" t="s">
        <v>54</v>
      </c>
      <c r="G80" s="181" t="s">
        <v>126</v>
      </c>
      <c r="H80" s="181" t="s">
        <v>127</v>
      </c>
      <c r="I80" s="181" t="s">
        <v>128</v>
      </c>
      <c r="J80" s="181" t="s">
        <v>103</v>
      </c>
      <c r="K80" s="182" t="s">
        <v>129</v>
      </c>
      <c r="L80" s="183"/>
      <c r="M80" s="93" t="s">
        <v>19</v>
      </c>
      <c r="N80" s="94" t="s">
        <v>42</v>
      </c>
      <c r="O80" s="94" t="s">
        <v>130</v>
      </c>
      <c r="P80" s="94" t="s">
        <v>131</v>
      </c>
      <c r="Q80" s="94" t="s">
        <v>132</v>
      </c>
      <c r="R80" s="94" t="s">
        <v>133</v>
      </c>
      <c r="S80" s="94" t="s">
        <v>134</v>
      </c>
      <c r="T80" s="95" t="s">
        <v>135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136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0.01176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369</v>
      </c>
      <c r="F82" s="192" t="s">
        <v>370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0.01176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139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1171</v>
      </c>
      <c r="F83" s="203" t="s">
        <v>1172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SUM(P84:P94)</f>
        <v>0</v>
      </c>
      <c r="Q83" s="197"/>
      <c r="R83" s="198">
        <f>SUM(R84:R94)</f>
        <v>0.01176</v>
      </c>
      <c r="S83" s="197"/>
      <c r="T83" s="199">
        <f>SUM(T84:T94)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139</v>
      </c>
      <c r="BK83" s="202">
        <f>SUM(BK84:BK94)</f>
        <v>0</v>
      </c>
    </row>
    <row r="84" s="2" customFormat="1" ht="16.5" customHeight="1">
      <c r="A84" s="39"/>
      <c r="B84" s="40"/>
      <c r="C84" s="205" t="s">
        <v>80</v>
      </c>
      <c r="D84" s="205" t="s">
        <v>141</v>
      </c>
      <c r="E84" s="206" t="s">
        <v>1173</v>
      </c>
      <c r="F84" s="207" t="s">
        <v>1174</v>
      </c>
      <c r="G84" s="208" t="s">
        <v>470</v>
      </c>
      <c r="H84" s="209">
        <v>120</v>
      </c>
      <c r="I84" s="210"/>
      <c r="J84" s="211">
        <f>ROUND(I84*H84,2)</f>
        <v>0</v>
      </c>
      <c r="K84" s="207" t="s">
        <v>145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243</v>
      </c>
      <c r="AT84" s="216" t="s">
        <v>141</v>
      </c>
      <c r="AU84" s="216" t="s">
        <v>82</v>
      </c>
      <c r="AY84" s="18" t="s">
        <v>139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243</v>
      </c>
      <c r="BM84" s="216" t="s">
        <v>1175</v>
      </c>
    </row>
    <row r="85" s="2" customFormat="1">
      <c r="A85" s="39"/>
      <c r="B85" s="40"/>
      <c r="C85" s="41"/>
      <c r="D85" s="218" t="s">
        <v>148</v>
      </c>
      <c r="E85" s="41"/>
      <c r="F85" s="219" t="s">
        <v>1176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148</v>
      </c>
      <c r="AU85" s="18" t="s">
        <v>82</v>
      </c>
    </row>
    <row r="86" s="2" customFormat="1" ht="16.5" customHeight="1">
      <c r="A86" s="39"/>
      <c r="B86" s="40"/>
      <c r="C86" s="235" t="s">
        <v>82</v>
      </c>
      <c r="D86" s="235" t="s">
        <v>152</v>
      </c>
      <c r="E86" s="236" t="s">
        <v>1177</v>
      </c>
      <c r="F86" s="237" t="s">
        <v>1178</v>
      </c>
      <c r="G86" s="238" t="s">
        <v>470</v>
      </c>
      <c r="H86" s="239">
        <v>144</v>
      </c>
      <c r="I86" s="240"/>
      <c r="J86" s="241">
        <f>ROUND(I86*H86,2)</f>
        <v>0</v>
      </c>
      <c r="K86" s="237" t="s">
        <v>145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4.0000000000000003E-05</v>
      </c>
      <c r="R86" s="214">
        <f>Q86*H86</f>
        <v>0.0057600000000000004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326</v>
      </c>
      <c r="AT86" s="216" t="s">
        <v>152</v>
      </c>
      <c r="AU86" s="216" t="s">
        <v>82</v>
      </c>
      <c r="AY86" s="18" t="s">
        <v>139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243</v>
      </c>
      <c r="BM86" s="216" t="s">
        <v>1179</v>
      </c>
    </row>
    <row r="87" s="13" customFormat="1">
      <c r="A87" s="13"/>
      <c r="B87" s="223"/>
      <c r="C87" s="224"/>
      <c r="D87" s="225" t="s">
        <v>150</v>
      </c>
      <c r="E87" s="224"/>
      <c r="F87" s="227" t="s">
        <v>1180</v>
      </c>
      <c r="G87" s="224"/>
      <c r="H87" s="228">
        <v>144</v>
      </c>
      <c r="I87" s="229"/>
      <c r="J87" s="224"/>
      <c r="K87" s="224"/>
      <c r="L87" s="230"/>
      <c r="M87" s="231"/>
      <c r="N87" s="232"/>
      <c r="O87" s="232"/>
      <c r="P87" s="232"/>
      <c r="Q87" s="232"/>
      <c r="R87" s="232"/>
      <c r="S87" s="232"/>
      <c r="T87" s="23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4" t="s">
        <v>150</v>
      </c>
      <c r="AU87" s="234" t="s">
        <v>82</v>
      </c>
      <c r="AV87" s="13" t="s">
        <v>82</v>
      </c>
      <c r="AW87" s="13" t="s">
        <v>4</v>
      </c>
      <c r="AX87" s="13" t="s">
        <v>80</v>
      </c>
      <c r="AY87" s="234" t="s">
        <v>139</v>
      </c>
    </row>
    <row r="88" s="2" customFormat="1" ht="16.5" customHeight="1">
      <c r="A88" s="39"/>
      <c r="B88" s="40"/>
      <c r="C88" s="205" t="s">
        <v>179</v>
      </c>
      <c r="D88" s="205" t="s">
        <v>141</v>
      </c>
      <c r="E88" s="206" t="s">
        <v>1181</v>
      </c>
      <c r="F88" s="207" t="s">
        <v>1182</v>
      </c>
      <c r="G88" s="208" t="s">
        <v>802</v>
      </c>
      <c r="H88" s="209">
        <v>1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243</v>
      </c>
      <c r="AT88" s="216" t="s">
        <v>141</v>
      </c>
      <c r="AU88" s="216" t="s">
        <v>82</v>
      </c>
      <c r="AY88" s="18" t="s">
        <v>139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243</v>
      </c>
      <c r="BM88" s="216" t="s">
        <v>1183</v>
      </c>
    </row>
    <row r="89" s="2" customFormat="1" ht="16.5" customHeight="1">
      <c r="A89" s="39"/>
      <c r="B89" s="40"/>
      <c r="C89" s="235" t="s">
        <v>156</v>
      </c>
      <c r="D89" s="235" t="s">
        <v>152</v>
      </c>
      <c r="E89" s="236" t="s">
        <v>1184</v>
      </c>
      <c r="F89" s="237" t="s">
        <v>1185</v>
      </c>
      <c r="G89" s="238" t="s">
        <v>802</v>
      </c>
      <c r="H89" s="239">
        <v>1</v>
      </c>
      <c r="I89" s="240"/>
      <c r="J89" s="241">
        <f>ROUND(I89*H89,2)</f>
        <v>0</v>
      </c>
      <c r="K89" s="237" t="s">
        <v>19</v>
      </c>
      <c r="L89" s="242"/>
      <c r="M89" s="243" t="s">
        <v>19</v>
      </c>
      <c r="N89" s="244" t="s">
        <v>43</v>
      </c>
      <c r="O89" s="85"/>
      <c r="P89" s="214">
        <f>O89*H89</f>
        <v>0</v>
      </c>
      <c r="Q89" s="214">
        <v>0.002</v>
      </c>
      <c r="R89" s="214">
        <f>Q89*H89</f>
        <v>0.002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326</v>
      </c>
      <c r="AT89" s="216" t="s">
        <v>152</v>
      </c>
      <c r="AU89" s="216" t="s">
        <v>82</v>
      </c>
      <c r="AY89" s="18" t="s">
        <v>139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243</v>
      </c>
      <c r="BM89" s="216" t="s">
        <v>1186</v>
      </c>
    </row>
    <row r="90" s="2" customFormat="1" ht="16.5" customHeight="1">
      <c r="A90" s="39"/>
      <c r="B90" s="40"/>
      <c r="C90" s="205" t="s">
        <v>192</v>
      </c>
      <c r="D90" s="205" t="s">
        <v>141</v>
      </c>
      <c r="E90" s="206" t="s">
        <v>1187</v>
      </c>
      <c r="F90" s="207" t="s">
        <v>1188</v>
      </c>
      <c r="G90" s="208" t="s">
        <v>253</v>
      </c>
      <c r="H90" s="209">
        <v>4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243</v>
      </c>
      <c r="AT90" s="216" t="s">
        <v>141</v>
      </c>
      <c r="AU90" s="216" t="s">
        <v>82</v>
      </c>
      <c r="AY90" s="18" t="s">
        <v>139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243</v>
      </c>
      <c r="BM90" s="216" t="s">
        <v>1189</v>
      </c>
    </row>
    <row r="91" s="2" customFormat="1" ht="16.5" customHeight="1">
      <c r="A91" s="39"/>
      <c r="B91" s="40"/>
      <c r="C91" s="235" t="s">
        <v>199</v>
      </c>
      <c r="D91" s="235" t="s">
        <v>152</v>
      </c>
      <c r="E91" s="236" t="s">
        <v>1190</v>
      </c>
      <c r="F91" s="237" t="s">
        <v>1191</v>
      </c>
      <c r="G91" s="238" t="s">
        <v>1192</v>
      </c>
      <c r="H91" s="239">
        <v>4</v>
      </c>
      <c r="I91" s="240"/>
      <c r="J91" s="241">
        <f>ROUND(I91*H91,2)</f>
        <v>0</v>
      </c>
      <c r="K91" s="237" t="s">
        <v>19</v>
      </c>
      <c r="L91" s="242"/>
      <c r="M91" s="243" t="s">
        <v>19</v>
      </c>
      <c r="N91" s="244" t="s">
        <v>43</v>
      </c>
      <c r="O91" s="85"/>
      <c r="P91" s="214">
        <f>O91*H91</f>
        <v>0</v>
      </c>
      <c r="Q91" s="214">
        <v>0.001</v>
      </c>
      <c r="R91" s="214">
        <f>Q91*H91</f>
        <v>0.0040000000000000001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326</v>
      </c>
      <c r="AT91" s="216" t="s">
        <v>152</v>
      </c>
      <c r="AU91" s="216" t="s">
        <v>82</v>
      </c>
      <c r="AY91" s="18" t="s">
        <v>139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243</v>
      </c>
      <c r="BM91" s="216" t="s">
        <v>1193</v>
      </c>
    </row>
    <row r="92" s="2" customFormat="1" ht="24.15" customHeight="1">
      <c r="A92" s="39"/>
      <c r="B92" s="40"/>
      <c r="C92" s="205" t="s">
        <v>158</v>
      </c>
      <c r="D92" s="205" t="s">
        <v>141</v>
      </c>
      <c r="E92" s="206" t="s">
        <v>1194</v>
      </c>
      <c r="F92" s="207" t="s">
        <v>1195</v>
      </c>
      <c r="G92" s="208" t="s">
        <v>155</v>
      </c>
      <c r="H92" s="209">
        <v>0.012</v>
      </c>
      <c r="I92" s="210"/>
      <c r="J92" s="211">
        <f>ROUND(I92*H92,2)</f>
        <v>0</v>
      </c>
      <c r="K92" s="207" t="s">
        <v>145</v>
      </c>
      <c r="L92" s="45"/>
      <c r="M92" s="212" t="s">
        <v>19</v>
      </c>
      <c r="N92" s="213" t="s">
        <v>43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243</v>
      </c>
      <c r="AT92" s="216" t="s">
        <v>141</v>
      </c>
      <c r="AU92" s="216" t="s">
        <v>82</v>
      </c>
      <c r="AY92" s="18" t="s">
        <v>139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243</v>
      </c>
      <c r="BM92" s="216" t="s">
        <v>1196</v>
      </c>
    </row>
    <row r="93" s="2" customFormat="1">
      <c r="A93" s="39"/>
      <c r="B93" s="40"/>
      <c r="C93" s="41"/>
      <c r="D93" s="218" t="s">
        <v>148</v>
      </c>
      <c r="E93" s="41"/>
      <c r="F93" s="219" t="s">
        <v>1197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148</v>
      </c>
      <c r="AU93" s="18" t="s">
        <v>82</v>
      </c>
    </row>
    <row r="94" s="2" customFormat="1" ht="16.5" customHeight="1">
      <c r="A94" s="39"/>
      <c r="B94" s="40"/>
      <c r="C94" s="205" t="s">
        <v>175</v>
      </c>
      <c r="D94" s="205" t="s">
        <v>141</v>
      </c>
      <c r="E94" s="206" t="s">
        <v>1198</v>
      </c>
      <c r="F94" s="207" t="s">
        <v>1199</v>
      </c>
      <c r="G94" s="208" t="s">
        <v>802</v>
      </c>
      <c r="H94" s="209">
        <v>1</v>
      </c>
      <c r="I94" s="210"/>
      <c r="J94" s="211">
        <f>ROUND(I94*H94,2)</f>
        <v>0</v>
      </c>
      <c r="K94" s="207" t="s">
        <v>19</v>
      </c>
      <c r="L94" s="45"/>
      <c r="M94" s="260" t="s">
        <v>19</v>
      </c>
      <c r="N94" s="261" t="s">
        <v>43</v>
      </c>
      <c r="O94" s="258"/>
      <c r="P94" s="262">
        <f>O94*H94</f>
        <v>0</v>
      </c>
      <c r="Q94" s="262">
        <v>0</v>
      </c>
      <c r="R94" s="262">
        <f>Q94*H94</f>
        <v>0</v>
      </c>
      <c r="S94" s="262">
        <v>0</v>
      </c>
      <c r="T94" s="26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243</v>
      </c>
      <c r="AT94" s="216" t="s">
        <v>141</v>
      </c>
      <c r="AU94" s="216" t="s">
        <v>82</v>
      </c>
      <c r="AY94" s="18" t="s">
        <v>139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243</v>
      </c>
      <c r="BM94" s="216" t="s">
        <v>1200</v>
      </c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45"/>
      <c r="M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</sheetData>
  <sheetProtection sheet="1" autoFilter="0" formatColumns="0" formatRows="0" objects="1" scenarios="1" spinCount="100000" saltValue="Yx7uQjuFMYOu6ItEbdPGWp8xsrbzyF0C9kV2kIGeiLgDs+5SQ2EXMndBDmXMrSsWzaMEK8UC5LS6TybjXVFR4A==" hashValue="7CYXBNnPviFBqc2zU0s0Rein0h6wzYBBV9Lmu/wvIq35ozfwF8YQIpU3x3jtZN/2iknEutdVR+4SBYGkex/fXQ==" algorithmName="SHA-512" password="CC35"/>
  <autoFilter ref="C80:K9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2124003"/>
    <hyperlink ref="F93" r:id="rId2" display="https://podminky.urs.cz/item/CS_URS_2025_01/998742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5" customFormat="1" ht="45" customHeight="1">
      <c r="B3" s="268"/>
      <c r="C3" s="269" t="s">
        <v>1201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1202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1203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1204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1205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1206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1207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1208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1209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1210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1211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79</v>
      </c>
      <c r="F18" s="275" t="s">
        <v>1212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1213</v>
      </c>
      <c r="F19" s="275" t="s">
        <v>1214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1215</v>
      </c>
      <c r="F20" s="275" t="s">
        <v>1216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1217</v>
      </c>
      <c r="F21" s="275" t="s">
        <v>1218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1219</v>
      </c>
      <c r="F22" s="275" t="s">
        <v>1220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1221</v>
      </c>
      <c r="F23" s="275" t="s">
        <v>1222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1223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1224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1225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1226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1227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1228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1229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1230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1231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125</v>
      </c>
      <c r="F36" s="275"/>
      <c r="G36" s="275" t="s">
        <v>1232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1233</v>
      </c>
      <c r="F37" s="275"/>
      <c r="G37" s="275" t="s">
        <v>1234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53</v>
      </c>
      <c r="F38" s="275"/>
      <c r="G38" s="275" t="s">
        <v>1235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54</v>
      </c>
      <c r="F39" s="275"/>
      <c r="G39" s="275" t="s">
        <v>1236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126</v>
      </c>
      <c r="F40" s="275"/>
      <c r="G40" s="275" t="s">
        <v>1237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127</v>
      </c>
      <c r="F41" s="275"/>
      <c r="G41" s="275" t="s">
        <v>1238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1239</v>
      </c>
      <c r="F42" s="275"/>
      <c r="G42" s="275" t="s">
        <v>1240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1241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1242</v>
      </c>
      <c r="F44" s="275"/>
      <c r="G44" s="275" t="s">
        <v>1243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129</v>
      </c>
      <c r="F45" s="275"/>
      <c r="G45" s="275" t="s">
        <v>1244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1245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1246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1247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1248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1249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1250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1251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1252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1253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1254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1255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1256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1257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1258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1259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1260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1261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1262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1263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1264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1265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1266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1267</v>
      </c>
      <c r="D76" s="293"/>
      <c r="E76" s="293"/>
      <c r="F76" s="293" t="s">
        <v>1268</v>
      </c>
      <c r="G76" s="294"/>
      <c r="H76" s="293" t="s">
        <v>54</v>
      </c>
      <c r="I76" s="293" t="s">
        <v>57</v>
      </c>
      <c r="J76" s="293" t="s">
        <v>1269</v>
      </c>
      <c r="K76" s="292"/>
    </row>
    <row r="77" s="1" customFormat="1" ht="17.25" customHeight="1">
      <c r="B77" s="290"/>
      <c r="C77" s="295" t="s">
        <v>1270</v>
      </c>
      <c r="D77" s="295"/>
      <c r="E77" s="295"/>
      <c r="F77" s="296" t="s">
        <v>1271</v>
      </c>
      <c r="G77" s="297"/>
      <c r="H77" s="295"/>
      <c r="I77" s="295"/>
      <c r="J77" s="295" t="s">
        <v>1272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53</v>
      </c>
      <c r="D79" s="300"/>
      <c r="E79" s="300"/>
      <c r="F79" s="301" t="s">
        <v>1273</v>
      </c>
      <c r="G79" s="302"/>
      <c r="H79" s="278" t="s">
        <v>1274</v>
      </c>
      <c r="I79" s="278" t="s">
        <v>1275</v>
      </c>
      <c r="J79" s="278">
        <v>20</v>
      </c>
      <c r="K79" s="292"/>
    </row>
    <row r="80" s="1" customFormat="1" ht="15" customHeight="1">
      <c r="B80" s="290"/>
      <c r="C80" s="278" t="s">
        <v>1276</v>
      </c>
      <c r="D80" s="278"/>
      <c r="E80" s="278"/>
      <c r="F80" s="301" t="s">
        <v>1273</v>
      </c>
      <c r="G80" s="302"/>
      <c r="H80" s="278" t="s">
        <v>1277</v>
      </c>
      <c r="I80" s="278" t="s">
        <v>1275</v>
      </c>
      <c r="J80" s="278">
        <v>120</v>
      </c>
      <c r="K80" s="292"/>
    </row>
    <row r="81" s="1" customFormat="1" ht="15" customHeight="1">
      <c r="B81" s="303"/>
      <c r="C81" s="278" t="s">
        <v>1278</v>
      </c>
      <c r="D81" s="278"/>
      <c r="E81" s="278"/>
      <c r="F81" s="301" t="s">
        <v>1279</v>
      </c>
      <c r="G81" s="302"/>
      <c r="H81" s="278" t="s">
        <v>1280</v>
      </c>
      <c r="I81" s="278" t="s">
        <v>1275</v>
      </c>
      <c r="J81" s="278">
        <v>50</v>
      </c>
      <c r="K81" s="292"/>
    </row>
    <row r="82" s="1" customFormat="1" ht="15" customHeight="1">
      <c r="B82" s="303"/>
      <c r="C82" s="278" t="s">
        <v>1281</v>
      </c>
      <c r="D82" s="278"/>
      <c r="E82" s="278"/>
      <c r="F82" s="301" t="s">
        <v>1273</v>
      </c>
      <c r="G82" s="302"/>
      <c r="H82" s="278" t="s">
        <v>1282</v>
      </c>
      <c r="I82" s="278" t="s">
        <v>1283</v>
      </c>
      <c r="J82" s="278"/>
      <c r="K82" s="292"/>
    </row>
    <row r="83" s="1" customFormat="1" ht="15" customHeight="1">
      <c r="B83" s="303"/>
      <c r="C83" s="304" t="s">
        <v>1284</v>
      </c>
      <c r="D83" s="304"/>
      <c r="E83" s="304"/>
      <c r="F83" s="305" t="s">
        <v>1279</v>
      </c>
      <c r="G83" s="304"/>
      <c r="H83" s="304" t="s">
        <v>1285</v>
      </c>
      <c r="I83" s="304" t="s">
        <v>1275</v>
      </c>
      <c r="J83" s="304">
        <v>15</v>
      </c>
      <c r="K83" s="292"/>
    </row>
    <row r="84" s="1" customFormat="1" ht="15" customHeight="1">
      <c r="B84" s="303"/>
      <c r="C84" s="304" t="s">
        <v>1286</v>
      </c>
      <c r="D84" s="304"/>
      <c r="E84" s="304"/>
      <c r="F84" s="305" t="s">
        <v>1279</v>
      </c>
      <c r="G84" s="304"/>
      <c r="H84" s="304" t="s">
        <v>1287</v>
      </c>
      <c r="I84" s="304" t="s">
        <v>1275</v>
      </c>
      <c r="J84" s="304">
        <v>15</v>
      </c>
      <c r="K84" s="292"/>
    </row>
    <row r="85" s="1" customFormat="1" ht="15" customHeight="1">
      <c r="B85" s="303"/>
      <c r="C85" s="304" t="s">
        <v>1288</v>
      </c>
      <c r="D85" s="304"/>
      <c r="E85" s="304"/>
      <c r="F85" s="305" t="s">
        <v>1279</v>
      </c>
      <c r="G85" s="304"/>
      <c r="H85" s="304" t="s">
        <v>1289</v>
      </c>
      <c r="I85" s="304" t="s">
        <v>1275</v>
      </c>
      <c r="J85" s="304">
        <v>20</v>
      </c>
      <c r="K85" s="292"/>
    </row>
    <row r="86" s="1" customFormat="1" ht="15" customHeight="1">
      <c r="B86" s="303"/>
      <c r="C86" s="304" t="s">
        <v>1290</v>
      </c>
      <c r="D86" s="304"/>
      <c r="E86" s="304"/>
      <c r="F86" s="305" t="s">
        <v>1279</v>
      </c>
      <c r="G86" s="304"/>
      <c r="H86" s="304" t="s">
        <v>1291</v>
      </c>
      <c r="I86" s="304" t="s">
        <v>1275</v>
      </c>
      <c r="J86" s="304">
        <v>20</v>
      </c>
      <c r="K86" s="292"/>
    </row>
    <row r="87" s="1" customFormat="1" ht="15" customHeight="1">
      <c r="B87" s="303"/>
      <c r="C87" s="278" t="s">
        <v>1292</v>
      </c>
      <c r="D87" s="278"/>
      <c r="E87" s="278"/>
      <c r="F87" s="301" t="s">
        <v>1279</v>
      </c>
      <c r="G87" s="302"/>
      <c r="H87" s="278" t="s">
        <v>1293</v>
      </c>
      <c r="I87" s="278" t="s">
        <v>1275</v>
      </c>
      <c r="J87" s="278">
        <v>50</v>
      </c>
      <c r="K87" s="292"/>
    </row>
    <row r="88" s="1" customFormat="1" ht="15" customHeight="1">
      <c r="B88" s="303"/>
      <c r="C88" s="278" t="s">
        <v>1294</v>
      </c>
      <c r="D88" s="278"/>
      <c r="E88" s="278"/>
      <c r="F88" s="301" t="s">
        <v>1279</v>
      </c>
      <c r="G88" s="302"/>
      <c r="H88" s="278" t="s">
        <v>1295</v>
      </c>
      <c r="I88" s="278" t="s">
        <v>1275</v>
      </c>
      <c r="J88" s="278">
        <v>20</v>
      </c>
      <c r="K88" s="292"/>
    </row>
    <row r="89" s="1" customFormat="1" ht="15" customHeight="1">
      <c r="B89" s="303"/>
      <c r="C89" s="278" t="s">
        <v>1296</v>
      </c>
      <c r="D89" s="278"/>
      <c r="E89" s="278"/>
      <c r="F89" s="301" t="s">
        <v>1279</v>
      </c>
      <c r="G89" s="302"/>
      <c r="H89" s="278" t="s">
        <v>1297</v>
      </c>
      <c r="I89" s="278" t="s">
        <v>1275</v>
      </c>
      <c r="J89" s="278">
        <v>20</v>
      </c>
      <c r="K89" s="292"/>
    </row>
    <row r="90" s="1" customFormat="1" ht="15" customHeight="1">
      <c r="B90" s="303"/>
      <c r="C90" s="278" t="s">
        <v>1298</v>
      </c>
      <c r="D90" s="278"/>
      <c r="E90" s="278"/>
      <c r="F90" s="301" t="s">
        <v>1279</v>
      </c>
      <c r="G90" s="302"/>
      <c r="H90" s="278" t="s">
        <v>1299</v>
      </c>
      <c r="I90" s="278" t="s">
        <v>1275</v>
      </c>
      <c r="J90" s="278">
        <v>50</v>
      </c>
      <c r="K90" s="292"/>
    </row>
    <row r="91" s="1" customFormat="1" ht="15" customHeight="1">
      <c r="B91" s="303"/>
      <c r="C91" s="278" t="s">
        <v>1300</v>
      </c>
      <c r="D91" s="278"/>
      <c r="E91" s="278"/>
      <c r="F91" s="301" t="s">
        <v>1279</v>
      </c>
      <c r="G91" s="302"/>
      <c r="H91" s="278" t="s">
        <v>1300</v>
      </c>
      <c r="I91" s="278" t="s">
        <v>1275</v>
      </c>
      <c r="J91" s="278">
        <v>50</v>
      </c>
      <c r="K91" s="292"/>
    </row>
    <row r="92" s="1" customFormat="1" ht="15" customHeight="1">
      <c r="B92" s="303"/>
      <c r="C92" s="278" t="s">
        <v>1301</v>
      </c>
      <c r="D92" s="278"/>
      <c r="E92" s="278"/>
      <c r="F92" s="301" t="s">
        <v>1279</v>
      </c>
      <c r="G92" s="302"/>
      <c r="H92" s="278" t="s">
        <v>1302</v>
      </c>
      <c r="I92" s="278" t="s">
        <v>1275</v>
      </c>
      <c r="J92" s="278">
        <v>255</v>
      </c>
      <c r="K92" s="292"/>
    </row>
    <row r="93" s="1" customFormat="1" ht="15" customHeight="1">
      <c r="B93" s="303"/>
      <c r="C93" s="278" t="s">
        <v>1303</v>
      </c>
      <c r="D93" s="278"/>
      <c r="E93" s="278"/>
      <c r="F93" s="301" t="s">
        <v>1273</v>
      </c>
      <c r="G93" s="302"/>
      <c r="H93" s="278" t="s">
        <v>1304</v>
      </c>
      <c r="I93" s="278" t="s">
        <v>1305</v>
      </c>
      <c r="J93" s="278"/>
      <c r="K93" s="292"/>
    </row>
    <row r="94" s="1" customFormat="1" ht="15" customHeight="1">
      <c r="B94" s="303"/>
      <c r="C94" s="278" t="s">
        <v>1306</v>
      </c>
      <c r="D94" s="278"/>
      <c r="E94" s="278"/>
      <c r="F94" s="301" t="s">
        <v>1273</v>
      </c>
      <c r="G94" s="302"/>
      <c r="H94" s="278" t="s">
        <v>1307</v>
      </c>
      <c r="I94" s="278" t="s">
        <v>1308</v>
      </c>
      <c r="J94" s="278"/>
      <c r="K94" s="292"/>
    </row>
    <row r="95" s="1" customFormat="1" ht="15" customHeight="1">
      <c r="B95" s="303"/>
      <c r="C95" s="278" t="s">
        <v>1309</v>
      </c>
      <c r="D95" s="278"/>
      <c r="E95" s="278"/>
      <c r="F95" s="301" t="s">
        <v>1273</v>
      </c>
      <c r="G95" s="302"/>
      <c r="H95" s="278" t="s">
        <v>1309</v>
      </c>
      <c r="I95" s="278" t="s">
        <v>1308</v>
      </c>
      <c r="J95" s="278"/>
      <c r="K95" s="292"/>
    </row>
    <row r="96" s="1" customFormat="1" ht="15" customHeight="1">
      <c r="B96" s="303"/>
      <c r="C96" s="278" t="s">
        <v>38</v>
      </c>
      <c r="D96" s="278"/>
      <c r="E96" s="278"/>
      <c r="F96" s="301" t="s">
        <v>1273</v>
      </c>
      <c r="G96" s="302"/>
      <c r="H96" s="278" t="s">
        <v>1310</v>
      </c>
      <c r="I96" s="278" t="s">
        <v>1308</v>
      </c>
      <c r="J96" s="278"/>
      <c r="K96" s="292"/>
    </row>
    <row r="97" s="1" customFormat="1" ht="15" customHeight="1">
      <c r="B97" s="303"/>
      <c r="C97" s="278" t="s">
        <v>48</v>
      </c>
      <c r="D97" s="278"/>
      <c r="E97" s="278"/>
      <c r="F97" s="301" t="s">
        <v>1273</v>
      </c>
      <c r="G97" s="302"/>
      <c r="H97" s="278" t="s">
        <v>1311</v>
      </c>
      <c r="I97" s="278" t="s">
        <v>1308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1312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1267</v>
      </c>
      <c r="D103" s="293"/>
      <c r="E103" s="293"/>
      <c r="F103" s="293" t="s">
        <v>1268</v>
      </c>
      <c r="G103" s="294"/>
      <c r="H103" s="293" t="s">
        <v>54</v>
      </c>
      <c r="I103" s="293" t="s">
        <v>57</v>
      </c>
      <c r="J103" s="293" t="s">
        <v>1269</v>
      </c>
      <c r="K103" s="292"/>
    </row>
    <row r="104" s="1" customFormat="1" ht="17.25" customHeight="1">
      <c r="B104" s="290"/>
      <c r="C104" s="295" t="s">
        <v>1270</v>
      </c>
      <c r="D104" s="295"/>
      <c r="E104" s="295"/>
      <c r="F104" s="296" t="s">
        <v>1271</v>
      </c>
      <c r="G104" s="297"/>
      <c r="H104" s="295"/>
      <c r="I104" s="295"/>
      <c r="J104" s="295" t="s">
        <v>1272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53</v>
      </c>
      <c r="D106" s="300"/>
      <c r="E106" s="300"/>
      <c r="F106" s="301" t="s">
        <v>1273</v>
      </c>
      <c r="G106" s="278"/>
      <c r="H106" s="278" t="s">
        <v>1313</v>
      </c>
      <c r="I106" s="278" t="s">
        <v>1275</v>
      </c>
      <c r="J106" s="278">
        <v>20</v>
      </c>
      <c r="K106" s="292"/>
    </row>
    <row r="107" s="1" customFormat="1" ht="15" customHeight="1">
      <c r="B107" s="290"/>
      <c r="C107" s="278" t="s">
        <v>1276</v>
      </c>
      <c r="D107" s="278"/>
      <c r="E107" s="278"/>
      <c r="F107" s="301" t="s">
        <v>1273</v>
      </c>
      <c r="G107" s="278"/>
      <c r="H107" s="278" t="s">
        <v>1313</v>
      </c>
      <c r="I107" s="278" t="s">
        <v>1275</v>
      </c>
      <c r="J107" s="278">
        <v>120</v>
      </c>
      <c r="K107" s="292"/>
    </row>
    <row r="108" s="1" customFormat="1" ht="15" customHeight="1">
      <c r="B108" s="303"/>
      <c r="C108" s="278" t="s">
        <v>1278</v>
      </c>
      <c r="D108" s="278"/>
      <c r="E108" s="278"/>
      <c r="F108" s="301" t="s">
        <v>1279</v>
      </c>
      <c r="G108" s="278"/>
      <c r="H108" s="278" t="s">
        <v>1313</v>
      </c>
      <c r="I108" s="278" t="s">
        <v>1275</v>
      </c>
      <c r="J108" s="278">
        <v>50</v>
      </c>
      <c r="K108" s="292"/>
    </row>
    <row r="109" s="1" customFormat="1" ht="15" customHeight="1">
      <c r="B109" s="303"/>
      <c r="C109" s="278" t="s">
        <v>1281</v>
      </c>
      <c r="D109" s="278"/>
      <c r="E109" s="278"/>
      <c r="F109" s="301" t="s">
        <v>1273</v>
      </c>
      <c r="G109" s="278"/>
      <c r="H109" s="278" t="s">
        <v>1313</v>
      </c>
      <c r="I109" s="278" t="s">
        <v>1283</v>
      </c>
      <c r="J109" s="278"/>
      <c r="K109" s="292"/>
    </row>
    <row r="110" s="1" customFormat="1" ht="15" customHeight="1">
      <c r="B110" s="303"/>
      <c r="C110" s="278" t="s">
        <v>1292</v>
      </c>
      <c r="D110" s="278"/>
      <c r="E110" s="278"/>
      <c r="F110" s="301" t="s">
        <v>1279</v>
      </c>
      <c r="G110" s="278"/>
      <c r="H110" s="278" t="s">
        <v>1313</v>
      </c>
      <c r="I110" s="278" t="s">
        <v>1275</v>
      </c>
      <c r="J110" s="278">
        <v>50</v>
      </c>
      <c r="K110" s="292"/>
    </row>
    <row r="111" s="1" customFormat="1" ht="15" customHeight="1">
      <c r="B111" s="303"/>
      <c r="C111" s="278" t="s">
        <v>1300</v>
      </c>
      <c r="D111" s="278"/>
      <c r="E111" s="278"/>
      <c r="F111" s="301" t="s">
        <v>1279</v>
      </c>
      <c r="G111" s="278"/>
      <c r="H111" s="278" t="s">
        <v>1313</v>
      </c>
      <c r="I111" s="278" t="s">
        <v>1275</v>
      </c>
      <c r="J111" s="278">
        <v>50</v>
      </c>
      <c r="K111" s="292"/>
    </row>
    <row r="112" s="1" customFormat="1" ht="15" customHeight="1">
      <c r="B112" s="303"/>
      <c r="C112" s="278" t="s">
        <v>1298</v>
      </c>
      <c r="D112" s="278"/>
      <c r="E112" s="278"/>
      <c r="F112" s="301" t="s">
        <v>1279</v>
      </c>
      <c r="G112" s="278"/>
      <c r="H112" s="278" t="s">
        <v>1313</v>
      </c>
      <c r="I112" s="278" t="s">
        <v>1275</v>
      </c>
      <c r="J112" s="278">
        <v>50</v>
      </c>
      <c r="K112" s="292"/>
    </row>
    <row r="113" s="1" customFormat="1" ht="15" customHeight="1">
      <c r="B113" s="303"/>
      <c r="C113" s="278" t="s">
        <v>53</v>
      </c>
      <c r="D113" s="278"/>
      <c r="E113" s="278"/>
      <c r="F113" s="301" t="s">
        <v>1273</v>
      </c>
      <c r="G113" s="278"/>
      <c r="H113" s="278" t="s">
        <v>1314</v>
      </c>
      <c r="I113" s="278" t="s">
        <v>1275</v>
      </c>
      <c r="J113" s="278">
        <v>20</v>
      </c>
      <c r="K113" s="292"/>
    </row>
    <row r="114" s="1" customFormat="1" ht="15" customHeight="1">
      <c r="B114" s="303"/>
      <c r="C114" s="278" t="s">
        <v>1315</v>
      </c>
      <c r="D114" s="278"/>
      <c r="E114" s="278"/>
      <c r="F114" s="301" t="s">
        <v>1273</v>
      </c>
      <c r="G114" s="278"/>
      <c r="H114" s="278" t="s">
        <v>1316</v>
      </c>
      <c r="I114" s="278" t="s">
        <v>1275</v>
      </c>
      <c r="J114" s="278">
        <v>120</v>
      </c>
      <c r="K114" s="292"/>
    </row>
    <row r="115" s="1" customFormat="1" ht="15" customHeight="1">
      <c r="B115" s="303"/>
      <c r="C115" s="278" t="s">
        <v>38</v>
      </c>
      <c r="D115" s="278"/>
      <c r="E115" s="278"/>
      <c r="F115" s="301" t="s">
        <v>1273</v>
      </c>
      <c r="G115" s="278"/>
      <c r="H115" s="278" t="s">
        <v>1317</v>
      </c>
      <c r="I115" s="278" t="s">
        <v>1308</v>
      </c>
      <c r="J115" s="278"/>
      <c r="K115" s="292"/>
    </row>
    <row r="116" s="1" customFormat="1" ht="15" customHeight="1">
      <c r="B116" s="303"/>
      <c r="C116" s="278" t="s">
        <v>48</v>
      </c>
      <c r="D116" s="278"/>
      <c r="E116" s="278"/>
      <c r="F116" s="301" t="s">
        <v>1273</v>
      </c>
      <c r="G116" s="278"/>
      <c r="H116" s="278" t="s">
        <v>1318</v>
      </c>
      <c r="I116" s="278" t="s">
        <v>1308</v>
      </c>
      <c r="J116" s="278"/>
      <c r="K116" s="292"/>
    </row>
    <row r="117" s="1" customFormat="1" ht="15" customHeight="1">
      <c r="B117" s="303"/>
      <c r="C117" s="278" t="s">
        <v>57</v>
      </c>
      <c r="D117" s="278"/>
      <c r="E117" s="278"/>
      <c r="F117" s="301" t="s">
        <v>1273</v>
      </c>
      <c r="G117" s="278"/>
      <c r="H117" s="278" t="s">
        <v>1319</v>
      </c>
      <c r="I117" s="278" t="s">
        <v>1320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1321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1267</v>
      </c>
      <c r="D123" s="293"/>
      <c r="E123" s="293"/>
      <c r="F123" s="293" t="s">
        <v>1268</v>
      </c>
      <c r="G123" s="294"/>
      <c r="H123" s="293" t="s">
        <v>54</v>
      </c>
      <c r="I123" s="293" t="s">
        <v>57</v>
      </c>
      <c r="J123" s="293" t="s">
        <v>1269</v>
      </c>
      <c r="K123" s="322"/>
    </row>
    <row r="124" s="1" customFormat="1" ht="17.25" customHeight="1">
      <c r="B124" s="321"/>
      <c r="C124" s="295" t="s">
        <v>1270</v>
      </c>
      <c r="D124" s="295"/>
      <c r="E124" s="295"/>
      <c r="F124" s="296" t="s">
        <v>1271</v>
      </c>
      <c r="G124" s="297"/>
      <c r="H124" s="295"/>
      <c r="I124" s="295"/>
      <c r="J124" s="295" t="s">
        <v>1272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1276</v>
      </c>
      <c r="D126" s="300"/>
      <c r="E126" s="300"/>
      <c r="F126" s="301" t="s">
        <v>1273</v>
      </c>
      <c r="G126" s="278"/>
      <c r="H126" s="278" t="s">
        <v>1313</v>
      </c>
      <c r="I126" s="278" t="s">
        <v>1275</v>
      </c>
      <c r="J126" s="278">
        <v>120</v>
      </c>
      <c r="K126" s="326"/>
    </row>
    <row r="127" s="1" customFormat="1" ht="15" customHeight="1">
      <c r="B127" s="323"/>
      <c r="C127" s="278" t="s">
        <v>1322</v>
      </c>
      <c r="D127" s="278"/>
      <c r="E127" s="278"/>
      <c r="F127" s="301" t="s">
        <v>1273</v>
      </c>
      <c r="G127" s="278"/>
      <c r="H127" s="278" t="s">
        <v>1323</v>
      </c>
      <c r="I127" s="278" t="s">
        <v>1275</v>
      </c>
      <c r="J127" s="278" t="s">
        <v>1324</v>
      </c>
      <c r="K127" s="326"/>
    </row>
    <row r="128" s="1" customFormat="1" ht="15" customHeight="1">
      <c r="B128" s="323"/>
      <c r="C128" s="278" t="s">
        <v>1221</v>
      </c>
      <c r="D128" s="278"/>
      <c r="E128" s="278"/>
      <c r="F128" s="301" t="s">
        <v>1273</v>
      </c>
      <c r="G128" s="278"/>
      <c r="H128" s="278" t="s">
        <v>1325</v>
      </c>
      <c r="I128" s="278" t="s">
        <v>1275</v>
      </c>
      <c r="J128" s="278" t="s">
        <v>1324</v>
      </c>
      <c r="K128" s="326"/>
    </row>
    <row r="129" s="1" customFormat="1" ht="15" customHeight="1">
      <c r="B129" s="323"/>
      <c r="C129" s="278" t="s">
        <v>1284</v>
      </c>
      <c r="D129" s="278"/>
      <c r="E129" s="278"/>
      <c r="F129" s="301" t="s">
        <v>1279</v>
      </c>
      <c r="G129" s="278"/>
      <c r="H129" s="278" t="s">
        <v>1285</v>
      </c>
      <c r="I129" s="278" t="s">
        <v>1275</v>
      </c>
      <c r="J129" s="278">
        <v>15</v>
      </c>
      <c r="K129" s="326"/>
    </row>
    <row r="130" s="1" customFormat="1" ht="15" customHeight="1">
      <c r="B130" s="323"/>
      <c r="C130" s="304" t="s">
        <v>1286</v>
      </c>
      <c r="D130" s="304"/>
      <c r="E130" s="304"/>
      <c r="F130" s="305" t="s">
        <v>1279</v>
      </c>
      <c r="G130" s="304"/>
      <c r="H130" s="304" t="s">
        <v>1287</v>
      </c>
      <c r="I130" s="304" t="s">
        <v>1275</v>
      </c>
      <c r="J130" s="304">
        <v>15</v>
      </c>
      <c r="K130" s="326"/>
    </row>
    <row r="131" s="1" customFormat="1" ht="15" customHeight="1">
      <c r="B131" s="323"/>
      <c r="C131" s="304" t="s">
        <v>1288</v>
      </c>
      <c r="D131" s="304"/>
      <c r="E131" s="304"/>
      <c r="F131" s="305" t="s">
        <v>1279</v>
      </c>
      <c r="G131" s="304"/>
      <c r="H131" s="304" t="s">
        <v>1289</v>
      </c>
      <c r="I131" s="304" t="s">
        <v>1275</v>
      </c>
      <c r="J131" s="304">
        <v>20</v>
      </c>
      <c r="K131" s="326"/>
    </row>
    <row r="132" s="1" customFormat="1" ht="15" customHeight="1">
      <c r="B132" s="323"/>
      <c r="C132" s="304" t="s">
        <v>1290</v>
      </c>
      <c r="D132" s="304"/>
      <c r="E132" s="304"/>
      <c r="F132" s="305" t="s">
        <v>1279</v>
      </c>
      <c r="G132" s="304"/>
      <c r="H132" s="304" t="s">
        <v>1291</v>
      </c>
      <c r="I132" s="304" t="s">
        <v>1275</v>
      </c>
      <c r="J132" s="304">
        <v>20</v>
      </c>
      <c r="K132" s="326"/>
    </row>
    <row r="133" s="1" customFormat="1" ht="15" customHeight="1">
      <c r="B133" s="323"/>
      <c r="C133" s="278" t="s">
        <v>1278</v>
      </c>
      <c r="D133" s="278"/>
      <c r="E133" s="278"/>
      <c r="F133" s="301" t="s">
        <v>1279</v>
      </c>
      <c r="G133" s="278"/>
      <c r="H133" s="278" t="s">
        <v>1313</v>
      </c>
      <c r="I133" s="278" t="s">
        <v>1275</v>
      </c>
      <c r="J133" s="278">
        <v>50</v>
      </c>
      <c r="K133" s="326"/>
    </row>
    <row r="134" s="1" customFormat="1" ht="15" customHeight="1">
      <c r="B134" s="323"/>
      <c r="C134" s="278" t="s">
        <v>1292</v>
      </c>
      <c r="D134" s="278"/>
      <c r="E134" s="278"/>
      <c r="F134" s="301" t="s">
        <v>1279</v>
      </c>
      <c r="G134" s="278"/>
      <c r="H134" s="278" t="s">
        <v>1313</v>
      </c>
      <c r="I134" s="278" t="s">
        <v>1275</v>
      </c>
      <c r="J134" s="278">
        <v>50</v>
      </c>
      <c r="K134" s="326"/>
    </row>
    <row r="135" s="1" customFormat="1" ht="15" customHeight="1">
      <c r="B135" s="323"/>
      <c r="C135" s="278" t="s">
        <v>1298</v>
      </c>
      <c r="D135" s="278"/>
      <c r="E135" s="278"/>
      <c r="F135" s="301" t="s">
        <v>1279</v>
      </c>
      <c r="G135" s="278"/>
      <c r="H135" s="278" t="s">
        <v>1313</v>
      </c>
      <c r="I135" s="278" t="s">
        <v>1275</v>
      </c>
      <c r="J135" s="278">
        <v>50</v>
      </c>
      <c r="K135" s="326"/>
    </row>
    <row r="136" s="1" customFormat="1" ht="15" customHeight="1">
      <c r="B136" s="323"/>
      <c r="C136" s="278" t="s">
        <v>1300</v>
      </c>
      <c r="D136" s="278"/>
      <c r="E136" s="278"/>
      <c r="F136" s="301" t="s">
        <v>1279</v>
      </c>
      <c r="G136" s="278"/>
      <c r="H136" s="278" t="s">
        <v>1313</v>
      </c>
      <c r="I136" s="278" t="s">
        <v>1275</v>
      </c>
      <c r="J136" s="278">
        <v>50</v>
      </c>
      <c r="K136" s="326"/>
    </row>
    <row r="137" s="1" customFormat="1" ht="15" customHeight="1">
      <c r="B137" s="323"/>
      <c r="C137" s="278" t="s">
        <v>1301</v>
      </c>
      <c r="D137" s="278"/>
      <c r="E137" s="278"/>
      <c r="F137" s="301" t="s">
        <v>1279</v>
      </c>
      <c r="G137" s="278"/>
      <c r="H137" s="278" t="s">
        <v>1326</v>
      </c>
      <c r="I137" s="278" t="s">
        <v>1275</v>
      </c>
      <c r="J137" s="278">
        <v>255</v>
      </c>
      <c r="K137" s="326"/>
    </row>
    <row r="138" s="1" customFormat="1" ht="15" customHeight="1">
      <c r="B138" s="323"/>
      <c r="C138" s="278" t="s">
        <v>1303</v>
      </c>
      <c r="D138" s="278"/>
      <c r="E138" s="278"/>
      <c r="F138" s="301" t="s">
        <v>1273</v>
      </c>
      <c r="G138" s="278"/>
      <c r="H138" s="278" t="s">
        <v>1327</v>
      </c>
      <c r="I138" s="278" t="s">
        <v>1305</v>
      </c>
      <c r="J138" s="278"/>
      <c r="K138" s="326"/>
    </row>
    <row r="139" s="1" customFormat="1" ht="15" customHeight="1">
      <c r="B139" s="323"/>
      <c r="C139" s="278" t="s">
        <v>1306</v>
      </c>
      <c r="D139" s="278"/>
      <c r="E139" s="278"/>
      <c r="F139" s="301" t="s">
        <v>1273</v>
      </c>
      <c r="G139" s="278"/>
      <c r="H139" s="278" t="s">
        <v>1328</v>
      </c>
      <c r="I139" s="278" t="s">
        <v>1308</v>
      </c>
      <c r="J139" s="278"/>
      <c r="K139" s="326"/>
    </row>
    <row r="140" s="1" customFormat="1" ht="15" customHeight="1">
      <c r="B140" s="323"/>
      <c r="C140" s="278" t="s">
        <v>1309</v>
      </c>
      <c r="D140" s="278"/>
      <c r="E140" s="278"/>
      <c r="F140" s="301" t="s">
        <v>1273</v>
      </c>
      <c r="G140" s="278"/>
      <c r="H140" s="278" t="s">
        <v>1309</v>
      </c>
      <c r="I140" s="278" t="s">
        <v>1308</v>
      </c>
      <c r="J140" s="278"/>
      <c r="K140" s="326"/>
    </row>
    <row r="141" s="1" customFormat="1" ht="15" customHeight="1">
      <c r="B141" s="323"/>
      <c r="C141" s="278" t="s">
        <v>38</v>
      </c>
      <c r="D141" s="278"/>
      <c r="E141" s="278"/>
      <c r="F141" s="301" t="s">
        <v>1273</v>
      </c>
      <c r="G141" s="278"/>
      <c r="H141" s="278" t="s">
        <v>1329</v>
      </c>
      <c r="I141" s="278" t="s">
        <v>1308</v>
      </c>
      <c r="J141" s="278"/>
      <c r="K141" s="326"/>
    </row>
    <row r="142" s="1" customFormat="1" ht="15" customHeight="1">
      <c r="B142" s="323"/>
      <c r="C142" s="278" t="s">
        <v>1330</v>
      </c>
      <c r="D142" s="278"/>
      <c r="E142" s="278"/>
      <c r="F142" s="301" t="s">
        <v>1273</v>
      </c>
      <c r="G142" s="278"/>
      <c r="H142" s="278" t="s">
        <v>1331</v>
      </c>
      <c r="I142" s="278" t="s">
        <v>1308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1332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1267</v>
      </c>
      <c r="D148" s="293"/>
      <c r="E148" s="293"/>
      <c r="F148" s="293" t="s">
        <v>1268</v>
      </c>
      <c r="G148" s="294"/>
      <c r="H148" s="293" t="s">
        <v>54</v>
      </c>
      <c r="I148" s="293" t="s">
        <v>57</v>
      </c>
      <c r="J148" s="293" t="s">
        <v>1269</v>
      </c>
      <c r="K148" s="292"/>
    </row>
    <row r="149" s="1" customFormat="1" ht="17.25" customHeight="1">
      <c r="B149" s="290"/>
      <c r="C149" s="295" t="s">
        <v>1270</v>
      </c>
      <c r="D149" s="295"/>
      <c r="E149" s="295"/>
      <c r="F149" s="296" t="s">
        <v>1271</v>
      </c>
      <c r="G149" s="297"/>
      <c r="H149" s="295"/>
      <c r="I149" s="295"/>
      <c r="J149" s="295" t="s">
        <v>1272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1276</v>
      </c>
      <c r="D151" s="278"/>
      <c r="E151" s="278"/>
      <c r="F151" s="331" t="s">
        <v>1273</v>
      </c>
      <c r="G151" s="278"/>
      <c r="H151" s="330" t="s">
        <v>1313</v>
      </c>
      <c r="I151" s="330" t="s">
        <v>1275</v>
      </c>
      <c r="J151" s="330">
        <v>120</v>
      </c>
      <c r="K151" s="326"/>
    </row>
    <row r="152" s="1" customFormat="1" ht="15" customHeight="1">
      <c r="B152" s="303"/>
      <c r="C152" s="330" t="s">
        <v>1322</v>
      </c>
      <c r="D152" s="278"/>
      <c r="E152" s="278"/>
      <c r="F152" s="331" t="s">
        <v>1273</v>
      </c>
      <c r="G152" s="278"/>
      <c r="H152" s="330" t="s">
        <v>1333</v>
      </c>
      <c r="I152" s="330" t="s">
        <v>1275</v>
      </c>
      <c r="J152" s="330" t="s">
        <v>1324</v>
      </c>
      <c r="K152" s="326"/>
    </row>
    <row r="153" s="1" customFormat="1" ht="15" customHeight="1">
      <c r="B153" s="303"/>
      <c r="C153" s="330" t="s">
        <v>1221</v>
      </c>
      <c r="D153" s="278"/>
      <c r="E153" s="278"/>
      <c r="F153" s="331" t="s">
        <v>1273</v>
      </c>
      <c r="G153" s="278"/>
      <c r="H153" s="330" t="s">
        <v>1334</v>
      </c>
      <c r="I153" s="330" t="s">
        <v>1275</v>
      </c>
      <c r="J153" s="330" t="s">
        <v>1324</v>
      </c>
      <c r="K153" s="326"/>
    </row>
    <row r="154" s="1" customFormat="1" ht="15" customHeight="1">
      <c r="B154" s="303"/>
      <c r="C154" s="330" t="s">
        <v>1278</v>
      </c>
      <c r="D154" s="278"/>
      <c r="E154" s="278"/>
      <c r="F154" s="331" t="s">
        <v>1279</v>
      </c>
      <c r="G154" s="278"/>
      <c r="H154" s="330" t="s">
        <v>1313</v>
      </c>
      <c r="I154" s="330" t="s">
        <v>1275</v>
      </c>
      <c r="J154" s="330">
        <v>50</v>
      </c>
      <c r="K154" s="326"/>
    </row>
    <row r="155" s="1" customFormat="1" ht="15" customHeight="1">
      <c r="B155" s="303"/>
      <c r="C155" s="330" t="s">
        <v>1281</v>
      </c>
      <c r="D155" s="278"/>
      <c r="E155" s="278"/>
      <c r="F155" s="331" t="s">
        <v>1273</v>
      </c>
      <c r="G155" s="278"/>
      <c r="H155" s="330" t="s">
        <v>1313</v>
      </c>
      <c r="I155" s="330" t="s">
        <v>1283</v>
      </c>
      <c r="J155" s="330"/>
      <c r="K155" s="326"/>
    </row>
    <row r="156" s="1" customFormat="1" ht="15" customHeight="1">
      <c r="B156" s="303"/>
      <c r="C156" s="330" t="s">
        <v>1292</v>
      </c>
      <c r="D156" s="278"/>
      <c r="E156" s="278"/>
      <c r="F156" s="331" t="s">
        <v>1279</v>
      </c>
      <c r="G156" s="278"/>
      <c r="H156" s="330" t="s">
        <v>1313</v>
      </c>
      <c r="I156" s="330" t="s">
        <v>1275</v>
      </c>
      <c r="J156" s="330">
        <v>50</v>
      </c>
      <c r="K156" s="326"/>
    </row>
    <row r="157" s="1" customFormat="1" ht="15" customHeight="1">
      <c r="B157" s="303"/>
      <c r="C157" s="330" t="s">
        <v>1300</v>
      </c>
      <c r="D157" s="278"/>
      <c r="E157" s="278"/>
      <c r="F157" s="331" t="s">
        <v>1279</v>
      </c>
      <c r="G157" s="278"/>
      <c r="H157" s="330" t="s">
        <v>1313</v>
      </c>
      <c r="I157" s="330" t="s">
        <v>1275</v>
      </c>
      <c r="J157" s="330">
        <v>50</v>
      </c>
      <c r="K157" s="326"/>
    </row>
    <row r="158" s="1" customFormat="1" ht="15" customHeight="1">
      <c r="B158" s="303"/>
      <c r="C158" s="330" t="s">
        <v>1298</v>
      </c>
      <c r="D158" s="278"/>
      <c r="E158" s="278"/>
      <c r="F158" s="331" t="s">
        <v>1279</v>
      </c>
      <c r="G158" s="278"/>
      <c r="H158" s="330" t="s">
        <v>1313</v>
      </c>
      <c r="I158" s="330" t="s">
        <v>1275</v>
      </c>
      <c r="J158" s="330">
        <v>50</v>
      </c>
      <c r="K158" s="326"/>
    </row>
    <row r="159" s="1" customFormat="1" ht="15" customHeight="1">
      <c r="B159" s="303"/>
      <c r="C159" s="330" t="s">
        <v>102</v>
      </c>
      <c r="D159" s="278"/>
      <c r="E159" s="278"/>
      <c r="F159" s="331" t="s">
        <v>1273</v>
      </c>
      <c r="G159" s="278"/>
      <c r="H159" s="330" t="s">
        <v>1335</v>
      </c>
      <c r="I159" s="330" t="s">
        <v>1275</v>
      </c>
      <c r="J159" s="330" t="s">
        <v>1336</v>
      </c>
      <c r="K159" s="326"/>
    </row>
    <row r="160" s="1" customFormat="1" ht="15" customHeight="1">
      <c r="B160" s="303"/>
      <c r="C160" s="330" t="s">
        <v>1337</v>
      </c>
      <c r="D160" s="278"/>
      <c r="E160" s="278"/>
      <c r="F160" s="331" t="s">
        <v>1273</v>
      </c>
      <c r="G160" s="278"/>
      <c r="H160" s="330" t="s">
        <v>1338</v>
      </c>
      <c r="I160" s="330" t="s">
        <v>1308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1339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1267</v>
      </c>
      <c r="D166" s="293"/>
      <c r="E166" s="293"/>
      <c r="F166" s="293" t="s">
        <v>1268</v>
      </c>
      <c r="G166" s="335"/>
      <c r="H166" s="336" t="s">
        <v>54</v>
      </c>
      <c r="I166" s="336" t="s">
        <v>57</v>
      </c>
      <c r="J166" s="293" t="s">
        <v>1269</v>
      </c>
      <c r="K166" s="270"/>
    </row>
    <row r="167" s="1" customFormat="1" ht="17.25" customHeight="1">
      <c r="B167" s="271"/>
      <c r="C167" s="295" t="s">
        <v>1270</v>
      </c>
      <c r="D167" s="295"/>
      <c r="E167" s="295"/>
      <c r="F167" s="296" t="s">
        <v>1271</v>
      </c>
      <c r="G167" s="337"/>
      <c r="H167" s="338"/>
      <c r="I167" s="338"/>
      <c r="J167" s="295" t="s">
        <v>1272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1276</v>
      </c>
      <c r="D169" s="278"/>
      <c r="E169" s="278"/>
      <c r="F169" s="301" t="s">
        <v>1273</v>
      </c>
      <c r="G169" s="278"/>
      <c r="H169" s="278" t="s">
        <v>1313</v>
      </c>
      <c r="I169" s="278" t="s">
        <v>1275</v>
      </c>
      <c r="J169" s="278">
        <v>120</v>
      </c>
      <c r="K169" s="326"/>
    </row>
    <row r="170" s="1" customFormat="1" ht="15" customHeight="1">
      <c r="B170" s="303"/>
      <c r="C170" s="278" t="s">
        <v>1322</v>
      </c>
      <c r="D170" s="278"/>
      <c r="E170" s="278"/>
      <c r="F170" s="301" t="s">
        <v>1273</v>
      </c>
      <c r="G170" s="278"/>
      <c r="H170" s="278" t="s">
        <v>1323</v>
      </c>
      <c r="I170" s="278" t="s">
        <v>1275</v>
      </c>
      <c r="J170" s="278" t="s">
        <v>1324</v>
      </c>
      <c r="K170" s="326"/>
    </row>
    <row r="171" s="1" customFormat="1" ht="15" customHeight="1">
      <c r="B171" s="303"/>
      <c r="C171" s="278" t="s">
        <v>1221</v>
      </c>
      <c r="D171" s="278"/>
      <c r="E171" s="278"/>
      <c r="F171" s="301" t="s">
        <v>1273</v>
      </c>
      <c r="G171" s="278"/>
      <c r="H171" s="278" t="s">
        <v>1340</v>
      </c>
      <c r="I171" s="278" t="s">
        <v>1275</v>
      </c>
      <c r="J171" s="278" t="s">
        <v>1324</v>
      </c>
      <c r="K171" s="326"/>
    </row>
    <row r="172" s="1" customFormat="1" ht="15" customHeight="1">
      <c r="B172" s="303"/>
      <c r="C172" s="278" t="s">
        <v>1278</v>
      </c>
      <c r="D172" s="278"/>
      <c r="E172" s="278"/>
      <c r="F172" s="301" t="s">
        <v>1279</v>
      </c>
      <c r="G172" s="278"/>
      <c r="H172" s="278" t="s">
        <v>1340</v>
      </c>
      <c r="I172" s="278" t="s">
        <v>1275</v>
      </c>
      <c r="J172" s="278">
        <v>50</v>
      </c>
      <c r="K172" s="326"/>
    </row>
    <row r="173" s="1" customFormat="1" ht="15" customHeight="1">
      <c r="B173" s="303"/>
      <c r="C173" s="278" t="s">
        <v>1281</v>
      </c>
      <c r="D173" s="278"/>
      <c r="E173" s="278"/>
      <c r="F173" s="301" t="s">
        <v>1273</v>
      </c>
      <c r="G173" s="278"/>
      <c r="H173" s="278" t="s">
        <v>1340</v>
      </c>
      <c r="I173" s="278" t="s">
        <v>1283</v>
      </c>
      <c r="J173" s="278"/>
      <c r="K173" s="326"/>
    </row>
    <row r="174" s="1" customFormat="1" ht="15" customHeight="1">
      <c r="B174" s="303"/>
      <c r="C174" s="278" t="s">
        <v>1292</v>
      </c>
      <c r="D174" s="278"/>
      <c r="E174" s="278"/>
      <c r="F174" s="301" t="s">
        <v>1279</v>
      </c>
      <c r="G174" s="278"/>
      <c r="H174" s="278" t="s">
        <v>1340</v>
      </c>
      <c r="I174" s="278" t="s">
        <v>1275</v>
      </c>
      <c r="J174" s="278">
        <v>50</v>
      </c>
      <c r="K174" s="326"/>
    </row>
    <row r="175" s="1" customFormat="1" ht="15" customHeight="1">
      <c r="B175" s="303"/>
      <c r="C175" s="278" t="s">
        <v>1300</v>
      </c>
      <c r="D175" s="278"/>
      <c r="E175" s="278"/>
      <c r="F175" s="301" t="s">
        <v>1279</v>
      </c>
      <c r="G175" s="278"/>
      <c r="H175" s="278" t="s">
        <v>1340</v>
      </c>
      <c r="I175" s="278" t="s">
        <v>1275</v>
      </c>
      <c r="J175" s="278">
        <v>50</v>
      </c>
      <c r="K175" s="326"/>
    </row>
    <row r="176" s="1" customFormat="1" ht="15" customHeight="1">
      <c r="B176" s="303"/>
      <c r="C176" s="278" t="s">
        <v>1298</v>
      </c>
      <c r="D176" s="278"/>
      <c r="E176" s="278"/>
      <c r="F176" s="301" t="s">
        <v>1279</v>
      </c>
      <c r="G176" s="278"/>
      <c r="H176" s="278" t="s">
        <v>1340</v>
      </c>
      <c r="I176" s="278" t="s">
        <v>1275</v>
      </c>
      <c r="J176" s="278">
        <v>50</v>
      </c>
      <c r="K176" s="326"/>
    </row>
    <row r="177" s="1" customFormat="1" ht="15" customHeight="1">
      <c r="B177" s="303"/>
      <c r="C177" s="278" t="s">
        <v>125</v>
      </c>
      <c r="D177" s="278"/>
      <c r="E177" s="278"/>
      <c r="F177" s="301" t="s">
        <v>1273</v>
      </c>
      <c r="G177" s="278"/>
      <c r="H177" s="278" t="s">
        <v>1341</v>
      </c>
      <c r="I177" s="278" t="s">
        <v>1342</v>
      </c>
      <c r="J177" s="278"/>
      <c r="K177" s="326"/>
    </row>
    <row r="178" s="1" customFormat="1" ht="15" customHeight="1">
      <c r="B178" s="303"/>
      <c r="C178" s="278" t="s">
        <v>57</v>
      </c>
      <c r="D178" s="278"/>
      <c r="E178" s="278"/>
      <c r="F178" s="301" t="s">
        <v>1273</v>
      </c>
      <c r="G178" s="278"/>
      <c r="H178" s="278" t="s">
        <v>1343</v>
      </c>
      <c r="I178" s="278" t="s">
        <v>1344</v>
      </c>
      <c r="J178" s="278">
        <v>1</v>
      </c>
      <c r="K178" s="326"/>
    </row>
    <row r="179" s="1" customFormat="1" ht="15" customHeight="1">
      <c r="B179" s="303"/>
      <c r="C179" s="278" t="s">
        <v>53</v>
      </c>
      <c r="D179" s="278"/>
      <c r="E179" s="278"/>
      <c r="F179" s="301" t="s">
        <v>1273</v>
      </c>
      <c r="G179" s="278"/>
      <c r="H179" s="278" t="s">
        <v>1345</v>
      </c>
      <c r="I179" s="278" t="s">
        <v>1275</v>
      </c>
      <c r="J179" s="278">
        <v>20</v>
      </c>
      <c r="K179" s="326"/>
    </row>
    <row r="180" s="1" customFormat="1" ht="15" customHeight="1">
      <c r="B180" s="303"/>
      <c r="C180" s="278" t="s">
        <v>54</v>
      </c>
      <c r="D180" s="278"/>
      <c r="E180" s="278"/>
      <c r="F180" s="301" t="s">
        <v>1273</v>
      </c>
      <c r="G180" s="278"/>
      <c r="H180" s="278" t="s">
        <v>1346</v>
      </c>
      <c r="I180" s="278" t="s">
        <v>1275</v>
      </c>
      <c r="J180" s="278">
        <v>255</v>
      </c>
      <c r="K180" s="326"/>
    </row>
    <row r="181" s="1" customFormat="1" ht="15" customHeight="1">
      <c r="B181" s="303"/>
      <c r="C181" s="278" t="s">
        <v>126</v>
      </c>
      <c r="D181" s="278"/>
      <c r="E181" s="278"/>
      <c r="F181" s="301" t="s">
        <v>1273</v>
      </c>
      <c r="G181" s="278"/>
      <c r="H181" s="278" t="s">
        <v>1237</v>
      </c>
      <c r="I181" s="278" t="s">
        <v>1275</v>
      </c>
      <c r="J181" s="278">
        <v>10</v>
      </c>
      <c r="K181" s="326"/>
    </row>
    <row r="182" s="1" customFormat="1" ht="15" customHeight="1">
      <c r="B182" s="303"/>
      <c r="C182" s="278" t="s">
        <v>127</v>
      </c>
      <c r="D182" s="278"/>
      <c r="E182" s="278"/>
      <c r="F182" s="301" t="s">
        <v>1273</v>
      </c>
      <c r="G182" s="278"/>
      <c r="H182" s="278" t="s">
        <v>1347</v>
      </c>
      <c r="I182" s="278" t="s">
        <v>1308</v>
      </c>
      <c r="J182" s="278"/>
      <c r="K182" s="326"/>
    </row>
    <row r="183" s="1" customFormat="1" ht="15" customHeight="1">
      <c r="B183" s="303"/>
      <c r="C183" s="278" t="s">
        <v>1348</v>
      </c>
      <c r="D183" s="278"/>
      <c r="E183" s="278"/>
      <c r="F183" s="301" t="s">
        <v>1273</v>
      </c>
      <c r="G183" s="278"/>
      <c r="H183" s="278" t="s">
        <v>1349</v>
      </c>
      <c r="I183" s="278" t="s">
        <v>1308</v>
      </c>
      <c r="J183" s="278"/>
      <c r="K183" s="326"/>
    </row>
    <row r="184" s="1" customFormat="1" ht="15" customHeight="1">
      <c r="B184" s="303"/>
      <c r="C184" s="278" t="s">
        <v>1337</v>
      </c>
      <c r="D184" s="278"/>
      <c r="E184" s="278"/>
      <c r="F184" s="301" t="s">
        <v>1273</v>
      </c>
      <c r="G184" s="278"/>
      <c r="H184" s="278" t="s">
        <v>1350</v>
      </c>
      <c r="I184" s="278" t="s">
        <v>1308</v>
      </c>
      <c r="J184" s="278"/>
      <c r="K184" s="326"/>
    </row>
    <row r="185" s="1" customFormat="1" ht="15" customHeight="1">
      <c r="B185" s="303"/>
      <c r="C185" s="278" t="s">
        <v>129</v>
      </c>
      <c r="D185" s="278"/>
      <c r="E185" s="278"/>
      <c r="F185" s="301" t="s">
        <v>1279</v>
      </c>
      <c r="G185" s="278"/>
      <c r="H185" s="278" t="s">
        <v>1351</v>
      </c>
      <c r="I185" s="278" t="s">
        <v>1275</v>
      </c>
      <c r="J185" s="278">
        <v>50</v>
      </c>
      <c r="K185" s="326"/>
    </row>
    <row r="186" s="1" customFormat="1" ht="15" customHeight="1">
      <c r="B186" s="303"/>
      <c r="C186" s="278" t="s">
        <v>1352</v>
      </c>
      <c r="D186" s="278"/>
      <c r="E186" s="278"/>
      <c r="F186" s="301" t="s">
        <v>1279</v>
      </c>
      <c r="G186" s="278"/>
      <c r="H186" s="278" t="s">
        <v>1353</v>
      </c>
      <c r="I186" s="278" t="s">
        <v>1354</v>
      </c>
      <c r="J186" s="278"/>
      <c r="K186" s="326"/>
    </row>
    <row r="187" s="1" customFormat="1" ht="15" customHeight="1">
      <c r="B187" s="303"/>
      <c r="C187" s="278" t="s">
        <v>1355</v>
      </c>
      <c r="D187" s="278"/>
      <c r="E187" s="278"/>
      <c r="F187" s="301" t="s">
        <v>1279</v>
      </c>
      <c r="G187" s="278"/>
      <c r="H187" s="278" t="s">
        <v>1356</v>
      </c>
      <c r="I187" s="278" t="s">
        <v>1354</v>
      </c>
      <c r="J187" s="278"/>
      <c r="K187" s="326"/>
    </row>
    <row r="188" s="1" customFormat="1" ht="15" customHeight="1">
      <c r="B188" s="303"/>
      <c r="C188" s="278" t="s">
        <v>1357</v>
      </c>
      <c r="D188" s="278"/>
      <c r="E188" s="278"/>
      <c r="F188" s="301" t="s">
        <v>1279</v>
      </c>
      <c r="G188" s="278"/>
      <c r="H188" s="278" t="s">
        <v>1358</v>
      </c>
      <c r="I188" s="278" t="s">
        <v>1354</v>
      </c>
      <c r="J188" s="278"/>
      <c r="K188" s="326"/>
    </row>
    <row r="189" s="1" customFormat="1" ht="15" customHeight="1">
      <c r="B189" s="303"/>
      <c r="C189" s="339" t="s">
        <v>1359</v>
      </c>
      <c r="D189" s="278"/>
      <c r="E189" s="278"/>
      <c r="F189" s="301" t="s">
        <v>1279</v>
      </c>
      <c r="G189" s="278"/>
      <c r="H189" s="278" t="s">
        <v>1360</v>
      </c>
      <c r="I189" s="278" t="s">
        <v>1361</v>
      </c>
      <c r="J189" s="340" t="s">
        <v>1362</v>
      </c>
      <c r="K189" s="326"/>
    </row>
    <row r="190" s="16" customFormat="1" ht="15" customHeight="1">
      <c r="B190" s="341"/>
      <c r="C190" s="342" t="s">
        <v>1363</v>
      </c>
      <c r="D190" s="343"/>
      <c r="E190" s="343"/>
      <c r="F190" s="344" t="s">
        <v>1279</v>
      </c>
      <c r="G190" s="343"/>
      <c r="H190" s="343" t="s">
        <v>1364</v>
      </c>
      <c r="I190" s="343" t="s">
        <v>1361</v>
      </c>
      <c r="J190" s="345" t="s">
        <v>1362</v>
      </c>
      <c r="K190" s="346"/>
    </row>
    <row r="191" s="1" customFormat="1" ht="15" customHeight="1">
      <c r="B191" s="303"/>
      <c r="C191" s="339" t="s">
        <v>42</v>
      </c>
      <c r="D191" s="278"/>
      <c r="E191" s="278"/>
      <c r="F191" s="301" t="s">
        <v>1273</v>
      </c>
      <c r="G191" s="278"/>
      <c r="H191" s="275" t="s">
        <v>1365</v>
      </c>
      <c r="I191" s="278" t="s">
        <v>1366</v>
      </c>
      <c r="J191" s="278"/>
      <c r="K191" s="326"/>
    </row>
    <row r="192" s="1" customFormat="1" ht="15" customHeight="1">
      <c r="B192" s="303"/>
      <c r="C192" s="339" t="s">
        <v>1367</v>
      </c>
      <c r="D192" s="278"/>
      <c r="E192" s="278"/>
      <c r="F192" s="301" t="s">
        <v>1273</v>
      </c>
      <c r="G192" s="278"/>
      <c r="H192" s="278" t="s">
        <v>1368</v>
      </c>
      <c r="I192" s="278" t="s">
        <v>1308</v>
      </c>
      <c r="J192" s="278"/>
      <c r="K192" s="326"/>
    </row>
    <row r="193" s="1" customFormat="1" ht="15" customHeight="1">
      <c r="B193" s="303"/>
      <c r="C193" s="339" t="s">
        <v>1369</v>
      </c>
      <c r="D193" s="278"/>
      <c r="E193" s="278"/>
      <c r="F193" s="301" t="s">
        <v>1273</v>
      </c>
      <c r="G193" s="278"/>
      <c r="H193" s="278" t="s">
        <v>1370</v>
      </c>
      <c r="I193" s="278" t="s">
        <v>1308</v>
      </c>
      <c r="J193" s="278"/>
      <c r="K193" s="326"/>
    </row>
    <row r="194" s="1" customFormat="1" ht="15" customHeight="1">
      <c r="B194" s="303"/>
      <c r="C194" s="339" t="s">
        <v>1371</v>
      </c>
      <c r="D194" s="278"/>
      <c r="E194" s="278"/>
      <c r="F194" s="301" t="s">
        <v>1279</v>
      </c>
      <c r="G194" s="278"/>
      <c r="H194" s="278" t="s">
        <v>1372</v>
      </c>
      <c r="I194" s="278" t="s">
        <v>1308</v>
      </c>
      <c r="J194" s="278"/>
      <c r="K194" s="326"/>
    </row>
    <row r="195" s="1" customFormat="1" ht="15" customHeight="1">
      <c r="B195" s="332"/>
      <c r="C195" s="347"/>
      <c r="D195" s="312"/>
      <c r="E195" s="312"/>
      <c r="F195" s="312"/>
      <c r="G195" s="312"/>
      <c r="H195" s="312"/>
      <c r="I195" s="312"/>
      <c r="J195" s="312"/>
      <c r="K195" s="333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314"/>
      <c r="C197" s="324"/>
      <c r="D197" s="324"/>
      <c r="E197" s="324"/>
      <c r="F197" s="334"/>
      <c r="G197" s="324"/>
      <c r="H197" s="324"/>
      <c r="I197" s="324"/>
      <c r="J197" s="324"/>
      <c r="K197" s="314"/>
    </row>
    <row r="198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1">
      <c r="B200" s="268"/>
      <c r="C200" s="269" t="s">
        <v>1373</v>
      </c>
      <c r="D200" s="269"/>
      <c r="E200" s="269"/>
      <c r="F200" s="269"/>
      <c r="G200" s="269"/>
      <c r="H200" s="269"/>
      <c r="I200" s="269"/>
      <c r="J200" s="269"/>
      <c r="K200" s="270"/>
    </row>
    <row r="201" s="1" customFormat="1" ht="25.5" customHeight="1">
      <c r="B201" s="268"/>
      <c r="C201" s="348" t="s">
        <v>1374</v>
      </c>
      <c r="D201" s="348"/>
      <c r="E201" s="348"/>
      <c r="F201" s="348" t="s">
        <v>1375</v>
      </c>
      <c r="G201" s="349"/>
      <c r="H201" s="348" t="s">
        <v>1376</v>
      </c>
      <c r="I201" s="348"/>
      <c r="J201" s="348"/>
      <c r="K201" s="270"/>
    </row>
    <row r="202" s="1" customFormat="1" ht="5.25" customHeight="1">
      <c r="B202" s="303"/>
      <c r="C202" s="298"/>
      <c r="D202" s="298"/>
      <c r="E202" s="298"/>
      <c r="F202" s="298"/>
      <c r="G202" s="324"/>
      <c r="H202" s="298"/>
      <c r="I202" s="298"/>
      <c r="J202" s="298"/>
      <c r="K202" s="326"/>
    </row>
    <row r="203" s="1" customFormat="1" ht="15" customHeight="1">
      <c r="B203" s="303"/>
      <c r="C203" s="278" t="s">
        <v>1366</v>
      </c>
      <c r="D203" s="278"/>
      <c r="E203" s="278"/>
      <c r="F203" s="301" t="s">
        <v>43</v>
      </c>
      <c r="G203" s="278"/>
      <c r="H203" s="278" t="s">
        <v>1377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44</v>
      </c>
      <c r="G204" s="278"/>
      <c r="H204" s="278" t="s">
        <v>1378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47</v>
      </c>
      <c r="G205" s="278"/>
      <c r="H205" s="278" t="s">
        <v>1379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45</v>
      </c>
      <c r="G206" s="278"/>
      <c r="H206" s="278" t="s">
        <v>1380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 t="s">
        <v>46</v>
      </c>
      <c r="G207" s="278"/>
      <c r="H207" s="278" t="s">
        <v>1381</v>
      </c>
      <c r="I207" s="278"/>
      <c r="J207" s="278"/>
      <c r="K207" s="326"/>
    </row>
    <row r="208" s="1" customFormat="1" ht="15" customHeight="1">
      <c r="B208" s="303"/>
      <c r="C208" s="278"/>
      <c r="D208" s="278"/>
      <c r="E208" s="278"/>
      <c r="F208" s="301"/>
      <c r="G208" s="278"/>
      <c r="H208" s="278"/>
      <c r="I208" s="278"/>
      <c r="J208" s="278"/>
      <c r="K208" s="326"/>
    </row>
    <row r="209" s="1" customFormat="1" ht="15" customHeight="1">
      <c r="B209" s="303"/>
      <c r="C209" s="278" t="s">
        <v>1320</v>
      </c>
      <c r="D209" s="278"/>
      <c r="E209" s="278"/>
      <c r="F209" s="301" t="s">
        <v>79</v>
      </c>
      <c r="G209" s="278"/>
      <c r="H209" s="278" t="s">
        <v>1382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1215</v>
      </c>
      <c r="G210" s="278"/>
      <c r="H210" s="278" t="s">
        <v>1216</v>
      </c>
      <c r="I210" s="278"/>
      <c r="J210" s="278"/>
      <c r="K210" s="326"/>
    </row>
    <row r="211" s="1" customFormat="1" ht="15" customHeight="1">
      <c r="B211" s="303"/>
      <c r="C211" s="278"/>
      <c r="D211" s="278"/>
      <c r="E211" s="278"/>
      <c r="F211" s="301" t="s">
        <v>1213</v>
      </c>
      <c r="G211" s="278"/>
      <c r="H211" s="278" t="s">
        <v>1383</v>
      </c>
      <c r="I211" s="278"/>
      <c r="J211" s="278"/>
      <c r="K211" s="326"/>
    </row>
    <row r="212" s="1" customFormat="1" ht="15" customHeight="1">
      <c r="B212" s="350"/>
      <c r="C212" s="278"/>
      <c r="D212" s="278"/>
      <c r="E212" s="278"/>
      <c r="F212" s="301" t="s">
        <v>1217</v>
      </c>
      <c r="G212" s="339"/>
      <c r="H212" s="330" t="s">
        <v>1218</v>
      </c>
      <c r="I212" s="330"/>
      <c r="J212" s="330"/>
      <c r="K212" s="351"/>
    </row>
    <row r="213" s="1" customFormat="1" ht="15" customHeight="1">
      <c r="B213" s="350"/>
      <c r="C213" s="278"/>
      <c r="D213" s="278"/>
      <c r="E213" s="278"/>
      <c r="F213" s="301" t="s">
        <v>1219</v>
      </c>
      <c r="G213" s="339"/>
      <c r="H213" s="330" t="s">
        <v>754</v>
      </c>
      <c r="I213" s="330"/>
      <c r="J213" s="330"/>
      <c r="K213" s="351"/>
    </row>
    <row r="214" s="1" customFormat="1" ht="15" customHeight="1">
      <c r="B214" s="350"/>
      <c r="C214" s="278"/>
      <c r="D214" s="278"/>
      <c r="E214" s="278"/>
      <c r="F214" s="301"/>
      <c r="G214" s="339"/>
      <c r="H214" s="330"/>
      <c r="I214" s="330"/>
      <c r="J214" s="330"/>
      <c r="K214" s="351"/>
    </row>
    <row r="215" s="1" customFormat="1" ht="15" customHeight="1">
      <c r="B215" s="350"/>
      <c r="C215" s="278" t="s">
        <v>1344</v>
      </c>
      <c r="D215" s="278"/>
      <c r="E215" s="278"/>
      <c r="F215" s="301">
        <v>1</v>
      </c>
      <c r="G215" s="339"/>
      <c r="H215" s="330" t="s">
        <v>1384</v>
      </c>
      <c r="I215" s="330"/>
      <c r="J215" s="330"/>
      <c r="K215" s="351"/>
    </row>
    <row r="216" s="1" customFormat="1" ht="15" customHeight="1">
      <c r="B216" s="350"/>
      <c r="C216" s="278"/>
      <c r="D216" s="278"/>
      <c r="E216" s="278"/>
      <c r="F216" s="301">
        <v>2</v>
      </c>
      <c r="G216" s="339"/>
      <c r="H216" s="330" t="s">
        <v>1385</v>
      </c>
      <c r="I216" s="330"/>
      <c r="J216" s="330"/>
      <c r="K216" s="351"/>
    </row>
    <row r="217" s="1" customFormat="1" ht="15" customHeight="1">
      <c r="B217" s="350"/>
      <c r="C217" s="278"/>
      <c r="D217" s="278"/>
      <c r="E217" s="278"/>
      <c r="F217" s="301">
        <v>3</v>
      </c>
      <c r="G217" s="339"/>
      <c r="H217" s="330" t="s">
        <v>1386</v>
      </c>
      <c r="I217" s="330"/>
      <c r="J217" s="330"/>
      <c r="K217" s="351"/>
    </row>
    <row r="218" s="1" customFormat="1" ht="15" customHeight="1">
      <c r="B218" s="350"/>
      <c r="C218" s="278"/>
      <c r="D218" s="278"/>
      <c r="E218" s="278"/>
      <c r="F218" s="301">
        <v>4</v>
      </c>
      <c r="G218" s="339"/>
      <c r="H218" s="330" t="s">
        <v>1387</v>
      </c>
      <c r="I218" s="330"/>
      <c r="J218" s="330"/>
      <c r="K218" s="351"/>
    </row>
    <row r="219" s="1" customFormat="1" ht="12.75" customHeight="1">
      <c r="B219" s="352"/>
      <c r="C219" s="353"/>
      <c r="D219" s="353"/>
      <c r="E219" s="353"/>
      <c r="F219" s="353"/>
      <c r="G219" s="353"/>
      <c r="H219" s="353"/>
      <c r="I219" s="353"/>
      <c r="J219" s="353"/>
      <c r="K219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JPNB3\Honza</dc:creator>
  <cp:lastModifiedBy>JPNB3\Honza</cp:lastModifiedBy>
  <dcterms:created xsi:type="dcterms:W3CDTF">2025-02-26T08:48:51Z</dcterms:created>
  <dcterms:modified xsi:type="dcterms:W3CDTF">2025-02-26T08:48:55Z</dcterms:modified>
</cp:coreProperties>
</file>