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S:\Technicka dokumentace\Technická řešení\Projekty PASCO a ROBOTEL\Vzorové projekty škol\ZŠ Salmova\24DEPRJ00081\PR3_odevzdaná\Výkazy pro agenturu\"/>
    </mc:Choice>
  </mc:AlternateContent>
  <xr:revisionPtr revIDLastSave="0" documentId="13_ncr:1_{9F5EE09E-42A6-455F-B3DC-3900BF4F929F}" xr6:coauthVersionLast="47" xr6:coauthVersionMax="47" xr10:uidLastSave="{00000000-0000-0000-0000-000000000000}"/>
  <bookViews>
    <workbookView xWindow="-120" yWindow="-120" windowWidth="51840" windowHeight="21120" xr2:uid="{00000000-000D-0000-FFFF-FFFF00000000}"/>
  </bookViews>
  <sheets>
    <sheet name="Krycí list" sheetId="1" r:id="rId1"/>
    <sheet name="Rekapitulace" sheetId="2" r:id="rId2"/>
    <sheet name="PC" sheetId="3" r:id="rId3"/>
    <sheet name="Robotika" sheetId="5" r:id="rId4"/>
    <sheet name="Přírodní vědy" sheetId="6" r:id="rId5"/>
    <sheet name="#Figury" sheetId="4" state="hidden" r:id="rId6"/>
  </sheets>
  <definedNames>
    <definedName name="_xlnm.Print_Titles" localSheetId="2">PC!$11:$13</definedName>
    <definedName name="_xlnm.Print_Titles" localSheetId="4">'Přírodní vědy'!$11:$13</definedName>
    <definedName name="_xlnm.Print_Titles" localSheetId="1">Rekapitulace!$11:$13</definedName>
    <definedName name="_xlnm.Print_Titles" localSheetId="3">Robotika!$11:$13</definedName>
    <definedName name="_xlnm.Print_Area" localSheetId="2">PC!$A$1:$I$39</definedName>
    <definedName name="_xlnm.Print_Area" localSheetId="4">'Přírodní vědy'!$A$1:$I$59</definedName>
    <definedName name="_xlnm.Print_Area" localSheetId="3">Robotika!$A$1:$I$63</definedName>
    <definedName name="Z_65E3123D_ED26_44E3_A414_09EEEF825484_.wvu.Cols" localSheetId="2" hidden="1">PC!#REF!,PC!#REF!,PC!#REF!</definedName>
    <definedName name="Z_65E3123D_ED26_44E3_A414_09EEEF825484_.wvu.Cols" localSheetId="4" hidden="1">'Přírodní vědy'!#REF!,'Přírodní vědy'!#REF!,'Přírodní vědy'!#REF!</definedName>
    <definedName name="Z_65E3123D_ED26_44E3_A414_09EEEF825484_.wvu.Cols" localSheetId="1" hidden="1">Rekapitulace!#REF!</definedName>
    <definedName name="Z_65E3123D_ED26_44E3_A414_09EEEF825484_.wvu.Cols" localSheetId="3" hidden="1">Robotika!#REF!,Robotika!#REF!,Robotika!#REF!</definedName>
    <definedName name="Z_65E3123D_ED26_44E3_A414_09EEEF825484_.wvu.PrintArea" localSheetId="2" hidden="1">PC!$A$1:$I$39</definedName>
    <definedName name="Z_65E3123D_ED26_44E3_A414_09EEEF825484_.wvu.PrintArea" localSheetId="4" hidden="1">'Přírodní vědy'!$A$1:$I$59</definedName>
    <definedName name="Z_65E3123D_ED26_44E3_A414_09EEEF825484_.wvu.PrintArea" localSheetId="3" hidden="1">Robotika!$A$1:$I$63</definedName>
    <definedName name="Z_65E3123D_ED26_44E3_A414_09EEEF825484_.wvu.PrintTitles" localSheetId="2" hidden="1">PC!$11:$13</definedName>
    <definedName name="Z_65E3123D_ED26_44E3_A414_09EEEF825484_.wvu.PrintTitles" localSheetId="4" hidden="1">'Přírodní vědy'!$11:$13</definedName>
    <definedName name="Z_65E3123D_ED26_44E3_A414_09EEEF825484_.wvu.PrintTitles" localSheetId="1" hidden="1">Rekapitulace!$11:$13</definedName>
    <definedName name="Z_65E3123D_ED26_44E3_A414_09EEEF825484_.wvu.PrintTitles" localSheetId="3" hidden="1">Robotika!$11:$13</definedName>
    <definedName name="Z_65E3123D_ED26_44E3_A414_09EEEF825484_.wvu.Rows" localSheetId="0" hidden="1">'Krycí list'!$1:$1,'Krycí list'!$3:$3,'Krycí list'!$6:$6,'Krycí list'!$8:$8,'Krycí list'!$10:$24</definedName>
    <definedName name="Z_65E3123D_ED26_44E3_A414_09EEEF825484_.wvu.Rows" localSheetId="2" hidden="1">PC!#REF!,PC!#REF!,PC!#REF!,PC!#REF!,PC!#REF!,PC!#REF!,PC!#REF!,PC!#REF!,PC!#REF!,PC!#REF!,PC!#REF!,PC!#REF!,PC!#REF!,PC!#REF!,PC!#REF!,PC!#REF!,PC!#REF!,PC!#REF!,PC!#REF!,PC!#REF!,PC!#REF!,PC!#REF!,PC!#REF!,PC!#REF!,PC!#REF!,PC!#REF!,PC!#REF!,PC!#REF!,PC!#REF!,PC!#REF!,PC!#REF!,PC!#REF!,PC!#REF!,PC!#REF!,PC!#REF!,PC!#REF!,PC!#REF!,PC!#REF!,PC!#REF!,PC!#REF!,PC!#REF!</definedName>
    <definedName name="Z_65E3123D_ED26_44E3_A414_09EEEF825484_.wvu.Rows" localSheetId="4" hidden="1">'Přírodní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definedName>
    <definedName name="Z_65E3123D_ED26_44E3_A414_09EEEF825484_.wvu.Rows" localSheetId="3" hidden="1">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definedName>
    <definedName name="Z_82B4F4D9_5370_4303_A97E_2A49E01AF629_.wvu.Cols" localSheetId="2" hidden="1">PC!#REF!,PC!#REF!,PC!#REF!</definedName>
    <definedName name="Z_82B4F4D9_5370_4303_A97E_2A49E01AF629_.wvu.Cols" localSheetId="4" hidden="1">'Přírodní vědy'!#REF!,'Přírodní vědy'!#REF!,'Přírodní vědy'!#REF!</definedName>
    <definedName name="Z_82B4F4D9_5370_4303_A97E_2A49E01AF629_.wvu.Cols" localSheetId="1" hidden="1">Rekapitulace!#REF!</definedName>
    <definedName name="Z_82B4F4D9_5370_4303_A97E_2A49E01AF629_.wvu.Cols" localSheetId="3" hidden="1">Robotika!#REF!,Robotika!#REF!,Robotika!#REF!</definedName>
    <definedName name="Z_82B4F4D9_5370_4303_A97E_2A49E01AF629_.wvu.PrintArea" localSheetId="2" hidden="1">PC!$A$1:$I$39</definedName>
    <definedName name="Z_82B4F4D9_5370_4303_A97E_2A49E01AF629_.wvu.PrintArea" localSheetId="4" hidden="1">'Přírodní vědy'!$A$1:$I$59</definedName>
    <definedName name="Z_82B4F4D9_5370_4303_A97E_2A49E01AF629_.wvu.PrintArea" localSheetId="3" hidden="1">Robotika!$A$1:$I$63</definedName>
    <definedName name="Z_82B4F4D9_5370_4303_A97E_2A49E01AF629_.wvu.PrintTitles" localSheetId="2" hidden="1">PC!$11:$13</definedName>
    <definedName name="Z_82B4F4D9_5370_4303_A97E_2A49E01AF629_.wvu.PrintTitles" localSheetId="4" hidden="1">'Přírodní vědy'!$11:$13</definedName>
    <definedName name="Z_82B4F4D9_5370_4303_A97E_2A49E01AF629_.wvu.PrintTitles" localSheetId="1" hidden="1">Rekapitulace!$11:$13</definedName>
    <definedName name="Z_82B4F4D9_5370_4303_A97E_2A49E01AF629_.wvu.PrintTitles" localSheetId="3" hidden="1">Robotika!$11:$13</definedName>
    <definedName name="Z_82B4F4D9_5370_4303_A97E_2A49E01AF629_.wvu.Rows" localSheetId="0" hidden="1">'Krycí list'!$1:$1,'Krycí list'!$3:$3,'Krycí list'!$6:$6,'Krycí list'!$8:$8,'Krycí list'!$10:$24</definedName>
    <definedName name="Z_82B4F4D9_5370_4303_A97E_2A49E01AF629_.wvu.Rows" localSheetId="2" hidden="1">PC!#REF!,PC!#REF!,PC!#REF!,PC!#REF!,PC!#REF!,PC!#REF!,PC!#REF!,PC!#REF!,PC!#REF!,PC!#REF!,PC!#REF!,PC!#REF!,PC!#REF!,PC!#REF!,PC!#REF!,PC!#REF!,PC!#REF!,PC!#REF!,PC!#REF!,PC!#REF!,PC!#REF!,PC!#REF!,PC!#REF!,PC!#REF!,PC!#REF!,PC!#REF!,PC!#REF!,PC!#REF!,PC!#REF!,PC!#REF!,PC!#REF!,PC!#REF!,PC!#REF!,PC!#REF!,PC!#REF!,PC!#REF!,PC!#REF!,PC!#REF!,PC!#REF!,PC!#REF!,PC!#REF!</definedName>
    <definedName name="Z_82B4F4D9_5370_4303_A97E_2A49E01AF629_.wvu.Rows" localSheetId="4" hidden="1">'Přírodní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definedName>
    <definedName name="Z_82B4F4D9_5370_4303_A97E_2A49E01AF629_.wvu.Rows" localSheetId="3" hidden="1">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definedName>
    <definedName name="Z_D6CFA044_0C8C_4ECE_96A2_AFF3DD5E0425_.wvu.Cols" localSheetId="2" hidden="1">PC!#REF!,PC!#REF!,PC!#REF!</definedName>
    <definedName name="Z_D6CFA044_0C8C_4ECE_96A2_AFF3DD5E0425_.wvu.Cols" localSheetId="4" hidden="1">'Přírodní vědy'!#REF!,'Přírodní vědy'!#REF!,'Přírodní vědy'!#REF!</definedName>
    <definedName name="Z_D6CFA044_0C8C_4ECE_96A2_AFF3DD5E0425_.wvu.Cols" localSheetId="1" hidden="1">Rekapitulace!#REF!</definedName>
    <definedName name="Z_D6CFA044_0C8C_4ECE_96A2_AFF3DD5E0425_.wvu.Cols" localSheetId="3" hidden="1">Robotika!#REF!,Robotika!#REF!,Robotika!#REF!</definedName>
    <definedName name="Z_D6CFA044_0C8C_4ECE_96A2_AFF3DD5E0425_.wvu.PrintArea" localSheetId="2" hidden="1">PC!$A$1:$I$39</definedName>
    <definedName name="Z_D6CFA044_0C8C_4ECE_96A2_AFF3DD5E0425_.wvu.PrintArea" localSheetId="4" hidden="1">'Přírodní vědy'!$A$1:$I$59</definedName>
    <definedName name="Z_D6CFA044_0C8C_4ECE_96A2_AFF3DD5E0425_.wvu.PrintArea" localSheetId="3" hidden="1">Robotika!$A$1:$I$63</definedName>
    <definedName name="Z_D6CFA044_0C8C_4ECE_96A2_AFF3DD5E0425_.wvu.PrintTitles" localSheetId="2" hidden="1">PC!$11:$13</definedName>
    <definedName name="Z_D6CFA044_0C8C_4ECE_96A2_AFF3DD5E0425_.wvu.PrintTitles" localSheetId="4" hidden="1">'Přírodní vědy'!$11:$13</definedName>
    <definedName name="Z_D6CFA044_0C8C_4ECE_96A2_AFF3DD5E0425_.wvu.PrintTitles" localSheetId="1" hidden="1">Rekapitulace!$11:$13</definedName>
    <definedName name="Z_D6CFA044_0C8C_4ECE_96A2_AFF3DD5E0425_.wvu.PrintTitles" localSheetId="3" hidden="1">Robotika!$11:$13</definedName>
    <definedName name="Z_D6CFA044_0C8C_4ECE_96A2_AFF3DD5E0425_.wvu.Rows" localSheetId="0" hidden="1">'Krycí list'!$1:$1,'Krycí list'!$3:$3,'Krycí list'!$6:$6,'Krycí list'!$8:$8,'Krycí list'!$10:$24</definedName>
    <definedName name="Z_D6CFA044_0C8C_4ECE_96A2_AFF3DD5E0425_.wvu.Rows" localSheetId="2" hidden="1">PC!#REF!,PC!#REF!,PC!#REF!,PC!#REF!,PC!#REF!,PC!#REF!,PC!#REF!,PC!#REF!,PC!#REF!,PC!#REF!,PC!#REF!,PC!#REF!,PC!#REF!,PC!#REF!,PC!#REF!,PC!#REF!,PC!#REF!,PC!#REF!,PC!#REF!,PC!#REF!,PC!#REF!,PC!#REF!,PC!#REF!,PC!#REF!,PC!#REF!,PC!#REF!,PC!#REF!,PC!#REF!,PC!#REF!,PC!#REF!,PC!#REF!,PC!#REF!,PC!#REF!,PC!#REF!,PC!#REF!,PC!#REF!,PC!#REF!,PC!#REF!,PC!#REF!,PC!#REF!,PC!#REF!</definedName>
    <definedName name="Z_D6CFA044_0C8C_4ECE_96A2_AFF3DD5E0425_.wvu.Rows" localSheetId="4" hidden="1">'Přírodní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vědy'!#REF!,'Přírodní vědy'!#REF!</definedName>
    <definedName name="Z_D6CFA044_0C8C_4ECE_96A2_AFF3DD5E0425_.wvu.Rows" localSheetId="3" hidden="1">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Robotika!#REF!</definedName>
  </definedNames>
  <calcPr calcId="191029"/>
  <customWorkbookViews>
    <customWorkbookView name="Petr Smolík – osobní zobrazení" guid="{D6CFA044-0C8C-4ECE-96A2-AFF3DD5E0425}" mergeInterval="0" personalView="1" maximized="1" xWindow="1911" yWindow="-9" windowWidth="1938" windowHeight="1048" activeSheetId="3"/>
    <customWorkbookView name="Vladimír Lazárek – osobní zobrazení" guid="{82B4F4D9-5370-4303-A97E-2A49E01AF629}" mergeInterval="0" personalView="1" maximized="1" xWindow="-8" yWindow="-8" windowWidth="1936" windowHeight="1056" activeSheetId="3"/>
    <customWorkbookView name="Sebastian Fenyk – osobní zobrazení" guid="{65E3123D-ED26-44E3-A414-09EEEF825484}" mergeInterval="0" personalView="1" maximized="1" xWindow="-8" yWindow="-8" windowWidth="1936" windowHeight="1056"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6" l="1"/>
  <c r="C8" i="6"/>
  <c r="C7" i="6"/>
  <c r="C5" i="6"/>
  <c r="C4" i="6"/>
  <c r="C3" i="6"/>
  <c r="C2" i="6"/>
  <c r="C9" i="5"/>
  <c r="C8" i="5"/>
  <c r="C7" i="5"/>
  <c r="C5" i="5"/>
  <c r="C4" i="5"/>
  <c r="C3" i="5"/>
  <c r="C2" i="5"/>
  <c r="B15" i="2"/>
  <c r="G37" i="6"/>
  <c r="G30" i="5"/>
  <c r="G26" i="3"/>
  <c r="I35" i="3"/>
  <c r="I37" i="6" l="1"/>
  <c r="I30" i="5"/>
  <c r="I26" i="3"/>
  <c r="B39" i="1" l="1"/>
  <c r="B40" i="1"/>
  <c r="B38" i="1"/>
  <c r="B16" i="2"/>
  <c r="B14" i="2"/>
  <c r="G30" i="3"/>
  <c r="I30" i="3" s="1"/>
  <c r="I29" i="3"/>
  <c r="I21" i="3" l="1"/>
  <c r="I20" i="3"/>
  <c r="I25" i="6" l="1"/>
  <c r="I26" i="6"/>
  <c r="I28" i="6"/>
  <c r="I33" i="6" l="1"/>
  <c r="I29" i="6"/>
  <c r="I16" i="5" l="1"/>
  <c r="I16" i="6" l="1"/>
  <c r="I20" i="5" l="1"/>
  <c r="I19" i="5"/>
  <c r="I20" i="6"/>
  <c r="G58" i="6" l="1"/>
  <c r="I57" i="6"/>
  <c r="G56" i="6"/>
  <c r="G55" i="6"/>
  <c r="G53" i="6"/>
  <c r="I50" i="6"/>
  <c r="I51" i="6"/>
  <c r="I49" i="6"/>
  <c r="I48" i="6"/>
  <c r="G46" i="6"/>
  <c r="I45" i="6"/>
  <c r="I43" i="6"/>
  <c r="G42" i="6"/>
  <c r="I40" i="6"/>
  <c r="I39" i="6"/>
  <c r="I36" i="6"/>
  <c r="I54" i="6" l="1"/>
  <c r="I52" i="6"/>
  <c r="I35" i="6"/>
  <c r="I55" i="6"/>
  <c r="I58" i="6"/>
  <c r="I56" i="6"/>
  <c r="I53" i="6"/>
  <c r="I44" i="6"/>
  <c r="I46" i="6"/>
  <c r="I42" i="6"/>
  <c r="G38" i="6"/>
  <c r="I47" i="6" l="1"/>
  <c r="I41" i="6"/>
  <c r="I38" i="6"/>
  <c r="I34" i="6"/>
  <c r="I32" i="6"/>
  <c r="I30" i="6"/>
  <c r="I23" i="6" l="1"/>
  <c r="I22" i="6"/>
  <c r="I26" i="5"/>
  <c r="I25" i="5"/>
  <c r="G18" i="6"/>
  <c r="G62" i="5"/>
  <c r="G60" i="5"/>
  <c r="G59" i="5"/>
  <c r="I58" i="5"/>
  <c r="G57" i="5"/>
  <c r="I54" i="5"/>
  <c r="I52" i="5"/>
  <c r="I45" i="5"/>
  <c r="G44" i="5"/>
  <c r="G43" i="5"/>
  <c r="G41" i="5"/>
  <c r="I41" i="5"/>
  <c r="G50" i="5"/>
  <c r="G39" i="5"/>
  <c r="G36" i="5"/>
  <c r="G35" i="5"/>
  <c r="I29" i="5" l="1"/>
  <c r="I21" i="6"/>
  <c r="I56" i="5"/>
  <c r="I53" i="5"/>
  <c r="G31" i="5"/>
  <c r="I24" i="5"/>
  <c r="I34" i="5"/>
  <c r="I61" i="5"/>
  <c r="I24" i="6"/>
  <c r="I18" i="6"/>
  <c r="I28" i="5"/>
  <c r="I17" i="6"/>
  <c r="I37" i="5"/>
  <c r="I49" i="5"/>
  <c r="I62" i="5"/>
  <c r="I60" i="5"/>
  <c r="I46" i="5"/>
  <c r="I59" i="5"/>
  <c r="I57" i="5"/>
  <c r="I44" i="5"/>
  <c r="I55" i="5"/>
  <c r="I38" i="5"/>
  <c r="I43" i="5"/>
  <c r="I48" i="5"/>
  <c r="I50" i="5"/>
  <c r="I39" i="5"/>
  <c r="I36" i="5"/>
  <c r="I35" i="5"/>
  <c r="G18" i="5"/>
  <c r="I17" i="5"/>
  <c r="I47" i="5" l="1"/>
  <c r="I51" i="5"/>
  <c r="I31" i="5"/>
  <c r="I33" i="5"/>
  <c r="I32" i="5"/>
  <c r="I21" i="5"/>
  <c r="I23" i="5"/>
  <c r="I22" i="5"/>
  <c r="I18" i="5"/>
  <c r="I27" i="5" l="1"/>
  <c r="I15" i="5"/>
  <c r="I36" i="3" l="1"/>
  <c r="G38" i="3" l="1"/>
  <c r="I37" i="3"/>
  <c r="G32" i="3"/>
  <c r="G31" i="3"/>
  <c r="I25" i="3"/>
  <c r="I24" i="3"/>
  <c r="I22" i="3"/>
  <c r="G18" i="3"/>
  <c r="I28" i="3" l="1"/>
  <c r="I17" i="3"/>
  <c r="I38" i="3"/>
  <c r="I32" i="3"/>
  <c r="I31" i="3"/>
  <c r="I18" i="3"/>
  <c r="I31" i="6"/>
  <c r="I27" i="6" s="1"/>
  <c r="I19" i="6"/>
  <c r="I15" i="6" s="1"/>
  <c r="I14" i="6" l="1"/>
  <c r="G27" i="3"/>
  <c r="I59" i="6" l="1"/>
  <c r="C16" i="2"/>
  <c r="I27" i="3"/>
  <c r="I42" i="5" l="1"/>
  <c r="I40" i="5" s="1"/>
  <c r="I14" i="5" s="1"/>
  <c r="I63" i="5" l="1"/>
  <c r="C15" i="2"/>
  <c r="B17" i="2"/>
  <c r="I34" i="3"/>
  <c r="I19" i="3"/>
  <c r="I33" i="3" l="1"/>
  <c r="I23" i="3" s="1"/>
  <c r="I16" i="3" l="1"/>
  <c r="I15" i="3" s="1"/>
  <c r="I14" i="3" s="1"/>
  <c r="I39" i="3" l="1"/>
  <c r="C14" i="2"/>
  <c r="E40" i="1"/>
  <c r="C2" i="3"/>
  <c r="C3" i="3"/>
  <c r="C4" i="3"/>
  <c r="C5" i="3"/>
  <c r="C7" i="3"/>
  <c r="C8" i="3"/>
  <c r="C9" i="3"/>
  <c r="B2" i="2"/>
  <c r="B3" i="2"/>
  <c r="B4" i="2"/>
  <c r="B5" i="2"/>
  <c r="B7" i="2"/>
  <c r="B8" i="2"/>
  <c r="B9" i="2"/>
  <c r="E35" i="1"/>
  <c r="J35" i="1"/>
  <c r="R35" i="1"/>
  <c r="P38" i="1"/>
  <c r="P39" i="1"/>
  <c r="P40" i="1"/>
  <c r="P41" i="1"/>
  <c r="P42" i="1"/>
  <c r="J46" i="1"/>
  <c r="K47" i="1"/>
  <c r="E39" i="1" l="1"/>
  <c r="R46" i="1" l="1"/>
  <c r="C17" i="2" l="1"/>
  <c r="E38" i="1"/>
  <c r="E46" i="1" s="1"/>
  <c r="S49" i="1" s="1"/>
  <c r="R49" i="1" l="1"/>
  <c r="O51" i="1" s="1"/>
  <c r="R51" i="1" l="1"/>
  <c r="S51" i="1"/>
  <c r="O50" i="1"/>
  <c r="S50" i="1" l="1"/>
  <c r="R50" i="1"/>
  <c r="R52" i="1" s="1"/>
</calcChain>
</file>

<file path=xl/sharedStrings.xml><?xml version="1.0" encoding="utf-8"?>
<sst xmlns="http://schemas.openxmlformats.org/spreadsheetml/2006/main" count="621" uniqueCount="215">
  <si>
    <t>Název stavby</t>
  </si>
  <si>
    <t>JKSO</t>
  </si>
  <si>
    <t xml:space="preserve"> </t>
  </si>
  <si>
    <t>Kód stavby</t>
  </si>
  <si>
    <t>ucebny</t>
  </si>
  <si>
    <t>Název objektu</t>
  </si>
  <si>
    <t>EČO</t>
  </si>
  <si>
    <t/>
  </si>
  <si>
    <t>Kód objektu</t>
  </si>
  <si>
    <t>Název části</t>
  </si>
  <si>
    <t>Místo</t>
  </si>
  <si>
    <t>Kód části</t>
  </si>
  <si>
    <t>Název podčásti</t>
  </si>
  <si>
    <t>Kód podčásti</t>
  </si>
  <si>
    <t>IČ</t>
  </si>
  <si>
    <t>DIČ</t>
  </si>
  <si>
    <t>Objednatel</t>
  </si>
  <si>
    <t>Projektant</t>
  </si>
  <si>
    <t>Zhotovitel</t>
  </si>
  <si>
    <t>Rozpočet číslo</t>
  </si>
  <si>
    <t>Zpracoval</t>
  </si>
  <si>
    <t>Dne</t>
  </si>
  <si>
    <t xml:space="preserve">               Měrné a účelové jednotky</t>
  </si>
  <si>
    <t xml:space="preserve">            Počet</t>
  </si>
  <si>
    <t xml:space="preserve">    Náklady / 1 m.j.</t>
  </si>
  <si>
    <t xml:space="preserve">             Počet</t>
  </si>
  <si>
    <t xml:space="preserve">     Náklady / 1 m.j.</t>
  </si>
  <si>
    <t xml:space="preserve">                Počet</t>
  </si>
  <si>
    <t xml:space="preserve">        Náklady / 1 m.j.</t>
  </si>
  <si>
    <t xml:space="preserve">               Rozpočtové náklady v</t>
  </si>
  <si>
    <t>CZK</t>
  </si>
  <si>
    <t>A</t>
  </si>
  <si>
    <t>Základní rozp. náklady</t>
  </si>
  <si>
    <t>B</t>
  </si>
  <si>
    <t>Doplňkové náklady</t>
  </si>
  <si>
    <t>C</t>
  </si>
  <si>
    <t>Vedlejší rozpočtové náklady</t>
  </si>
  <si>
    <t>Práce přesčas</t>
  </si>
  <si>
    <t>Zařízení staveniště</t>
  </si>
  <si>
    <t>21</t>
  </si>
  <si>
    <t>%</t>
  </si>
  <si>
    <t>Bez pevné podl.</t>
  </si>
  <si>
    <t>Kulturní památka</t>
  </si>
  <si>
    <t>Územní vlivy</t>
  </si>
  <si>
    <t>Provozní vlivy</t>
  </si>
  <si>
    <t>Ostatní</t>
  </si>
  <si>
    <t>VRN z rozpočtu</t>
  </si>
  <si>
    <t>HZS</t>
  </si>
  <si>
    <t>Kompl. činnost</t>
  </si>
  <si>
    <t>Ostatní náklady</t>
  </si>
  <si>
    <t>D</t>
  </si>
  <si>
    <t>Celkové náklady</t>
  </si>
  <si>
    <t>Datum a podpis</t>
  </si>
  <si>
    <t>Razítko</t>
  </si>
  <si>
    <t>15</t>
  </si>
  <si>
    <t>DPH</t>
  </si>
  <si>
    <t>E</t>
  </si>
  <si>
    <t>Přípočty a odpočty</t>
  </si>
  <si>
    <t>Dodávky objednatele</t>
  </si>
  <si>
    <t>Klouzavá doložka</t>
  </si>
  <si>
    <t>Zvýhodnění + -</t>
  </si>
  <si>
    <t>Stavba:</t>
  </si>
  <si>
    <t>Objekt:</t>
  </si>
  <si>
    <t>Část:</t>
  </si>
  <si>
    <t xml:space="preserve">JKSO: </t>
  </si>
  <si>
    <t>Objednatel:</t>
  </si>
  <si>
    <t>Zhotovitel:</t>
  </si>
  <si>
    <t>Datum:</t>
  </si>
  <si>
    <t>Kód</t>
  </si>
  <si>
    <t>Popis</t>
  </si>
  <si>
    <t>Cena celkem</t>
  </si>
  <si>
    <t>JKSO:</t>
  </si>
  <si>
    <t>P.Č.</t>
  </si>
  <si>
    <t>TV</t>
  </si>
  <si>
    <t>KCN</t>
  </si>
  <si>
    <t>MJ</t>
  </si>
  <si>
    <t>Množství celkem</t>
  </si>
  <si>
    <t>kus</t>
  </si>
  <si>
    <t xml:space="preserve">REKAPITULACE </t>
  </si>
  <si>
    <t>KRYCÍ LIST SOUPISU</t>
  </si>
  <si>
    <t>OCENĚNÝ SOUPIS PRACÍ A DODÁVEK A SLUŽEB</t>
  </si>
  <si>
    <t>Stolní vizualizér</t>
  </si>
  <si>
    <t>PC ovládací a prezentační stanice pro učitele</t>
  </si>
  <si>
    <t>Kontrolní a prezentační monitor</t>
  </si>
  <si>
    <t>AVT</t>
  </si>
  <si>
    <t>ZRN (ř. 1-8)</t>
  </si>
  <si>
    <t>DN (ř. 10-12)</t>
  </si>
  <si>
    <t>VRN (ř. 14-19)</t>
  </si>
  <si>
    <t>Součet 9, 13, 20-23</t>
  </si>
  <si>
    <t>Projektové práce (DSPS)</t>
  </si>
  <si>
    <t>Cena s DPH (ř. 25-26)</t>
  </si>
  <si>
    <t>Popis / minimální technické parametry</t>
  </si>
  <si>
    <t>Cena jednotková bez DPH</t>
  </si>
  <si>
    <t>Cena celkem bez DPH</t>
  </si>
  <si>
    <t>Kód položky / název</t>
  </si>
  <si>
    <t>Celkem bez DPH</t>
  </si>
  <si>
    <t>vlastní</t>
  </si>
  <si>
    <t>SOUPIS PRACÍ A DODÁVEK A SLUŽEB vč VÝKAZU VÝMĚR</t>
  </si>
  <si>
    <t>Sebastian Fenyk</t>
  </si>
  <si>
    <t>Kabel DisplayPort</t>
  </si>
  <si>
    <t xml:space="preserve">Kabel DisplayPort (M/M), min. rozlišení 4K*2K@60Hz, 3 m. Cena včetně dopravy, instalace.
</t>
  </si>
  <si>
    <t>Access point</t>
  </si>
  <si>
    <t>PoE injektor</t>
  </si>
  <si>
    <t xml:space="preserve">PoE adaptér dodávající elektrickou energii po ethernetovém kabelu (30W). Cena včetně dopravy, instalace.
</t>
  </si>
  <si>
    <t>Interaktivní zobrazovač+ vizualizér</t>
  </si>
  <si>
    <t>Základní škola a Mateřská škola Blansko, Salmova 17
Salmova 1940/17, 678 01 Blansko</t>
  </si>
  <si>
    <t>Základní škola a Mateřská škola Blansko, Salmova 17</t>
  </si>
  <si>
    <t>Pylonový pojezd</t>
  </si>
  <si>
    <t>IT vybavení</t>
  </si>
  <si>
    <t>Antivirová ochrana</t>
  </si>
  <si>
    <t>Laserová tiskárna</t>
  </si>
  <si>
    <t>PC stanice pro studenty</t>
  </si>
  <si>
    <t xml:space="preserve">Kabel DisplayPort (M/M), min. rozlišení 4K*2K@60Hz, 2 m. Cena včetně dopravy, instalace.
</t>
  </si>
  <si>
    <t xml:space="preserve">Pylonový pojezd pro montáž interaktivního displeje. Sestava obsahuje přední tabuli o šíři min. 200 cm.. Tabule má volitelný povrch pro popis fixem nebo křídou. Díky sendvičové konstrukci má bílá tabule vysokou tuhost, odolnost a nekroutí se. Rám tabule je z eloxovaného hliníkového profilu ve stříbrném odstínu s šedými plastovými rohy. Sestava obsahuje 2x zvedací pylonový systém vzhledem k vysoké váze LCD. Jeden nese LCD s doplňkovou tabulí a druhý přední tabuli. Je možné uzamknout přední tabuli v poloze, kdy kryje LCD panel, čímž je panel chráněn před poškozením. Rám umožňuje instalaci níže uvedeného displeje. Cena včetně dopravy, instalace.
</t>
  </si>
  <si>
    <t>HDMI a USB extender</t>
  </si>
  <si>
    <t>3D skener</t>
  </si>
  <si>
    <t xml:space="preserve">3D skener nabízející 3 skenovací módy zarovnání a to obrysy/otočný stolek/manuální. Přesnost jednotlivého snímku je ≤0,1mm, minimální rozměry snímaného objektu jsou 30×30×30mm, maximální rozměry snímaného objektu jsou 700×700×700mm (v ručním režimu) / 200×200×200mm (využití točny). Dále pak disponuje dalšími parametry jako rozsah jednotlivého snímku 200×150mm, rychlost snímání &lt; 8s, vzdálenost bodů 0,17–0,2mm. Podporuje barevné textury, formát exportovaných souboru OBJ, STL, ASC, PLY. Rozlišení snímací kamery je 1,3 MPx a jako zdroj strukturálního osvitu slouží bílé světlo. Nezbytnou součásti je kalibrační deska a točna, která napomáhá 3D skenovacímu procesu a umožní skenování objektů rychle a důsledně. 3D skener nabízející 3 skenovací módy zarovnání a to obrysy/otočný stolek/manuální. Přesnost jednotlivého snímku je ≤0,1mm, minimální rozměry snímaného objektu jsou 30×30×30mm, maximální rozměry snímaného objektu jsou 700×700×700mm (v ručním režimu) / 200×200×200mm (využití točny). Dále pak disponuje dalšími parametry jako rozsah jednotlivého snímku 200×150mm, rychlost snímání &lt; 8s, vzdálenost bodů 0,17–0,2mm. Podporuje barevné textury, formát exportovaných souboru OBJ, STL, ASC, PLY. Rozlišení snímací kamery je 1,3 MPx a jako zdroj strukturálního osvitu slouží bílé světlo. Nezbytnou součásti je kalibrační deska a točna, která napomáhá 3D skenovacímu procesu a umožní skenování objektů rychle a důsledně. Cena včetně dopravy, instalace.
</t>
  </si>
  <si>
    <t>3D tiskárna</t>
  </si>
  <si>
    <t>Filament</t>
  </si>
  <si>
    <t>Reproduktory</t>
  </si>
  <si>
    <t>Repeater aktivní USB</t>
  </si>
  <si>
    <t xml:space="preserve">USB repeater pro prodlužování USB kabelů, délka min. 5 m. Cena včetně dopravy, instalace.
</t>
  </si>
  <si>
    <t>HDMI rozbočovač</t>
  </si>
  <si>
    <t>Kabel DP - HDMI</t>
  </si>
  <si>
    <t xml:space="preserve">Kabel DP - HDMI, min. 2 m, FHD 1080p, min. rozlišení 1920*1080P@60Hz. Cena včetně dopravy, instalace.
</t>
  </si>
  <si>
    <t>Výukové pomůcky robotiky</t>
  </si>
  <si>
    <t>Sestava pro výuku robotiky</t>
  </si>
  <si>
    <t>Programovatelný robot - učitel</t>
  </si>
  <si>
    <t xml:space="preserve">Programovatelný robot pro děti - sada obsahuje robota, kódovací tabulku. Programování robota tlačítky na zádech robot bezdrátovou kódovací tabulkou s příkazy nebo programovací aplikací (založenou na Scratch). Cena včetně dopravy.
</t>
  </si>
  <si>
    <t xml:space="preserve">Sada plastových dílů pro soutěž. Cena včetně dopravy.
</t>
  </si>
  <si>
    <t>Výukové pomůcky pro VR</t>
  </si>
  <si>
    <t>Mobilní box s 8x VR náhlavními sety</t>
  </si>
  <si>
    <t>Licence ke cloudu</t>
  </si>
  <si>
    <t>VR kostka</t>
  </si>
  <si>
    <t>Standard smíšené výuky</t>
  </si>
  <si>
    <t>Videokamera</t>
  </si>
  <si>
    <t>Soundbar</t>
  </si>
  <si>
    <t>Profesionální LCD monitor</t>
  </si>
  <si>
    <t>Sestava mobilního stojanu</t>
  </si>
  <si>
    <t xml:space="preserve">Pojízdná základna pro stojany s 1 stojinou. Možnost protáhnout kabely ze stojin základnou dolů. 4 velká kolečka s brzdou, nosnost s 1 stojnou 80 kg. Stojina k montáži stojanů o délce 180 cm. Kanály pro vedení kabelů. Madlo pro pojízdný stojan. Vodorovná část adaptéru pro displej s VESA až 1110 mm, nosnost až 80 kg. Svislá ramena s náklonem pro uchycení monitoru na vodorovnou část adaptéru (VESA až 420). Držák na videokonferenční kameru / reproduktor pro uchycení na adaptéry pro displeje 55-90", nosnost min. 8 kg. Polička pro AV/IT příslušenství, nosnost min. 8 kg, libovolná výška montáže. Lišta pro uchycení soundbaru. Cena včetně dopravy a instalace.
</t>
  </si>
  <si>
    <t>Pracovní stanice + vybavení učebny přírodních věd</t>
  </si>
  <si>
    <t>USB nabíjecí stanice</t>
  </si>
  <si>
    <t>Sada experimentů přírodních věd</t>
  </si>
  <si>
    <t>Sada experimentů fyziky</t>
  </si>
  <si>
    <t>Sada experimentů chemie</t>
  </si>
  <si>
    <t>Sada experimentů biologie</t>
  </si>
  <si>
    <t>Pracovní stanice pro studenty</t>
  </si>
  <si>
    <t>Set klav./myši</t>
  </si>
  <si>
    <t xml:space="preserve">Set bezdrátové klávesnice a myši, funkční na 2.4GHz pásmu s dosahem až 10 metrů, včetně USB přijímače, cena včetně dopravy.
</t>
  </si>
  <si>
    <t xml:space="preserve">Dobíjecí skříňka </t>
  </si>
  <si>
    <t xml:space="preserve">Case pro uložení a napájení až 15ks AiO zařízení o uhlopříčce až 22" (bez klávesnic a myší), nabízí mobilitu díky 4 kolečkům z toho dvě s možnosti aretace, možnost uzamknutí/zabezpečení proti odcizení AiO, police z přední strany opatřena bezpečnostním lemem zabraňující odření/poškození AiO, speciální spínací elektroniku ochraňující před proudovými nárazy v síti,  rozměry max 1700x600x600. Cena včetně dopravy, instalace.
</t>
  </si>
  <si>
    <t>Koncové prvky</t>
  </si>
  <si>
    <t>Interaktivní systém</t>
  </si>
  <si>
    <t xml:space="preserve">Interaktivní displej s úhlopříčkou min. 86" (218cm). Dotyková technologie musí rozpoznat min. 20 současných dotyků. Displej obsahuje vestavěnou aplikaci pro psaní digitálním inkoustem na bílé tabuli, prohlížeč internetových stránek. Zařízení musí mít certifikaci ENERGY STAR  nebo obdobnou certifikaci. Cena včetně systémové AV kabeláže. Cena včetně dopravy, instalace, nastavení.
</t>
  </si>
  <si>
    <t>Prezentační software</t>
  </si>
  <si>
    <t xml:space="preserve">SW balíček, který obsahuje autorský nástroj učitele – SW pro přípravu interaktivních cvičení musí být plně kompatibilní (umožňuje otevřít soubor, spustit všechny aktivity, animace, uložit v původním formátu) se soubory s příponou notebook. Prostředí musí být v českém jazyce. 
Balíček dále musí obsahovat nástroj pro rychlou přípravu digitálních učebních aktivit, hlasování. Aktivity je možno sdílet na žákovská zařízení přes cloud prostředí. Cena včetně dopravy, instalace a zaškolení uživatele, školení viz. technická zpráva.
</t>
  </si>
  <si>
    <t xml:space="preserve">Bezdrátová dokumentová kamera s flexibilním ramenem. Min. 12x zoom. LED osvětlení snímaného objektu, ruční a automatické ovládání ostření a jasu. Snímaná plocha min A4. Jednoduché ovládání vizualizéru prostřednictvím software. Cena včetně dopravy, instalace.
</t>
  </si>
  <si>
    <t xml:space="preserve">Desktop s min. 250W zdrojem s účinnosti až 92%, výkon CPU min. 18500 bodu dle nezávislého testu cpubenchmark.net, operační paměť min. 16GB DDR4 s možnosti rozšíření na 128 GB, M.2 SSD disk s kapacitou min. 512GB, DVD-RW optická mechanika, Gbit síťová karta, Wifi standardu 802.11ac (2x2), Bluetooth, čtečka pam. karet, min. 2x DisplayPort a 1x HDMI, USB Type-C, USB 3.2 Gen2, USB 3.2 Gen1, USB 2.0, klávesnici a myš, přítomnost TPM modulu minimálně verze 2, operační systém s podporu AD (domény), servisní služba u zákazníka s odezvou do následujícího pracovního dne od nahlášení servisní události. Cena včetně dopravy, instalace, nastavení.
</t>
  </si>
  <si>
    <t>Kancelářský balík</t>
  </si>
  <si>
    <t xml:space="preserve">Kancelářský balík software nástrojů pro vytváření prezentací, textových dokumentů, editor tabulek, správce elektronické pošty, poznámkového elektronického bloku kompatibilní se stávajícím vybavením/platformou Microsoft, trvalá licence nevázaná na HW. Cena včetně dopravy, instalace.
</t>
  </si>
  <si>
    <t xml:space="preserve">pokročilá antivirová ochrana koncových školních zařízení včetně zabezpečení  souborového serveru, omezení přístupu na oblíbené internetové stránky, filtrace síťové komunikace prostřednictvím firewallu, kontrola neautorizovaných médií a zařízení, jež je možné vzdáleně spravovat z jedné webové konzole. Obsahující Antivirus / Antispam/ Firewall / Anti-phishing/ Android / Windows Server / vzdálená správa v cloudu nebo přes lokální konzoli, možnost modulární instalace. Cena včetně dopravy, instalace.
</t>
  </si>
  <si>
    <t xml:space="preserve">
Stropní bezdrátový přístupový bod (AP), 802.11ax, dvě rádia, duálně optimalizovaná anténa 2x2 MU-MIMO, 2.4GHz a 5GHz, PoE, RJ45, management, hybridní - možnost správy kontrolérem nebo v cloud. Cena včetně dopravy, instalace, nastavení.
</t>
  </si>
  <si>
    <t xml:space="preserve">Filament/tisková struna pro 3D tiskárny, PLA, 1.75 mm s přesnosti +- 0.03 mm, multipack 6x1kg v různých barvách např. v černé, modré, zelené, červené, bílé a žluté. Cena včetně dopravy.
</t>
  </si>
  <si>
    <t xml:space="preserve">3D tiskárna - technologie tisku FDM, tisková plocha až 250x 210x 210mm, celkový modelovací prostor až 11.025cm3, výška vrstvy od 0.05mm, vyměnitelná tryska průměru např.0.4mm, která je schopná zpracovávat materiály v teplotním rozsahu do min. 280°C., tiskový materiál je struna o průměru 1.75mm, rychlost tisku min. 200+ mm/s, senzor filamentu, podporuje materiály ABS, PLA, PETT, HIPS, Laywood a další, plně automatická kalibrace tiskové plochy, bezúdržbová tisková plocha, vyhřívaná magnetická podložka s vyměnitelnými tiskovými pláty, detekce a zotavení ze ztráty přívodu energie, LCD displej, USB 2.0, součástí je software pro ovládání zařízení i pro finální přípravu modelů pro tisk bez nutnosti dalších úprav. Cena včetně dopravy.
</t>
  </si>
  <si>
    <t xml:space="preserve">Barevná multifunkční laserová tiskárna, A4, tiskárna, skener, kopírka, Fax, rychlost tisku (černobíle) - až 21 str./min, rychlost tisku (barevně) - až 21 str./min, připojení - USB 2.0, Ethernet (LAN), WiFi, automatický podavač dokumentů (ADF), prioritní zásobník na 1 list, oboustranný tisk. Cena včetně dopravy a instalace.
</t>
  </si>
  <si>
    <t>Kabel HDMI</t>
  </si>
  <si>
    <t>Kabel HDMI, min. 4K*2K @ 60Hz, min. 12,5 m. Cena včetně dopravy, instalace.</t>
  </si>
  <si>
    <t>HDMI extender</t>
  </si>
  <si>
    <t xml:space="preserve">HDMI extender pro zesílení signálu podporující přenos na min. 30 m, podpora rozlišení min. 4K*2K @ 60Hz, HDCP kompatibilní. Cena včetně dopravy, instalace.
</t>
  </si>
  <si>
    <t xml:space="preserve">Kabel HDMI, min. 4K*2K @ 60Hz, min. 0,5 m. Cena včetně dopravy, instalace.
</t>
  </si>
  <si>
    <t xml:space="preserve">1x2 HDMI rozbočovač, podpora 4K/UHD @ 60 Hz 4:2:0. EDID management, HDCP kompatibilní. Vestavěný nebo přídavný samostatný audio embeder a de-embeder pro připojení externího zdroje zvuku (audio in) a zesilovače nebo aktivních reproduktorů (audio out). Zvuk z audio vstupu je možné směrovat zároveň na HDMI výstup a analogový audio výstup. Cena včetně dopravy, instalace, nastavení.
</t>
  </si>
  <si>
    <t xml:space="preserve">Mobilní box s min. 8x VR náhlavními sety s rozlišením displeje min. 2500x1400, s min. 12MP přední kamerou s funkcí auto-focus, kapacitou baterie min. 4.000mAh, RAM min. 4GB, min. integrované 64GB uložiště, 802.11 a/b/g/n Dual band 2.4/5Ghz Wi-Fi &amp; Bluetooth 4.2. Obsahuje slot pro  MicroSD, USB-C rozhraní, součásti je ruční ovládací kontrolér. Integrované ovládací prvky pro spouštění, zastavení a zobrazení obsahu. Samotný box umožňuje napájet náhlavní sety, podpora konektivity do software aplikace/cloud prostředí umožňující správu a simultánní ovládání všech náhlavních sad samostatně či současně, umožnuje zasílat data o stavu zařízení, podporuje hromadné příjímání zobrazovaného obsahu z SW aplikace/cloud prostředí. Školení viz technická zpráva. Cena včetně dopravy.
</t>
  </si>
  <si>
    <t xml:space="preserve">Licence pro školu s neomezeným přístupem pro všechny zaměstnance a žáky školy, s přístupem k aktualizaci po dobu min. 60 měsíců s ohledem na OS, cloud rozhraní umožňující správu, monitoring a simultánní ovládání a mazání obsahu u všech náhlavních VR sad (NSVR) současně, portál pro učitele umožňující zobrazení obsahu z více NSVR současně, umožnuje učiteli vést žáky ke sledování dynamického bodu zájmů výuky, řídit a distribuovat obsah pro žákovské NSVR, vytváření a sdílení vlastních playlistů, celkové cloud uložiště o kapacitě 100GB, aplikaci pro rozšířenou realitou (ARC), aplikace a pracovní listy s rozšířenou realitou. Licence zajistí přístup k více než 750 vzdělávacím zdrojům AR/VR a předem připravených aktivit s 360° obrázky, videí a 3D objekty řazené dle tematických vzdělávacích okruhů a rozčlenění do knihoven umění, biologie, chemie, historie, matematika, fyzika, zeměpis, hudební nauka. Obsah augmentové reality je provázán s aplikaci ARC integrovaná v náhlavních soupravách a umožnuje práci s pracovními listy a současně nad nimi zobrazení 3D objektů. Dále pak licence obsahuje virtuální vzdělávací prostředí/ tematické parky, rozdělené dle okruhů zájmu do virtuálních scén, které mohou studenti při výuce prozkoumávat pomoci kompatibilních náhlavních setů (nejsou součásti licence). VR scény obsahují řadu strukturovaných aktivit a úkolů. Licence také obsahuje 360stupňové obrázky a videa které studentům poskytují "skutečný" pohled na lidi a místa a s možnosti vložení a vytvoření vlastního obsahu (3D videa, 3D fotky, blokové programování pomoci Scratche). Součásti jsou hodnotící kvízy a cvičení, včetně přístupu k virtuálnímu tréninku pro získaní znalostí nabízeného řešení pro VR headsety a obeznámení se s obsahem Školení viz technická zpráva. Cena včetně dopravy a instalace.
</t>
  </si>
  <si>
    <t xml:space="preserve">Markery pro interakci s 3D objekty zobrazené pomoci VR headsetu, 8ks v balení. Cena včetně dopravy.
</t>
  </si>
  <si>
    <t xml:space="preserve">Programovatelný robot pro děti. Programování robota tlačítky na zádech robota, bezdrátovou kódovací tabulkou s příkazy a také programovací aplikací založenou na Scratch. Robot je vybaven optickým senzorem, gyroskopem a nabíjecí baterií. Školení viz technická zpráva. Cena včetně dopravy.
</t>
  </si>
  <si>
    <t xml:space="preserve">Robotická výuková stavebnice - sada min. 270 konstrukčních a pohybových dílů, min. 1 motor, min. 2 senzory a mozek robota s nabíjecí baterií. Vše uloženo v plastovém boxu. Součástí dodávky je programovací aplikace založená na Scratch. Školení viz technická zpráva. Cena včetně dopravy.
</t>
  </si>
  <si>
    <t xml:space="preserve">Robotická výuková stavebnice - sada min. 500 plastových konstrukčních a pohybových dílů, min. 3 motory, min. 4 senzory, mozek robota s nabíjecí baterií, dálkový ovladač. Vše uloženo v plastovém přenosném boxu. Mozek robota s LCD displejem, min. 4 ovládacími tlačítky nebo dotykový displej a min 8 I/O portů pro připojení senzorů a/nebo motorů. Součástí dodávky je aplikace s možností programování pomocí bloků založeném na Scratch a také textové programování založené Python a C++. Školení viz technická zpráva. Cena včetně dopravy.
</t>
  </si>
  <si>
    <t>Pracovní plocha robota</t>
  </si>
  <si>
    <t xml:space="preserve">Pracovní plocha s mantinely o rozměru min. 1,8x2,4m. Cena včetně dopravy.
</t>
  </si>
  <si>
    <t>Prvky pro pracovní plochu robota</t>
  </si>
  <si>
    <t xml:space="preserve">Konferenční USB kamera s motorickým ovládáním PTZ (pan, tilt, zoom). Využití pro videokonference typu MS Teams, Google Meet, Webex apod. k připojení přes USB k laptopu nebo počítači. Minimální parametry kamery: objektiv s 10x optickým zoomem se záběrem 50° horizontálně, obrazový čip 2 MP, rozlišení FHD (1920 x 1080), rozsah motorického ovládání minimálně P&amp;T +/- 170°, 90° nahoru, 30° dolů, možnost uložení aktuální pozice PTZ do paměti. Ovládání kamery přes dálkový ovladač. Vstupy: minimálně 1x USB 2.0. Cena včetně dopravy a instalace.
</t>
  </si>
  <si>
    <t xml:space="preserve">Konferenční USB soundbar. Soundbar obsahuje vestavěné reproduktory a mikrofon. Využití pro videokonference typu MS Teams, Google Meet, Webex apod. k připojení přes USB k laptopu nebo počítači. Parametry reproduktoru: celkový výkon minimálně 20W, frekvenční rozsah minimálně 250 Hz – 20 kHz. Parametry mikrofonu: minimálně 120 stupňů pokrytí, dosah minimálně 4 metry. Další funkce: DSP procesor pro redukci ozvěn a potlačení okolního ruchu, LED indikátor zapnutí/vypnutí mikrofonu. Montáž: držák pro montáž na zeď. Vstupy/výstupy: minimálně 2x USB (přímo na produktu nebo pomocí rozbočovače). Cena včetně dopravy a instalace.
</t>
  </si>
  <si>
    <t xml:space="preserve">LCD profesionální displej 65" s LED podsvícením, rozlišení min. 3840x2160, haze min. 28%, jas 700nit, odezva 8ms, provoz 24/7, orientace landscape/portrait, HDMI, USB, LAN, WiFi, RS232, OS kompatibilní s Android aplikacemi, media player, tloušťka max. 75mm, integrované reproduktory 2x 10W. Cena včetně dopravy, instalace, nastavení a AV kabeláže.
</t>
  </si>
  <si>
    <t>Přípojné místo HDMI a USB</t>
  </si>
  <si>
    <t>Přípojné místo HDMI a USB určené k montáži na katedru. Cena včetně dopravy a instalace.</t>
  </si>
  <si>
    <t xml:space="preserve">Kabel HDMI, min. 4K*2K @ 60Hz, 3 m. Cena včetně dopravy, instalace.
</t>
  </si>
  <si>
    <t>Kabel HDMI, min. 4K*2K @ 60Hz, min. 7,5 m. Cena včetně dopravy, instalace.</t>
  </si>
  <si>
    <t xml:space="preserve">Základní sada pro experimenty ve Fyzice obsahující: plastový kufřík pro bezpečné uložení senzorů (každý senzor má speciálně tvarovanou přihrádku), metodickou příručka učitele (včetně popisu úlohy, seznamu pomůcek a odhadu času potřebného na experiment), min. 28 žákovských úloh a sadu senzorů (bezdrátový senzor teploty, bezdrátový senzor tlaku, bezdrátový senzor napětí, bezdrátový senzor proudu, bezdrátový senzor světla, bezdrátový senzor pohybu, bezdrátový senzor magnetického pole, bezdrátový vozík s integrovaným senzorem síly, rychlosti a zrychlení a držák bezdrátového vozíku. Každý senzor musí být vybaven baterií a bezdrátovým komunikačním rozhraním standardu Bluetooth. Součástí dodávky také musí být sw aplikace, jednotná pro práci se všemi senzory. Cena včetně dopravy, instalace a zaškolení uživatele, školení viz. technická zpráva.
</t>
  </si>
  <si>
    <t xml:space="preserve">Základní  sada pro experimenty v Chemii obsahující: plastový kufřík pro bezpečné uložení senzorů (každý senzor má speciálně tvarovanou přihrádku), metodickou příručka učitele (včetně popisu úlohy, seznamu pomůcek a odhadu času potřebného na experiment), min. 28 žákovských úloh a sadu senzorů - bezdrátový senzor teploty, bezdrátový senzor tlaku, bezdrátový senzor pH, bezdrátový senzor CO2, bezdrátový senzor vodivosti, bezdrátový kolorimetr a turbidimetr, plochá elektroda pH, elektroda oxidace a redukce, návlek na senzor CO2 pro měření ve vodě. Každý senzor musí být vybaven baterií a bezdrátovým komunikačním rozhraním standardu Bluetooth. Součástí dodávky také musí být sw aplikace, jednotná pro práci se všemi senzory. Cena včetně dopravy, instalace a zaškolení uživatele, školení viz. technická zpráva.
</t>
  </si>
  <si>
    <t xml:space="preserve">Základní sada pro experimenty v Biologii obsahující: plastový kufřík pro bezpečné uložení senzorů (každý senzor má speciálně tvarovanou přihrádku), metodickou příručka učitele, včetně popisu úlohy, seznamu pomůcek a odhadu času potřebného na experiment, USB flash disk s 28 žákovskými úlohami, sadu senzorů - bezdrátový senzor teploty, bezdrátový senzor CO2, bezdrátový senzor počasí s anemometrem a GPS (měří teplotu a tlak vzduchu, rychlost a směr větru, relativní vlhkost, UV index, pozici, rychlost a nadmořskou výšku dle GPS), bezdrátový senzor plynného O2, bezdrátový senzor krevního tlaku, senzor EKG.
Součástí dodávky také musí být sw aplikace, jednotná pro práci se všemi senzory. Cena včetně dopravy, instalace a zaškolení uživatele, školení viz. technická zpráva.
</t>
  </si>
  <si>
    <t>Monitor</t>
  </si>
  <si>
    <t xml:space="preserve">AllInOne zařízení, IPS min. 21.5" dotykový display s FullHD rozlišením a poměrem stran 16:9, podpora min 8 dotyků, výkon CPU min. 10000 bodu dle nezávislého testu cpubenchmark.net, operační paměť 8GB DDR4, disk SSD s kapacitou 256GB, HD kamera, WiFi standardu 802.11ac + BT, USB-C, USB 3.0, HDMI výstup, repro, integrovaná baterie nebo záložní zdroj umožňující mobilitu zařízení s výdrží provozu až 6h, VESA100, operační systém kompatibilní s platformou Microsoft s podporu AD (domény), cena včetně dopravy, instalace, nastavení.
</t>
  </si>
  <si>
    <t xml:space="preserve">Sestava 2 ks dvoupásmových reprosoustav a RS-232 řízení signálu, minimální konfigurace: výkon 2x 30W (aktivní + pasivní repro), 80 Hz - 20 kHz, 2 linkové vstupy, vč. nástěnného držáku a propojovacího kabelu, bílá barva. Cena včetně dopravy, instalace.
</t>
  </si>
  <si>
    <t>Audio kabel</t>
  </si>
  <si>
    <t xml:space="preserve">Audio kabel 3,5mm jack - 3,5mm jack M/M, ultra flexibilní,  dvojité stínění, zlacené konektory. Cena včetně dopravy, instalace.
</t>
  </si>
  <si>
    <t xml:space="preserve">Pylonový pojezd pro montáž interaktivního displeje. Sestava obsahuje min. dvě tabule - přední tabule sestavy o šíři 400 cm a doplňková tabule umístěna vedle displeje. Rozměr doplňkové tabule je přizpůsoben displeji. Obě tabule mají volitelný povrch pro popis fixem nebo křídou. Díky sendvičové konstrukci má bílá tabule vysokou tuhost, odolnost a nekroutí se. Rám tabule je z eloxovaného hliníkového profilu ve stříbrném odstínu s šedými plastovými rohy. Hliníková odkládací polička s povrchovou úpravou přírodní elox v délce minimálně 1000 mm, polička má minimální hloubku 100 mm, je vhodná pro odkládání psacích potřeb a stěrek a zároveň slouží jako madlo k vertikálnímu posuvu panelu. Sestava obsahuje 2x zvedací pylonový systém vzhledem k vysoké váze LCD. Jeden nese LCD s doplňkovou tabulí a druhý přední tabuli. Je možné uzamknout přední tabuli v poloze, kdy kryje LCD panel, čímž je panel chráněn před poškozením. Rám umožňuje instalaci níže uvedeného displeje. Rozsah pohybu tabule minimálně 1800mm. Cena včetně dopravy, instalace.
</t>
  </si>
  <si>
    <t xml:space="preserve">Žákovská sada pro experimenty v učebně přírodních věd obsahující: plastový kufřík pro bezpečné uložení senzorů (každý senzor má speciálně tvarovanou přihrádku), metodickou příručka učitele (včetně popisu úlohy, seznamu pomůcek a odhadu času potřebného na experiment), min. 28 žákovských úloh a sadu senzorů (bezdrátový senzor teploty, bezdrátový senzor síly, bezdrátový senzor tlaku, bezdrátový senzor pH, bezdrátový senzor tepu s ručními úchyty, bezdrátový senzor počasí s anemometrem a GPS, bezdrátový senzor  napětí, bezdrátový senzor  pohybu. Každý senzor musí být vybaven baterií a bezdrátovým komunikačním rozhraním standardu Bluetooth. Součástí dodávky také musí být sw aplikace, jednotná pro práci se všemi senzory. Cena včetně dopravy, instalace a zaškolení uživatele, školení viz. technická zpráva.
</t>
  </si>
  <si>
    <t xml:space="preserve">USB nabíjecí stanice pro až 10 bezdrátových senzorů a konektorem. Cena včetně dopravy.
</t>
  </si>
  <si>
    <t xml:space="preserve">Rozšířená sada elektrických obvodů obsahuje min.: Bezdrátový modul ampérmetr, Bezdrátový senzor napětí, 5x modul přímý „I“ vodič, 2x modul „T“ vodič, 4x modul rohový „L“ vodič, 45x propojky, 3x modul žárovky (s žárovkou), 2x držák baterií, 2x baterie AA, 1x modul SPST (spínač), 1x spínací modul SPDT (přepínač), 1x potenciometr, 1x modul cívka, 1000 závitů, 1x modul motorku, 1x 0,33 F kondenzátorový modul, 1x 10 Ω rezistorový modul, 1x 33 Ω rezistorový modul, 1x 100 Ω rezistorový modul, 1x LED modul, 1x pružinový klip, 2x rezistor 1000 Ω, 2x rezistor 330 Ω, 1x rezistor 220 Ω, 1x rezistor 22 Ω, 1x kondenzátor 100 μF, 1x kondenzátor 330 μF, 1x dioda, 8x magnet, 1x magnetická střelka, 1x úložný box. Cena včetně dopravy, instalace a zaškolení uživatele.
</t>
  </si>
  <si>
    <t xml:space="preserve">Rozšířená sada elektrických obvodů </t>
  </si>
  <si>
    <t>Rozšiřující sada pro informatiku a kódování</t>
  </si>
  <si>
    <t xml:space="preserve">Sada 8 integrovaných programovatelných rozhraní (senzor mg. pole, akcelerometr, senzor světla, senzor teploty, senzor zvuku a dvě tlačíka a tři výstupy (RGB LED, zvuk, 5x5 LED pole). Vše uložené v přehledném plastovém boxu. Tištěná učebnice s 9 inspirativními úlohami. Součástí dodávky také musí být sw aplikace, jednotná pro práci se s touto sadou a všemi senzory, které jsou předmětem výkazu výměr. SW aplikace obsahuje integrované programovací prostředí umožňující využívat údaje ze senzorů (které jsou předmětem této sady i ostatních sad výkazu výměr) jako vstupní data pro programování chování výstupních prvků. SW aplikace musí mít shodné funkce a rozložení ovládacích prvků pro běžné operačními systémy (Windows, Mac, iOS, Android). Cena včetně dopravy, instalace a zaškolení uživatele, školení viz. technická zpráva.
</t>
  </si>
  <si>
    <t>Patch kabel S/FTP</t>
  </si>
  <si>
    <t>CAT6 patch kabel, dvojité stínění SFTP, AWG26, izolace polyethylen, plášť PVC, typ konektorů RJ45/RJ45. Cena včetně dopravy, instalace.</t>
  </si>
  <si>
    <t xml:space="preserve">Extender pro přenos HDMI a USB po kabelu CATx - Přijímač a vysílač. Podpora standardů min. HDMI 1.4, HDCP 2.2, USB 2.0. Podpora 4K/UHD@60Hz. Kompatibilní s CAT5e/6/7 twisted pair kabely. Přenos 1080p na min. 70 m, přenos 4K/UHD na min. 40 m  (obojí při použití kabelu CAT6/7) Přenos min. USB 2.0 na min. 70 m. HDCP kompatibilní. Cena včetně dopravy, instalace.
</t>
  </si>
  <si>
    <t>Kabel HDMI, min. 4K*2K @ 60Hz, min. 1 m. Cena včetně dopravy, instalace.</t>
  </si>
  <si>
    <t>Držák pro PC</t>
  </si>
  <si>
    <t>Montážní držák pro připevnění mini PC s VESA k monitoru. Cena včetně dopravy a instalace.</t>
  </si>
  <si>
    <t xml:space="preserve">Kabel DisplayPort (M/M), min. rozlišení 4K*2K@60Hz, 1 m. Cena včetně dopravy, instalace.
</t>
  </si>
  <si>
    <t>PC</t>
  </si>
  <si>
    <t>ROB</t>
  </si>
  <si>
    <t>PŘÍ</t>
  </si>
  <si>
    <t xml:space="preserve">Monitor s viditelnou uhlopříčkou min. 60,45cm (23,8"), matný, antireflexní, LED podsvícení, rozlišení 1920x1080, pozorovací úhel 178° vodorovně, 178° svisle, jas min. 250 cd/m2, kontrastní poměr 1000:1 statický, doba odezvy max. 6ms, video vstupy HDMI, DisplayPort, náklon -5 až +23°, výškově nastavitelný stojan až 100mm, dva integrované reproduktory s výkonem 2 W. Cena včetně dopravy, instalace.
</t>
  </si>
  <si>
    <t xml:space="preserve">Mini desktop max. rozměrů 185x185x40mm s max. 100W zdrojem s účinnosti až 89%, výkon CPU min. 11788 bodu dle nezávislého testu cpubenchmark.net, operační paměť 8GB DDR4 s možnosti rozšíření až na 32GB, SSD disk 256GB, Gbit síťová karta,WiFi6 + BT, min. 1x video výstup HDMI a 1x DisplayPort, USB Type-C s přenosová rychlost signálu 10 Gb/s, USB 3.2 Gen2, USB 3.2 Gen1, podstavec, klávesnici a myš, přítomnost TPM modulu minimálně verze 2, operační systém s podporu AD (domény), servisní služby s odezvou do následujícího pracovního dne od nahlášení servisní události. Cena včetně dopravy, instalace, nastavení.
</t>
  </si>
  <si>
    <t>Odborné učebny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</si>
</sst>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numFmt numFmtId="165" formatCode="#,##0.000"/>
    <numFmt numFmtId="166" formatCode="#,##0\_x0000_"/>
    <numFmt numFmtId="167" formatCode="#,##0.0000"/>
  </numFmts>
  <fonts count="20" x14ac:knownFonts="1">
    <font>
      <sz val="10"/>
      <name val="Arial"/>
      <charset val="238"/>
    </font>
    <font>
      <sz val="10"/>
      <name val="Arial"/>
      <family val="2"/>
      <charset val="238"/>
    </font>
    <font>
      <sz val="8"/>
      <name val="Arial"/>
      <family val="2"/>
      <charset val="238"/>
    </font>
    <font>
      <sz val="7"/>
      <name val="Arial"/>
      <family val="2"/>
      <charset val="238"/>
    </font>
    <font>
      <b/>
      <sz val="10"/>
      <name val="Arial"/>
      <family val="2"/>
      <charset val="238"/>
    </font>
    <font>
      <b/>
      <sz val="12"/>
      <name val="Arial"/>
      <family val="2"/>
      <charset val="238"/>
    </font>
    <font>
      <b/>
      <sz val="8"/>
      <name val="Arial"/>
      <family val="2"/>
      <charset val="238"/>
    </font>
    <font>
      <b/>
      <sz val="14"/>
      <name val="Arial"/>
      <family val="2"/>
      <charset val="238"/>
    </font>
    <font>
      <b/>
      <sz val="18"/>
      <color indexed="10"/>
      <name val="Arial"/>
      <family val="2"/>
      <charset val="238"/>
    </font>
    <font>
      <sz val="8"/>
      <color indexed="9"/>
      <name val="Arial"/>
      <family val="2"/>
      <charset val="238"/>
    </font>
    <font>
      <sz val="10"/>
      <name val="Arial CE"/>
      <family val="2"/>
      <charset val="238"/>
    </font>
    <font>
      <sz val="11"/>
      <color theme="1"/>
      <name val="Calibri"/>
      <family val="2"/>
      <charset val="238"/>
      <scheme val="minor"/>
    </font>
    <font>
      <b/>
      <sz val="10"/>
      <color rgb="FF0000FF"/>
      <name val="Arial"/>
      <family val="2"/>
      <charset val="238"/>
    </font>
    <font>
      <b/>
      <sz val="10"/>
      <color rgb="FF800080"/>
      <name val="Arial"/>
      <family val="2"/>
      <charset val="238"/>
    </font>
    <font>
      <sz val="10"/>
      <color theme="1"/>
      <name val="Arial"/>
      <family val="2"/>
      <charset val="238"/>
    </font>
    <font>
      <b/>
      <u/>
      <sz val="10"/>
      <color rgb="FFFA0000"/>
      <name val="Arial"/>
      <family val="2"/>
      <charset val="238"/>
    </font>
    <font>
      <sz val="11"/>
      <name val="Calibri"/>
      <family val="2"/>
      <scheme val="minor"/>
    </font>
    <font>
      <b/>
      <sz val="8"/>
      <color indexed="12"/>
      <name val="Arial"/>
      <family val="2"/>
      <charset val="238"/>
    </font>
    <font>
      <b/>
      <u/>
      <sz val="8"/>
      <color indexed="10"/>
      <name val="Arial"/>
      <family val="2"/>
      <charset val="238"/>
    </font>
    <font>
      <sz val="10"/>
      <color rgb="FFFF0000"/>
      <name val="Arial"/>
      <family val="2"/>
      <charset val="238"/>
    </font>
  </fonts>
  <fills count="6">
    <fill>
      <patternFill patternType="none"/>
    </fill>
    <fill>
      <patternFill patternType="gray125"/>
    </fill>
    <fill>
      <patternFill patternType="solid">
        <fgColor indexed="26"/>
      </patternFill>
    </fill>
    <fill>
      <patternFill patternType="solid">
        <fgColor indexed="13"/>
      </patternFill>
    </fill>
    <fill>
      <patternFill patternType="solid">
        <fgColor indexed="26"/>
        <bgColor indexed="64"/>
      </patternFill>
    </fill>
    <fill>
      <patternFill patternType="solid">
        <fgColor theme="0"/>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style="hair">
        <color indexed="64"/>
      </top>
      <bottom/>
      <diagonal/>
    </border>
    <border>
      <left/>
      <right style="thin">
        <color indexed="64"/>
      </right>
      <top/>
      <bottom/>
      <diagonal/>
    </border>
    <border>
      <left/>
      <right style="hair">
        <color indexed="64"/>
      </right>
      <top/>
      <bottom/>
      <diagonal/>
    </border>
    <border>
      <left/>
      <right/>
      <top style="hair">
        <color indexed="64"/>
      </top>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medium">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s>
  <cellStyleXfs count="5">
    <xf numFmtId="0" fontId="0" fillId="0" borderId="0"/>
    <xf numFmtId="0" fontId="11" fillId="0" borderId="0"/>
    <xf numFmtId="0" fontId="11" fillId="0" borderId="0"/>
    <xf numFmtId="0" fontId="16" fillId="0" borderId="0"/>
    <xf numFmtId="0" fontId="1" fillId="0" borderId="0"/>
  </cellStyleXfs>
  <cellXfs count="260">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3" fillId="0" borderId="0" xfId="0" applyFont="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4"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164" fontId="4" fillId="0" borderId="17" xfId="0" applyNumberFormat="1" applyFont="1" applyBorder="1" applyAlignment="1">
      <alignment vertical="center" wrapText="1"/>
    </xf>
    <xf numFmtId="0" fontId="5" fillId="0" borderId="19" xfId="0" applyFont="1" applyBorder="1" applyAlignment="1">
      <alignment vertical="center"/>
    </xf>
    <xf numFmtId="0" fontId="5" fillId="0" borderId="21" xfId="0" applyFont="1" applyBorder="1" applyAlignment="1">
      <alignment vertical="center"/>
    </xf>
    <xf numFmtId="0" fontId="4" fillId="0" borderId="22" xfId="0" applyFont="1" applyBorder="1"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21" xfId="0" applyFont="1" applyBorder="1" applyAlignment="1">
      <alignment vertical="center"/>
    </xf>
    <xf numFmtId="1" fontId="2" fillId="0" borderId="24" xfId="0" applyNumberFormat="1" applyFont="1" applyBorder="1" applyAlignment="1">
      <alignment horizontal="center" vertical="center"/>
    </xf>
    <xf numFmtId="0" fontId="6" fillId="0" borderId="25" xfId="0" applyFont="1" applyBorder="1" applyAlignment="1">
      <alignment vertical="center"/>
    </xf>
    <xf numFmtId="0" fontId="2" fillId="0" borderId="26" xfId="0" applyFont="1" applyBorder="1" applyAlignment="1">
      <alignment vertical="center"/>
    </xf>
    <xf numFmtId="49" fontId="2" fillId="0" borderId="27" xfId="0" applyNumberFormat="1" applyFont="1" applyBorder="1" applyAlignment="1">
      <alignment vertical="center"/>
    </xf>
    <xf numFmtId="0" fontId="2" fillId="0" borderId="28" xfId="0" applyFont="1" applyBorder="1" applyAlignment="1">
      <alignment vertical="center"/>
    </xf>
    <xf numFmtId="0" fontId="2" fillId="0" borderId="27" xfId="0" applyFont="1" applyBorder="1" applyAlignment="1">
      <alignment vertical="center"/>
    </xf>
    <xf numFmtId="0" fontId="2" fillId="0" borderId="29" xfId="0" applyFont="1" applyBorder="1" applyAlignment="1">
      <alignment vertical="center"/>
    </xf>
    <xf numFmtId="1" fontId="2" fillId="0" borderId="30" xfId="0" applyNumberFormat="1" applyFont="1" applyBorder="1" applyAlignment="1">
      <alignment horizontal="center" vertical="center"/>
    </xf>
    <xf numFmtId="0" fontId="6" fillId="0" borderId="28" xfId="0" applyFont="1" applyBorder="1" applyAlignment="1">
      <alignment vertical="center"/>
    </xf>
    <xf numFmtId="49" fontId="2" fillId="0" borderId="18" xfId="0" applyNumberFormat="1" applyFont="1" applyBorder="1" applyAlignment="1">
      <alignment vertical="center"/>
    </xf>
    <xf numFmtId="0" fontId="2" fillId="0" borderId="31" xfId="0" applyFont="1" applyBorder="1" applyAlignment="1">
      <alignment vertical="center"/>
    </xf>
    <xf numFmtId="1" fontId="2" fillId="0" borderId="32" xfId="0" applyNumberFormat="1" applyFont="1" applyBorder="1" applyAlignment="1">
      <alignment horizontal="center"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49" fontId="2" fillId="0" borderId="15" xfId="0" applyNumberFormat="1" applyFont="1" applyBorder="1" applyAlignment="1">
      <alignment vertical="center"/>
    </xf>
    <xf numFmtId="0" fontId="4" fillId="0" borderId="1" xfId="0" applyFont="1" applyBorder="1" applyAlignment="1">
      <alignment vertical="top"/>
    </xf>
    <xf numFmtId="0" fontId="2" fillId="0" borderId="36" xfId="0" applyFont="1" applyBorder="1" applyAlignment="1">
      <alignment vertical="center"/>
    </xf>
    <xf numFmtId="0" fontId="2" fillId="0" borderId="37" xfId="0" applyFont="1" applyBorder="1" applyAlignment="1">
      <alignment vertical="center"/>
    </xf>
    <xf numFmtId="1" fontId="5" fillId="0" borderId="19" xfId="0" applyNumberFormat="1" applyFont="1" applyBorder="1" applyAlignment="1">
      <alignment vertical="center"/>
    </xf>
    <xf numFmtId="0" fontId="2" fillId="0" borderId="38" xfId="0" applyFont="1" applyBorder="1" applyAlignment="1">
      <alignment vertical="center"/>
    </xf>
    <xf numFmtId="167" fontId="2" fillId="0" borderId="18" xfId="0" applyNumberFormat="1" applyFont="1" applyBorder="1" applyAlignment="1">
      <alignment horizontal="right" vertical="center"/>
    </xf>
    <xf numFmtId="0" fontId="2" fillId="0" borderId="39" xfId="0" applyFont="1" applyBorder="1"/>
    <xf numFmtId="0" fontId="2" fillId="0" borderId="29" xfId="0" applyFont="1" applyBorder="1"/>
    <xf numFmtId="167" fontId="2" fillId="0" borderId="40" xfId="0" applyNumberFormat="1" applyFont="1" applyBorder="1" applyAlignment="1">
      <alignment horizontal="right" vertical="center"/>
    </xf>
    <xf numFmtId="0" fontId="4" fillId="0" borderId="41" xfId="0" applyFont="1" applyBorder="1" applyAlignment="1">
      <alignment vertical="top"/>
    </xf>
    <xf numFmtId="0" fontId="2" fillId="0" borderId="25" xfId="0" applyFont="1" applyBorder="1" applyAlignment="1">
      <alignment vertical="center"/>
    </xf>
    <xf numFmtId="167" fontId="2" fillId="0" borderId="27" xfId="0" applyNumberFormat="1" applyFont="1" applyBorder="1" applyAlignment="1">
      <alignment horizontal="right" vertical="center"/>
    </xf>
    <xf numFmtId="0" fontId="4" fillId="0" borderId="33"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2" fillId="0" borderId="13" xfId="0" applyFont="1" applyBorder="1"/>
    <xf numFmtId="0" fontId="2" fillId="0" borderId="44" xfId="0" applyFont="1" applyBorder="1" applyAlignment="1">
      <alignment vertical="center"/>
    </xf>
    <xf numFmtId="0" fontId="2" fillId="0" borderId="45" xfId="0" applyFont="1" applyBorder="1"/>
    <xf numFmtId="0" fontId="2" fillId="0" borderId="46" xfId="0" applyFont="1" applyBorder="1" applyAlignment="1">
      <alignment vertical="center"/>
    </xf>
    <xf numFmtId="49" fontId="2" fillId="0" borderId="6" xfId="0" applyNumberFormat="1" applyFont="1" applyBorder="1" applyAlignment="1">
      <alignment vertical="center"/>
    </xf>
    <xf numFmtId="49" fontId="2" fillId="3" borderId="47" xfId="0" applyNumberFormat="1" applyFont="1" applyFill="1" applyBorder="1" applyAlignment="1">
      <alignment horizontal="center" vertical="center" wrapText="1"/>
    </xf>
    <xf numFmtId="1" fontId="2" fillId="3" borderId="48" xfId="0" applyNumberFormat="1" applyFont="1" applyFill="1" applyBorder="1" applyAlignment="1">
      <alignment horizontal="center" vertical="center" wrapText="1"/>
    </xf>
    <xf numFmtId="49" fontId="7" fillId="2" borderId="0" xfId="0" applyNumberFormat="1" applyFont="1" applyFill="1"/>
    <xf numFmtId="49" fontId="6" fillId="2" borderId="0" xfId="0" applyNumberFormat="1" applyFont="1" applyFill="1" applyAlignment="1">
      <alignment vertical="center"/>
    </xf>
    <xf numFmtId="49" fontId="2" fillId="2" borderId="0" xfId="0" applyNumberFormat="1" applyFont="1" applyFill="1" applyAlignment="1">
      <alignment vertical="center"/>
    </xf>
    <xf numFmtId="0" fontId="2" fillId="4" borderId="0" xfId="0" applyFont="1" applyFill="1" applyAlignment="1">
      <alignment horizontal="left" vertical="center"/>
    </xf>
    <xf numFmtId="49" fontId="2" fillId="4" borderId="0" xfId="0" applyNumberFormat="1" applyFont="1" applyFill="1" applyAlignment="1">
      <alignment horizontal="left" vertical="center"/>
    </xf>
    <xf numFmtId="49" fontId="2" fillId="3" borderId="49" xfId="0" applyNumberFormat="1" applyFont="1" applyFill="1" applyBorder="1" applyAlignment="1">
      <alignment horizontal="center" vertical="center" wrapText="1"/>
    </xf>
    <xf numFmtId="1" fontId="2" fillId="3" borderId="32" xfId="0" applyNumberFormat="1" applyFont="1" applyFill="1" applyBorder="1" applyAlignment="1">
      <alignment horizontal="center" vertical="center" wrapText="1"/>
    </xf>
    <xf numFmtId="49" fontId="3" fillId="2" borderId="0" xfId="0" applyNumberFormat="1" applyFont="1" applyFill="1"/>
    <xf numFmtId="2" fontId="1" fillId="0" borderId="0" xfId="0" applyNumberFormat="1" applyFont="1" applyProtection="1">
      <protection locked="0"/>
    </xf>
    <xf numFmtId="0" fontId="1" fillId="0" borderId="0" xfId="0" applyFont="1" applyProtection="1">
      <protection locked="0"/>
    </xf>
    <xf numFmtId="49" fontId="3" fillId="2" borderId="0" xfId="0" applyNumberFormat="1" applyFont="1" applyFill="1" applyAlignment="1">
      <alignment vertical="center"/>
    </xf>
    <xf numFmtId="49" fontId="2" fillId="2" borderId="0" xfId="0" applyNumberFormat="1" applyFont="1" applyFill="1" applyAlignment="1">
      <alignment horizontal="center" vertical="center"/>
    </xf>
    <xf numFmtId="49" fontId="2" fillId="2" borderId="0" xfId="0" applyNumberFormat="1" applyFont="1" applyFill="1" applyAlignment="1">
      <alignment horizontal="left" vertical="center"/>
    </xf>
    <xf numFmtId="49" fontId="2" fillId="3" borderId="50" xfId="0" applyNumberFormat="1" applyFont="1" applyFill="1" applyBorder="1" applyAlignment="1">
      <alignment horizontal="center" vertical="center" wrapText="1"/>
    </xf>
    <xf numFmtId="1" fontId="2" fillId="3" borderId="51" xfId="0" applyNumberFormat="1" applyFont="1" applyFill="1" applyBorder="1" applyAlignment="1">
      <alignment horizontal="center" vertical="center" wrapText="1"/>
    </xf>
    <xf numFmtId="0" fontId="1" fillId="4" borderId="16" xfId="0" applyFont="1" applyFill="1" applyBorder="1"/>
    <xf numFmtId="0" fontId="1" fillId="4" borderId="17" xfId="0" applyFont="1" applyFill="1" applyBorder="1"/>
    <xf numFmtId="0" fontId="1" fillId="0" borderId="1" xfId="0" applyFont="1" applyBorder="1"/>
    <xf numFmtId="0" fontId="1" fillId="0" borderId="2" xfId="0" applyFont="1" applyBorder="1"/>
    <xf numFmtId="0" fontId="1" fillId="0" borderId="3" xfId="0" applyFont="1" applyBorder="1"/>
    <xf numFmtId="0" fontId="8" fillId="0" borderId="2" xfId="0" applyFont="1" applyBorder="1"/>
    <xf numFmtId="0" fontId="1" fillId="0" borderId="13" xfId="0" applyFont="1" applyBorder="1"/>
    <xf numFmtId="0" fontId="1" fillId="0" borderId="14" xfId="0" applyFont="1" applyBorder="1"/>
    <xf numFmtId="0" fontId="1" fillId="0" borderId="15" xfId="0" applyFont="1" applyBorder="1"/>
    <xf numFmtId="164" fontId="2" fillId="0" borderId="25" xfId="0" applyNumberFormat="1" applyFont="1" applyBorder="1" applyAlignment="1">
      <alignment vertical="center"/>
    </xf>
    <xf numFmtId="164" fontId="2" fillId="0" borderId="8" xfId="0" applyNumberFormat="1" applyFont="1" applyBorder="1" applyAlignment="1">
      <alignment vertical="center"/>
    </xf>
    <xf numFmtId="164" fontId="2" fillId="0" borderId="38" xfId="0" applyNumberFormat="1" applyFont="1" applyBorder="1" applyAlignment="1">
      <alignment vertical="center"/>
    </xf>
    <xf numFmtId="164" fontId="2" fillId="0" borderId="0" xfId="0" applyNumberFormat="1" applyFont="1" applyAlignment="1">
      <alignment vertical="center"/>
    </xf>
    <xf numFmtId="164" fontId="2" fillId="0" borderId="26" xfId="0" applyNumberFormat="1" applyFont="1" applyBorder="1" applyAlignment="1">
      <alignment vertical="center"/>
    </xf>
    <xf numFmtId="164" fontId="2" fillId="0" borderId="28" xfId="0" applyNumberFormat="1" applyFont="1" applyBorder="1" applyAlignment="1">
      <alignment vertical="center"/>
    </xf>
    <xf numFmtId="164" fontId="2" fillId="0" borderId="12" xfId="0" applyNumberFormat="1" applyFont="1" applyBorder="1" applyAlignment="1">
      <alignment vertical="center"/>
    </xf>
    <xf numFmtId="164" fontId="2" fillId="0" borderId="29" xfId="0" applyNumberFormat="1" applyFont="1" applyBorder="1" applyAlignment="1">
      <alignment vertical="center"/>
    </xf>
    <xf numFmtId="164" fontId="2" fillId="0" borderId="9" xfId="0" applyNumberFormat="1" applyFont="1" applyBorder="1" applyAlignment="1">
      <alignment vertical="center"/>
    </xf>
    <xf numFmtId="49" fontId="2" fillId="0" borderId="26" xfId="0" applyNumberFormat="1" applyFont="1" applyBorder="1" applyAlignment="1">
      <alignment vertical="center"/>
    </xf>
    <xf numFmtId="3" fontId="1" fillId="0" borderId="52" xfId="0" applyNumberFormat="1" applyFont="1" applyBorder="1" applyAlignment="1">
      <alignment vertical="center"/>
    </xf>
    <xf numFmtId="3" fontId="1" fillId="0" borderId="34" xfId="0" applyNumberFormat="1" applyFont="1" applyBorder="1" applyAlignment="1">
      <alignment vertical="center"/>
    </xf>
    <xf numFmtId="166" fontId="1" fillId="0" borderId="35" xfId="0" applyNumberFormat="1" applyFont="1" applyBorder="1" applyAlignment="1">
      <alignment horizontal="right" vertical="center" wrapText="1"/>
    </xf>
    <xf numFmtId="4" fontId="1" fillId="0" borderId="33" xfId="0" applyNumberFormat="1" applyFont="1" applyBorder="1" applyAlignment="1">
      <alignment horizontal="right" vertical="center" wrapText="1"/>
    </xf>
    <xf numFmtId="3" fontId="1" fillId="0" borderId="35" xfId="0" applyNumberFormat="1" applyFont="1" applyBorder="1" applyAlignment="1">
      <alignment vertical="center"/>
    </xf>
    <xf numFmtId="3" fontId="1" fillId="0" borderId="33" xfId="0" applyNumberFormat="1" applyFont="1" applyBorder="1" applyAlignment="1">
      <alignment vertical="center"/>
    </xf>
    <xf numFmtId="3" fontId="1" fillId="0" borderId="34" xfId="0" applyNumberFormat="1" applyFont="1" applyBorder="1" applyAlignment="1">
      <alignment vertical="center" wrapText="1"/>
    </xf>
    <xf numFmtId="4" fontId="1" fillId="0" borderId="34" xfId="0" applyNumberFormat="1" applyFont="1" applyBorder="1" applyAlignment="1">
      <alignment horizontal="right" vertical="center" wrapText="1"/>
    </xf>
    <xf numFmtId="3" fontId="1" fillId="0" borderId="46" xfId="0" applyNumberFormat="1" applyFont="1" applyBorder="1" applyAlignment="1">
      <alignment vertical="center"/>
    </xf>
    <xf numFmtId="4" fontId="1" fillId="0" borderId="28" xfId="0" applyNumberFormat="1" applyFont="1" applyBorder="1" applyAlignment="1">
      <alignment horizontal="right" vertical="center" wrapText="1"/>
    </xf>
    <xf numFmtId="4" fontId="1" fillId="0" borderId="28" xfId="0" applyNumberFormat="1" applyFont="1" applyBorder="1" applyAlignment="1">
      <alignment horizontal="right" vertical="center"/>
    </xf>
    <xf numFmtId="3" fontId="1" fillId="0" borderId="12" xfId="0" applyNumberFormat="1" applyFont="1" applyBorder="1" applyAlignment="1">
      <alignment vertical="center"/>
    </xf>
    <xf numFmtId="0" fontId="9" fillId="0" borderId="12" xfId="0" applyFont="1" applyBorder="1" applyAlignment="1">
      <alignment horizontal="right" vertical="center"/>
    </xf>
    <xf numFmtId="0" fontId="9" fillId="0" borderId="9" xfId="0" applyFont="1" applyBorder="1" applyAlignment="1">
      <alignment horizontal="left" vertical="center"/>
    </xf>
    <xf numFmtId="3" fontId="1" fillId="0" borderId="28" xfId="0" applyNumberFormat="1" applyFont="1" applyBorder="1" applyAlignment="1">
      <alignment vertical="center"/>
    </xf>
    <xf numFmtId="3" fontId="1" fillId="0" borderId="0" xfId="0" applyNumberFormat="1" applyFont="1" applyAlignment="1">
      <alignment vertical="center"/>
    </xf>
    <xf numFmtId="4" fontId="1" fillId="0" borderId="16" xfId="0" applyNumberFormat="1" applyFont="1" applyBorder="1" applyAlignment="1">
      <alignment horizontal="right" vertical="center" wrapText="1"/>
    </xf>
    <xf numFmtId="4" fontId="1" fillId="0" borderId="16" xfId="0" applyNumberFormat="1" applyFont="1" applyBorder="1" applyAlignment="1">
      <alignment horizontal="right" vertical="center"/>
    </xf>
    <xf numFmtId="3" fontId="1" fillId="0" borderId="18" xfId="0" applyNumberFormat="1" applyFont="1" applyBorder="1" applyAlignment="1">
      <alignment vertical="center"/>
    </xf>
    <xf numFmtId="4" fontId="1" fillId="0" borderId="45" xfId="0" applyNumberFormat="1" applyFont="1" applyBorder="1" applyAlignment="1">
      <alignment horizontal="right" vertical="center" wrapText="1"/>
    </xf>
    <xf numFmtId="4" fontId="1" fillId="0" borderId="17" xfId="0" applyNumberFormat="1" applyFont="1" applyBorder="1" applyAlignment="1">
      <alignment horizontal="right" vertical="center" wrapText="1"/>
    </xf>
    <xf numFmtId="3" fontId="1" fillId="0" borderId="14" xfId="0" applyNumberFormat="1" applyFont="1" applyBorder="1" applyAlignment="1">
      <alignment vertical="center" wrapText="1"/>
    </xf>
    <xf numFmtId="3" fontId="2" fillId="0" borderId="29" xfId="0" applyNumberFormat="1" applyFont="1" applyBorder="1" applyAlignment="1">
      <alignment horizontal="right" vertical="center" wrapText="1"/>
    </xf>
    <xf numFmtId="4" fontId="2" fillId="0" borderId="28" xfId="0" applyNumberFormat="1" applyFont="1" applyBorder="1" applyAlignment="1">
      <alignment horizontal="right" vertical="center" wrapText="1"/>
    </xf>
    <xf numFmtId="4" fontId="1" fillId="0" borderId="29" xfId="0" applyNumberFormat="1" applyFont="1" applyBorder="1" applyAlignment="1">
      <alignment horizontal="right" vertical="center" wrapText="1"/>
    </xf>
    <xf numFmtId="3" fontId="2" fillId="0" borderId="28" xfId="0" applyNumberFormat="1" applyFont="1" applyBorder="1" applyAlignment="1">
      <alignment horizontal="right" vertical="center" wrapText="1"/>
    </xf>
    <xf numFmtId="4" fontId="4" fillId="0" borderId="53" xfId="0" applyNumberFormat="1" applyFont="1" applyBorder="1" applyAlignment="1">
      <alignment horizontal="right" vertical="center" wrapText="1"/>
    </xf>
    <xf numFmtId="0" fontId="1" fillId="0" borderId="20" xfId="0" applyFont="1" applyBorder="1" applyAlignment="1">
      <alignment vertical="center"/>
    </xf>
    <xf numFmtId="0" fontId="1" fillId="0" borderId="0" xfId="0" applyFont="1" applyAlignment="1">
      <alignment vertical="center"/>
    </xf>
    <xf numFmtId="49" fontId="4" fillId="2" borderId="0" xfId="0" applyNumberFormat="1" applyFont="1" applyFill="1" applyAlignment="1">
      <alignment vertical="center"/>
    </xf>
    <xf numFmtId="49" fontId="1" fillId="2" borderId="0" xfId="0" applyNumberFormat="1" applyFont="1" applyFill="1" applyAlignment="1">
      <alignment vertical="center"/>
    </xf>
    <xf numFmtId="0" fontId="1" fillId="4" borderId="0" xfId="0" applyFont="1" applyFill="1" applyAlignment="1">
      <alignment horizontal="left" vertical="center"/>
    </xf>
    <xf numFmtId="49" fontId="1" fillId="4" borderId="0" xfId="0" applyNumberFormat="1" applyFont="1" applyFill="1" applyAlignment="1">
      <alignment vertical="center" wrapText="1"/>
    </xf>
    <xf numFmtId="49" fontId="1" fillId="3" borderId="47" xfId="0" applyNumberFormat="1" applyFont="1" applyFill="1" applyBorder="1" applyAlignment="1">
      <alignment horizontal="center" vertical="center" wrapText="1"/>
    </xf>
    <xf numFmtId="1" fontId="1" fillId="3" borderId="48" xfId="0" applyNumberFormat="1" applyFont="1" applyFill="1" applyBorder="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166" fontId="13" fillId="0" borderId="0" xfId="0" applyNumberFormat="1" applyFont="1" applyAlignment="1">
      <alignment horizontal="center" vertical="center"/>
    </xf>
    <xf numFmtId="0" fontId="13" fillId="0" borderId="0" xfId="0" applyFont="1" applyAlignment="1">
      <alignment vertical="center" wrapText="1"/>
    </xf>
    <xf numFmtId="4" fontId="13" fillId="0" borderId="0" xfId="0" applyNumberFormat="1" applyFont="1" applyAlignment="1">
      <alignment horizontal="right" vertical="center"/>
    </xf>
    <xf numFmtId="166" fontId="1" fillId="0" borderId="0" xfId="0" applyNumberFormat="1" applyFont="1" applyAlignment="1">
      <alignment horizontal="center" vertical="center"/>
    </xf>
    <xf numFmtId="165" fontId="1" fillId="0" borderId="0" xfId="0" applyNumberFormat="1" applyFont="1" applyAlignment="1">
      <alignment horizontal="right" vertical="center"/>
    </xf>
    <xf numFmtId="4" fontId="1" fillId="0" borderId="0" xfId="0" applyNumberFormat="1" applyFont="1" applyAlignment="1">
      <alignment horizontal="right" vertical="center"/>
    </xf>
    <xf numFmtId="0" fontId="4" fillId="0" borderId="0" xfId="0" applyFont="1" applyAlignment="1">
      <alignment vertical="center"/>
    </xf>
    <xf numFmtId="166" fontId="12" fillId="0" borderId="0" xfId="0" applyNumberFormat="1" applyFont="1" applyAlignment="1">
      <alignment horizontal="center" vertical="center"/>
    </xf>
    <xf numFmtId="0" fontId="12" fillId="0" borderId="0" xfId="0" applyFont="1" applyAlignment="1">
      <alignment vertical="center" wrapText="1"/>
    </xf>
    <xf numFmtId="4" fontId="14" fillId="0" borderId="0" xfId="0" applyNumberFormat="1" applyFont="1" applyAlignment="1">
      <alignment horizontal="right" vertical="center"/>
    </xf>
    <xf numFmtId="0" fontId="15" fillId="0" borderId="0" xfId="0" applyFont="1" applyAlignment="1">
      <alignment vertical="center"/>
    </xf>
    <xf numFmtId="0" fontId="15" fillId="0" borderId="0" xfId="0" applyFont="1" applyAlignment="1">
      <alignment vertical="center" wrapText="1"/>
    </xf>
    <xf numFmtId="4" fontId="15" fillId="0" borderId="0" xfId="0" applyNumberFormat="1" applyFont="1" applyAlignment="1">
      <alignment horizontal="right" vertical="center"/>
    </xf>
    <xf numFmtId="0" fontId="1" fillId="0" borderId="0" xfId="0" applyFont="1" applyAlignment="1" applyProtection="1">
      <alignment wrapText="1"/>
      <protection locked="0"/>
    </xf>
    <xf numFmtId="49" fontId="1" fillId="2" borderId="0" xfId="0" applyNumberFormat="1" applyFont="1" applyFill="1"/>
    <xf numFmtId="1" fontId="1" fillId="3" borderId="48" xfId="0" applyNumberFormat="1" applyFont="1" applyFill="1" applyBorder="1" applyAlignment="1">
      <alignment horizontal="center" vertical="center"/>
    </xf>
    <xf numFmtId="4" fontId="1" fillId="5" borderId="0" xfId="0" applyNumberFormat="1" applyFont="1" applyFill="1" applyAlignment="1">
      <alignment horizontal="right" vertical="center"/>
    </xf>
    <xf numFmtId="165" fontId="1" fillId="5" borderId="0" xfId="0" applyNumberFormat="1" applyFont="1" applyFill="1" applyAlignment="1">
      <alignment horizontal="right" vertical="center"/>
    </xf>
    <xf numFmtId="49" fontId="1" fillId="2" borderId="0" xfId="0" applyNumberFormat="1" applyFont="1" applyFill="1" applyAlignment="1">
      <alignment vertical="center" wrapText="1"/>
    </xf>
    <xf numFmtId="0" fontId="1" fillId="0" borderId="0" xfId="0" applyFont="1" applyAlignment="1" applyProtection="1">
      <alignment vertical="center" wrapText="1"/>
      <protection locked="0"/>
    </xf>
    <xf numFmtId="0" fontId="1" fillId="0" borderId="0" xfId="0" applyFont="1" applyAlignment="1">
      <alignment horizontal="left" vertical="center" wrapText="1"/>
    </xf>
    <xf numFmtId="49" fontId="1" fillId="0" borderId="0" xfId="0" applyNumberFormat="1" applyFont="1" applyAlignment="1">
      <alignment vertical="center" wrapText="1"/>
    </xf>
    <xf numFmtId="49" fontId="10" fillId="2" borderId="17" xfId="0" applyNumberFormat="1" applyFont="1" applyFill="1" applyBorder="1"/>
    <xf numFmtId="0" fontId="2" fillId="0" borderId="0" xfId="0" applyFont="1" applyProtection="1">
      <protection locked="0"/>
    </xf>
    <xf numFmtId="2" fontId="2" fillId="0" borderId="0" xfId="0" applyNumberFormat="1" applyFont="1" applyProtection="1">
      <protection locked="0"/>
    </xf>
    <xf numFmtId="49" fontId="10" fillId="2" borderId="17" xfId="0" applyNumberFormat="1" applyFont="1" applyFill="1" applyBorder="1" applyAlignment="1">
      <alignment vertical="center" wrapText="1"/>
    </xf>
    <xf numFmtId="49" fontId="10" fillId="2" borderId="17" xfId="0" applyNumberFormat="1" applyFont="1" applyFill="1" applyBorder="1" applyAlignment="1">
      <alignment vertical="center"/>
    </xf>
    <xf numFmtId="0" fontId="1" fillId="0" borderId="0" xfId="0" applyFont="1" applyAlignment="1" applyProtection="1">
      <alignment vertical="center"/>
      <protection locked="0"/>
    </xf>
    <xf numFmtId="49" fontId="1" fillId="3" borderId="49" xfId="0" applyNumberFormat="1" applyFont="1" applyFill="1" applyBorder="1" applyAlignment="1">
      <alignment vertical="center" wrapText="1"/>
    </xf>
    <xf numFmtId="1" fontId="1" fillId="3" borderId="32" xfId="0" applyNumberFormat="1" applyFont="1" applyFill="1" applyBorder="1" applyAlignment="1">
      <alignment vertical="center"/>
    </xf>
    <xf numFmtId="166" fontId="1" fillId="0" borderId="0" xfId="0" applyNumberFormat="1" applyFont="1" applyAlignment="1">
      <alignment vertical="center"/>
    </xf>
    <xf numFmtId="0" fontId="13" fillId="0" borderId="0" xfId="0" applyFont="1" applyAlignment="1">
      <alignment horizontal="left" vertical="top" wrapText="1"/>
    </xf>
    <xf numFmtId="49" fontId="1" fillId="2" borderId="0" xfId="0" applyNumberFormat="1" applyFont="1" applyFill="1" applyAlignment="1">
      <alignment horizontal="left" vertical="top" wrapText="1"/>
    </xf>
    <xf numFmtId="49" fontId="1" fillId="4" borderId="0" xfId="0" applyNumberFormat="1" applyFont="1" applyFill="1" applyAlignment="1">
      <alignment horizontal="left" vertical="top" wrapText="1"/>
    </xf>
    <xf numFmtId="1" fontId="1" fillId="3" borderId="48" xfId="0" applyNumberFormat="1" applyFont="1" applyFill="1" applyBorder="1" applyAlignment="1">
      <alignment horizontal="left" vertical="top" wrapText="1"/>
    </xf>
    <xf numFmtId="49" fontId="1" fillId="2" borderId="17" xfId="0" applyNumberFormat="1" applyFont="1" applyFill="1" applyBorder="1" applyAlignment="1">
      <alignment horizontal="left" vertical="top" wrapText="1"/>
    </xf>
    <xf numFmtId="0" fontId="12" fillId="0" borderId="0" xfId="0" applyFont="1" applyAlignment="1">
      <alignment horizontal="left" vertical="top" wrapText="1"/>
    </xf>
    <xf numFmtId="0" fontId="1" fillId="0" borderId="0" xfId="0" applyFont="1" applyAlignment="1">
      <alignment horizontal="left" vertical="top" wrapText="1"/>
    </xf>
    <xf numFmtId="0" fontId="1" fillId="5" borderId="0" xfId="0" applyFont="1" applyFill="1" applyAlignment="1">
      <alignment horizontal="left" vertical="top" wrapText="1"/>
    </xf>
    <xf numFmtId="0" fontId="15" fillId="0" borderId="0" xfId="0" applyFont="1" applyAlignment="1">
      <alignment horizontal="left" vertical="top" wrapText="1"/>
    </xf>
    <xf numFmtId="0" fontId="1" fillId="0" borderId="0" xfId="0" applyFont="1" applyAlignment="1" applyProtection="1">
      <alignment horizontal="left" vertical="top" wrapText="1"/>
      <protection locked="0"/>
    </xf>
    <xf numFmtId="166" fontId="17" fillId="0" borderId="0" xfId="0" applyNumberFormat="1" applyFont="1" applyAlignment="1">
      <alignment horizontal="center" vertical="center"/>
    </xf>
    <xf numFmtId="0" fontId="17" fillId="0" borderId="0" xfId="0" applyFont="1" applyAlignment="1">
      <alignment vertical="center"/>
    </xf>
    <xf numFmtId="0" fontId="2" fillId="0" borderId="0" xfId="0" applyFont="1"/>
    <xf numFmtId="0" fontId="18" fillId="0" borderId="0" xfId="0" applyFont="1"/>
    <xf numFmtId="4" fontId="18" fillId="0" borderId="0" xfId="0" applyNumberFormat="1" applyFont="1"/>
    <xf numFmtId="0" fontId="0" fillId="0" borderId="0" xfId="0" applyAlignment="1">
      <alignment horizontal="left" vertical="center" wrapText="1"/>
    </xf>
    <xf numFmtId="49" fontId="1" fillId="0" borderId="0" xfId="0" applyNumberFormat="1" applyFont="1" applyAlignment="1">
      <alignment vertical="top" wrapText="1"/>
    </xf>
    <xf numFmtId="166" fontId="1" fillId="0" borderId="0" xfId="0" applyNumberFormat="1" applyFont="1" applyAlignment="1">
      <alignment horizontal="right" vertical="center"/>
    </xf>
    <xf numFmtId="49" fontId="1" fillId="2" borderId="0" xfId="4" applyNumberFormat="1" applyFill="1" applyAlignment="1">
      <alignment vertical="center"/>
    </xf>
    <xf numFmtId="49" fontId="1" fillId="2" borderId="0" xfId="4" applyNumberFormat="1" applyFill="1"/>
    <xf numFmtId="0" fontId="1" fillId="0" borderId="0" xfId="4" applyProtection="1">
      <protection locked="0"/>
    </xf>
    <xf numFmtId="0" fontId="1" fillId="4" borderId="0" xfId="4" applyFill="1" applyAlignment="1">
      <alignment horizontal="left" vertical="center"/>
    </xf>
    <xf numFmtId="0" fontId="1" fillId="0" borderId="0" xfId="4" applyAlignment="1">
      <alignment vertical="center"/>
    </xf>
    <xf numFmtId="49" fontId="1" fillId="3" borderId="49" xfId="4" applyNumberFormat="1" applyFill="1" applyBorder="1" applyAlignment="1">
      <alignment vertical="center" wrapText="1"/>
    </xf>
    <xf numFmtId="49" fontId="1" fillId="3" borderId="47" xfId="4" applyNumberFormat="1" applyFill="1" applyBorder="1" applyAlignment="1">
      <alignment horizontal="center" vertical="center" wrapText="1"/>
    </xf>
    <xf numFmtId="0" fontId="1" fillId="0" borderId="0" xfId="4" applyAlignment="1" applyProtection="1">
      <alignment wrapText="1"/>
      <protection locked="0"/>
    </xf>
    <xf numFmtId="1" fontId="1" fillId="3" borderId="32" xfId="4" applyNumberFormat="1" applyFill="1" applyBorder="1" applyAlignment="1">
      <alignment vertical="center"/>
    </xf>
    <xf numFmtId="1" fontId="1" fillId="3" borderId="48" xfId="4" applyNumberFormat="1" applyFill="1" applyBorder="1" applyAlignment="1">
      <alignment horizontal="center" vertical="center"/>
    </xf>
    <xf numFmtId="1" fontId="1" fillId="3" borderId="48" xfId="4" applyNumberFormat="1" applyFill="1" applyBorder="1" applyAlignment="1">
      <alignment horizontal="center" vertical="center" wrapText="1"/>
    </xf>
    <xf numFmtId="1" fontId="1" fillId="3" borderId="48" xfId="4" applyNumberFormat="1" applyFill="1" applyBorder="1" applyAlignment="1">
      <alignment horizontal="left" vertical="top" wrapText="1"/>
    </xf>
    <xf numFmtId="49" fontId="10" fillId="2" borderId="17" xfId="4" applyNumberFormat="1" applyFont="1" applyFill="1" applyBorder="1"/>
    <xf numFmtId="49" fontId="10" fillId="2" borderId="17" xfId="4" applyNumberFormat="1" applyFont="1" applyFill="1" applyBorder="1" applyAlignment="1">
      <alignment vertical="center"/>
    </xf>
    <xf numFmtId="49" fontId="10" fillId="2" borderId="17" xfId="4" applyNumberFormat="1" applyFont="1" applyFill="1" applyBorder="1" applyAlignment="1">
      <alignment vertical="center" wrapText="1"/>
    </xf>
    <xf numFmtId="49" fontId="1" fillId="2" borderId="17" xfId="4" applyNumberFormat="1" applyFill="1" applyBorder="1" applyAlignment="1">
      <alignment horizontal="left" vertical="top" wrapText="1"/>
    </xf>
    <xf numFmtId="0" fontId="4" fillId="0" borderId="0" xfId="4" applyFont="1" applyAlignment="1">
      <alignment vertical="center"/>
    </xf>
    <xf numFmtId="166" fontId="12" fillId="0" borderId="0" xfId="4" applyNumberFormat="1" applyFont="1" applyAlignment="1">
      <alignment horizontal="center" vertical="center"/>
    </xf>
    <xf numFmtId="0" fontId="12" fillId="0" borderId="0" xfId="4" applyFont="1" applyAlignment="1">
      <alignment vertical="center"/>
    </xf>
    <xf numFmtId="0" fontId="12" fillId="0" borderId="0" xfId="4" applyFont="1" applyAlignment="1">
      <alignment vertical="center" wrapText="1"/>
    </xf>
    <xf numFmtId="0" fontId="12" fillId="0" borderId="0" xfId="4" applyFont="1" applyAlignment="1">
      <alignment horizontal="left" vertical="top" wrapText="1"/>
    </xf>
    <xf numFmtId="4" fontId="12" fillId="0" borderId="0" xfId="4" applyNumberFormat="1" applyFont="1" applyAlignment="1">
      <alignment horizontal="right" vertical="center"/>
    </xf>
    <xf numFmtId="4" fontId="1" fillId="0" borderId="0" xfId="4" applyNumberFormat="1" applyAlignment="1">
      <alignment horizontal="right" vertical="center"/>
    </xf>
    <xf numFmtId="166" fontId="1" fillId="0" borderId="0" xfId="4" applyNumberFormat="1" applyAlignment="1">
      <alignment vertical="center"/>
    </xf>
    <xf numFmtId="166" fontId="13" fillId="0" borderId="0" xfId="4" applyNumberFormat="1" applyFont="1" applyAlignment="1">
      <alignment horizontal="center" vertical="center"/>
    </xf>
    <xf numFmtId="0" fontId="13" fillId="0" borderId="0" xfId="4" applyFont="1" applyAlignment="1">
      <alignment vertical="center"/>
    </xf>
    <xf numFmtId="0" fontId="13" fillId="0" borderId="0" xfId="4" applyFont="1" applyAlignment="1">
      <alignment vertical="center" wrapText="1"/>
    </xf>
    <xf numFmtId="0" fontId="13" fillId="0" borderId="0" xfId="4" applyFont="1" applyAlignment="1">
      <alignment horizontal="left" vertical="top" wrapText="1"/>
    </xf>
    <xf numFmtId="4" fontId="13" fillId="0" borderId="0" xfId="4" applyNumberFormat="1" applyFont="1" applyAlignment="1">
      <alignment horizontal="right" vertical="center"/>
    </xf>
    <xf numFmtId="166" fontId="1" fillId="0" borderId="0" xfId="4" applyNumberFormat="1" applyAlignment="1">
      <alignment horizontal="center" vertical="center"/>
    </xf>
    <xf numFmtId="49" fontId="1" fillId="0" borderId="0" xfId="4" applyNumberFormat="1" applyAlignment="1">
      <alignment vertical="top" wrapText="1"/>
    </xf>
    <xf numFmtId="165" fontId="1" fillId="0" borderId="0" xfId="4" applyNumberFormat="1" applyAlignment="1">
      <alignment horizontal="right" vertical="center"/>
    </xf>
    <xf numFmtId="49" fontId="1" fillId="0" borderId="0" xfId="4" applyNumberFormat="1" applyAlignment="1">
      <alignment vertical="center" wrapText="1"/>
    </xf>
    <xf numFmtId="0" fontId="1" fillId="0" borderId="0" xfId="4" applyAlignment="1">
      <alignment vertical="center" wrapText="1"/>
    </xf>
    <xf numFmtId="165" fontId="1" fillId="5" borderId="0" xfId="4" applyNumberFormat="1" applyFill="1" applyAlignment="1">
      <alignment horizontal="right" vertical="center"/>
    </xf>
    <xf numFmtId="166" fontId="1" fillId="5" borderId="0" xfId="4" applyNumberFormat="1" applyFill="1" applyAlignment="1">
      <alignment horizontal="center" vertical="center"/>
    </xf>
    <xf numFmtId="0" fontId="1" fillId="0" borderId="0" xfId="4" applyAlignment="1" applyProtection="1">
      <alignment vertical="center" wrapText="1"/>
      <protection locked="0"/>
    </xf>
    <xf numFmtId="0" fontId="15" fillId="0" borderId="0" xfId="4" applyFont="1" applyAlignment="1">
      <alignment vertical="center"/>
    </xf>
    <xf numFmtId="0" fontId="15" fillId="0" borderId="0" xfId="4" applyFont="1" applyAlignment="1">
      <alignment vertical="center" wrapText="1"/>
    </xf>
    <xf numFmtId="0" fontId="15" fillId="0" borderId="0" xfId="4" applyFont="1" applyAlignment="1">
      <alignment horizontal="left" vertical="top" wrapText="1"/>
    </xf>
    <xf numFmtId="4" fontId="15" fillId="0" borderId="0" xfId="4" applyNumberFormat="1" applyFont="1" applyAlignment="1">
      <alignment horizontal="right" vertical="center"/>
    </xf>
    <xf numFmtId="0" fontId="1" fillId="0" borderId="0" xfId="4" applyAlignment="1" applyProtection="1">
      <alignment vertical="center"/>
      <protection locked="0"/>
    </xf>
    <xf numFmtId="0" fontId="1" fillId="0" borderId="0" xfId="4" applyAlignment="1" applyProtection="1">
      <alignment horizontal="left" vertical="top" wrapText="1"/>
      <protection locked="0"/>
    </xf>
    <xf numFmtId="0" fontId="19" fillId="0" borderId="0" xfId="0" applyFont="1" applyAlignment="1">
      <alignment vertical="center"/>
    </xf>
    <xf numFmtId="49" fontId="1" fillId="0" borderId="0" xfId="0" applyNumberFormat="1" applyFont="1" applyAlignment="1">
      <alignment horizontal="left" vertical="center" wrapText="1"/>
    </xf>
    <xf numFmtId="0" fontId="1" fillId="0" borderId="0" xfId="0" applyFont="1" applyAlignment="1">
      <alignment horizontal="center" vertical="center" wrapText="1"/>
    </xf>
    <xf numFmtId="166" fontId="1" fillId="0" borderId="0" xfId="0" applyNumberFormat="1" applyFont="1" applyAlignment="1">
      <alignment horizontal="left" vertical="center" wrapText="1"/>
    </xf>
    <xf numFmtId="166" fontId="1" fillId="5" borderId="0" xfId="0" applyNumberFormat="1" applyFont="1" applyFill="1" applyAlignment="1">
      <alignment horizontal="left" vertical="top" wrapText="1"/>
    </xf>
    <xf numFmtId="166" fontId="1" fillId="0" borderId="0" xfId="0" applyNumberFormat="1" applyFont="1" applyAlignment="1">
      <alignment horizontal="left" vertical="top" wrapText="1"/>
    </xf>
    <xf numFmtId="0" fontId="10" fillId="0" borderId="0" xfId="4" applyFont="1" applyAlignment="1">
      <alignment vertical="center" wrapText="1"/>
    </xf>
    <xf numFmtId="0" fontId="10" fillId="0" borderId="0" xfId="0" applyFont="1" applyAlignment="1">
      <alignment vertical="top" wrapText="1"/>
    </xf>
    <xf numFmtId="4" fontId="17" fillId="0" borderId="0" xfId="0" applyNumberFormat="1" applyFont="1" applyAlignment="1">
      <alignment vertical="center"/>
    </xf>
    <xf numFmtId="164" fontId="2" fillId="0" borderId="25" xfId="0" applyNumberFormat="1" applyFont="1" applyBorder="1" applyAlignment="1">
      <alignment horizontal="left" vertical="center" wrapText="1"/>
    </xf>
    <xf numFmtId="164" fontId="2" fillId="0" borderId="8" xfId="0" applyNumberFormat="1" applyFont="1" applyBorder="1" applyAlignment="1">
      <alignment horizontal="left" vertical="center" wrapText="1"/>
    </xf>
    <xf numFmtId="164" fontId="2" fillId="0" borderId="5" xfId="0" applyNumberFormat="1" applyFont="1" applyBorder="1" applyAlignment="1">
      <alignment horizontal="left" vertical="center" wrapText="1"/>
    </xf>
    <xf numFmtId="164" fontId="2" fillId="0" borderId="38" xfId="0" applyNumberFormat="1" applyFont="1" applyBorder="1" applyAlignment="1">
      <alignment horizontal="left" vertical="center" wrapText="1"/>
    </xf>
    <xf numFmtId="164" fontId="2" fillId="0" borderId="0" xfId="0" applyNumberFormat="1" applyFont="1" applyAlignment="1">
      <alignment horizontal="left" vertical="center" wrapText="1"/>
    </xf>
    <xf numFmtId="164" fontId="2" fillId="0" borderId="7" xfId="0" applyNumberFormat="1" applyFont="1" applyBorder="1" applyAlignment="1">
      <alignment horizontal="left" vertical="center" wrapText="1"/>
    </xf>
    <xf numFmtId="164" fontId="6" fillId="0" borderId="29" xfId="0" applyNumberFormat="1" applyFont="1" applyBorder="1" applyAlignment="1">
      <alignment horizontal="left" vertical="center" wrapText="1"/>
    </xf>
    <xf numFmtId="164" fontId="6" fillId="0" borderId="10" xfId="0" applyNumberFormat="1" applyFont="1" applyBorder="1" applyAlignment="1">
      <alignment horizontal="left" vertical="center" wrapText="1"/>
    </xf>
    <xf numFmtId="164" fontId="6" fillId="0" borderId="11" xfId="0" applyNumberFormat="1" applyFont="1" applyBorder="1" applyAlignment="1">
      <alignment horizontal="left" vertical="center" wrapText="1"/>
    </xf>
    <xf numFmtId="164" fontId="2" fillId="0" borderId="29" xfId="0" applyNumberFormat="1" applyFont="1" applyBorder="1" applyAlignment="1">
      <alignment horizontal="left" vertical="center" wrapText="1"/>
    </xf>
    <xf numFmtId="164" fontId="2" fillId="0" borderId="10" xfId="0" applyNumberFormat="1" applyFont="1" applyBorder="1" applyAlignment="1">
      <alignment horizontal="left" vertical="center" wrapText="1"/>
    </xf>
    <xf numFmtId="164" fontId="2" fillId="0" borderId="11" xfId="0" applyNumberFormat="1" applyFont="1" applyBorder="1" applyAlignment="1">
      <alignment horizontal="left" vertical="center" wrapText="1"/>
    </xf>
    <xf numFmtId="0" fontId="1" fillId="0" borderId="0" xfId="0" applyFont="1" applyAlignment="1" applyProtection="1">
      <alignment horizontal="left" wrapText="1"/>
      <protection locked="0"/>
    </xf>
    <xf numFmtId="49" fontId="1" fillId="4" borderId="0" xfId="0" applyNumberFormat="1" applyFont="1" applyFill="1" applyAlignment="1">
      <alignment horizontal="left" vertical="center"/>
    </xf>
    <xf numFmtId="0" fontId="1" fillId="0" borderId="0" xfId="0" applyFont="1" applyAlignment="1">
      <alignment vertical="center"/>
    </xf>
    <xf numFmtId="0" fontId="1" fillId="4" borderId="0" xfId="0" applyFont="1" applyFill="1" applyAlignment="1">
      <alignment horizontal="left" vertical="center"/>
    </xf>
  </cellXfs>
  <cellStyles count="5">
    <cellStyle name="Normální" xfId="0" builtinId="0"/>
    <cellStyle name="Normální 14" xfId="1" xr:uid="{00000000-0005-0000-0000-000001000000}"/>
    <cellStyle name="Normální 16" xfId="2" xr:uid="{00000000-0005-0000-0000-000002000000}"/>
    <cellStyle name="Normální 2" xfId="4" xr:uid="{23300F5A-A173-4A87-8D03-33E8C0E4224E}"/>
    <cellStyle name="Normální 4" xfId="3" xr:uid="{00000000-0005-0000-0000-000003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S59"/>
  <sheetViews>
    <sheetView showGridLines="0" tabSelected="1" topLeftCell="A2" zoomScaleNormal="100" workbookViewId="0">
      <selection activeCell="P34" sqref="P34"/>
    </sheetView>
  </sheetViews>
  <sheetFormatPr defaultRowHeight="12.75" x14ac:dyDescent="0.2"/>
  <cols>
    <col min="1" max="1" width="2.42578125" style="81" customWidth="1"/>
    <col min="2" max="2" width="3.140625" style="81" customWidth="1"/>
    <col min="3" max="3" width="2.7109375" style="81" customWidth="1"/>
    <col min="4" max="4" width="6.85546875" style="81" customWidth="1"/>
    <col min="5" max="5" width="13.5703125" style="81" customWidth="1"/>
    <col min="6" max="6" width="0.5703125" style="81" customWidth="1"/>
    <col min="7" max="7" width="2.5703125" style="81" customWidth="1"/>
    <col min="8" max="8" width="2.7109375" style="81" customWidth="1"/>
    <col min="9" max="9" width="9.7109375" style="81" customWidth="1"/>
    <col min="10" max="10" width="13.5703125" style="81" customWidth="1"/>
    <col min="11" max="11" width="0.7109375" style="81" customWidth="1"/>
    <col min="12" max="12" width="2.42578125" style="81" customWidth="1"/>
    <col min="13" max="13" width="2.85546875" style="81" customWidth="1"/>
    <col min="14" max="14" width="2" style="81" customWidth="1"/>
    <col min="15" max="15" width="12.7109375" style="81" customWidth="1"/>
    <col min="16" max="16" width="2.85546875" style="81" customWidth="1"/>
    <col min="17" max="17" width="2" style="81" customWidth="1"/>
    <col min="18" max="18" width="13.5703125" style="81" customWidth="1"/>
    <col min="19" max="19" width="0.5703125" style="81" customWidth="1"/>
    <col min="20" max="16384" width="9.140625" style="81"/>
  </cols>
  <sheetData>
    <row r="1" spans="1:19" ht="12.75" hidden="1" customHeight="1" x14ac:dyDescent="0.2">
      <c r="A1" s="89"/>
      <c r="B1" s="90"/>
      <c r="C1" s="90"/>
      <c r="D1" s="90"/>
      <c r="E1" s="90"/>
      <c r="F1" s="90"/>
      <c r="G1" s="90"/>
      <c r="H1" s="90"/>
      <c r="I1" s="90"/>
      <c r="J1" s="90"/>
      <c r="K1" s="90"/>
      <c r="L1" s="90"/>
      <c r="M1" s="90"/>
      <c r="N1" s="90"/>
      <c r="O1" s="90"/>
      <c r="P1" s="90"/>
      <c r="Q1" s="90"/>
      <c r="R1" s="90"/>
      <c r="S1" s="91"/>
    </row>
    <row r="2" spans="1:19" ht="23.25" customHeight="1" x14ac:dyDescent="0.35">
      <c r="A2" s="89"/>
      <c r="B2" s="90"/>
      <c r="C2" s="90"/>
      <c r="D2" s="90"/>
      <c r="E2" s="90"/>
      <c r="F2" s="90"/>
      <c r="G2" s="92" t="s">
        <v>79</v>
      </c>
      <c r="H2" s="90"/>
      <c r="I2" s="90"/>
      <c r="J2" s="90"/>
      <c r="K2" s="90"/>
      <c r="L2" s="90"/>
      <c r="M2" s="90"/>
      <c r="N2" s="90"/>
      <c r="O2" s="90"/>
      <c r="P2" s="90"/>
      <c r="Q2" s="90"/>
      <c r="R2" s="90"/>
      <c r="S2" s="91"/>
    </row>
    <row r="3" spans="1:19" ht="12" hidden="1" customHeight="1" x14ac:dyDescent="0.2">
      <c r="A3" s="93"/>
      <c r="B3" s="94"/>
      <c r="C3" s="94"/>
      <c r="D3" s="94"/>
      <c r="E3" s="94"/>
      <c r="F3" s="94"/>
      <c r="G3" s="94"/>
      <c r="H3" s="94"/>
      <c r="I3" s="94"/>
      <c r="J3" s="94"/>
      <c r="K3" s="94"/>
      <c r="L3" s="94"/>
      <c r="M3" s="94"/>
      <c r="N3" s="94"/>
      <c r="O3" s="94"/>
      <c r="P3" s="94"/>
      <c r="Q3" s="94"/>
      <c r="R3" s="94"/>
      <c r="S3" s="95"/>
    </row>
    <row r="4" spans="1:19" ht="8.25" customHeight="1" x14ac:dyDescent="0.2">
      <c r="A4" s="2"/>
      <c r="B4" s="3"/>
      <c r="C4" s="3"/>
      <c r="D4" s="3"/>
      <c r="E4" s="3"/>
      <c r="F4" s="3"/>
      <c r="G4" s="3"/>
      <c r="H4" s="3"/>
      <c r="I4" s="3"/>
      <c r="J4" s="3"/>
      <c r="K4" s="3"/>
      <c r="L4" s="3"/>
      <c r="M4" s="3"/>
      <c r="N4" s="3"/>
      <c r="O4" s="3"/>
      <c r="P4" s="3"/>
      <c r="Q4" s="3"/>
      <c r="R4" s="3"/>
      <c r="S4" s="4"/>
    </row>
    <row r="5" spans="1:19" ht="24" customHeight="1" x14ac:dyDescent="0.2">
      <c r="A5" s="5"/>
      <c r="B5" s="1" t="s">
        <v>0</v>
      </c>
      <c r="C5" s="1"/>
      <c r="D5" s="1"/>
      <c r="E5" s="244" t="s">
        <v>214</v>
      </c>
      <c r="F5" s="245"/>
      <c r="G5" s="245"/>
      <c r="H5" s="245"/>
      <c r="I5" s="245"/>
      <c r="J5" s="246"/>
      <c r="K5" s="1"/>
      <c r="L5" s="1"/>
      <c r="M5" s="1"/>
      <c r="N5" s="1"/>
      <c r="O5" s="1" t="s">
        <v>1</v>
      </c>
      <c r="P5" s="96" t="s">
        <v>2</v>
      </c>
      <c r="Q5" s="97"/>
      <c r="R5" s="6"/>
      <c r="S5" s="7"/>
    </row>
    <row r="6" spans="1:19" ht="17.25" hidden="1" customHeight="1" x14ac:dyDescent="0.2">
      <c r="A6" s="5"/>
      <c r="B6" s="1" t="s">
        <v>3</v>
      </c>
      <c r="C6" s="1"/>
      <c r="D6" s="1"/>
      <c r="E6" s="98" t="s">
        <v>4</v>
      </c>
      <c r="F6" s="1"/>
      <c r="G6" s="1"/>
      <c r="H6" s="1"/>
      <c r="I6" s="1"/>
      <c r="J6" s="8"/>
      <c r="K6" s="1"/>
      <c r="L6" s="1"/>
      <c r="M6" s="1"/>
      <c r="N6" s="1"/>
      <c r="O6" s="1"/>
      <c r="P6" s="98"/>
      <c r="Q6" s="99"/>
      <c r="R6" s="8"/>
      <c r="S6" s="7"/>
    </row>
    <row r="7" spans="1:19" ht="24" customHeight="1" x14ac:dyDescent="0.2">
      <c r="A7" s="5"/>
      <c r="B7" s="1" t="s">
        <v>5</v>
      </c>
      <c r="C7" s="1"/>
      <c r="D7" s="1"/>
      <c r="E7" s="247" t="s">
        <v>105</v>
      </c>
      <c r="F7" s="248"/>
      <c r="G7" s="248"/>
      <c r="H7" s="248"/>
      <c r="I7" s="248"/>
      <c r="J7" s="249"/>
      <c r="K7" s="1"/>
      <c r="L7" s="1"/>
      <c r="M7" s="1"/>
      <c r="N7" s="1"/>
      <c r="O7" s="1" t="s">
        <v>6</v>
      </c>
      <c r="P7" s="98" t="s">
        <v>7</v>
      </c>
      <c r="Q7" s="99"/>
      <c r="R7" s="8"/>
      <c r="S7" s="7"/>
    </row>
    <row r="8" spans="1:19" ht="17.25" hidden="1" customHeight="1" x14ac:dyDescent="0.2">
      <c r="A8" s="5"/>
      <c r="B8" s="1" t="s">
        <v>8</v>
      </c>
      <c r="C8" s="1"/>
      <c r="D8" s="1"/>
      <c r="E8" s="98" t="s">
        <v>2</v>
      </c>
      <c r="F8" s="1"/>
      <c r="G8" s="1"/>
      <c r="H8" s="1"/>
      <c r="I8" s="1"/>
      <c r="J8" s="8"/>
      <c r="K8" s="1"/>
      <c r="L8" s="1"/>
      <c r="M8" s="1"/>
      <c r="N8" s="1"/>
      <c r="O8" s="1"/>
      <c r="P8" s="98"/>
      <c r="Q8" s="99"/>
      <c r="R8" s="8"/>
      <c r="S8" s="7"/>
    </row>
    <row r="9" spans="1:19" ht="24" customHeight="1" x14ac:dyDescent="0.2">
      <c r="A9" s="5"/>
      <c r="B9" s="1" t="s">
        <v>9</v>
      </c>
      <c r="C9" s="1"/>
      <c r="D9" s="1"/>
      <c r="E9" s="250" t="s">
        <v>80</v>
      </c>
      <c r="F9" s="251"/>
      <c r="G9" s="251"/>
      <c r="H9" s="251"/>
      <c r="I9" s="251"/>
      <c r="J9" s="252"/>
      <c r="K9" s="1"/>
      <c r="L9" s="1"/>
      <c r="M9" s="1"/>
      <c r="N9" s="1"/>
      <c r="O9" s="1" t="s">
        <v>10</v>
      </c>
      <c r="P9" s="253" t="s">
        <v>7</v>
      </c>
      <c r="Q9" s="254"/>
      <c r="R9" s="255"/>
      <c r="S9" s="7"/>
    </row>
    <row r="10" spans="1:19" ht="17.25" hidden="1" customHeight="1" x14ac:dyDescent="0.2">
      <c r="A10" s="5"/>
      <c r="B10" s="1" t="s">
        <v>11</v>
      </c>
      <c r="C10" s="1"/>
      <c r="D10" s="1"/>
      <c r="E10" s="1" t="s">
        <v>2</v>
      </c>
      <c r="F10" s="1"/>
      <c r="G10" s="1"/>
      <c r="H10" s="1"/>
      <c r="I10" s="1"/>
      <c r="J10" s="1"/>
      <c r="K10" s="1"/>
      <c r="L10" s="1"/>
      <c r="M10" s="1"/>
      <c r="N10" s="1"/>
      <c r="O10" s="1"/>
      <c r="P10" s="99"/>
      <c r="Q10" s="99"/>
      <c r="R10" s="1"/>
      <c r="S10" s="7"/>
    </row>
    <row r="11" spans="1:19" ht="17.25" hidden="1" customHeight="1" x14ac:dyDescent="0.2">
      <c r="A11" s="5"/>
      <c r="B11" s="1" t="s">
        <v>12</v>
      </c>
      <c r="C11" s="1"/>
      <c r="D11" s="1"/>
      <c r="E11" s="1" t="s">
        <v>2</v>
      </c>
      <c r="F11" s="1"/>
      <c r="G11" s="1"/>
      <c r="H11" s="1"/>
      <c r="I11" s="1"/>
      <c r="J11" s="1"/>
      <c r="K11" s="1"/>
      <c r="L11" s="1"/>
      <c r="M11" s="1"/>
      <c r="N11" s="1"/>
      <c r="O11" s="1"/>
      <c r="P11" s="99"/>
      <c r="Q11" s="99"/>
      <c r="R11" s="1"/>
      <c r="S11" s="7"/>
    </row>
    <row r="12" spans="1:19" ht="17.25" hidden="1" customHeight="1" x14ac:dyDescent="0.2">
      <c r="A12" s="5"/>
      <c r="B12" s="1" t="s">
        <v>13</v>
      </c>
      <c r="C12" s="1"/>
      <c r="D12" s="1"/>
      <c r="E12" s="1" t="s">
        <v>2</v>
      </c>
      <c r="F12" s="1"/>
      <c r="G12" s="1"/>
      <c r="H12" s="1"/>
      <c r="I12" s="1"/>
      <c r="J12" s="1"/>
      <c r="K12" s="1"/>
      <c r="L12" s="1"/>
      <c r="M12" s="1"/>
      <c r="N12" s="1"/>
      <c r="O12" s="1"/>
      <c r="P12" s="99"/>
      <c r="Q12" s="99"/>
      <c r="R12" s="1"/>
      <c r="S12" s="7"/>
    </row>
    <row r="13" spans="1:19" ht="17.25" hidden="1" customHeight="1" x14ac:dyDescent="0.2">
      <c r="A13" s="5"/>
      <c r="B13" s="1"/>
      <c r="C13" s="1"/>
      <c r="D13" s="1"/>
      <c r="E13" s="1" t="s">
        <v>2</v>
      </c>
      <c r="F13" s="1"/>
      <c r="G13" s="1"/>
      <c r="H13" s="1"/>
      <c r="I13" s="1"/>
      <c r="J13" s="1"/>
      <c r="K13" s="1"/>
      <c r="L13" s="1"/>
      <c r="M13" s="1"/>
      <c r="N13" s="1"/>
      <c r="O13" s="1"/>
      <c r="P13" s="99"/>
      <c r="Q13" s="99"/>
      <c r="R13" s="1"/>
      <c r="S13" s="7"/>
    </row>
    <row r="14" spans="1:19" ht="17.25" hidden="1" customHeight="1" x14ac:dyDescent="0.2">
      <c r="A14" s="5"/>
      <c r="B14" s="1"/>
      <c r="C14" s="1"/>
      <c r="D14" s="1"/>
      <c r="E14" s="1" t="s">
        <v>2</v>
      </c>
      <c r="F14" s="1"/>
      <c r="G14" s="1"/>
      <c r="H14" s="1"/>
      <c r="I14" s="1"/>
      <c r="J14" s="1"/>
      <c r="K14" s="1"/>
      <c r="L14" s="1"/>
      <c r="M14" s="1"/>
      <c r="N14" s="1"/>
      <c r="O14" s="1"/>
      <c r="P14" s="99"/>
      <c r="Q14" s="99"/>
      <c r="R14" s="1"/>
      <c r="S14" s="7"/>
    </row>
    <row r="15" spans="1:19" ht="17.25" hidden="1" customHeight="1" x14ac:dyDescent="0.2">
      <c r="A15" s="5"/>
      <c r="B15" s="1"/>
      <c r="C15" s="1"/>
      <c r="D15" s="1"/>
      <c r="E15" s="1" t="s">
        <v>2</v>
      </c>
      <c r="F15" s="1"/>
      <c r="G15" s="1"/>
      <c r="H15" s="1"/>
      <c r="I15" s="1"/>
      <c r="J15" s="1"/>
      <c r="K15" s="1"/>
      <c r="L15" s="1"/>
      <c r="M15" s="1"/>
      <c r="N15" s="1"/>
      <c r="O15" s="1"/>
      <c r="P15" s="99"/>
      <c r="Q15" s="99"/>
      <c r="R15" s="1"/>
      <c r="S15" s="7"/>
    </row>
    <row r="16" spans="1:19" ht="17.25" hidden="1" customHeight="1" x14ac:dyDescent="0.2">
      <c r="A16" s="5"/>
      <c r="B16" s="1"/>
      <c r="C16" s="1"/>
      <c r="D16" s="1"/>
      <c r="E16" s="1" t="s">
        <v>2</v>
      </c>
      <c r="F16" s="1"/>
      <c r="G16" s="1"/>
      <c r="H16" s="1"/>
      <c r="I16" s="1"/>
      <c r="J16" s="1"/>
      <c r="K16" s="1"/>
      <c r="L16" s="1"/>
      <c r="M16" s="1"/>
      <c r="N16" s="1"/>
      <c r="O16" s="1"/>
      <c r="P16" s="99"/>
      <c r="Q16" s="99"/>
      <c r="R16" s="1"/>
      <c r="S16" s="7"/>
    </row>
    <row r="17" spans="1:19" ht="17.25" hidden="1" customHeight="1" x14ac:dyDescent="0.2">
      <c r="A17" s="5"/>
      <c r="B17" s="1"/>
      <c r="C17" s="1"/>
      <c r="D17" s="1"/>
      <c r="E17" s="1" t="s">
        <v>2</v>
      </c>
      <c r="F17" s="1"/>
      <c r="G17" s="1"/>
      <c r="H17" s="1"/>
      <c r="I17" s="1"/>
      <c r="J17" s="1"/>
      <c r="K17" s="1"/>
      <c r="L17" s="1"/>
      <c r="M17" s="1"/>
      <c r="N17" s="1"/>
      <c r="O17" s="1"/>
      <c r="P17" s="99"/>
      <c r="Q17" s="99"/>
      <c r="R17" s="1"/>
      <c r="S17" s="7"/>
    </row>
    <row r="18" spans="1:19" ht="17.25" hidden="1" customHeight="1" x14ac:dyDescent="0.2">
      <c r="A18" s="5"/>
      <c r="B18" s="1"/>
      <c r="C18" s="1"/>
      <c r="D18" s="1"/>
      <c r="E18" s="1" t="s">
        <v>2</v>
      </c>
      <c r="F18" s="1"/>
      <c r="G18" s="1"/>
      <c r="H18" s="1"/>
      <c r="I18" s="1"/>
      <c r="J18" s="1"/>
      <c r="K18" s="1"/>
      <c r="L18" s="1"/>
      <c r="M18" s="1"/>
      <c r="N18" s="1"/>
      <c r="O18" s="1"/>
      <c r="P18" s="99"/>
      <c r="Q18" s="99"/>
      <c r="R18" s="1"/>
      <c r="S18" s="7"/>
    </row>
    <row r="19" spans="1:19" ht="17.25" hidden="1" customHeight="1" x14ac:dyDescent="0.2">
      <c r="A19" s="5"/>
      <c r="B19" s="1"/>
      <c r="C19" s="1"/>
      <c r="D19" s="1"/>
      <c r="E19" s="1" t="s">
        <v>2</v>
      </c>
      <c r="F19" s="1"/>
      <c r="G19" s="1"/>
      <c r="H19" s="1"/>
      <c r="I19" s="1"/>
      <c r="J19" s="1"/>
      <c r="K19" s="1"/>
      <c r="L19" s="1"/>
      <c r="M19" s="1"/>
      <c r="N19" s="1"/>
      <c r="O19" s="1"/>
      <c r="P19" s="99"/>
      <c r="Q19" s="99"/>
      <c r="R19" s="1"/>
      <c r="S19" s="7"/>
    </row>
    <row r="20" spans="1:19" ht="17.25" hidden="1" customHeight="1" x14ac:dyDescent="0.2">
      <c r="A20" s="5"/>
      <c r="B20" s="1"/>
      <c r="C20" s="1"/>
      <c r="D20" s="1"/>
      <c r="E20" s="1" t="s">
        <v>2</v>
      </c>
      <c r="F20" s="1"/>
      <c r="G20" s="1"/>
      <c r="H20" s="1"/>
      <c r="I20" s="1"/>
      <c r="J20" s="1"/>
      <c r="K20" s="1"/>
      <c r="L20" s="1"/>
      <c r="M20" s="1"/>
      <c r="N20" s="1"/>
      <c r="O20" s="1"/>
      <c r="P20" s="99"/>
      <c r="Q20" s="99"/>
      <c r="R20" s="1"/>
      <c r="S20" s="7"/>
    </row>
    <row r="21" spans="1:19" ht="17.25" hidden="1" customHeight="1" x14ac:dyDescent="0.2">
      <c r="A21" s="5"/>
      <c r="B21" s="1"/>
      <c r="C21" s="1"/>
      <c r="D21" s="1"/>
      <c r="E21" s="1" t="s">
        <v>2</v>
      </c>
      <c r="F21" s="1"/>
      <c r="G21" s="1"/>
      <c r="H21" s="1"/>
      <c r="I21" s="1"/>
      <c r="J21" s="1"/>
      <c r="K21" s="1"/>
      <c r="L21" s="1"/>
      <c r="M21" s="1"/>
      <c r="N21" s="1"/>
      <c r="O21" s="1"/>
      <c r="P21" s="99"/>
      <c r="Q21" s="99"/>
      <c r="R21" s="1"/>
      <c r="S21" s="7"/>
    </row>
    <row r="22" spans="1:19" ht="17.25" hidden="1" customHeight="1" x14ac:dyDescent="0.2">
      <c r="A22" s="5"/>
      <c r="B22" s="1"/>
      <c r="C22" s="1"/>
      <c r="D22" s="1"/>
      <c r="E22" s="1" t="s">
        <v>2</v>
      </c>
      <c r="F22" s="1"/>
      <c r="G22" s="1"/>
      <c r="H22" s="1"/>
      <c r="I22" s="1"/>
      <c r="J22" s="1"/>
      <c r="K22" s="1"/>
      <c r="L22" s="1"/>
      <c r="M22" s="1"/>
      <c r="N22" s="1"/>
      <c r="O22" s="1"/>
      <c r="P22" s="99"/>
      <c r="Q22" s="99"/>
      <c r="R22" s="1"/>
      <c r="S22" s="7"/>
    </row>
    <row r="23" spans="1:19" ht="17.25" hidden="1" customHeight="1" x14ac:dyDescent="0.2">
      <c r="A23" s="5"/>
      <c r="B23" s="1"/>
      <c r="C23" s="1"/>
      <c r="D23" s="1"/>
      <c r="E23" s="1" t="s">
        <v>2</v>
      </c>
      <c r="F23" s="1"/>
      <c r="G23" s="1"/>
      <c r="H23" s="1"/>
      <c r="I23" s="1"/>
      <c r="J23" s="1"/>
      <c r="K23" s="1"/>
      <c r="L23" s="1"/>
      <c r="M23" s="1"/>
      <c r="N23" s="1"/>
      <c r="O23" s="1"/>
      <c r="P23" s="99"/>
      <c r="Q23" s="99"/>
      <c r="R23" s="1"/>
      <c r="S23" s="7"/>
    </row>
    <row r="24" spans="1:19" ht="17.25" hidden="1" customHeight="1" x14ac:dyDescent="0.2">
      <c r="A24" s="5"/>
      <c r="B24" s="1"/>
      <c r="C24" s="1"/>
      <c r="D24" s="1"/>
      <c r="E24" s="1" t="s">
        <v>2</v>
      </c>
      <c r="F24" s="1"/>
      <c r="G24" s="1"/>
      <c r="H24" s="1"/>
      <c r="I24" s="1"/>
      <c r="J24" s="1"/>
      <c r="K24" s="1"/>
      <c r="L24" s="1"/>
      <c r="M24" s="1"/>
      <c r="N24" s="1"/>
      <c r="O24" s="1"/>
      <c r="P24" s="99"/>
      <c r="Q24" s="99"/>
      <c r="R24" s="1"/>
      <c r="S24" s="7"/>
    </row>
    <row r="25" spans="1:19" ht="17.850000000000001" customHeight="1" x14ac:dyDescent="0.2">
      <c r="A25" s="5"/>
      <c r="B25" s="1"/>
      <c r="C25" s="1"/>
      <c r="D25" s="1"/>
      <c r="E25" s="1"/>
      <c r="F25" s="1"/>
      <c r="G25" s="1"/>
      <c r="H25" s="1"/>
      <c r="I25" s="1"/>
      <c r="J25" s="1"/>
      <c r="K25" s="1"/>
      <c r="L25" s="1"/>
      <c r="M25" s="1"/>
      <c r="N25" s="1"/>
      <c r="O25" s="1" t="s">
        <v>14</v>
      </c>
      <c r="P25" s="1" t="s">
        <v>15</v>
      </c>
      <c r="Q25" s="1"/>
      <c r="R25" s="1"/>
      <c r="S25" s="7"/>
    </row>
    <row r="26" spans="1:19" ht="17.850000000000001" customHeight="1" x14ac:dyDescent="0.2">
      <c r="A26" s="5"/>
      <c r="B26" s="1" t="s">
        <v>16</v>
      </c>
      <c r="C26" s="1"/>
      <c r="D26" s="1"/>
      <c r="E26" s="96" t="s">
        <v>106</v>
      </c>
      <c r="F26" s="9"/>
      <c r="G26" s="9"/>
      <c r="H26" s="9"/>
      <c r="I26" s="9"/>
      <c r="J26" s="6"/>
      <c r="K26" s="1"/>
      <c r="L26" s="1"/>
      <c r="M26" s="1"/>
      <c r="N26" s="1"/>
      <c r="O26" s="100" t="s">
        <v>7</v>
      </c>
      <c r="P26" s="101" t="s">
        <v>7</v>
      </c>
      <c r="Q26" s="102"/>
      <c r="R26" s="10"/>
      <c r="S26" s="7"/>
    </row>
    <row r="27" spans="1:19" ht="17.850000000000001" customHeight="1" x14ac:dyDescent="0.2">
      <c r="A27" s="5"/>
      <c r="B27" s="1" t="s">
        <v>17</v>
      </c>
      <c r="C27" s="1"/>
      <c r="D27" s="1"/>
      <c r="E27" s="98" t="s">
        <v>98</v>
      </c>
      <c r="F27" s="1"/>
      <c r="G27" s="1"/>
      <c r="H27" s="1"/>
      <c r="I27" s="1"/>
      <c r="J27" s="8"/>
      <c r="K27" s="1"/>
      <c r="L27" s="1"/>
      <c r="M27" s="1"/>
      <c r="N27" s="1"/>
      <c r="O27" s="100" t="s">
        <v>7</v>
      </c>
      <c r="P27" s="101" t="s">
        <v>7</v>
      </c>
      <c r="Q27" s="102"/>
      <c r="R27" s="10"/>
      <c r="S27" s="7"/>
    </row>
    <row r="28" spans="1:19" ht="17.850000000000001" customHeight="1" x14ac:dyDescent="0.2">
      <c r="A28" s="5"/>
      <c r="B28" s="1" t="s">
        <v>18</v>
      </c>
      <c r="C28" s="1"/>
      <c r="D28" s="1"/>
      <c r="E28" s="98" t="s">
        <v>2</v>
      </c>
      <c r="F28" s="1"/>
      <c r="G28" s="1"/>
      <c r="H28" s="1"/>
      <c r="I28" s="1"/>
      <c r="J28" s="8"/>
      <c r="K28" s="1"/>
      <c r="L28" s="1"/>
      <c r="M28" s="1"/>
      <c r="N28" s="1"/>
      <c r="O28" s="100" t="s">
        <v>7</v>
      </c>
      <c r="P28" s="101" t="s">
        <v>7</v>
      </c>
      <c r="Q28" s="102"/>
      <c r="R28" s="10"/>
      <c r="S28" s="7"/>
    </row>
    <row r="29" spans="1:19" ht="17.850000000000001" customHeight="1" x14ac:dyDescent="0.2">
      <c r="A29" s="5"/>
      <c r="B29" s="1"/>
      <c r="C29" s="1"/>
      <c r="D29" s="1"/>
      <c r="E29" s="103" t="s">
        <v>7</v>
      </c>
      <c r="F29" s="11"/>
      <c r="G29" s="11"/>
      <c r="H29" s="11"/>
      <c r="I29" s="11"/>
      <c r="J29" s="12"/>
      <c r="K29" s="1"/>
      <c r="L29" s="1"/>
      <c r="M29" s="1"/>
      <c r="N29" s="1"/>
      <c r="O29" s="99"/>
      <c r="P29" s="99"/>
      <c r="Q29" s="99"/>
      <c r="R29" s="1"/>
      <c r="S29" s="7"/>
    </row>
    <row r="30" spans="1:19" ht="17.850000000000001" customHeight="1" x14ac:dyDescent="0.2">
      <c r="A30" s="5"/>
      <c r="B30" s="1"/>
      <c r="C30" s="1"/>
      <c r="D30" s="1"/>
      <c r="E30" s="99" t="s">
        <v>19</v>
      </c>
      <c r="F30" s="1"/>
      <c r="G30" s="1" t="s">
        <v>20</v>
      </c>
      <c r="H30" s="1"/>
      <c r="I30" s="1"/>
      <c r="J30" s="1"/>
      <c r="K30" s="1"/>
      <c r="L30" s="1"/>
      <c r="M30" s="1"/>
      <c r="N30" s="1"/>
      <c r="O30" s="99" t="s">
        <v>21</v>
      </c>
      <c r="P30" s="99"/>
      <c r="Q30" s="99"/>
      <c r="R30" s="13"/>
      <c r="S30" s="7"/>
    </row>
    <row r="31" spans="1:19" ht="17.850000000000001" customHeight="1" x14ac:dyDescent="0.2">
      <c r="A31" s="5"/>
      <c r="B31" s="1"/>
      <c r="C31" s="1"/>
      <c r="D31" s="1"/>
      <c r="E31" s="100" t="s">
        <v>7</v>
      </c>
      <c r="F31" s="1"/>
      <c r="G31" s="101"/>
      <c r="H31" s="14"/>
      <c r="I31" s="104"/>
      <c r="J31" s="1"/>
      <c r="K31" s="1"/>
      <c r="L31" s="1"/>
      <c r="M31" s="1"/>
      <c r="N31" s="1"/>
      <c r="O31" s="105"/>
      <c r="P31" s="99"/>
      <c r="Q31" s="99"/>
      <c r="R31" s="13"/>
      <c r="S31" s="7"/>
    </row>
    <row r="32" spans="1:19" ht="8.25" customHeight="1" x14ac:dyDescent="0.2">
      <c r="A32" s="15"/>
      <c r="B32" s="16"/>
      <c r="C32" s="16"/>
      <c r="D32" s="16"/>
      <c r="E32" s="16"/>
      <c r="F32" s="16"/>
      <c r="G32" s="16"/>
      <c r="H32" s="16"/>
      <c r="I32" s="16"/>
      <c r="J32" s="16"/>
      <c r="K32" s="16"/>
      <c r="L32" s="16"/>
      <c r="M32" s="16"/>
      <c r="N32" s="16"/>
      <c r="O32" s="16"/>
      <c r="P32" s="16"/>
      <c r="Q32" s="16"/>
      <c r="R32" s="16"/>
      <c r="S32" s="17"/>
    </row>
    <row r="33" spans="1:19" ht="20.25" customHeight="1" x14ac:dyDescent="0.2">
      <c r="A33" s="18"/>
      <c r="B33" s="19"/>
      <c r="C33" s="19"/>
      <c r="D33" s="19"/>
      <c r="E33" s="20" t="s">
        <v>22</v>
      </c>
      <c r="F33" s="19"/>
      <c r="G33" s="19"/>
      <c r="H33" s="19"/>
      <c r="I33" s="19"/>
      <c r="J33" s="19"/>
      <c r="K33" s="19"/>
      <c r="L33" s="19"/>
      <c r="M33" s="19"/>
      <c r="N33" s="19"/>
      <c r="O33" s="19"/>
      <c r="P33" s="19"/>
      <c r="Q33" s="19"/>
      <c r="R33" s="19"/>
      <c r="S33" s="21"/>
    </row>
    <row r="34" spans="1:19" ht="20.25" customHeight="1" x14ac:dyDescent="0.2">
      <c r="A34" s="22" t="s">
        <v>23</v>
      </c>
      <c r="B34" s="23"/>
      <c r="C34" s="23"/>
      <c r="D34" s="24"/>
      <c r="E34" s="25" t="s">
        <v>24</v>
      </c>
      <c r="F34" s="24"/>
      <c r="G34" s="25" t="s">
        <v>25</v>
      </c>
      <c r="H34" s="23"/>
      <c r="I34" s="24"/>
      <c r="J34" s="25" t="s">
        <v>26</v>
      </c>
      <c r="K34" s="23"/>
      <c r="L34" s="25" t="s">
        <v>27</v>
      </c>
      <c r="M34" s="23"/>
      <c r="N34" s="23"/>
      <c r="O34" s="24"/>
      <c r="P34" s="25" t="s">
        <v>28</v>
      </c>
      <c r="Q34" s="23"/>
      <c r="R34" s="23"/>
      <c r="S34" s="26"/>
    </row>
    <row r="35" spans="1:19" ht="20.25" customHeight="1" x14ac:dyDescent="0.2">
      <c r="A35" s="106"/>
      <c r="B35" s="107"/>
      <c r="C35" s="107"/>
      <c r="D35" s="108">
        <v>0</v>
      </c>
      <c r="E35" s="109">
        <f>IF(D35=0,0,R49/D35)</f>
        <v>0</v>
      </c>
      <c r="F35" s="110"/>
      <c r="G35" s="111"/>
      <c r="H35" s="107"/>
      <c r="I35" s="108">
        <v>0</v>
      </c>
      <c r="J35" s="109">
        <f>IF(I35=0,0,R49/I35)</f>
        <v>0</v>
      </c>
      <c r="K35" s="112"/>
      <c r="L35" s="111"/>
      <c r="M35" s="107"/>
      <c r="N35" s="107"/>
      <c r="O35" s="108">
        <v>0</v>
      </c>
      <c r="P35" s="111"/>
      <c r="Q35" s="107"/>
      <c r="R35" s="113">
        <f>IF(O35=0,0,R49/O35)</f>
        <v>0</v>
      </c>
      <c r="S35" s="114"/>
    </row>
    <row r="36" spans="1:19" ht="20.25" customHeight="1" x14ac:dyDescent="0.2">
      <c r="A36" s="18"/>
      <c r="B36" s="19"/>
      <c r="C36" s="19"/>
      <c r="D36" s="19"/>
      <c r="E36" s="20" t="s">
        <v>29</v>
      </c>
      <c r="F36" s="19"/>
      <c r="G36" s="19"/>
      <c r="H36" s="19"/>
      <c r="I36" s="19"/>
      <c r="J36" s="27" t="s">
        <v>30</v>
      </c>
      <c r="K36" s="19"/>
      <c r="L36" s="19"/>
      <c r="M36" s="19"/>
      <c r="N36" s="19"/>
      <c r="O36" s="19"/>
      <c r="P36" s="19"/>
      <c r="Q36" s="19"/>
      <c r="R36" s="19"/>
      <c r="S36" s="21"/>
    </row>
    <row r="37" spans="1:19" ht="20.25" customHeight="1" x14ac:dyDescent="0.2">
      <c r="A37" s="28" t="s">
        <v>31</v>
      </c>
      <c r="B37" s="29"/>
      <c r="C37" s="30" t="s">
        <v>32</v>
      </c>
      <c r="D37" s="31"/>
      <c r="E37" s="31"/>
      <c r="F37" s="32"/>
      <c r="G37" s="28" t="s">
        <v>33</v>
      </c>
      <c r="H37" s="33"/>
      <c r="I37" s="30" t="s">
        <v>34</v>
      </c>
      <c r="J37" s="31"/>
      <c r="K37" s="31"/>
      <c r="L37" s="28" t="s">
        <v>35</v>
      </c>
      <c r="M37" s="33"/>
      <c r="N37" s="30" t="s">
        <v>36</v>
      </c>
      <c r="O37" s="31"/>
      <c r="P37" s="31"/>
      <c r="Q37" s="31"/>
      <c r="R37" s="31"/>
      <c r="S37" s="32"/>
    </row>
    <row r="38" spans="1:19" ht="20.25" customHeight="1" x14ac:dyDescent="0.2">
      <c r="A38" s="34">
        <v>1</v>
      </c>
      <c r="B38" s="35" t="str">
        <f>Rekapitulace!A14</f>
        <v>PC</v>
      </c>
      <c r="C38" s="6"/>
      <c r="D38" s="36"/>
      <c r="E38" s="115">
        <f>Rekapitulace!C14</f>
        <v>0</v>
      </c>
      <c r="F38" s="37"/>
      <c r="G38" s="34">
        <v>10</v>
      </c>
      <c r="H38" s="38" t="s">
        <v>37</v>
      </c>
      <c r="I38" s="10"/>
      <c r="J38" s="116">
        <v>0</v>
      </c>
      <c r="K38" s="117"/>
      <c r="L38" s="34">
        <v>14</v>
      </c>
      <c r="M38" s="101" t="s">
        <v>38</v>
      </c>
      <c r="N38" s="14"/>
      <c r="O38" s="14"/>
      <c r="P38" s="118" t="str">
        <f>M51</f>
        <v>21</v>
      </c>
      <c r="Q38" s="119" t="s">
        <v>40</v>
      </c>
      <c r="R38" s="115">
        <v>0</v>
      </c>
      <c r="S38" s="39"/>
    </row>
    <row r="39" spans="1:19" ht="20.25" customHeight="1" x14ac:dyDescent="0.2">
      <c r="A39" s="34">
        <v>2</v>
      </c>
      <c r="B39" s="35" t="str">
        <f>Rekapitulace!A15</f>
        <v>ROB</v>
      </c>
      <c r="C39" s="6"/>
      <c r="D39" s="36"/>
      <c r="E39" s="115">
        <f>Rekapitulace!C15</f>
        <v>0</v>
      </c>
      <c r="F39" s="37"/>
      <c r="G39" s="34">
        <v>11</v>
      </c>
      <c r="H39" s="1" t="s">
        <v>41</v>
      </c>
      <c r="I39" s="36"/>
      <c r="J39" s="116">
        <v>0</v>
      </c>
      <c r="K39" s="117"/>
      <c r="L39" s="34">
        <v>15</v>
      </c>
      <c r="M39" s="101" t="s">
        <v>89</v>
      </c>
      <c r="N39" s="14"/>
      <c r="O39" s="14"/>
      <c r="P39" s="118" t="str">
        <f>M51</f>
        <v>21</v>
      </c>
      <c r="Q39" s="119" t="s">
        <v>40</v>
      </c>
      <c r="R39" s="115">
        <v>0</v>
      </c>
      <c r="S39" s="39"/>
    </row>
    <row r="40" spans="1:19" ht="20.25" customHeight="1" x14ac:dyDescent="0.2">
      <c r="A40" s="34">
        <v>3</v>
      </c>
      <c r="B40" s="35" t="str">
        <f>Rekapitulace!A16</f>
        <v>PŘÍ</v>
      </c>
      <c r="C40" s="6"/>
      <c r="D40" s="36"/>
      <c r="E40" s="115">
        <f>Rekapitulace!C16</f>
        <v>0</v>
      </c>
      <c r="F40" s="37"/>
      <c r="G40" s="34">
        <v>12</v>
      </c>
      <c r="H40" s="38" t="s">
        <v>42</v>
      </c>
      <c r="I40" s="10"/>
      <c r="J40" s="116">
        <v>0</v>
      </c>
      <c r="K40" s="117"/>
      <c r="L40" s="34">
        <v>16</v>
      </c>
      <c r="M40" s="101" t="s">
        <v>43</v>
      </c>
      <c r="N40" s="14"/>
      <c r="O40" s="14"/>
      <c r="P40" s="118" t="str">
        <f>M51</f>
        <v>21</v>
      </c>
      <c r="Q40" s="119" t="s">
        <v>40</v>
      </c>
      <c r="R40" s="115">
        <v>0</v>
      </c>
      <c r="S40" s="39"/>
    </row>
    <row r="41" spans="1:19" ht="20.25" customHeight="1" x14ac:dyDescent="0.2">
      <c r="A41" s="34">
        <v>4</v>
      </c>
      <c r="B41" s="40"/>
      <c r="C41" s="12"/>
      <c r="D41" s="36"/>
      <c r="E41" s="115"/>
      <c r="F41" s="37"/>
      <c r="G41" s="34"/>
      <c r="H41" s="38"/>
      <c r="I41" s="10"/>
      <c r="J41" s="116"/>
      <c r="K41" s="117"/>
      <c r="L41" s="34">
        <v>17</v>
      </c>
      <c r="M41" s="101" t="s">
        <v>44</v>
      </c>
      <c r="N41" s="14"/>
      <c r="O41" s="14"/>
      <c r="P41" s="118" t="str">
        <f>M51</f>
        <v>21</v>
      </c>
      <c r="Q41" s="119" t="s">
        <v>40</v>
      </c>
      <c r="R41" s="115">
        <v>0</v>
      </c>
      <c r="S41" s="39"/>
    </row>
    <row r="42" spans="1:19" ht="20.25" customHeight="1" x14ac:dyDescent="0.2">
      <c r="A42" s="34">
        <v>5</v>
      </c>
      <c r="B42" s="35"/>
      <c r="C42" s="6"/>
      <c r="D42" s="36"/>
      <c r="E42" s="115"/>
      <c r="F42" s="69"/>
      <c r="G42" s="41"/>
      <c r="H42" s="14"/>
      <c r="I42" s="10"/>
      <c r="J42" s="120"/>
      <c r="K42" s="121"/>
      <c r="L42" s="34">
        <v>18</v>
      </c>
      <c r="M42" s="101" t="s">
        <v>45</v>
      </c>
      <c r="N42" s="14"/>
      <c r="O42" s="14"/>
      <c r="P42" s="118">
        <f>M53</f>
        <v>0</v>
      </c>
      <c r="Q42" s="119" t="s">
        <v>40</v>
      </c>
      <c r="R42" s="115">
        <v>0</v>
      </c>
      <c r="S42" s="7"/>
    </row>
    <row r="43" spans="1:19" ht="20.25" customHeight="1" x14ac:dyDescent="0.2">
      <c r="A43" s="34">
        <v>6</v>
      </c>
      <c r="B43" s="40"/>
      <c r="C43" s="12"/>
      <c r="D43" s="36"/>
      <c r="E43" s="115"/>
      <c r="F43" s="69"/>
      <c r="G43" s="41"/>
      <c r="H43" s="14"/>
      <c r="I43" s="10"/>
      <c r="J43" s="120"/>
      <c r="K43" s="121"/>
      <c r="L43" s="34">
        <v>19</v>
      </c>
      <c r="M43" s="38" t="s">
        <v>46</v>
      </c>
      <c r="N43" s="14"/>
      <c r="O43" s="14"/>
      <c r="P43" s="14"/>
      <c r="Q43" s="10"/>
      <c r="R43" s="115">
        <v>0</v>
      </c>
      <c r="S43" s="7"/>
    </row>
    <row r="44" spans="1:19" ht="20.25" customHeight="1" x14ac:dyDescent="0.2">
      <c r="A44" s="34">
        <v>7</v>
      </c>
      <c r="B44" s="35"/>
      <c r="C44" s="6"/>
      <c r="D44" s="36"/>
      <c r="E44" s="115"/>
      <c r="F44" s="69"/>
      <c r="G44" s="41"/>
      <c r="H44" s="14"/>
      <c r="I44" s="10"/>
      <c r="J44" s="120"/>
      <c r="K44" s="121"/>
      <c r="L44" s="34"/>
      <c r="M44" s="38"/>
      <c r="N44" s="14"/>
      <c r="O44" s="14"/>
      <c r="P44" s="14"/>
      <c r="Q44" s="10"/>
      <c r="R44" s="115"/>
      <c r="S44" s="7"/>
    </row>
    <row r="45" spans="1:19" ht="20.25" customHeight="1" x14ac:dyDescent="0.2">
      <c r="A45" s="34">
        <v>8</v>
      </c>
      <c r="B45" s="40"/>
      <c r="C45" s="12"/>
      <c r="D45" s="36"/>
      <c r="E45" s="115"/>
      <c r="F45" s="69"/>
      <c r="G45" s="41"/>
      <c r="H45" s="14"/>
      <c r="I45" s="10"/>
      <c r="J45" s="121"/>
      <c r="K45" s="121"/>
      <c r="L45" s="34"/>
      <c r="M45" s="38"/>
      <c r="N45" s="14"/>
      <c r="O45" s="14"/>
      <c r="P45" s="14"/>
      <c r="Q45" s="10"/>
      <c r="R45" s="115"/>
      <c r="S45" s="7"/>
    </row>
    <row r="46" spans="1:19" ht="20.25" customHeight="1" x14ac:dyDescent="0.2">
      <c r="A46" s="34">
        <v>9</v>
      </c>
      <c r="B46" s="42" t="s">
        <v>85</v>
      </c>
      <c r="C46" s="14"/>
      <c r="D46" s="10"/>
      <c r="E46" s="122">
        <f>SUM(E38:E45)</f>
        <v>0</v>
      </c>
      <c r="F46" s="43"/>
      <c r="G46" s="34">
        <v>13</v>
      </c>
      <c r="H46" s="42" t="s">
        <v>86</v>
      </c>
      <c r="I46" s="10"/>
      <c r="J46" s="123">
        <f>SUM(J38:J41)</f>
        <v>0</v>
      </c>
      <c r="K46" s="124"/>
      <c r="L46" s="34">
        <v>20</v>
      </c>
      <c r="M46" s="35" t="s">
        <v>87</v>
      </c>
      <c r="N46" s="9"/>
      <c r="O46" s="9"/>
      <c r="P46" s="9"/>
      <c r="Q46" s="44"/>
      <c r="R46" s="122">
        <f>SUM(R38:R43)</f>
        <v>0</v>
      </c>
      <c r="S46" s="21"/>
    </row>
    <row r="47" spans="1:19" ht="20.25" customHeight="1" x14ac:dyDescent="0.2">
      <c r="A47" s="45">
        <v>21</v>
      </c>
      <c r="B47" s="46" t="s">
        <v>47</v>
      </c>
      <c r="C47" s="47"/>
      <c r="D47" s="48"/>
      <c r="E47" s="125">
        <v>0</v>
      </c>
      <c r="F47" s="49"/>
      <c r="G47" s="45">
        <v>22</v>
      </c>
      <c r="H47" s="46" t="s">
        <v>48</v>
      </c>
      <c r="I47" s="48"/>
      <c r="J47" s="126">
        <v>0</v>
      </c>
      <c r="K47" s="127" t="str">
        <f>M51</f>
        <v>21</v>
      </c>
      <c r="L47" s="45">
        <v>23</v>
      </c>
      <c r="M47" s="46" t="s">
        <v>49</v>
      </c>
      <c r="N47" s="47"/>
      <c r="O47" s="47"/>
      <c r="P47" s="47"/>
      <c r="Q47" s="48"/>
      <c r="R47" s="125">
        <v>0</v>
      </c>
      <c r="S47" s="17"/>
    </row>
    <row r="48" spans="1:19" ht="20.25" customHeight="1" x14ac:dyDescent="0.2">
      <c r="A48" s="50" t="s">
        <v>17</v>
      </c>
      <c r="B48" s="3"/>
      <c r="C48" s="3"/>
      <c r="D48" s="3"/>
      <c r="E48" s="3"/>
      <c r="F48" s="51"/>
      <c r="G48" s="52"/>
      <c r="H48" s="3"/>
      <c r="I48" s="3"/>
      <c r="J48" s="3"/>
      <c r="K48" s="3"/>
      <c r="L48" s="53" t="s">
        <v>50</v>
      </c>
      <c r="M48" s="24"/>
      <c r="N48" s="30" t="s">
        <v>51</v>
      </c>
      <c r="O48" s="23"/>
      <c r="P48" s="23"/>
      <c r="Q48" s="23"/>
      <c r="R48" s="23"/>
      <c r="S48" s="26"/>
    </row>
    <row r="49" spans="1:19" ht="20.25" customHeight="1" x14ac:dyDescent="0.2">
      <c r="A49" s="5"/>
      <c r="B49" s="1"/>
      <c r="C49" s="1"/>
      <c r="D49" s="1"/>
      <c r="E49" s="1"/>
      <c r="F49" s="8"/>
      <c r="G49" s="54"/>
      <c r="H49" s="1"/>
      <c r="I49" s="1"/>
      <c r="J49" s="1"/>
      <c r="K49" s="1"/>
      <c r="L49" s="34">
        <v>24</v>
      </c>
      <c r="M49" s="38" t="s">
        <v>88</v>
      </c>
      <c r="N49" s="14"/>
      <c r="O49" s="14"/>
      <c r="P49" s="14"/>
      <c r="Q49" s="39"/>
      <c r="R49" s="122">
        <f>ROUND(E46+J46+R46+E47+J47+R47,2)</f>
        <v>0</v>
      </c>
      <c r="S49" s="55">
        <f>E46+J46+R46+E47+J47+R47</f>
        <v>0</v>
      </c>
    </row>
    <row r="50" spans="1:19" ht="20.25" customHeight="1" x14ac:dyDescent="0.2">
      <c r="A50" s="56" t="s">
        <v>52</v>
      </c>
      <c r="B50" s="11"/>
      <c r="C50" s="11"/>
      <c r="D50" s="11"/>
      <c r="E50" s="11"/>
      <c r="F50" s="12"/>
      <c r="G50" s="57" t="s">
        <v>53</v>
      </c>
      <c r="H50" s="11"/>
      <c r="I50" s="11"/>
      <c r="J50" s="11"/>
      <c r="K50" s="11"/>
      <c r="L50" s="34">
        <v>25</v>
      </c>
      <c r="M50" s="128" t="s">
        <v>54</v>
      </c>
      <c r="N50" s="12" t="s">
        <v>40</v>
      </c>
      <c r="O50" s="129">
        <f>ROUND(R49-O51,2)</f>
        <v>0</v>
      </c>
      <c r="P50" s="14" t="s">
        <v>55</v>
      </c>
      <c r="Q50" s="10"/>
      <c r="R50" s="130">
        <f>ROUND(O50*M50/100,2)</f>
        <v>0</v>
      </c>
      <c r="S50" s="58">
        <f>O50*M50/100</f>
        <v>0</v>
      </c>
    </row>
    <row r="51" spans="1:19" ht="20.25" customHeight="1" thickBot="1" x14ac:dyDescent="0.25">
      <c r="A51" s="59" t="s">
        <v>16</v>
      </c>
      <c r="B51" s="9"/>
      <c r="C51" s="9"/>
      <c r="D51" s="9"/>
      <c r="E51" s="9"/>
      <c r="F51" s="6"/>
      <c r="G51" s="60"/>
      <c r="H51" s="9"/>
      <c r="I51" s="9"/>
      <c r="J51" s="9"/>
      <c r="K51" s="9"/>
      <c r="L51" s="34">
        <v>26</v>
      </c>
      <c r="M51" s="131" t="s">
        <v>39</v>
      </c>
      <c r="N51" s="10" t="s">
        <v>40</v>
      </c>
      <c r="O51" s="129">
        <f>R49</f>
        <v>0</v>
      </c>
      <c r="P51" s="14" t="s">
        <v>55</v>
      </c>
      <c r="Q51" s="10"/>
      <c r="R51" s="115">
        <f>ROUND(O51*M51/100,2)</f>
        <v>0</v>
      </c>
      <c r="S51" s="61">
        <f>O51*M51/100</f>
        <v>0</v>
      </c>
    </row>
    <row r="52" spans="1:19" ht="20.25" customHeight="1" thickBot="1" x14ac:dyDescent="0.25">
      <c r="A52" s="5"/>
      <c r="B52" s="1"/>
      <c r="C52" s="1"/>
      <c r="D52" s="1"/>
      <c r="E52" s="1"/>
      <c r="F52" s="8"/>
      <c r="G52" s="54"/>
      <c r="H52" s="1"/>
      <c r="I52" s="1"/>
      <c r="J52" s="1"/>
      <c r="K52" s="1"/>
      <c r="L52" s="45">
        <v>27</v>
      </c>
      <c r="M52" s="62" t="s">
        <v>90</v>
      </c>
      <c r="N52" s="47"/>
      <c r="O52" s="47"/>
      <c r="P52" s="47"/>
      <c r="Q52" s="63"/>
      <c r="R52" s="132">
        <f>R49+R50+R51</f>
        <v>0</v>
      </c>
      <c r="S52" s="64"/>
    </row>
    <row r="53" spans="1:19" ht="20.25" customHeight="1" x14ac:dyDescent="0.2">
      <c r="A53" s="56" t="s">
        <v>52</v>
      </c>
      <c r="B53" s="11"/>
      <c r="C53" s="11"/>
      <c r="D53" s="11"/>
      <c r="E53" s="11"/>
      <c r="F53" s="12"/>
      <c r="G53" s="57" t="s">
        <v>53</v>
      </c>
      <c r="H53" s="11"/>
      <c r="I53" s="11"/>
      <c r="J53" s="11"/>
      <c r="K53" s="11"/>
      <c r="L53" s="53" t="s">
        <v>56</v>
      </c>
      <c r="M53" s="24"/>
      <c r="N53" s="30" t="s">
        <v>57</v>
      </c>
      <c r="O53" s="23"/>
      <c r="P53" s="23"/>
      <c r="Q53" s="23"/>
      <c r="R53" s="133"/>
      <c r="S53" s="26"/>
    </row>
    <row r="54" spans="1:19" ht="20.25" customHeight="1" x14ac:dyDescent="0.2">
      <c r="A54" s="59" t="s">
        <v>18</v>
      </c>
      <c r="B54" s="9"/>
      <c r="C54" s="9"/>
      <c r="D54" s="9"/>
      <c r="E54" s="9"/>
      <c r="F54" s="6"/>
      <c r="G54" s="60"/>
      <c r="H54" s="9"/>
      <c r="I54" s="9"/>
      <c r="J54" s="9"/>
      <c r="K54" s="9"/>
      <c r="L54" s="34">
        <v>28</v>
      </c>
      <c r="M54" s="38" t="s">
        <v>58</v>
      </c>
      <c r="N54" s="14"/>
      <c r="O54" s="14"/>
      <c r="P54" s="14"/>
      <c r="Q54" s="10"/>
      <c r="R54" s="115">
        <v>0</v>
      </c>
      <c r="S54" s="39"/>
    </row>
    <row r="55" spans="1:19" ht="20.25" customHeight="1" x14ac:dyDescent="0.2">
      <c r="A55" s="5"/>
      <c r="B55" s="1"/>
      <c r="C55" s="1"/>
      <c r="D55" s="1"/>
      <c r="E55" s="1"/>
      <c r="F55" s="8"/>
      <c r="G55" s="54"/>
      <c r="H55" s="1"/>
      <c r="I55" s="1"/>
      <c r="J55" s="1"/>
      <c r="K55" s="1"/>
      <c r="L55" s="34">
        <v>29</v>
      </c>
      <c r="M55" s="38" t="s">
        <v>59</v>
      </c>
      <c r="N55" s="14"/>
      <c r="O55" s="14"/>
      <c r="P55" s="14"/>
      <c r="Q55" s="10"/>
      <c r="R55" s="115">
        <v>0</v>
      </c>
      <c r="S55" s="39"/>
    </row>
    <row r="56" spans="1:19" ht="20.25" customHeight="1" x14ac:dyDescent="0.2">
      <c r="A56" s="65" t="s">
        <v>52</v>
      </c>
      <c r="B56" s="16"/>
      <c r="C56" s="16"/>
      <c r="D56" s="16"/>
      <c r="E56" s="16"/>
      <c r="F56" s="66"/>
      <c r="G56" s="67" t="s">
        <v>53</v>
      </c>
      <c r="H56" s="16"/>
      <c r="I56" s="16"/>
      <c r="J56" s="16"/>
      <c r="K56" s="16"/>
      <c r="L56" s="45">
        <v>30</v>
      </c>
      <c r="M56" s="46" t="s">
        <v>60</v>
      </c>
      <c r="N56" s="47"/>
      <c r="O56" s="47"/>
      <c r="P56" s="47"/>
      <c r="Q56" s="48"/>
      <c r="R56" s="109">
        <v>0</v>
      </c>
      <c r="S56" s="68"/>
    </row>
    <row r="59" spans="1:19" ht="27" customHeight="1" x14ac:dyDescent="0.2">
      <c r="A59" s="256"/>
      <c r="B59" s="256"/>
      <c r="C59" s="256"/>
      <c r="D59" s="256"/>
      <c r="E59" s="256"/>
      <c r="F59" s="256"/>
      <c r="G59" s="256"/>
      <c r="H59" s="256"/>
      <c r="I59" s="256"/>
      <c r="J59" s="256"/>
      <c r="K59" s="256"/>
      <c r="L59" s="256"/>
      <c r="M59" s="256"/>
      <c r="N59" s="256"/>
      <c r="O59" s="256"/>
      <c r="P59" s="256"/>
      <c r="Q59" s="256"/>
      <c r="R59" s="256"/>
    </row>
  </sheetData>
  <sheetProtection formatCells="0" formatColumns="0" formatRows="0" insertColumns="0" insertRows="0" insertHyperlinks="0" deleteColumns="0" deleteRows="0" sort="0" autoFilter="0" pivotTables="0"/>
  <customSheetViews>
    <customSheetView guid="{D6CFA044-0C8C-4ECE-96A2-AFF3DD5E0425}"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1"/>
      <headerFooter alignWithMargins="0">
        <oddFooter>&amp;A</oddFooter>
      </headerFooter>
    </customSheetView>
    <customSheetView guid="{82B4F4D9-5370-4303-A97E-2A49E01AF629}"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2"/>
      <headerFooter alignWithMargins="0">
        <oddFooter>&amp;A</oddFooter>
      </headerFooter>
    </customSheetView>
    <customSheetView guid="{65E3123D-ED26-44E3-A414-09EEEF825484}" showGridLines="0" fitToPage="1" hiddenRows="1" topLeftCell="A2">
      <selection activeCell="U30" sqref="U30"/>
      <pageMargins left="0.59055118110236227" right="0.59055118110236227" top="0.9055118110236221" bottom="0.9055118110236221" header="0.51181102362204722" footer="0.51181102362204722"/>
      <printOptions horizontalCentered="1" verticalCentered="1"/>
      <pageSetup paperSize="9" scale="94" orientation="portrait" errors="blank" horizontalDpi="200" verticalDpi="200" r:id="rId3"/>
      <headerFooter alignWithMargins="0">
        <oddFooter>&amp;A</oddFooter>
      </headerFooter>
    </customSheetView>
  </customSheetViews>
  <mergeCells count="5">
    <mergeCell ref="E5:J5"/>
    <mergeCell ref="E7:J7"/>
    <mergeCell ref="E9:J9"/>
    <mergeCell ref="P9:R9"/>
    <mergeCell ref="A59:R59"/>
  </mergeCells>
  <printOptions horizontalCentered="1" verticalCentered="1"/>
  <pageMargins left="0.59055118110236227" right="0.59055118110236227" top="0.9055118110236221" bottom="0.9055118110236221" header="0.51181102362204722" footer="0.51181102362204722"/>
  <pageSetup paperSize="9" scale="94" orientation="portrait" errors="blank" horizontalDpi="200" verticalDpi="200" r:id="rId4"/>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D18"/>
  <sheetViews>
    <sheetView showGridLines="0" topLeftCell="A2" workbookViewId="0">
      <selection activeCell="B16" sqref="B16"/>
    </sheetView>
  </sheetViews>
  <sheetFormatPr defaultRowHeight="11.25" x14ac:dyDescent="0.2"/>
  <cols>
    <col min="1" max="1" width="11.7109375" style="166" customWidth="1"/>
    <col min="2" max="2" width="62.85546875" style="166" customWidth="1"/>
    <col min="3" max="3" width="13.5703125" style="166" customWidth="1"/>
    <col min="4" max="4" width="9.140625" style="167"/>
    <col min="5" max="16384" width="9.140625" style="166"/>
  </cols>
  <sheetData>
    <row r="1" spans="1:4" s="81" customFormat="1" ht="18" x14ac:dyDescent="0.25">
      <c r="A1" s="72" t="s">
        <v>78</v>
      </c>
      <c r="B1" s="79"/>
      <c r="C1" s="79"/>
      <c r="D1" s="80"/>
    </row>
    <row r="2" spans="1:4" s="81" customFormat="1" ht="12.75" x14ac:dyDescent="0.2">
      <c r="A2" s="73" t="s">
        <v>61</v>
      </c>
      <c r="B2" s="75" t="str">
        <f>'Krycí list'!E5</f>
        <v>Odborné učebny</v>
      </c>
      <c r="C2" s="82"/>
      <c r="D2" s="80"/>
    </row>
    <row r="3" spans="1:4" s="81" customFormat="1" ht="12.75" x14ac:dyDescent="0.2">
      <c r="A3" s="73" t="s">
        <v>62</v>
      </c>
      <c r="B3" s="75" t="str">
        <f>'Krycí list'!E7</f>
        <v>Základní škola a Mateřská škola Blansko, Salmova 17
Salmova 1940/17, 678 01 Blansko</v>
      </c>
      <c r="C3" s="83"/>
      <c r="D3" s="80"/>
    </row>
    <row r="4" spans="1:4" s="81" customFormat="1" ht="12.75" x14ac:dyDescent="0.2">
      <c r="A4" s="73" t="s">
        <v>63</v>
      </c>
      <c r="B4" s="75" t="str">
        <f>'Krycí list'!E9</f>
        <v>OCENĚNÝ SOUPIS PRACÍ A DODÁVEK A SLUŽEB</v>
      </c>
      <c r="C4" s="83"/>
      <c r="D4" s="80"/>
    </row>
    <row r="5" spans="1:4" s="81" customFormat="1" ht="12.75" x14ac:dyDescent="0.2">
      <c r="A5" s="74" t="s">
        <v>64</v>
      </c>
      <c r="B5" s="75" t="str">
        <f>'Krycí list'!P5</f>
        <v xml:space="preserve"> </v>
      </c>
      <c r="C5" s="83"/>
      <c r="D5" s="80"/>
    </row>
    <row r="6" spans="1:4" s="81" customFormat="1" ht="6" customHeight="1" x14ac:dyDescent="0.2">
      <c r="A6" s="74"/>
      <c r="B6" s="75"/>
      <c r="C6" s="83"/>
      <c r="D6" s="80"/>
    </row>
    <row r="7" spans="1:4" s="81" customFormat="1" ht="12.75" x14ac:dyDescent="0.2">
      <c r="A7" s="84" t="s">
        <v>65</v>
      </c>
      <c r="B7" s="75" t="str">
        <f>'Krycí list'!E26</f>
        <v>Základní škola a Mateřská škola Blansko, Salmova 17</v>
      </c>
      <c r="C7" s="83"/>
      <c r="D7" s="80"/>
    </row>
    <row r="8" spans="1:4" s="81" customFormat="1" ht="12.75" x14ac:dyDescent="0.2">
      <c r="A8" s="84" t="s">
        <v>66</v>
      </c>
      <c r="B8" s="75" t="str">
        <f>'Krycí list'!E28</f>
        <v xml:space="preserve"> </v>
      </c>
      <c r="C8" s="83"/>
      <c r="D8" s="80"/>
    </row>
    <row r="9" spans="1:4" s="81" customFormat="1" ht="12.75" x14ac:dyDescent="0.2">
      <c r="A9" s="84" t="s">
        <v>67</v>
      </c>
      <c r="B9" s="76">
        <f>'Krycí list'!O31</f>
        <v>0</v>
      </c>
      <c r="C9" s="83"/>
      <c r="D9" s="80"/>
    </row>
    <row r="10" spans="1:4" s="81" customFormat="1" ht="6.75" customHeight="1" x14ac:dyDescent="0.2">
      <c r="A10" s="79"/>
      <c r="B10" s="79"/>
      <c r="C10" s="79"/>
      <c r="D10" s="80"/>
    </row>
    <row r="11" spans="1:4" s="81" customFormat="1" ht="12.75" x14ac:dyDescent="0.2">
      <c r="A11" s="77" t="s">
        <v>68</v>
      </c>
      <c r="B11" s="70" t="s">
        <v>69</v>
      </c>
      <c r="C11" s="85" t="s">
        <v>70</v>
      </c>
      <c r="D11" s="80"/>
    </row>
    <row r="12" spans="1:4" s="81" customFormat="1" ht="12.75" x14ac:dyDescent="0.2">
      <c r="A12" s="78">
        <v>1</v>
      </c>
      <c r="B12" s="71">
        <v>2</v>
      </c>
      <c r="C12" s="86">
        <v>3</v>
      </c>
      <c r="D12" s="80"/>
    </row>
    <row r="13" spans="1:4" s="81" customFormat="1" ht="4.5" customHeight="1" x14ac:dyDescent="0.2">
      <c r="A13" s="87"/>
      <c r="B13" s="88"/>
      <c r="C13" s="88"/>
      <c r="D13" s="80"/>
    </row>
    <row r="14" spans="1:4" x14ac:dyDescent="0.2">
      <c r="A14" s="184" t="s">
        <v>209</v>
      </c>
      <c r="B14" s="185" t="str">
        <f>PC!E14</f>
        <v>Koncové prvky</v>
      </c>
      <c r="C14" s="243">
        <f>PC!I14</f>
        <v>0</v>
      </c>
    </row>
    <row r="15" spans="1:4" x14ac:dyDescent="0.2">
      <c r="A15" s="184" t="s">
        <v>210</v>
      </c>
      <c r="B15" s="185" t="str">
        <f>Robotika!E14</f>
        <v>Koncové prvky</v>
      </c>
      <c r="C15" s="243">
        <f>Robotika!I14</f>
        <v>0</v>
      </c>
    </row>
    <row r="16" spans="1:4" x14ac:dyDescent="0.2">
      <c r="A16" s="184" t="s">
        <v>211</v>
      </c>
      <c r="B16" s="185" t="str">
        <f>'Přírodní vědy'!E14</f>
        <v>Koncové prvky</v>
      </c>
      <c r="C16" s="243">
        <f>'Přírodní vědy'!I14</f>
        <v>0</v>
      </c>
    </row>
    <row r="17" spans="1:3" x14ac:dyDescent="0.2">
      <c r="A17" s="186"/>
      <c r="B17" s="187" t="str">
        <f>PC!$E$39</f>
        <v>Celkem bez DPH</v>
      </c>
      <c r="C17" s="188">
        <f>SUM(C14:C16)</f>
        <v>0</v>
      </c>
    </row>
    <row r="18" spans="1:3" x14ac:dyDescent="0.2">
      <c r="A18" s="186"/>
      <c r="B18" s="187"/>
      <c r="C18" s="188"/>
    </row>
  </sheetData>
  <sheetProtection formatCells="0" formatColumns="0" formatRows="0" insertColumns="0" insertRows="0" insertHyperlinks="0" deleteColumns="0" deleteRows="0" sort="0" autoFilter="0" pivotTables="0"/>
  <customSheetViews>
    <customSheetView guid="{D6CFA044-0C8C-4ECE-96A2-AFF3DD5E0425}" showPageBreaks="1"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1"/>
      <headerFooter alignWithMargins="0"/>
    </customSheetView>
    <customSheetView guid="{82B4F4D9-5370-4303-A97E-2A49E01AF629}"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2"/>
      <headerFooter alignWithMargins="0"/>
    </customSheetView>
    <customSheetView guid="{65E3123D-ED26-44E3-A414-09EEEF825484}" showGridLines="0" fitToPage="1" hiddenColumns="1">
      <selection activeCell="B43" sqref="B43"/>
      <pageMargins left="1.1023622047244095" right="1.1023622047244095" top="0.78740157480314965" bottom="0.78740157480314965" header="0.51181102362204722" footer="0.51181102362204722"/>
      <printOptions horizontalCentered="1"/>
      <pageSetup paperSize="9" scale="89" fitToHeight="999" orientation="portrait" errors="blank" horizontalDpi="8189" verticalDpi="8189" r:id="rId3"/>
      <headerFooter alignWithMargins="0"/>
    </customSheetView>
  </customSheetViews>
  <printOptions horizontalCentered="1"/>
  <pageMargins left="1.1023622047244095" right="1.1023622047244095" top="0.78740157480314965" bottom="0.78740157480314965" header="0.51181102362204722" footer="0.51181102362204722"/>
  <pageSetup paperSize="9" scale="89" fitToHeight="999" orientation="portrait" errors="blank" horizontalDpi="8189" verticalDpi="8189"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I46"/>
  <sheetViews>
    <sheetView showGridLines="0" zoomScaleNormal="100" workbookViewId="0">
      <selection activeCell="E19" sqref="E19"/>
    </sheetView>
  </sheetViews>
  <sheetFormatPr defaultRowHeight="12.75" x14ac:dyDescent="0.2"/>
  <cols>
    <col min="1" max="1" width="5.5703125" style="81" customWidth="1"/>
    <col min="2" max="2" width="4.42578125" style="170" customWidth="1"/>
    <col min="3" max="3" width="6" style="170" customWidth="1"/>
    <col min="4" max="4" width="12.7109375" style="162" customWidth="1"/>
    <col min="5" max="5" width="94.28515625" style="183" customWidth="1"/>
    <col min="6" max="6" width="7.7109375" style="81" customWidth="1"/>
    <col min="7" max="7" width="9.85546875" style="81" customWidth="1"/>
    <col min="8" max="8" width="13.140625" style="81" customWidth="1"/>
    <col min="9" max="9" width="15.5703125" style="81" customWidth="1"/>
    <col min="10" max="16384" width="9.140625" style="81"/>
  </cols>
  <sheetData>
    <row r="1" spans="1:9" ht="18" x14ac:dyDescent="0.25">
      <c r="A1" s="72" t="s">
        <v>97</v>
      </c>
      <c r="B1" s="136"/>
      <c r="C1" s="136"/>
      <c r="D1" s="161"/>
      <c r="E1" s="175"/>
      <c r="F1" s="157"/>
      <c r="G1" s="157"/>
      <c r="H1" s="157"/>
      <c r="I1" s="157"/>
    </row>
    <row r="2" spans="1:9" x14ac:dyDescent="0.2">
      <c r="A2" s="135" t="s">
        <v>61</v>
      </c>
      <c r="B2" s="136"/>
      <c r="C2" s="137" t="str">
        <f>'Krycí list'!E5</f>
        <v>Odborné učebny</v>
      </c>
      <c r="D2" s="138"/>
      <c r="E2" s="176"/>
      <c r="F2" s="136"/>
      <c r="G2" s="136"/>
      <c r="H2" s="136"/>
      <c r="I2" s="136"/>
    </row>
    <row r="3" spans="1:9" x14ac:dyDescent="0.2">
      <c r="A3" s="135" t="s">
        <v>62</v>
      </c>
      <c r="B3" s="136"/>
      <c r="C3" s="259" t="str">
        <f>'Krycí list'!E7</f>
        <v>Základní škola a Mateřská škola Blansko, Salmova 17
Salmova 1940/17, 678 01 Blansko</v>
      </c>
      <c r="D3" s="258"/>
      <c r="E3" s="258"/>
      <c r="F3" s="136"/>
      <c r="G3" s="136"/>
      <c r="H3" s="136"/>
      <c r="I3" s="137"/>
    </row>
    <row r="4" spans="1:9" x14ac:dyDescent="0.2">
      <c r="A4" s="135" t="s">
        <v>63</v>
      </c>
      <c r="B4" s="136"/>
      <c r="C4" s="137" t="str">
        <f>'Krycí list'!E9</f>
        <v>OCENĚNÝ SOUPIS PRACÍ A DODÁVEK A SLUŽEB</v>
      </c>
      <c r="D4" s="138"/>
      <c r="E4" s="176"/>
      <c r="F4" s="136"/>
      <c r="G4" s="136"/>
      <c r="H4" s="136"/>
      <c r="I4" s="137"/>
    </row>
    <row r="5" spans="1:9" x14ac:dyDescent="0.2">
      <c r="A5" s="136" t="s">
        <v>71</v>
      </c>
      <c r="B5" s="136"/>
      <c r="C5" s="137" t="str">
        <f>'Krycí list'!P5</f>
        <v xml:space="preserve"> </v>
      </c>
      <c r="D5" s="138"/>
      <c r="E5" s="176"/>
      <c r="F5" s="136"/>
      <c r="G5" s="136"/>
      <c r="H5" s="136"/>
      <c r="I5" s="137"/>
    </row>
    <row r="6" spans="1:9" x14ac:dyDescent="0.2">
      <c r="A6" s="136"/>
      <c r="B6" s="136"/>
      <c r="C6" s="137"/>
      <c r="D6" s="138"/>
      <c r="E6" s="176"/>
      <c r="F6" s="136"/>
      <c r="G6" s="136"/>
      <c r="H6" s="136"/>
      <c r="I6" s="137"/>
    </row>
    <row r="7" spans="1:9" x14ac:dyDescent="0.2">
      <c r="A7" s="136" t="s">
        <v>65</v>
      </c>
      <c r="B7" s="136"/>
      <c r="C7" s="259" t="str">
        <f>'Krycí list'!E26</f>
        <v>Základní škola a Mateřská škola Blansko, Salmova 17</v>
      </c>
      <c r="D7" s="258"/>
      <c r="E7" s="258"/>
      <c r="F7" s="136"/>
      <c r="G7" s="136"/>
      <c r="H7" s="136"/>
      <c r="I7" s="137"/>
    </row>
    <row r="8" spans="1:9" x14ac:dyDescent="0.2">
      <c r="A8" s="136" t="s">
        <v>66</v>
      </c>
      <c r="B8" s="136"/>
      <c r="C8" s="259" t="str">
        <f>'Krycí list'!E28</f>
        <v xml:space="preserve"> </v>
      </c>
      <c r="D8" s="258"/>
      <c r="E8" s="176"/>
      <c r="F8" s="136"/>
      <c r="G8" s="136"/>
      <c r="H8" s="136"/>
      <c r="I8" s="137"/>
    </row>
    <row r="9" spans="1:9" x14ac:dyDescent="0.2">
      <c r="A9" s="136" t="s">
        <v>67</v>
      </c>
      <c r="B9" s="136"/>
      <c r="C9" s="257">
        <f>'Krycí list'!O31</f>
        <v>0</v>
      </c>
      <c r="D9" s="258"/>
      <c r="E9" s="176"/>
      <c r="F9" s="136"/>
      <c r="G9" s="136"/>
      <c r="H9" s="136"/>
      <c r="I9" s="137"/>
    </row>
    <row r="10" spans="1:9" x14ac:dyDescent="0.2">
      <c r="A10" s="157"/>
      <c r="B10" s="136"/>
      <c r="C10" s="136"/>
      <c r="D10" s="161"/>
      <c r="E10" s="175"/>
      <c r="F10" s="157"/>
      <c r="G10" s="157"/>
      <c r="H10" s="157"/>
      <c r="I10" s="157"/>
    </row>
    <row r="11" spans="1:9" s="156" customFormat="1" ht="48" customHeight="1" x14ac:dyDescent="0.2">
      <c r="A11" s="171" t="s">
        <v>72</v>
      </c>
      <c r="B11" s="139" t="s">
        <v>73</v>
      </c>
      <c r="C11" s="139" t="s">
        <v>74</v>
      </c>
      <c r="D11" s="139" t="s">
        <v>94</v>
      </c>
      <c r="E11" s="139" t="s">
        <v>91</v>
      </c>
      <c r="F11" s="139" t="s">
        <v>75</v>
      </c>
      <c r="G11" s="139" t="s">
        <v>76</v>
      </c>
      <c r="H11" s="139" t="s">
        <v>92</v>
      </c>
      <c r="I11" s="139" t="s">
        <v>93</v>
      </c>
    </row>
    <row r="12" spans="1:9" x14ac:dyDescent="0.2">
      <c r="A12" s="172">
        <v>1</v>
      </c>
      <c r="B12" s="158">
        <v>2</v>
      </c>
      <c r="C12" s="158">
        <v>3</v>
      </c>
      <c r="D12" s="140">
        <v>4</v>
      </c>
      <c r="E12" s="177">
        <v>5</v>
      </c>
      <c r="F12" s="158">
        <v>6</v>
      </c>
      <c r="G12" s="158">
        <v>7</v>
      </c>
      <c r="H12" s="158">
        <v>8</v>
      </c>
      <c r="I12" s="158">
        <v>9</v>
      </c>
    </row>
    <row r="13" spans="1:9" x14ac:dyDescent="0.2">
      <c r="A13" s="165"/>
      <c r="B13" s="169"/>
      <c r="C13" s="169"/>
      <c r="D13" s="168"/>
      <c r="E13" s="178"/>
      <c r="F13" s="165"/>
      <c r="G13" s="165"/>
      <c r="H13" s="165"/>
      <c r="I13" s="165"/>
    </row>
    <row r="14" spans="1:9" s="141" customFormat="1" x14ac:dyDescent="0.2">
      <c r="A14" s="149"/>
      <c r="B14" s="150"/>
      <c r="D14" s="151" t="s">
        <v>84</v>
      </c>
      <c r="E14" s="179" t="s">
        <v>151</v>
      </c>
      <c r="I14" s="213">
        <f>SUBTOTAL(9,I15:I38)</f>
        <v>0</v>
      </c>
    </row>
    <row r="15" spans="1:9" s="134" customFormat="1" x14ac:dyDescent="0.2">
      <c r="A15" s="173"/>
      <c r="B15" s="143"/>
      <c r="C15" s="142"/>
      <c r="D15" s="144"/>
      <c r="E15" s="174" t="s">
        <v>104</v>
      </c>
      <c r="F15" s="142"/>
      <c r="G15" s="142"/>
      <c r="H15" s="142"/>
      <c r="I15" s="145">
        <f>SUBTOTAL(9,I16:I22)</f>
        <v>0</v>
      </c>
    </row>
    <row r="16" spans="1:9" s="134" customFormat="1" ht="102" x14ac:dyDescent="0.2">
      <c r="A16" s="173">
        <v>1</v>
      </c>
      <c r="B16" s="146"/>
      <c r="C16" s="146" t="s">
        <v>96</v>
      </c>
      <c r="D16" s="190" t="s">
        <v>107</v>
      </c>
      <c r="E16" s="180" t="s">
        <v>113</v>
      </c>
      <c r="F16" s="146" t="s">
        <v>77</v>
      </c>
      <c r="G16" s="147">
        <v>1</v>
      </c>
      <c r="H16" s="148"/>
      <c r="I16" s="148">
        <f t="shared" ref="I16:I18" si="0">ROUND(G16*H16,2)</f>
        <v>0</v>
      </c>
    </row>
    <row r="17" spans="1:9" s="134" customFormat="1" ht="63.75" x14ac:dyDescent="0.2">
      <c r="A17" s="191">
        <v>2</v>
      </c>
      <c r="B17" s="146"/>
      <c r="C17" s="146" t="s">
        <v>96</v>
      </c>
      <c r="D17" s="236" t="s">
        <v>152</v>
      </c>
      <c r="E17" s="181" t="s">
        <v>153</v>
      </c>
      <c r="F17" s="146" t="s">
        <v>77</v>
      </c>
      <c r="G17" s="147">
        <v>1</v>
      </c>
      <c r="H17" s="148"/>
      <c r="I17" s="148">
        <f t="shared" si="0"/>
        <v>0</v>
      </c>
    </row>
    <row r="18" spans="1:9" s="134" customFormat="1" ht="89.25" x14ac:dyDescent="0.2">
      <c r="A18" s="191">
        <v>3</v>
      </c>
      <c r="B18" s="146"/>
      <c r="C18" s="146" t="s">
        <v>96</v>
      </c>
      <c r="D18" s="236" t="s">
        <v>154</v>
      </c>
      <c r="E18" s="180" t="s">
        <v>155</v>
      </c>
      <c r="F18" s="146" t="s">
        <v>77</v>
      </c>
      <c r="G18" s="147">
        <f>G17</f>
        <v>1</v>
      </c>
      <c r="H18" s="148"/>
      <c r="I18" s="148">
        <f t="shared" si="0"/>
        <v>0</v>
      </c>
    </row>
    <row r="19" spans="1:9" s="134" customFormat="1" ht="25.5" x14ac:dyDescent="0.2">
      <c r="A19" s="191">
        <v>4</v>
      </c>
      <c r="B19" s="146"/>
      <c r="C19" s="146" t="s">
        <v>96</v>
      </c>
      <c r="D19" s="236" t="s">
        <v>202</v>
      </c>
      <c r="E19" s="180" t="s">
        <v>203</v>
      </c>
      <c r="F19" s="146" t="s">
        <v>77</v>
      </c>
      <c r="G19" s="147">
        <v>2</v>
      </c>
      <c r="H19" s="148"/>
      <c r="I19" s="148">
        <f t="shared" ref="I19:I21" si="1">ROUND(G19*H19,2)</f>
        <v>0</v>
      </c>
    </row>
    <row r="20" spans="1:9" s="134" customFormat="1" ht="63.75" x14ac:dyDescent="0.2">
      <c r="A20" s="191">
        <v>5</v>
      </c>
      <c r="B20" s="146"/>
      <c r="C20" s="237" t="s">
        <v>96</v>
      </c>
      <c r="D20" s="163" t="s">
        <v>114</v>
      </c>
      <c r="E20" s="180" t="s">
        <v>204</v>
      </c>
      <c r="F20" s="146" t="s">
        <v>77</v>
      </c>
      <c r="G20" s="147">
        <v>1</v>
      </c>
      <c r="H20" s="148"/>
      <c r="I20" s="148">
        <f t="shared" si="1"/>
        <v>0</v>
      </c>
    </row>
    <row r="21" spans="1:9" s="134" customFormat="1" ht="25.5" x14ac:dyDescent="0.2">
      <c r="A21" s="191">
        <v>6</v>
      </c>
      <c r="B21" s="146"/>
      <c r="C21" s="237" t="s">
        <v>96</v>
      </c>
      <c r="D21" s="163" t="s">
        <v>165</v>
      </c>
      <c r="E21" s="180" t="s">
        <v>205</v>
      </c>
      <c r="F21" s="146" t="s">
        <v>77</v>
      </c>
      <c r="G21" s="147">
        <v>2</v>
      </c>
      <c r="H21" s="148"/>
      <c r="I21" s="148">
        <f t="shared" si="1"/>
        <v>0</v>
      </c>
    </row>
    <row r="22" spans="1:9" s="134" customFormat="1" ht="51" x14ac:dyDescent="0.2">
      <c r="A22" s="191">
        <v>7</v>
      </c>
      <c r="B22" s="146"/>
      <c r="C22" s="146" t="s">
        <v>96</v>
      </c>
      <c r="D22" s="236" t="s">
        <v>81</v>
      </c>
      <c r="E22" s="180" t="s">
        <v>156</v>
      </c>
      <c r="F22" s="146" t="s">
        <v>77</v>
      </c>
      <c r="G22" s="147">
        <v>1</v>
      </c>
      <c r="H22" s="148"/>
      <c r="I22" s="148">
        <f t="shared" ref="I22" si="2">ROUND(G22*H22,2)</f>
        <v>0</v>
      </c>
    </row>
    <row r="23" spans="1:9" s="134" customFormat="1" x14ac:dyDescent="0.2">
      <c r="A23" s="173"/>
      <c r="B23" s="146"/>
      <c r="C23" s="143"/>
      <c r="D23" s="142"/>
      <c r="E23" s="174" t="s">
        <v>108</v>
      </c>
      <c r="F23" s="144"/>
      <c r="G23" s="142"/>
      <c r="H23" s="142"/>
      <c r="I23" s="145">
        <f>SUBTOTAL(9,I24:I38)</f>
        <v>0</v>
      </c>
    </row>
    <row r="24" spans="1:9" s="134" customFormat="1" ht="102" x14ac:dyDescent="0.2">
      <c r="A24" s="191">
        <v>8</v>
      </c>
      <c r="B24" s="146"/>
      <c r="C24" s="146" t="s">
        <v>96</v>
      </c>
      <c r="D24" s="236" t="s">
        <v>82</v>
      </c>
      <c r="E24" s="180" t="s">
        <v>157</v>
      </c>
      <c r="F24" s="146" t="s">
        <v>77</v>
      </c>
      <c r="G24" s="147">
        <v>1</v>
      </c>
      <c r="H24" s="148"/>
      <c r="I24" s="152">
        <f t="shared" ref="I24:I32" si="3">ROUND(G24*H24,2)</f>
        <v>0</v>
      </c>
    </row>
    <row r="25" spans="1:9" s="134" customFormat="1" ht="63.75" x14ac:dyDescent="0.2">
      <c r="A25" s="191">
        <v>9</v>
      </c>
      <c r="B25" s="146"/>
      <c r="C25" s="146" t="s">
        <v>96</v>
      </c>
      <c r="D25" s="236" t="s">
        <v>83</v>
      </c>
      <c r="E25" s="180" t="s">
        <v>212</v>
      </c>
      <c r="F25" s="146" t="s">
        <v>77</v>
      </c>
      <c r="G25" s="147">
        <v>1</v>
      </c>
      <c r="H25" s="148"/>
      <c r="I25" s="152">
        <f t="shared" si="3"/>
        <v>0</v>
      </c>
    </row>
    <row r="26" spans="1:9" s="134" customFormat="1" ht="51" x14ac:dyDescent="0.2">
      <c r="A26" s="191">
        <v>10</v>
      </c>
      <c r="B26" s="146"/>
      <c r="C26" s="146" t="s">
        <v>96</v>
      </c>
      <c r="D26" s="236" t="s">
        <v>158</v>
      </c>
      <c r="E26" s="180" t="s">
        <v>159</v>
      </c>
      <c r="F26" s="146" t="s">
        <v>77</v>
      </c>
      <c r="G26" s="147">
        <f>G29+G24</f>
        <v>17</v>
      </c>
      <c r="H26" s="148"/>
      <c r="I26" s="152">
        <f t="shared" si="3"/>
        <v>0</v>
      </c>
    </row>
    <row r="27" spans="1:9" s="134" customFormat="1" ht="76.5" x14ac:dyDescent="0.2">
      <c r="A27" s="191">
        <v>11</v>
      </c>
      <c r="B27" s="146"/>
      <c r="C27" s="146" t="s">
        <v>96</v>
      </c>
      <c r="D27" s="236" t="s">
        <v>109</v>
      </c>
      <c r="E27" s="181" t="s">
        <v>160</v>
      </c>
      <c r="F27" s="146" t="s">
        <v>77</v>
      </c>
      <c r="G27" s="147">
        <f>G26</f>
        <v>17</v>
      </c>
      <c r="H27" s="148"/>
      <c r="I27" s="148">
        <f t="shared" si="3"/>
        <v>0</v>
      </c>
    </row>
    <row r="28" spans="1:9" s="134" customFormat="1" ht="25.5" x14ac:dyDescent="0.2">
      <c r="A28" s="191">
        <v>12</v>
      </c>
      <c r="B28" s="146"/>
      <c r="C28" s="146" t="s">
        <v>96</v>
      </c>
      <c r="D28" s="189" t="s">
        <v>99</v>
      </c>
      <c r="E28" s="181" t="s">
        <v>100</v>
      </c>
      <c r="F28" s="146" t="s">
        <v>77</v>
      </c>
      <c r="G28" s="147">
        <v>1</v>
      </c>
      <c r="H28" s="148"/>
      <c r="I28" s="152">
        <f t="shared" si="3"/>
        <v>0</v>
      </c>
    </row>
    <row r="29" spans="1:9" s="134" customFormat="1" ht="102" x14ac:dyDescent="0.2">
      <c r="A29" s="191">
        <v>13</v>
      </c>
      <c r="B29" s="146"/>
      <c r="C29" s="146" t="s">
        <v>96</v>
      </c>
      <c r="D29" s="236" t="s">
        <v>111</v>
      </c>
      <c r="E29" s="180" t="s">
        <v>213</v>
      </c>
      <c r="F29" s="146" t="s">
        <v>77</v>
      </c>
      <c r="G29" s="147">
        <v>16</v>
      </c>
      <c r="H29" s="148"/>
      <c r="I29" s="148">
        <f t="shared" si="3"/>
        <v>0</v>
      </c>
    </row>
    <row r="30" spans="1:9" s="134" customFormat="1" x14ac:dyDescent="0.2">
      <c r="A30" s="191">
        <v>14</v>
      </c>
      <c r="B30" s="146"/>
      <c r="C30" s="146" t="s">
        <v>96</v>
      </c>
      <c r="D30" s="236" t="s">
        <v>206</v>
      </c>
      <c r="E30" s="180" t="s">
        <v>207</v>
      </c>
      <c r="F30" s="146" t="s">
        <v>77</v>
      </c>
      <c r="G30" s="147">
        <f>G29</f>
        <v>16</v>
      </c>
      <c r="H30" s="148"/>
      <c r="I30" s="148">
        <f t="shared" si="3"/>
        <v>0</v>
      </c>
    </row>
    <row r="31" spans="1:9" s="134" customFormat="1" ht="63.75" x14ac:dyDescent="0.2">
      <c r="A31" s="191">
        <v>15</v>
      </c>
      <c r="B31" s="146"/>
      <c r="C31" s="146" t="s">
        <v>96</v>
      </c>
      <c r="D31" s="236" t="s">
        <v>83</v>
      </c>
      <c r="E31" s="180" t="s">
        <v>212</v>
      </c>
      <c r="F31" s="146" t="s">
        <v>77</v>
      </c>
      <c r="G31" s="147">
        <f>G29</f>
        <v>16</v>
      </c>
      <c r="H31" s="148"/>
      <c r="I31" s="152">
        <f t="shared" si="3"/>
        <v>0</v>
      </c>
    </row>
    <row r="32" spans="1:9" s="134" customFormat="1" ht="25.5" x14ac:dyDescent="0.2">
      <c r="A32" s="191">
        <v>16</v>
      </c>
      <c r="B32" s="146"/>
      <c r="C32" s="146" t="s">
        <v>96</v>
      </c>
      <c r="D32" s="189" t="s">
        <v>99</v>
      </c>
      <c r="E32" s="181" t="s">
        <v>208</v>
      </c>
      <c r="F32" s="146" t="s">
        <v>77</v>
      </c>
      <c r="G32" s="147">
        <f>G29</f>
        <v>16</v>
      </c>
      <c r="H32" s="148"/>
      <c r="I32" s="152">
        <f t="shared" si="3"/>
        <v>0</v>
      </c>
    </row>
    <row r="33" spans="1:9" s="134" customFormat="1" ht="51" x14ac:dyDescent="0.2">
      <c r="A33" s="191">
        <v>17</v>
      </c>
      <c r="B33" s="146"/>
      <c r="C33" s="146" t="s">
        <v>96</v>
      </c>
      <c r="D33" s="236" t="s">
        <v>110</v>
      </c>
      <c r="E33" s="180" t="s">
        <v>164</v>
      </c>
      <c r="F33" s="146" t="s">
        <v>77</v>
      </c>
      <c r="G33" s="147">
        <v>1</v>
      </c>
      <c r="H33" s="148"/>
      <c r="I33" s="148">
        <f t="shared" ref="I33" si="4">ROUND(G33*H33,2)</f>
        <v>0</v>
      </c>
    </row>
    <row r="34" spans="1:9" s="134" customFormat="1" ht="204" x14ac:dyDescent="0.2">
      <c r="A34" s="191">
        <v>18</v>
      </c>
      <c r="B34" s="146"/>
      <c r="C34" s="146" t="s">
        <v>96</v>
      </c>
      <c r="D34" s="236" t="s">
        <v>115</v>
      </c>
      <c r="E34" s="180" t="s">
        <v>116</v>
      </c>
      <c r="F34" s="146" t="s">
        <v>77</v>
      </c>
      <c r="G34" s="147">
        <v>1</v>
      </c>
      <c r="H34" s="148"/>
      <c r="I34" s="148">
        <f t="shared" ref="I34:I38" si="5">ROUND(G34*H34,2)</f>
        <v>0</v>
      </c>
    </row>
    <row r="35" spans="1:9" s="134" customFormat="1" ht="114.75" x14ac:dyDescent="0.2">
      <c r="A35" s="173">
        <v>19</v>
      </c>
      <c r="B35" s="146"/>
      <c r="C35" s="146" t="s">
        <v>96</v>
      </c>
      <c r="D35" s="164" t="s">
        <v>117</v>
      </c>
      <c r="E35" s="180" t="s">
        <v>163</v>
      </c>
      <c r="F35" s="146" t="s">
        <v>77</v>
      </c>
      <c r="G35" s="147">
        <v>3</v>
      </c>
      <c r="H35" s="159"/>
      <c r="I35" s="152">
        <f t="shared" si="5"/>
        <v>0</v>
      </c>
    </row>
    <row r="36" spans="1:9" s="134" customFormat="1" ht="38.25" x14ac:dyDescent="0.2">
      <c r="A36" s="191">
        <v>20</v>
      </c>
      <c r="B36" s="146"/>
      <c r="C36" s="146" t="s">
        <v>96</v>
      </c>
      <c r="D36" s="236" t="s">
        <v>118</v>
      </c>
      <c r="E36" s="180" t="s">
        <v>162</v>
      </c>
      <c r="F36" s="146" t="s">
        <v>77</v>
      </c>
      <c r="G36" s="147">
        <v>3</v>
      </c>
      <c r="H36" s="148"/>
      <c r="I36" s="148">
        <f t="shared" si="5"/>
        <v>0</v>
      </c>
    </row>
    <row r="37" spans="1:9" s="134" customFormat="1" ht="66" customHeight="1" x14ac:dyDescent="0.2">
      <c r="A37" s="191">
        <v>21</v>
      </c>
      <c r="B37" s="146"/>
      <c r="C37" s="146" t="s">
        <v>96</v>
      </c>
      <c r="D37" s="236" t="s">
        <v>101</v>
      </c>
      <c r="E37" s="180" t="s">
        <v>161</v>
      </c>
      <c r="F37" s="146" t="s">
        <v>77</v>
      </c>
      <c r="G37" s="147">
        <v>1</v>
      </c>
      <c r="H37" s="148"/>
      <c r="I37" s="148">
        <f t="shared" si="5"/>
        <v>0</v>
      </c>
    </row>
    <row r="38" spans="1:9" s="134" customFormat="1" ht="25.5" x14ac:dyDescent="0.2">
      <c r="A38" s="191">
        <v>22</v>
      </c>
      <c r="B38" s="146"/>
      <c r="C38" s="146" t="s">
        <v>96</v>
      </c>
      <c r="D38" s="236" t="s">
        <v>102</v>
      </c>
      <c r="E38" s="180" t="s">
        <v>103</v>
      </c>
      <c r="F38" s="146" t="s">
        <v>77</v>
      </c>
      <c r="G38" s="147">
        <f>G37</f>
        <v>1</v>
      </c>
      <c r="H38" s="148"/>
      <c r="I38" s="148">
        <f t="shared" si="5"/>
        <v>0</v>
      </c>
    </row>
    <row r="39" spans="1:9" s="153" customFormat="1" x14ac:dyDescent="0.2">
      <c r="A39" s="173"/>
      <c r="D39" s="154"/>
      <c r="E39" s="182" t="s">
        <v>95</v>
      </c>
      <c r="I39" s="155">
        <f>SUBTOTAL(9,I14:I38)</f>
        <v>0</v>
      </c>
    </row>
    <row r="40" spans="1:9" x14ac:dyDescent="0.2">
      <c r="A40" s="173"/>
    </row>
    <row r="41" spans="1:9" x14ac:dyDescent="0.2">
      <c r="A41" s="173"/>
    </row>
    <row r="42" spans="1:9" x14ac:dyDescent="0.2">
      <c r="A42" s="173"/>
    </row>
    <row r="43" spans="1:9" x14ac:dyDescent="0.2">
      <c r="A43" s="173"/>
    </row>
    <row r="44" spans="1:9" x14ac:dyDescent="0.2">
      <c r="A44" s="173"/>
    </row>
    <row r="45" spans="1:9" x14ac:dyDescent="0.2">
      <c r="A45" s="173"/>
    </row>
    <row r="46" spans="1:9" x14ac:dyDescent="0.2">
      <c r="A46" s="173"/>
    </row>
  </sheetData>
  <sheetProtection formatCells="0" formatColumns="0" formatRows="0" insertColumns="0" insertRows="0" insertHyperlinks="0" deleteColumns="0" deleteRows="0" sort="0" autoFilter="0" pivotTables="0"/>
  <customSheetViews>
    <customSheetView guid="{D6CFA044-0C8C-4ECE-96A2-AFF3DD5E0425}" scale="70" showPageBreaks="1" showGridLines="0" fitToPage="1" printArea="1" hiddenRows="1" hiddenColumns="1">
      <pane ySplit="12" topLeftCell="A13" activePane="bottomLeft" state="frozen"/>
      <selection pane="bottomLeft" activeCell="A13" sqref="A13"/>
      <pageMargins left="0.59055118110236227" right="0.59055118110236227" top="0.59055118110236227" bottom="0.59055118110236227" header="0.51181102362204722" footer="0.51181102362204722"/>
      <printOptions horizontalCentered="1"/>
      <pageSetup paperSize="9" scale="77" fitToHeight="999" orientation="landscape" errors="blank" r:id="rId1"/>
      <headerFooter alignWithMargins="0"/>
    </customSheetView>
    <customSheetView guid="{82B4F4D9-5370-4303-A97E-2A49E01AF629}" scale="70" showGridLines="0" fitToPage="1" hiddenRows="1" hiddenColumns="1">
      <pane ySplit="12" topLeftCell="A453" activePane="bottomLeft" state="frozen"/>
      <selection pane="bottomLeft" activeCell="E448" sqref="E448"/>
      <pageMargins left="0.59055118110236227" right="0.59055118110236227" top="0.59055118110236227" bottom="0.59055118110236227" header="0.51181102362204722" footer="0.51181102362204722"/>
      <printOptions horizontalCentered="1"/>
      <pageSetup paperSize="9" scale="77" fitToHeight="999" orientation="landscape" errors="blank" r:id="rId2"/>
      <headerFooter alignWithMargins="0"/>
    </customSheetView>
    <customSheetView guid="{65E3123D-ED26-44E3-A414-09EEEF825484}" scale="70" showGridLines="0" fitToPage="1" hiddenRows="1" hiddenColumns="1">
      <pane ySplit="12" topLeftCell="A13" activePane="bottomLeft" state="frozen"/>
      <selection pane="bottomLeft" activeCell="A13" sqref="A13"/>
      <pageMargins left="0.59055118110236227" right="0.59055118110236227" top="0.59055118110236227" bottom="0.59055118110236227" header="0.51181102362204722" footer="0.51181102362204722"/>
      <printOptions horizontalCentered="1"/>
      <pageSetup paperSize="9" scale="77" fitToHeight="999" orientation="landscape" errors="blank" r:id="rId3"/>
      <headerFooter alignWithMargins="0"/>
    </customSheetView>
  </customSheetViews>
  <mergeCells count="4">
    <mergeCell ref="C9:D9"/>
    <mergeCell ref="C8:D8"/>
    <mergeCell ref="C3:E3"/>
    <mergeCell ref="C7:E7"/>
  </mergeCells>
  <printOptions horizontalCentered="1"/>
  <pageMargins left="0.59055118110236227" right="0.59055118110236227" top="0.59055118110236227" bottom="0.59055118110236227" header="0.51181102362204722" footer="0.51181102362204722"/>
  <pageSetup paperSize="9" scale="77" fitToHeight="999" orientation="landscape" errors="blank"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B1DBF-985A-4E97-B292-FCCC46D4F811}">
  <sheetPr>
    <pageSetUpPr fitToPage="1"/>
  </sheetPr>
  <dimension ref="A1:I70"/>
  <sheetViews>
    <sheetView showGridLines="0" zoomScaleNormal="100" workbookViewId="0">
      <selection activeCell="E19" sqref="E19"/>
    </sheetView>
  </sheetViews>
  <sheetFormatPr defaultRowHeight="12.75" x14ac:dyDescent="0.2"/>
  <cols>
    <col min="1" max="1" width="5.5703125" style="194" customWidth="1"/>
    <col min="2" max="2" width="4.42578125" style="233" customWidth="1"/>
    <col min="3" max="3" width="6" style="233" customWidth="1"/>
    <col min="4" max="4" width="12.7109375" style="228" customWidth="1"/>
    <col min="5" max="5" width="94.28515625" style="234" customWidth="1"/>
    <col min="6" max="6" width="7.7109375" style="194" customWidth="1"/>
    <col min="7" max="7" width="9.85546875" style="194" customWidth="1"/>
    <col min="8" max="8" width="13.140625" style="194" customWidth="1"/>
    <col min="9" max="9" width="15.5703125" style="194" customWidth="1"/>
    <col min="10" max="16384" width="9.140625" style="194"/>
  </cols>
  <sheetData>
    <row r="1" spans="1:9" ht="18" x14ac:dyDescent="0.25">
      <c r="A1" s="72" t="s">
        <v>97</v>
      </c>
      <c r="B1" s="136"/>
      <c r="C1" s="136"/>
      <c r="D1" s="161"/>
      <c r="E1" s="175"/>
      <c r="F1" s="193"/>
      <c r="G1" s="193"/>
      <c r="H1" s="193"/>
      <c r="I1" s="193"/>
    </row>
    <row r="2" spans="1:9" x14ac:dyDescent="0.2">
      <c r="A2" s="135" t="s">
        <v>61</v>
      </c>
      <c r="B2" s="136"/>
      <c r="C2" s="137" t="str">
        <f>'Krycí list'!E5</f>
        <v>Odborné učebny</v>
      </c>
      <c r="D2" s="138"/>
      <c r="E2" s="176"/>
      <c r="F2" s="192"/>
      <c r="G2" s="192"/>
      <c r="H2" s="192"/>
      <c r="I2" s="192"/>
    </row>
    <row r="3" spans="1:9" x14ac:dyDescent="0.2">
      <c r="A3" s="135" t="s">
        <v>62</v>
      </c>
      <c r="B3" s="136"/>
      <c r="C3" s="259" t="str">
        <f>'Krycí list'!E7</f>
        <v>Základní škola a Mateřská škola Blansko, Salmova 17
Salmova 1940/17, 678 01 Blansko</v>
      </c>
      <c r="D3" s="258"/>
      <c r="E3" s="258"/>
      <c r="F3" s="192"/>
      <c r="G3" s="192"/>
      <c r="H3" s="192"/>
      <c r="I3" s="195"/>
    </row>
    <row r="4" spans="1:9" x14ac:dyDescent="0.2">
      <c r="A4" s="135" t="s">
        <v>63</v>
      </c>
      <c r="B4" s="136"/>
      <c r="C4" s="137" t="str">
        <f>'Krycí list'!E9</f>
        <v>OCENĚNÝ SOUPIS PRACÍ A DODÁVEK A SLUŽEB</v>
      </c>
      <c r="D4" s="138"/>
      <c r="E4" s="176"/>
      <c r="F4" s="192"/>
      <c r="G4" s="192"/>
      <c r="H4" s="192"/>
      <c r="I4" s="195"/>
    </row>
    <row r="5" spans="1:9" x14ac:dyDescent="0.2">
      <c r="A5" s="136" t="s">
        <v>71</v>
      </c>
      <c r="B5" s="136"/>
      <c r="C5" s="137" t="str">
        <f>'Krycí list'!P5</f>
        <v xml:space="preserve"> </v>
      </c>
      <c r="D5" s="138"/>
      <c r="E5" s="176"/>
      <c r="F5" s="192"/>
      <c r="G5" s="192"/>
      <c r="H5" s="192"/>
      <c r="I5" s="195"/>
    </row>
    <row r="6" spans="1:9" x14ac:dyDescent="0.2">
      <c r="A6" s="136"/>
      <c r="B6" s="136"/>
      <c r="C6" s="137"/>
      <c r="D6" s="138"/>
      <c r="E6" s="176"/>
      <c r="F6" s="192"/>
      <c r="G6" s="192"/>
      <c r="H6" s="192"/>
      <c r="I6" s="195"/>
    </row>
    <row r="7" spans="1:9" x14ac:dyDescent="0.2">
      <c r="A7" s="136" t="s">
        <v>65</v>
      </c>
      <c r="B7" s="136"/>
      <c r="C7" s="259" t="str">
        <f>'Krycí list'!E26</f>
        <v>Základní škola a Mateřská škola Blansko, Salmova 17</v>
      </c>
      <c r="D7" s="258"/>
      <c r="E7" s="258"/>
      <c r="F7" s="192"/>
      <c r="G7" s="192"/>
      <c r="H7" s="192"/>
      <c r="I7" s="195"/>
    </row>
    <row r="8" spans="1:9" x14ac:dyDescent="0.2">
      <c r="A8" s="136" t="s">
        <v>66</v>
      </c>
      <c r="B8" s="136"/>
      <c r="C8" s="259" t="str">
        <f>'Krycí list'!E28</f>
        <v xml:space="preserve"> </v>
      </c>
      <c r="D8" s="258"/>
      <c r="E8" s="176"/>
      <c r="F8" s="192"/>
      <c r="G8" s="192"/>
      <c r="H8" s="192"/>
      <c r="I8" s="195"/>
    </row>
    <row r="9" spans="1:9" x14ac:dyDescent="0.2">
      <c r="A9" s="136" t="s">
        <v>67</v>
      </c>
      <c r="B9" s="136"/>
      <c r="C9" s="257">
        <f>'Krycí list'!O31</f>
        <v>0</v>
      </c>
      <c r="D9" s="258"/>
      <c r="E9" s="176"/>
      <c r="F9" s="192"/>
      <c r="G9" s="192"/>
      <c r="H9" s="192"/>
      <c r="I9" s="195"/>
    </row>
    <row r="10" spans="1:9" x14ac:dyDescent="0.2">
      <c r="A10" s="157"/>
      <c r="B10" s="136"/>
      <c r="C10" s="136"/>
      <c r="D10" s="161"/>
      <c r="E10" s="175"/>
      <c r="F10" s="193"/>
      <c r="G10" s="193"/>
      <c r="H10" s="193"/>
      <c r="I10" s="193"/>
    </row>
    <row r="11" spans="1:9" s="199" customFormat="1" ht="48" customHeight="1" x14ac:dyDescent="0.2">
      <c r="A11" s="197" t="s">
        <v>72</v>
      </c>
      <c r="B11" s="198" t="s">
        <v>73</v>
      </c>
      <c r="C11" s="198" t="s">
        <v>74</v>
      </c>
      <c r="D11" s="198" t="s">
        <v>94</v>
      </c>
      <c r="E11" s="198" t="s">
        <v>91</v>
      </c>
      <c r="F11" s="198" t="s">
        <v>75</v>
      </c>
      <c r="G11" s="198" t="s">
        <v>76</v>
      </c>
      <c r="H11" s="198" t="s">
        <v>92</v>
      </c>
      <c r="I11" s="198" t="s">
        <v>93</v>
      </c>
    </row>
    <row r="12" spans="1:9" x14ac:dyDescent="0.2">
      <c r="A12" s="200">
        <v>1</v>
      </c>
      <c r="B12" s="201">
        <v>2</v>
      </c>
      <c r="C12" s="201">
        <v>3</v>
      </c>
      <c r="D12" s="202">
        <v>4</v>
      </c>
      <c r="E12" s="203">
        <v>5</v>
      </c>
      <c r="F12" s="201">
        <v>6</v>
      </c>
      <c r="G12" s="201">
        <v>7</v>
      </c>
      <c r="H12" s="201">
        <v>8</v>
      </c>
      <c r="I12" s="201">
        <v>9</v>
      </c>
    </row>
    <row r="13" spans="1:9" x14ac:dyDescent="0.2">
      <c r="A13" s="204"/>
      <c r="B13" s="205"/>
      <c r="C13" s="205"/>
      <c r="D13" s="206"/>
      <c r="E13" s="207"/>
      <c r="F13" s="204"/>
      <c r="G13" s="204"/>
      <c r="H13" s="204"/>
      <c r="I13" s="204"/>
    </row>
    <row r="14" spans="1:9" s="210" customFormat="1" x14ac:dyDescent="0.2">
      <c r="A14" s="208"/>
      <c r="B14" s="209"/>
      <c r="D14" s="211" t="s">
        <v>84</v>
      </c>
      <c r="E14" s="212" t="s">
        <v>151</v>
      </c>
      <c r="I14" s="213">
        <f>SUBTOTAL(9,I15:I62)</f>
        <v>0</v>
      </c>
    </row>
    <row r="15" spans="1:9" s="196" customFormat="1" x14ac:dyDescent="0.2">
      <c r="A15" s="215"/>
      <c r="B15" s="216"/>
      <c r="C15" s="217"/>
      <c r="D15" s="218"/>
      <c r="E15" s="219" t="s">
        <v>104</v>
      </c>
      <c r="F15" s="217"/>
      <c r="G15" s="217"/>
      <c r="H15" s="217"/>
      <c r="I15" s="220">
        <f>SUBTOTAL(9,I16:I26)</f>
        <v>0</v>
      </c>
    </row>
    <row r="16" spans="1:9" s="134" customFormat="1" ht="140.25" x14ac:dyDescent="0.2">
      <c r="A16" s="191">
        <v>1</v>
      </c>
      <c r="B16" s="146"/>
      <c r="C16" s="146" t="s">
        <v>96</v>
      </c>
      <c r="D16" s="236" t="s">
        <v>107</v>
      </c>
      <c r="E16" s="181" t="s">
        <v>195</v>
      </c>
      <c r="F16" s="146" t="s">
        <v>77</v>
      </c>
      <c r="G16" s="147">
        <v>1</v>
      </c>
      <c r="H16" s="148"/>
      <c r="I16" s="148">
        <f t="shared" ref="I16" si="0">ROUND(G16*H16,2)</f>
        <v>0</v>
      </c>
    </row>
    <row r="17" spans="1:9" s="134" customFormat="1" ht="63.75" x14ac:dyDescent="0.2">
      <c r="A17" s="191">
        <v>2</v>
      </c>
      <c r="B17" s="146"/>
      <c r="C17" s="146" t="s">
        <v>96</v>
      </c>
      <c r="D17" s="236" t="s">
        <v>152</v>
      </c>
      <c r="E17" s="181" t="s">
        <v>153</v>
      </c>
      <c r="F17" s="146" t="s">
        <v>77</v>
      </c>
      <c r="G17" s="147">
        <v>1</v>
      </c>
      <c r="H17" s="148"/>
      <c r="I17" s="148">
        <f t="shared" ref="I17:I26" si="1">ROUND(G17*H17,2)</f>
        <v>0</v>
      </c>
    </row>
    <row r="18" spans="1:9" s="134" customFormat="1" ht="89.25" x14ac:dyDescent="0.2">
      <c r="A18" s="191">
        <v>3</v>
      </c>
      <c r="B18" s="146"/>
      <c r="C18" s="146" t="s">
        <v>96</v>
      </c>
      <c r="D18" s="236" t="s">
        <v>154</v>
      </c>
      <c r="E18" s="180" t="s">
        <v>155</v>
      </c>
      <c r="F18" s="146" t="s">
        <v>77</v>
      </c>
      <c r="G18" s="147">
        <f>G17</f>
        <v>1</v>
      </c>
      <c r="H18" s="148"/>
      <c r="I18" s="148">
        <f t="shared" si="1"/>
        <v>0</v>
      </c>
    </row>
    <row r="19" spans="1:9" s="134" customFormat="1" ht="51" x14ac:dyDescent="0.2">
      <c r="A19" s="191">
        <v>4</v>
      </c>
      <c r="B19" s="146"/>
      <c r="C19" s="237" t="s">
        <v>96</v>
      </c>
      <c r="D19" s="163" t="s">
        <v>119</v>
      </c>
      <c r="E19" s="180" t="s">
        <v>192</v>
      </c>
      <c r="F19" s="146" t="s">
        <v>77</v>
      </c>
      <c r="G19" s="147">
        <v>1</v>
      </c>
      <c r="H19" s="148"/>
      <c r="I19" s="148">
        <f t="shared" si="1"/>
        <v>0</v>
      </c>
    </row>
    <row r="20" spans="1:9" s="134" customFormat="1" ht="38.25" x14ac:dyDescent="0.2">
      <c r="A20" s="191">
        <v>5</v>
      </c>
      <c r="B20" s="146"/>
      <c r="C20" s="237" t="s">
        <v>96</v>
      </c>
      <c r="D20" s="163" t="s">
        <v>193</v>
      </c>
      <c r="E20" s="180" t="s">
        <v>194</v>
      </c>
      <c r="F20" s="146" t="s">
        <v>77</v>
      </c>
      <c r="G20" s="147">
        <v>1</v>
      </c>
      <c r="H20" s="148"/>
      <c r="I20" s="148">
        <f t="shared" si="1"/>
        <v>0</v>
      </c>
    </row>
    <row r="21" spans="1:9" s="134" customFormat="1" ht="25.5" x14ac:dyDescent="0.2">
      <c r="A21" s="191">
        <v>6</v>
      </c>
      <c r="B21" s="146"/>
      <c r="C21" s="237" t="s">
        <v>96</v>
      </c>
      <c r="D21" s="163" t="s">
        <v>165</v>
      </c>
      <c r="E21" s="180" t="s">
        <v>166</v>
      </c>
      <c r="F21" s="146" t="s">
        <v>77</v>
      </c>
      <c r="G21" s="147">
        <v>1</v>
      </c>
      <c r="H21" s="148"/>
      <c r="I21" s="148">
        <f t="shared" si="1"/>
        <v>0</v>
      </c>
    </row>
    <row r="22" spans="1:9" s="134" customFormat="1" ht="38.25" x14ac:dyDescent="0.2">
      <c r="A22" s="191">
        <v>7</v>
      </c>
      <c r="B22" s="146"/>
      <c r="C22" s="237" t="s">
        <v>96</v>
      </c>
      <c r="D22" s="163" t="s">
        <v>167</v>
      </c>
      <c r="E22" s="180" t="s">
        <v>168</v>
      </c>
      <c r="F22" s="146" t="s">
        <v>77</v>
      </c>
      <c r="G22" s="147">
        <v>1</v>
      </c>
      <c r="H22" s="148"/>
      <c r="I22" s="148">
        <f t="shared" si="1"/>
        <v>0</v>
      </c>
    </row>
    <row r="23" spans="1:9" s="134" customFormat="1" ht="25.5" x14ac:dyDescent="0.2">
      <c r="A23" s="191">
        <v>8</v>
      </c>
      <c r="B23" s="146"/>
      <c r="C23" s="237" t="s">
        <v>96</v>
      </c>
      <c r="D23" s="163" t="s">
        <v>165</v>
      </c>
      <c r="E23" s="180" t="s">
        <v>169</v>
      </c>
      <c r="F23" s="146" t="s">
        <v>77</v>
      </c>
      <c r="G23" s="147">
        <v>1</v>
      </c>
      <c r="H23" s="148"/>
      <c r="I23" s="148">
        <f t="shared" si="1"/>
        <v>0</v>
      </c>
    </row>
    <row r="24" spans="1:9" s="134" customFormat="1" ht="25.5" x14ac:dyDescent="0.2">
      <c r="A24" s="191">
        <v>9</v>
      </c>
      <c r="B24" s="146"/>
      <c r="C24" s="146" t="s">
        <v>96</v>
      </c>
      <c r="D24" s="189" t="s">
        <v>120</v>
      </c>
      <c r="E24" s="180" t="s">
        <v>121</v>
      </c>
      <c r="F24" s="146" t="s">
        <v>77</v>
      </c>
      <c r="G24" s="160">
        <v>1</v>
      </c>
      <c r="H24" s="148"/>
      <c r="I24" s="148">
        <f t="shared" si="1"/>
        <v>0</v>
      </c>
    </row>
    <row r="25" spans="1:9" s="134" customFormat="1" ht="63.75" x14ac:dyDescent="0.2">
      <c r="A25" s="191">
        <v>10</v>
      </c>
      <c r="B25" s="146"/>
      <c r="C25" s="146" t="s">
        <v>96</v>
      </c>
      <c r="D25" s="236" t="s">
        <v>122</v>
      </c>
      <c r="E25" s="181" t="s">
        <v>170</v>
      </c>
      <c r="F25" s="146" t="s">
        <v>77</v>
      </c>
      <c r="G25" s="147">
        <v>1</v>
      </c>
      <c r="H25" s="148"/>
      <c r="I25" s="148">
        <f t="shared" si="1"/>
        <v>0</v>
      </c>
    </row>
    <row r="26" spans="1:9" s="134" customFormat="1" ht="51" x14ac:dyDescent="0.2">
      <c r="A26" s="191">
        <v>11</v>
      </c>
      <c r="B26" s="146"/>
      <c r="C26" s="146" t="s">
        <v>96</v>
      </c>
      <c r="D26" s="236" t="s">
        <v>81</v>
      </c>
      <c r="E26" s="180" t="s">
        <v>156</v>
      </c>
      <c r="F26" s="146" t="s">
        <v>77</v>
      </c>
      <c r="G26" s="147">
        <v>1</v>
      </c>
      <c r="H26" s="148"/>
      <c r="I26" s="148">
        <f t="shared" si="1"/>
        <v>0</v>
      </c>
    </row>
    <row r="27" spans="1:9" s="196" customFormat="1" x14ac:dyDescent="0.2">
      <c r="A27" s="215"/>
      <c r="B27" s="221"/>
      <c r="C27" s="216"/>
      <c r="D27" s="217"/>
      <c r="E27" s="219" t="s">
        <v>108</v>
      </c>
      <c r="F27" s="218"/>
      <c r="G27" s="217"/>
      <c r="H27" s="217"/>
      <c r="I27" s="220">
        <f>SUBTOTAL(9,I28:I39)</f>
        <v>0</v>
      </c>
    </row>
    <row r="28" spans="1:9" s="134" customFormat="1" ht="102" x14ac:dyDescent="0.2">
      <c r="A28" s="191">
        <v>12</v>
      </c>
      <c r="B28" s="146"/>
      <c r="C28" s="146" t="s">
        <v>96</v>
      </c>
      <c r="D28" s="236" t="s">
        <v>82</v>
      </c>
      <c r="E28" s="180" t="s">
        <v>157</v>
      </c>
      <c r="F28" s="146" t="s">
        <v>77</v>
      </c>
      <c r="G28" s="147">
        <v>1</v>
      </c>
      <c r="H28" s="148"/>
      <c r="I28" s="152">
        <f t="shared" ref="I28:I31" si="2">ROUND(G28*H28,2)</f>
        <v>0</v>
      </c>
    </row>
    <row r="29" spans="1:9" s="134" customFormat="1" ht="63.75" x14ac:dyDescent="0.2">
      <c r="A29" s="191">
        <v>13</v>
      </c>
      <c r="B29" s="146"/>
      <c r="C29" s="146" t="s">
        <v>96</v>
      </c>
      <c r="D29" s="236" t="s">
        <v>83</v>
      </c>
      <c r="E29" s="180" t="s">
        <v>212</v>
      </c>
      <c r="F29" s="146" t="s">
        <v>77</v>
      </c>
      <c r="G29" s="147">
        <v>1</v>
      </c>
      <c r="H29" s="148"/>
      <c r="I29" s="152">
        <f t="shared" si="2"/>
        <v>0</v>
      </c>
    </row>
    <row r="30" spans="1:9" s="134" customFormat="1" ht="51" x14ac:dyDescent="0.2">
      <c r="A30" s="191">
        <v>14</v>
      </c>
      <c r="B30" s="146"/>
      <c r="C30" s="146" t="s">
        <v>96</v>
      </c>
      <c r="D30" s="236" t="s">
        <v>158</v>
      </c>
      <c r="E30" s="180" t="s">
        <v>159</v>
      </c>
      <c r="F30" s="146" t="s">
        <v>77</v>
      </c>
      <c r="G30" s="147">
        <f>G28+G34</f>
        <v>16</v>
      </c>
      <c r="H30" s="148"/>
      <c r="I30" s="152">
        <f t="shared" si="2"/>
        <v>0</v>
      </c>
    </row>
    <row r="31" spans="1:9" s="134" customFormat="1" ht="76.5" x14ac:dyDescent="0.2">
      <c r="A31" s="191">
        <v>15</v>
      </c>
      <c r="B31" s="146"/>
      <c r="C31" s="146" t="s">
        <v>96</v>
      </c>
      <c r="D31" s="236" t="s">
        <v>109</v>
      </c>
      <c r="E31" s="181" t="s">
        <v>160</v>
      </c>
      <c r="F31" s="146" t="s">
        <v>77</v>
      </c>
      <c r="G31" s="147">
        <f>G30</f>
        <v>16</v>
      </c>
      <c r="H31" s="148"/>
      <c r="I31" s="148">
        <f t="shared" si="2"/>
        <v>0</v>
      </c>
    </row>
    <row r="32" spans="1:9" s="134" customFormat="1" ht="25.5" x14ac:dyDescent="0.2">
      <c r="A32" s="191">
        <v>16</v>
      </c>
      <c r="B32" s="146"/>
      <c r="C32" s="146" t="s">
        <v>96</v>
      </c>
      <c r="D32" s="189" t="s">
        <v>99</v>
      </c>
      <c r="E32" s="181" t="s">
        <v>100</v>
      </c>
      <c r="F32" s="146" t="s">
        <v>77</v>
      </c>
      <c r="G32" s="147">
        <v>1</v>
      </c>
      <c r="H32" s="148"/>
      <c r="I32" s="152">
        <f t="shared" ref="I32:I39" si="3">ROUND(G32*H32,2)</f>
        <v>0</v>
      </c>
    </row>
    <row r="33" spans="1:9" s="134" customFormat="1" ht="25.5" x14ac:dyDescent="0.2">
      <c r="A33" s="191">
        <v>17</v>
      </c>
      <c r="B33" s="146"/>
      <c r="C33" s="146" t="s">
        <v>96</v>
      </c>
      <c r="D33" s="189" t="s">
        <v>123</v>
      </c>
      <c r="E33" s="180" t="s">
        <v>124</v>
      </c>
      <c r="F33" s="146" t="s">
        <v>77</v>
      </c>
      <c r="G33" s="147">
        <v>1</v>
      </c>
      <c r="H33" s="148"/>
      <c r="I33" s="152">
        <f t="shared" si="3"/>
        <v>0</v>
      </c>
    </row>
    <row r="34" spans="1:9" s="134" customFormat="1" ht="102" x14ac:dyDescent="0.2">
      <c r="A34" s="191">
        <v>18</v>
      </c>
      <c r="B34" s="146"/>
      <c r="C34" s="146" t="s">
        <v>96</v>
      </c>
      <c r="D34" s="236" t="s">
        <v>111</v>
      </c>
      <c r="E34" s="180" t="s">
        <v>213</v>
      </c>
      <c r="F34" s="146" t="s">
        <v>77</v>
      </c>
      <c r="G34" s="147">
        <v>15</v>
      </c>
      <c r="H34" s="148"/>
      <c r="I34" s="148">
        <f t="shared" si="3"/>
        <v>0</v>
      </c>
    </row>
    <row r="35" spans="1:9" s="134" customFormat="1" ht="63.75" x14ac:dyDescent="0.2">
      <c r="A35" s="191">
        <v>19</v>
      </c>
      <c r="B35" s="146"/>
      <c r="C35" s="146" t="s">
        <v>96</v>
      </c>
      <c r="D35" s="236" t="s">
        <v>83</v>
      </c>
      <c r="E35" s="180" t="s">
        <v>212</v>
      </c>
      <c r="F35" s="146" t="s">
        <v>77</v>
      </c>
      <c r="G35" s="147">
        <f>G34</f>
        <v>15</v>
      </c>
      <c r="H35" s="148"/>
      <c r="I35" s="152">
        <f t="shared" si="3"/>
        <v>0</v>
      </c>
    </row>
    <row r="36" spans="1:9" s="134" customFormat="1" ht="25.5" x14ac:dyDescent="0.2">
      <c r="A36" s="191">
        <v>20</v>
      </c>
      <c r="B36" s="146"/>
      <c r="C36" s="146" t="s">
        <v>96</v>
      </c>
      <c r="D36" s="189" t="s">
        <v>99</v>
      </c>
      <c r="E36" s="181" t="s">
        <v>112</v>
      </c>
      <c r="F36" s="146" t="s">
        <v>77</v>
      </c>
      <c r="G36" s="147">
        <f>G34</f>
        <v>15</v>
      </c>
      <c r="H36" s="148"/>
      <c r="I36" s="152">
        <f t="shared" si="3"/>
        <v>0</v>
      </c>
    </row>
    <row r="37" spans="1:9" s="134" customFormat="1" ht="51" x14ac:dyDescent="0.2">
      <c r="A37" s="191">
        <v>21</v>
      </c>
      <c r="B37" s="146"/>
      <c r="C37" s="146" t="s">
        <v>96</v>
      </c>
      <c r="D37" s="236" t="s">
        <v>110</v>
      </c>
      <c r="E37" s="180" t="s">
        <v>164</v>
      </c>
      <c r="F37" s="146" t="s">
        <v>77</v>
      </c>
      <c r="G37" s="147">
        <v>1</v>
      </c>
      <c r="H37" s="148"/>
      <c r="I37" s="148">
        <f t="shared" si="3"/>
        <v>0</v>
      </c>
    </row>
    <row r="38" spans="1:9" s="134" customFormat="1" ht="66" customHeight="1" x14ac:dyDescent="0.2">
      <c r="A38" s="191">
        <v>22</v>
      </c>
      <c r="B38" s="146"/>
      <c r="C38" s="146" t="s">
        <v>96</v>
      </c>
      <c r="D38" s="236" t="s">
        <v>101</v>
      </c>
      <c r="E38" s="180" t="s">
        <v>161</v>
      </c>
      <c r="F38" s="146" t="s">
        <v>77</v>
      </c>
      <c r="G38" s="147">
        <v>1</v>
      </c>
      <c r="H38" s="148"/>
      <c r="I38" s="148">
        <f t="shared" si="3"/>
        <v>0</v>
      </c>
    </row>
    <row r="39" spans="1:9" s="134" customFormat="1" ht="25.5" x14ac:dyDescent="0.2">
      <c r="A39" s="191">
        <v>23</v>
      </c>
      <c r="B39" s="146"/>
      <c r="C39" s="146" t="s">
        <v>96</v>
      </c>
      <c r="D39" s="236" t="s">
        <v>102</v>
      </c>
      <c r="E39" s="180" t="s">
        <v>103</v>
      </c>
      <c r="F39" s="146" t="s">
        <v>77</v>
      </c>
      <c r="G39" s="147">
        <f>G38</f>
        <v>1</v>
      </c>
      <c r="H39" s="148"/>
      <c r="I39" s="148">
        <f t="shared" si="3"/>
        <v>0</v>
      </c>
    </row>
    <row r="40" spans="1:9" x14ac:dyDescent="0.2">
      <c r="A40" s="215"/>
      <c r="B40" s="221"/>
      <c r="C40" s="221"/>
      <c r="D40" s="222"/>
      <c r="E40" s="218" t="s">
        <v>125</v>
      </c>
      <c r="F40" s="217"/>
      <c r="G40" s="217"/>
      <c r="H40" s="217"/>
      <c r="I40" s="220">
        <f>SUBTOTAL(9,I41:I46)</f>
        <v>0</v>
      </c>
    </row>
    <row r="41" spans="1:9" s="134" customFormat="1" ht="51" x14ac:dyDescent="0.2">
      <c r="A41" s="191">
        <v>24</v>
      </c>
      <c r="B41" s="146"/>
      <c r="C41" s="146" t="s">
        <v>96</v>
      </c>
      <c r="D41" s="236" t="s">
        <v>126</v>
      </c>
      <c r="E41" s="180" t="s">
        <v>174</v>
      </c>
      <c r="F41" s="146" t="s">
        <v>77</v>
      </c>
      <c r="G41" s="147">
        <f>6*6</f>
        <v>36</v>
      </c>
      <c r="H41" s="148"/>
      <c r="I41" s="148">
        <f t="shared" ref="I41" si="4">ROUND(G41*H41,2)</f>
        <v>0</v>
      </c>
    </row>
    <row r="42" spans="1:9" s="134" customFormat="1" ht="51" x14ac:dyDescent="0.2">
      <c r="A42" s="191">
        <v>25</v>
      </c>
      <c r="B42" s="146"/>
      <c r="C42" s="146" t="s">
        <v>96</v>
      </c>
      <c r="D42" s="236" t="s">
        <v>127</v>
      </c>
      <c r="E42" s="180" t="s">
        <v>128</v>
      </c>
      <c r="F42" s="146" t="s">
        <v>77</v>
      </c>
      <c r="G42" s="147">
        <v>3</v>
      </c>
      <c r="H42" s="148"/>
      <c r="I42" s="148">
        <f t="shared" ref="I42:I46" si="5">ROUND(G42*H42,2)</f>
        <v>0</v>
      </c>
    </row>
    <row r="43" spans="1:9" s="134" customFormat="1" ht="51" x14ac:dyDescent="0.2">
      <c r="A43" s="191">
        <v>26</v>
      </c>
      <c r="B43" s="146"/>
      <c r="C43" s="146" t="s">
        <v>96</v>
      </c>
      <c r="D43" s="236" t="s">
        <v>126</v>
      </c>
      <c r="E43" s="180" t="s">
        <v>175</v>
      </c>
      <c r="F43" s="146" t="s">
        <v>77</v>
      </c>
      <c r="G43" s="147">
        <f>5*9</f>
        <v>45</v>
      </c>
      <c r="H43" s="148"/>
      <c r="I43" s="148">
        <f t="shared" si="5"/>
        <v>0</v>
      </c>
    </row>
    <row r="44" spans="1:9" s="134" customFormat="1" ht="89.25" x14ac:dyDescent="0.2">
      <c r="A44" s="191">
        <v>27</v>
      </c>
      <c r="B44" s="146"/>
      <c r="C44" s="146" t="s">
        <v>96</v>
      </c>
      <c r="D44" s="236" t="s">
        <v>126</v>
      </c>
      <c r="E44" s="180" t="s">
        <v>176</v>
      </c>
      <c r="F44" s="146" t="s">
        <v>77</v>
      </c>
      <c r="G44" s="147">
        <f>5*9</f>
        <v>45</v>
      </c>
      <c r="H44" s="148"/>
      <c r="I44" s="148">
        <f t="shared" si="5"/>
        <v>0</v>
      </c>
    </row>
    <row r="45" spans="1:9" s="134" customFormat="1" ht="25.5" x14ac:dyDescent="0.2">
      <c r="A45" s="191">
        <v>28</v>
      </c>
      <c r="B45" s="146"/>
      <c r="C45" s="146" t="s">
        <v>96</v>
      </c>
      <c r="D45" s="236" t="s">
        <v>177</v>
      </c>
      <c r="E45" s="180" t="s">
        <v>178</v>
      </c>
      <c r="F45" s="146" t="s">
        <v>77</v>
      </c>
      <c r="G45" s="147">
        <v>3</v>
      </c>
      <c r="H45" s="148"/>
      <c r="I45" s="148">
        <f t="shared" si="5"/>
        <v>0</v>
      </c>
    </row>
    <row r="46" spans="1:9" s="134" customFormat="1" ht="38.25" x14ac:dyDescent="0.2">
      <c r="A46" s="191">
        <v>29</v>
      </c>
      <c r="B46" s="146"/>
      <c r="C46" s="146" t="s">
        <v>96</v>
      </c>
      <c r="D46" s="236" t="s">
        <v>179</v>
      </c>
      <c r="E46" s="180" t="s">
        <v>129</v>
      </c>
      <c r="F46" s="146" t="s">
        <v>77</v>
      </c>
      <c r="G46" s="147">
        <v>3</v>
      </c>
      <c r="H46" s="148"/>
      <c r="I46" s="148">
        <f t="shared" si="5"/>
        <v>0</v>
      </c>
    </row>
    <row r="47" spans="1:9" x14ac:dyDescent="0.2">
      <c r="A47" s="215"/>
      <c r="B47" s="221"/>
      <c r="C47" s="221"/>
      <c r="D47" s="222"/>
      <c r="E47" s="218" t="s">
        <v>130</v>
      </c>
      <c r="F47" s="217"/>
      <c r="G47" s="217"/>
      <c r="H47" s="217"/>
      <c r="I47" s="220">
        <f>SUBTOTAL(9,I48:I50)</f>
        <v>0</v>
      </c>
    </row>
    <row r="48" spans="1:9" s="134" customFormat="1" ht="114.75" x14ac:dyDescent="0.2">
      <c r="A48" s="191">
        <v>30</v>
      </c>
      <c r="B48" s="146"/>
      <c r="C48" s="146" t="s">
        <v>96</v>
      </c>
      <c r="D48" s="222" t="s">
        <v>131</v>
      </c>
      <c r="E48" s="225" t="s">
        <v>171</v>
      </c>
      <c r="F48" s="227" t="s">
        <v>77</v>
      </c>
      <c r="G48" s="226">
        <v>3</v>
      </c>
      <c r="H48" s="148"/>
      <c r="I48" s="148">
        <f t="shared" ref="I48:I49" si="6">ROUND(G48*H48,2)</f>
        <v>0</v>
      </c>
    </row>
    <row r="49" spans="1:9" s="134" customFormat="1" ht="242.25" x14ac:dyDescent="0.2">
      <c r="A49" s="191">
        <v>31</v>
      </c>
      <c r="B49" s="146"/>
      <c r="C49" s="146" t="s">
        <v>96</v>
      </c>
      <c r="D49" s="222" t="s">
        <v>132</v>
      </c>
      <c r="E49" s="225" t="s">
        <v>172</v>
      </c>
      <c r="F49" s="227" t="s">
        <v>77</v>
      </c>
      <c r="G49" s="226">
        <v>1</v>
      </c>
      <c r="H49" s="148"/>
      <c r="I49" s="148">
        <f t="shared" si="6"/>
        <v>0</v>
      </c>
    </row>
    <row r="50" spans="1:9" s="134" customFormat="1" ht="25.5" x14ac:dyDescent="0.2">
      <c r="A50" s="191">
        <v>32</v>
      </c>
      <c r="B50" s="146"/>
      <c r="C50" s="146" t="s">
        <v>96</v>
      </c>
      <c r="D50" s="222" t="s">
        <v>133</v>
      </c>
      <c r="E50" s="225" t="s">
        <v>173</v>
      </c>
      <c r="F50" s="227" t="s">
        <v>77</v>
      </c>
      <c r="G50" s="226">
        <f>G48</f>
        <v>3</v>
      </c>
      <c r="H50" s="148"/>
      <c r="I50" s="148">
        <f t="shared" ref="I50" si="7">ROUND(G50*H50,2)</f>
        <v>0</v>
      </c>
    </row>
    <row r="51" spans="1:9" s="196" customFormat="1" x14ac:dyDescent="0.2">
      <c r="A51" s="215"/>
      <c r="B51" s="221"/>
      <c r="C51" s="221"/>
      <c r="D51" s="224"/>
      <c r="E51" s="219" t="s">
        <v>134</v>
      </c>
      <c r="F51" s="218"/>
      <c r="G51" s="217"/>
      <c r="H51" s="217"/>
      <c r="I51" s="220">
        <f>SUBTOTAL(9,I52:I62)</f>
        <v>0</v>
      </c>
    </row>
    <row r="52" spans="1:9" s="134" customFormat="1" ht="89.25" x14ac:dyDescent="0.2">
      <c r="A52" s="191">
        <v>33</v>
      </c>
      <c r="B52" s="146"/>
      <c r="C52" s="146" t="s">
        <v>96</v>
      </c>
      <c r="D52" s="238" t="s">
        <v>135</v>
      </c>
      <c r="E52" s="239" t="s">
        <v>180</v>
      </c>
      <c r="F52" s="146" t="s">
        <v>77</v>
      </c>
      <c r="G52" s="147">
        <v>1</v>
      </c>
      <c r="H52" s="148"/>
      <c r="I52" s="148">
        <f>ROUND(G52*H52,2)</f>
        <v>0</v>
      </c>
    </row>
    <row r="53" spans="1:9" s="134" customFormat="1" ht="102" x14ac:dyDescent="0.2">
      <c r="A53" s="191">
        <v>34</v>
      </c>
      <c r="B53" s="146"/>
      <c r="C53" s="146" t="s">
        <v>96</v>
      </c>
      <c r="D53" s="238" t="s">
        <v>136</v>
      </c>
      <c r="E53" s="239" t="s">
        <v>181</v>
      </c>
      <c r="F53" s="146" t="s">
        <v>77</v>
      </c>
      <c r="G53" s="147">
        <v>1</v>
      </c>
      <c r="H53" s="148"/>
      <c r="I53" s="148">
        <f>ROUND(G53*H53,2)</f>
        <v>0</v>
      </c>
    </row>
    <row r="54" spans="1:9" s="134" customFormat="1" ht="63.75" x14ac:dyDescent="0.2">
      <c r="A54" s="191">
        <v>35</v>
      </c>
      <c r="B54" s="146"/>
      <c r="C54" s="146" t="s">
        <v>96</v>
      </c>
      <c r="D54" s="236" t="s">
        <v>137</v>
      </c>
      <c r="E54" s="180" t="s">
        <v>182</v>
      </c>
      <c r="F54" s="146" t="s">
        <v>77</v>
      </c>
      <c r="G54" s="147">
        <v>1</v>
      </c>
      <c r="H54" s="148"/>
      <c r="I54" s="152">
        <f>ROUND(G54*H54,2)</f>
        <v>0</v>
      </c>
    </row>
    <row r="55" spans="1:9" s="134" customFormat="1" ht="102" x14ac:dyDescent="0.2">
      <c r="A55" s="191">
        <v>36</v>
      </c>
      <c r="B55" s="146"/>
      <c r="C55" s="146" t="s">
        <v>96</v>
      </c>
      <c r="D55" s="238" t="s">
        <v>138</v>
      </c>
      <c r="E55" s="240" t="s">
        <v>139</v>
      </c>
      <c r="F55" s="146" t="s">
        <v>77</v>
      </c>
      <c r="G55" s="147">
        <v>1</v>
      </c>
      <c r="H55" s="148"/>
      <c r="I55" s="148">
        <f>ROUND(G55*H55,2)</f>
        <v>0</v>
      </c>
    </row>
    <row r="56" spans="1:9" s="134" customFormat="1" ht="38.25" x14ac:dyDescent="0.2">
      <c r="A56" s="191">
        <v>37</v>
      </c>
      <c r="B56" s="146"/>
      <c r="C56" s="237" t="s">
        <v>96</v>
      </c>
      <c r="D56" s="238" t="s">
        <v>183</v>
      </c>
      <c r="E56" s="240" t="s">
        <v>184</v>
      </c>
      <c r="F56" s="146" t="s">
        <v>77</v>
      </c>
      <c r="G56" s="160">
        <v>1</v>
      </c>
      <c r="H56" s="148"/>
      <c r="I56" s="148">
        <f t="shared" ref="I56:I61" si="8">ROUND(G56*H56,2)</f>
        <v>0</v>
      </c>
    </row>
    <row r="57" spans="1:9" s="134" customFormat="1" ht="25.5" x14ac:dyDescent="0.2">
      <c r="A57" s="191">
        <v>38</v>
      </c>
      <c r="B57" s="146"/>
      <c r="C57" s="237" t="s">
        <v>96</v>
      </c>
      <c r="D57" s="238" t="s">
        <v>165</v>
      </c>
      <c r="E57" s="180" t="s">
        <v>185</v>
      </c>
      <c r="F57" s="146" t="s">
        <v>77</v>
      </c>
      <c r="G57" s="160">
        <f>G56</f>
        <v>1</v>
      </c>
      <c r="H57" s="148"/>
      <c r="I57" s="148">
        <f t="shared" si="8"/>
        <v>0</v>
      </c>
    </row>
    <row r="58" spans="1:9" s="134" customFormat="1" ht="25.5" x14ac:dyDescent="0.2">
      <c r="A58" s="191">
        <v>39</v>
      </c>
      <c r="B58" s="146"/>
      <c r="C58" s="237" t="s">
        <v>96</v>
      </c>
      <c r="D58" s="163" t="s">
        <v>165</v>
      </c>
      <c r="E58" s="180" t="s">
        <v>186</v>
      </c>
      <c r="F58" s="146" t="s">
        <v>77</v>
      </c>
      <c r="G58" s="147">
        <v>1</v>
      </c>
      <c r="H58" s="148"/>
      <c r="I58" s="148">
        <f t="shared" si="8"/>
        <v>0</v>
      </c>
    </row>
    <row r="59" spans="1:9" s="134" customFormat="1" ht="38.25" x14ac:dyDescent="0.2">
      <c r="A59" s="191">
        <v>40</v>
      </c>
      <c r="B59" s="146"/>
      <c r="C59" s="237" t="s">
        <v>96</v>
      </c>
      <c r="D59" s="163" t="s">
        <v>167</v>
      </c>
      <c r="E59" s="180" t="s">
        <v>168</v>
      </c>
      <c r="F59" s="146" t="s">
        <v>77</v>
      </c>
      <c r="G59" s="147">
        <f>G58</f>
        <v>1</v>
      </c>
      <c r="H59" s="148"/>
      <c r="I59" s="148">
        <f t="shared" si="8"/>
        <v>0</v>
      </c>
    </row>
    <row r="60" spans="1:9" s="134" customFormat="1" ht="25.5" x14ac:dyDescent="0.2">
      <c r="A60" s="191">
        <v>41</v>
      </c>
      <c r="B60" s="146"/>
      <c r="C60" s="237" t="s">
        <v>96</v>
      </c>
      <c r="D60" s="163" t="s">
        <v>165</v>
      </c>
      <c r="E60" s="180" t="s">
        <v>169</v>
      </c>
      <c r="F60" s="146" t="s">
        <v>77</v>
      </c>
      <c r="G60" s="147">
        <f>G58</f>
        <v>1</v>
      </c>
      <c r="H60" s="148"/>
      <c r="I60" s="148">
        <f t="shared" si="8"/>
        <v>0</v>
      </c>
    </row>
    <row r="61" spans="1:9" s="134" customFormat="1" ht="25.5" x14ac:dyDescent="0.2">
      <c r="A61" s="191">
        <v>42</v>
      </c>
      <c r="B61" s="146"/>
      <c r="C61" s="146" t="s">
        <v>96</v>
      </c>
      <c r="D61" s="189" t="s">
        <v>120</v>
      </c>
      <c r="E61" s="180" t="s">
        <v>121</v>
      </c>
      <c r="F61" s="146" t="s">
        <v>77</v>
      </c>
      <c r="G61" s="160">
        <v>1</v>
      </c>
      <c r="H61" s="148"/>
      <c r="I61" s="148">
        <f t="shared" si="8"/>
        <v>0</v>
      </c>
    </row>
    <row r="62" spans="1:9" s="134" customFormat="1" ht="89.25" x14ac:dyDescent="0.2">
      <c r="A62" s="191">
        <v>43</v>
      </c>
      <c r="B62" s="146"/>
      <c r="C62" s="146" t="s">
        <v>96</v>
      </c>
      <c r="D62" s="236" t="s">
        <v>154</v>
      </c>
      <c r="E62" s="181" t="s">
        <v>155</v>
      </c>
      <c r="F62" s="146" t="s">
        <v>77</v>
      </c>
      <c r="G62" s="147">
        <f>G58</f>
        <v>1</v>
      </c>
      <c r="H62" s="148"/>
      <c r="I62" s="148">
        <f>ROUND(G62*H62,2)</f>
        <v>0</v>
      </c>
    </row>
    <row r="63" spans="1:9" s="229" customFormat="1" x14ac:dyDescent="0.2">
      <c r="A63" s="215"/>
      <c r="D63" s="230"/>
      <c r="E63" s="231" t="s">
        <v>95</v>
      </c>
      <c r="I63" s="232">
        <f>SUBTOTAL(9,I14:I62)</f>
        <v>0</v>
      </c>
    </row>
    <row r="64" spans="1:9" x14ac:dyDescent="0.2">
      <c r="A64" s="215"/>
    </row>
    <row r="65" spans="1:1" x14ac:dyDescent="0.2">
      <c r="A65" s="215"/>
    </row>
    <row r="66" spans="1:1" x14ac:dyDescent="0.2">
      <c r="A66" s="215"/>
    </row>
    <row r="67" spans="1:1" x14ac:dyDescent="0.2">
      <c r="A67" s="215"/>
    </row>
    <row r="68" spans="1:1" x14ac:dyDescent="0.2">
      <c r="A68" s="215"/>
    </row>
    <row r="69" spans="1:1" x14ac:dyDescent="0.2">
      <c r="A69" s="215"/>
    </row>
    <row r="70" spans="1:1" x14ac:dyDescent="0.2">
      <c r="A70" s="215"/>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77" fitToHeight="999"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F31BC-1C67-4DD4-832C-BFCE0281DC12}">
  <sheetPr>
    <pageSetUpPr fitToPage="1"/>
  </sheetPr>
  <dimension ref="A1:I64"/>
  <sheetViews>
    <sheetView showGridLines="0" zoomScaleNormal="100" workbookViewId="0">
      <selection activeCell="E19" sqref="E19"/>
    </sheetView>
  </sheetViews>
  <sheetFormatPr defaultRowHeight="12.75" x14ac:dyDescent="0.2"/>
  <cols>
    <col min="1" max="1" width="5.5703125" style="194" customWidth="1"/>
    <col min="2" max="2" width="4.42578125" style="233" customWidth="1"/>
    <col min="3" max="3" width="6" style="233" customWidth="1"/>
    <col min="4" max="4" width="12.7109375" style="228" customWidth="1"/>
    <col min="5" max="5" width="94.28515625" style="234" customWidth="1"/>
    <col min="6" max="6" width="7.7109375" style="194" customWidth="1"/>
    <col min="7" max="7" width="9.85546875" style="194" customWidth="1"/>
    <col min="8" max="8" width="13.140625" style="194" customWidth="1"/>
    <col min="9" max="9" width="15.5703125" style="194" customWidth="1"/>
    <col min="10" max="16384" width="9.140625" style="194"/>
  </cols>
  <sheetData>
    <row r="1" spans="1:9" ht="18" x14ac:dyDescent="0.25">
      <c r="A1" s="72" t="s">
        <v>97</v>
      </c>
      <c r="B1" s="136"/>
      <c r="C1" s="136"/>
      <c r="D1" s="161"/>
      <c r="E1" s="175"/>
      <c r="F1" s="193"/>
      <c r="G1" s="193"/>
      <c r="H1" s="193"/>
      <c r="I1" s="193"/>
    </row>
    <row r="2" spans="1:9" x14ac:dyDescent="0.2">
      <c r="A2" s="135" t="s">
        <v>61</v>
      </c>
      <c r="B2" s="136"/>
      <c r="C2" s="137" t="str">
        <f>'Krycí list'!E5</f>
        <v>Odborné učebny</v>
      </c>
      <c r="D2" s="138"/>
      <c r="E2" s="176"/>
      <c r="F2" s="192"/>
      <c r="G2" s="192"/>
      <c r="H2" s="192"/>
      <c r="I2" s="192"/>
    </row>
    <row r="3" spans="1:9" x14ac:dyDescent="0.2">
      <c r="A3" s="135" t="s">
        <v>62</v>
      </c>
      <c r="B3" s="136"/>
      <c r="C3" s="259" t="str">
        <f>'Krycí list'!E7</f>
        <v>Základní škola a Mateřská škola Blansko, Salmova 17
Salmova 1940/17, 678 01 Blansko</v>
      </c>
      <c r="D3" s="258"/>
      <c r="E3" s="258"/>
      <c r="F3" s="192"/>
      <c r="G3" s="192"/>
      <c r="H3" s="192"/>
      <c r="I3" s="195"/>
    </row>
    <row r="4" spans="1:9" x14ac:dyDescent="0.2">
      <c r="A4" s="135" t="s">
        <v>63</v>
      </c>
      <c r="B4" s="136"/>
      <c r="C4" s="137" t="str">
        <f>'Krycí list'!E9</f>
        <v>OCENĚNÝ SOUPIS PRACÍ A DODÁVEK A SLUŽEB</v>
      </c>
      <c r="D4" s="138"/>
      <c r="E4" s="176"/>
      <c r="F4" s="192"/>
      <c r="G4" s="192"/>
      <c r="H4" s="192"/>
      <c r="I4" s="195"/>
    </row>
    <row r="5" spans="1:9" x14ac:dyDescent="0.2">
      <c r="A5" s="136" t="s">
        <v>71</v>
      </c>
      <c r="B5" s="136"/>
      <c r="C5" s="137" t="str">
        <f>'Krycí list'!P5</f>
        <v xml:space="preserve"> </v>
      </c>
      <c r="D5" s="138"/>
      <c r="E5" s="176"/>
      <c r="F5" s="192"/>
      <c r="G5" s="192"/>
      <c r="H5" s="192"/>
      <c r="I5" s="195"/>
    </row>
    <row r="6" spans="1:9" x14ac:dyDescent="0.2">
      <c r="A6" s="136"/>
      <c r="B6" s="136"/>
      <c r="C6" s="137"/>
      <c r="D6" s="138"/>
      <c r="E6" s="176"/>
      <c r="F6" s="192"/>
      <c r="G6" s="192"/>
      <c r="H6" s="192"/>
      <c r="I6" s="195"/>
    </row>
    <row r="7" spans="1:9" x14ac:dyDescent="0.2">
      <c r="A7" s="136" t="s">
        <v>65</v>
      </c>
      <c r="B7" s="136"/>
      <c r="C7" s="259" t="str">
        <f>'Krycí list'!E26</f>
        <v>Základní škola a Mateřská škola Blansko, Salmova 17</v>
      </c>
      <c r="D7" s="258"/>
      <c r="E7" s="258"/>
      <c r="F7" s="192"/>
      <c r="G7" s="192"/>
      <c r="H7" s="192"/>
      <c r="I7" s="195"/>
    </row>
    <row r="8" spans="1:9" x14ac:dyDescent="0.2">
      <c r="A8" s="136" t="s">
        <v>66</v>
      </c>
      <c r="B8" s="136"/>
      <c r="C8" s="259" t="str">
        <f>'Krycí list'!E28</f>
        <v xml:space="preserve"> </v>
      </c>
      <c r="D8" s="258"/>
      <c r="E8" s="176"/>
      <c r="F8" s="192"/>
      <c r="G8" s="192"/>
      <c r="H8" s="192"/>
      <c r="I8" s="195"/>
    </row>
    <row r="9" spans="1:9" x14ac:dyDescent="0.2">
      <c r="A9" s="136" t="s">
        <v>67</v>
      </c>
      <c r="B9" s="136"/>
      <c r="C9" s="257">
        <f>'Krycí list'!O31</f>
        <v>0</v>
      </c>
      <c r="D9" s="258"/>
      <c r="E9" s="176"/>
      <c r="F9" s="192"/>
      <c r="G9" s="192"/>
      <c r="H9" s="192"/>
      <c r="I9" s="195"/>
    </row>
    <row r="10" spans="1:9" x14ac:dyDescent="0.2">
      <c r="A10" s="157"/>
      <c r="B10" s="136"/>
      <c r="C10" s="136"/>
      <c r="D10" s="161"/>
      <c r="E10" s="175"/>
      <c r="F10" s="193"/>
      <c r="G10" s="193"/>
      <c r="H10" s="193"/>
      <c r="I10" s="193"/>
    </row>
    <row r="11" spans="1:9" s="199" customFormat="1" ht="48" customHeight="1" x14ac:dyDescent="0.2">
      <c r="A11" s="197" t="s">
        <v>72</v>
      </c>
      <c r="B11" s="198" t="s">
        <v>73</v>
      </c>
      <c r="C11" s="198" t="s">
        <v>74</v>
      </c>
      <c r="D11" s="198" t="s">
        <v>94</v>
      </c>
      <c r="E11" s="198" t="s">
        <v>91</v>
      </c>
      <c r="F11" s="198" t="s">
        <v>75</v>
      </c>
      <c r="G11" s="198" t="s">
        <v>76</v>
      </c>
      <c r="H11" s="198" t="s">
        <v>92</v>
      </c>
      <c r="I11" s="198" t="s">
        <v>93</v>
      </c>
    </row>
    <row r="12" spans="1:9" x14ac:dyDescent="0.2">
      <c r="A12" s="200">
        <v>1</v>
      </c>
      <c r="B12" s="201">
        <v>2</v>
      </c>
      <c r="C12" s="201">
        <v>3</v>
      </c>
      <c r="D12" s="202">
        <v>4</v>
      </c>
      <c r="E12" s="203">
        <v>5</v>
      </c>
      <c r="F12" s="201">
        <v>6</v>
      </c>
      <c r="G12" s="201">
        <v>7</v>
      </c>
      <c r="H12" s="201">
        <v>8</v>
      </c>
      <c r="I12" s="201">
        <v>9</v>
      </c>
    </row>
    <row r="13" spans="1:9" x14ac:dyDescent="0.2">
      <c r="A13" s="204"/>
      <c r="B13" s="205"/>
      <c r="C13" s="205"/>
      <c r="D13" s="206"/>
      <c r="E13" s="207"/>
      <c r="F13" s="204"/>
      <c r="G13" s="204"/>
      <c r="H13" s="204"/>
      <c r="I13" s="204"/>
    </row>
    <row r="14" spans="1:9" s="210" customFormat="1" x14ac:dyDescent="0.2">
      <c r="A14" s="208"/>
      <c r="B14" s="209"/>
      <c r="D14" s="211" t="s">
        <v>84</v>
      </c>
      <c r="E14" s="212" t="s">
        <v>151</v>
      </c>
      <c r="I14" s="213">
        <f>SUBTOTAL(9,I15:I58)</f>
        <v>0</v>
      </c>
    </row>
    <row r="15" spans="1:9" s="196" customFormat="1" x14ac:dyDescent="0.2">
      <c r="A15" s="215"/>
      <c r="B15" s="216"/>
      <c r="C15" s="217"/>
      <c r="D15" s="218"/>
      <c r="E15" s="219" t="s">
        <v>104</v>
      </c>
      <c r="F15" s="217"/>
      <c r="G15" s="217"/>
      <c r="H15" s="217"/>
      <c r="I15" s="220">
        <f>SUBTOTAL(9,I16:I26)</f>
        <v>0</v>
      </c>
    </row>
    <row r="16" spans="1:9" s="134" customFormat="1" ht="140.25" x14ac:dyDescent="0.2">
      <c r="A16" s="191">
        <v>1</v>
      </c>
      <c r="B16" s="146"/>
      <c r="C16" s="146" t="s">
        <v>96</v>
      </c>
      <c r="D16" s="236" t="s">
        <v>107</v>
      </c>
      <c r="E16" s="181" t="s">
        <v>195</v>
      </c>
      <c r="F16" s="146" t="s">
        <v>77</v>
      </c>
      <c r="G16" s="147">
        <v>1</v>
      </c>
      <c r="H16" s="148"/>
      <c r="I16" s="148">
        <f t="shared" ref="I16" si="0">ROUND(G16*H16,2)</f>
        <v>0</v>
      </c>
    </row>
    <row r="17" spans="1:9" s="134" customFormat="1" ht="63.75" x14ac:dyDescent="0.2">
      <c r="A17" s="191">
        <v>2</v>
      </c>
      <c r="B17" s="146"/>
      <c r="C17" s="146" t="s">
        <v>96</v>
      </c>
      <c r="D17" s="236" t="s">
        <v>152</v>
      </c>
      <c r="E17" s="181" t="s">
        <v>153</v>
      </c>
      <c r="F17" s="146" t="s">
        <v>77</v>
      </c>
      <c r="G17" s="147">
        <v>1</v>
      </c>
      <c r="H17" s="148"/>
      <c r="I17" s="148">
        <f t="shared" ref="I17:I26" si="1">ROUND(G17*H17,2)</f>
        <v>0</v>
      </c>
    </row>
    <row r="18" spans="1:9" s="134" customFormat="1" ht="89.25" x14ac:dyDescent="0.2">
      <c r="A18" s="191">
        <v>3</v>
      </c>
      <c r="B18" s="146"/>
      <c r="C18" s="146" t="s">
        <v>96</v>
      </c>
      <c r="D18" s="236" t="s">
        <v>154</v>
      </c>
      <c r="E18" s="180" t="s">
        <v>155</v>
      </c>
      <c r="F18" s="146" t="s">
        <v>77</v>
      </c>
      <c r="G18" s="147">
        <f>G17</f>
        <v>1</v>
      </c>
      <c r="H18" s="148"/>
      <c r="I18" s="148">
        <f t="shared" si="1"/>
        <v>0</v>
      </c>
    </row>
    <row r="19" spans="1:9" s="134" customFormat="1" ht="51" x14ac:dyDescent="0.2">
      <c r="A19" s="191">
        <v>4</v>
      </c>
      <c r="B19" s="146"/>
      <c r="C19" s="237" t="s">
        <v>96</v>
      </c>
      <c r="D19" s="163" t="s">
        <v>119</v>
      </c>
      <c r="E19" s="180" t="s">
        <v>192</v>
      </c>
      <c r="F19" s="146" t="s">
        <v>77</v>
      </c>
      <c r="G19" s="147">
        <v>1</v>
      </c>
      <c r="H19" s="148"/>
      <c r="I19" s="148">
        <f t="shared" si="1"/>
        <v>0</v>
      </c>
    </row>
    <row r="20" spans="1:9" s="134" customFormat="1" ht="38.25" x14ac:dyDescent="0.2">
      <c r="A20" s="191">
        <v>5</v>
      </c>
      <c r="B20" s="146"/>
      <c r="C20" s="237" t="s">
        <v>96</v>
      </c>
      <c r="D20" s="163" t="s">
        <v>193</v>
      </c>
      <c r="E20" s="180" t="s">
        <v>194</v>
      </c>
      <c r="F20" s="146" t="s">
        <v>77</v>
      </c>
      <c r="G20" s="147">
        <v>1</v>
      </c>
      <c r="H20" s="148"/>
      <c r="I20" s="148">
        <f t="shared" ref="I20" si="2">ROUND(G20*H20,2)</f>
        <v>0</v>
      </c>
    </row>
    <row r="21" spans="1:9" s="134" customFormat="1" ht="25.5" x14ac:dyDescent="0.2">
      <c r="A21" s="191">
        <v>6</v>
      </c>
      <c r="B21" s="146"/>
      <c r="C21" s="237" t="s">
        <v>96</v>
      </c>
      <c r="D21" s="163" t="s">
        <v>165</v>
      </c>
      <c r="E21" s="180" t="s">
        <v>166</v>
      </c>
      <c r="F21" s="146" t="s">
        <v>77</v>
      </c>
      <c r="G21" s="147">
        <v>1</v>
      </c>
      <c r="H21" s="148"/>
      <c r="I21" s="148">
        <f t="shared" si="1"/>
        <v>0</v>
      </c>
    </row>
    <row r="22" spans="1:9" s="134" customFormat="1" ht="38.25" x14ac:dyDescent="0.2">
      <c r="A22" s="191">
        <v>7</v>
      </c>
      <c r="B22" s="146"/>
      <c r="C22" s="237" t="s">
        <v>96</v>
      </c>
      <c r="D22" s="163" t="s">
        <v>167</v>
      </c>
      <c r="E22" s="180" t="s">
        <v>168</v>
      </c>
      <c r="F22" s="146" t="s">
        <v>77</v>
      </c>
      <c r="G22" s="147">
        <v>1</v>
      </c>
      <c r="H22" s="148"/>
      <c r="I22" s="148">
        <f t="shared" si="1"/>
        <v>0</v>
      </c>
    </row>
    <row r="23" spans="1:9" s="134" customFormat="1" ht="25.5" x14ac:dyDescent="0.2">
      <c r="A23" s="191">
        <v>8</v>
      </c>
      <c r="B23" s="146"/>
      <c r="C23" s="237" t="s">
        <v>96</v>
      </c>
      <c r="D23" s="163" t="s">
        <v>165</v>
      </c>
      <c r="E23" s="180" t="s">
        <v>169</v>
      </c>
      <c r="F23" s="146" t="s">
        <v>77</v>
      </c>
      <c r="G23" s="147">
        <v>1</v>
      </c>
      <c r="H23" s="148"/>
      <c r="I23" s="148">
        <f t="shared" si="1"/>
        <v>0</v>
      </c>
    </row>
    <row r="24" spans="1:9" s="134" customFormat="1" ht="25.5" x14ac:dyDescent="0.2">
      <c r="A24" s="191">
        <v>9</v>
      </c>
      <c r="B24" s="146"/>
      <c r="C24" s="146" t="s">
        <v>96</v>
      </c>
      <c r="D24" s="189" t="s">
        <v>120</v>
      </c>
      <c r="E24" s="180" t="s">
        <v>121</v>
      </c>
      <c r="F24" s="146" t="s">
        <v>77</v>
      </c>
      <c r="G24" s="160">
        <v>1</v>
      </c>
      <c r="H24" s="148"/>
      <c r="I24" s="148">
        <f t="shared" si="1"/>
        <v>0</v>
      </c>
    </row>
    <row r="25" spans="1:9" s="134" customFormat="1" ht="63.75" x14ac:dyDescent="0.2">
      <c r="A25" s="191">
        <v>10</v>
      </c>
      <c r="B25" s="146"/>
      <c r="C25" s="146" t="s">
        <v>96</v>
      </c>
      <c r="D25" s="236" t="s">
        <v>122</v>
      </c>
      <c r="E25" s="181" t="s">
        <v>170</v>
      </c>
      <c r="F25" s="146" t="s">
        <v>77</v>
      </c>
      <c r="G25" s="147">
        <v>1</v>
      </c>
      <c r="H25" s="148"/>
      <c r="I25" s="148">
        <f t="shared" si="1"/>
        <v>0</v>
      </c>
    </row>
    <row r="26" spans="1:9" s="134" customFormat="1" ht="51" x14ac:dyDescent="0.2">
      <c r="A26" s="191">
        <v>11</v>
      </c>
      <c r="B26" s="146"/>
      <c r="C26" s="146" t="s">
        <v>96</v>
      </c>
      <c r="D26" s="236" t="s">
        <v>81</v>
      </c>
      <c r="E26" s="180" t="s">
        <v>156</v>
      </c>
      <c r="F26" s="146" t="s">
        <v>77</v>
      </c>
      <c r="G26" s="147">
        <v>1</v>
      </c>
      <c r="H26" s="148"/>
      <c r="I26" s="148">
        <f t="shared" si="1"/>
        <v>0</v>
      </c>
    </row>
    <row r="27" spans="1:9" s="196" customFormat="1" x14ac:dyDescent="0.2">
      <c r="A27" s="215"/>
      <c r="B27" s="221"/>
      <c r="C27" s="216"/>
      <c r="D27" s="217"/>
      <c r="E27" s="218" t="s">
        <v>140</v>
      </c>
      <c r="F27" s="218"/>
      <c r="G27" s="217"/>
      <c r="H27" s="217"/>
      <c r="I27" s="220">
        <f>SUBTOTAL(9,I28:I46)</f>
        <v>0</v>
      </c>
    </row>
    <row r="28" spans="1:9" s="134" customFormat="1" ht="25.5" x14ac:dyDescent="0.2">
      <c r="A28" s="191">
        <v>12</v>
      </c>
      <c r="B28" s="146"/>
      <c r="C28" s="146" t="s">
        <v>96</v>
      </c>
      <c r="D28" s="236" t="s">
        <v>141</v>
      </c>
      <c r="E28" s="180" t="s">
        <v>197</v>
      </c>
      <c r="F28" s="146" t="s">
        <v>77</v>
      </c>
      <c r="G28" s="147">
        <v>11</v>
      </c>
      <c r="H28" s="148"/>
      <c r="I28" s="152">
        <f t="shared" ref="I28" si="3">ROUND(G28*H28,2)</f>
        <v>0</v>
      </c>
    </row>
    <row r="29" spans="1:9" s="134" customFormat="1" ht="114.75" x14ac:dyDescent="0.2">
      <c r="A29" s="191">
        <v>13</v>
      </c>
      <c r="B29" s="146"/>
      <c r="C29" s="146" t="s">
        <v>96</v>
      </c>
      <c r="D29" s="236" t="s">
        <v>142</v>
      </c>
      <c r="E29" s="180" t="s">
        <v>196</v>
      </c>
      <c r="F29" s="146" t="s">
        <v>77</v>
      </c>
      <c r="G29" s="147">
        <v>11</v>
      </c>
      <c r="H29" s="148"/>
      <c r="I29" s="152">
        <f t="shared" ref="I29:I46" si="4">ROUND(G29*H29,2)</f>
        <v>0</v>
      </c>
    </row>
    <row r="30" spans="1:9" s="235" customFormat="1" ht="127.5" x14ac:dyDescent="0.2">
      <c r="A30" s="191">
        <v>14</v>
      </c>
      <c r="B30" s="146"/>
      <c r="C30" s="146" t="s">
        <v>96</v>
      </c>
      <c r="D30" s="236" t="s">
        <v>143</v>
      </c>
      <c r="E30" s="180" t="s">
        <v>187</v>
      </c>
      <c r="F30" s="146" t="s">
        <v>77</v>
      </c>
      <c r="G30" s="147">
        <v>11</v>
      </c>
      <c r="H30" s="148"/>
      <c r="I30" s="148">
        <f t="shared" si="4"/>
        <v>0</v>
      </c>
    </row>
    <row r="31" spans="1:9" s="196" customFormat="1" ht="114.75" x14ac:dyDescent="0.2">
      <c r="A31" s="215">
        <v>15</v>
      </c>
      <c r="B31" s="221"/>
      <c r="C31" s="221" t="s">
        <v>96</v>
      </c>
      <c r="D31" s="222" t="s">
        <v>199</v>
      </c>
      <c r="E31" s="241" t="s">
        <v>198</v>
      </c>
      <c r="F31" s="221" t="s">
        <v>77</v>
      </c>
      <c r="G31" s="223">
        <v>11</v>
      </c>
      <c r="H31" s="148"/>
      <c r="I31" s="214">
        <f t="shared" si="4"/>
        <v>0</v>
      </c>
    </row>
    <row r="32" spans="1:9" s="134" customFormat="1" ht="114.75" x14ac:dyDescent="0.2">
      <c r="A32" s="191">
        <v>16</v>
      </c>
      <c r="B32" s="146"/>
      <c r="C32" s="146" t="s">
        <v>96</v>
      </c>
      <c r="D32" s="236" t="s">
        <v>144</v>
      </c>
      <c r="E32" s="180" t="s">
        <v>188</v>
      </c>
      <c r="F32" s="146" t="s">
        <v>77</v>
      </c>
      <c r="G32" s="147">
        <v>11</v>
      </c>
      <c r="H32" s="148"/>
      <c r="I32" s="152">
        <f t="shared" si="4"/>
        <v>0</v>
      </c>
    </row>
    <row r="33" spans="1:9" s="134" customFormat="1" ht="114.75" x14ac:dyDescent="0.2">
      <c r="A33" s="191">
        <v>17</v>
      </c>
      <c r="B33" s="146"/>
      <c r="C33" s="146" t="s">
        <v>96</v>
      </c>
      <c r="D33" s="164" t="s">
        <v>200</v>
      </c>
      <c r="E33" s="242" t="s">
        <v>201</v>
      </c>
      <c r="F33" s="146" t="s">
        <v>77</v>
      </c>
      <c r="G33" s="147">
        <v>4</v>
      </c>
      <c r="H33" s="148"/>
      <c r="I33" s="148">
        <f t="shared" si="4"/>
        <v>0</v>
      </c>
    </row>
    <row r="34" spans="1:9" s="134" customFormat="1" ht="114.75" x14ac:dyDescent="0.2">
      <c r="A34" s="191">
        <v>18</v>
      </c>
      <c r="B34" s="146"/>
      <c r="C34" s="146" t="s">
        <v>96</v>
      </c>
      <c r="D34" s="236" t="s">
        <v>145</v>
      </c>
      <c r="E34" s="180" t="s">
        <v>189</v>
      </c>
      <c r="F34" s="146" t="s">
        <v>77</v>
      </c>
      <c r="G34" s="147">
        <v>11</v>
      </c>
      <c r="H34" s="148"/>
      <c r="I34" s="152">
        <f t="shared" si="4"/>
        <v>0</v>
      </c>
    </row>
    <row r="35" spans="1:9" s="134" customFormat="1" ht="102" x14ac:dyDescent="0.2">
      <c r="A35" s="191">
        <v>19</v>
      </c>
      <c r="B35" s="146"/>
      <c r="C35" s="146" t="s">
        <v>96</v>
      </c>
      <c r="D35" s="236" t="s">
        <v>82</v>
      </c>
      <c r="E35" s="180" t="s">
        <v>157</v>
      </c>
      <c r="F35" s="146" t="s">
        <v>77</v>
      </c>
      <c r="G35" s="147">
        <v>1</v>
      </c>
      <c r="H35" s="148"/>
      <c r="I35" s="152">
        <f t="shared" si="4"/>
        <v>0</v>
      </c>
    </row>
    <row r="36" spans="1:9" s="134" customFormat="1" ht="63.75" x14ac:dyDescent="0.2">
      <c r="A36" s="191">
        <v>20</v>
      </c>
      <c r="B36" s="146"/>
      <c r="C36" s="146" t="s">
        <v>96</v>
      </c>
      <c r="D36" s="164" t="s">
        <v>190</v>
      </c>
      <c r="E36" s="180" t="s">
        <v>212</v>
      </c>
      <c r="F36" s="146" t="s">
        <v>77</v>
      </c>
      <c r="G36" s="147">
        <v>1</v>
      </c>
      <c r="H36" s="148"/>
      <c r="I36" s="152">
        <f t="shared" si="4"/>
        <v>0</v>
      </c>
    </row>
    <row r="37" spans="1:9" s="134" customFormat="1" ht="51" x14ac:dyDescent="0.2">
      <c r="A37" s="191">
        <v>21</v>
      </c>
      <c r="B37" s="146"/>
      <c r="C37" s="146" t="s">
        <v>96</v>
      </c>
      <c r="D37" s="236" t="s">
        <v>158</v>
      </c>
      <c r="E37" s="180" t="s">
        <v>159</v>
      </c>
      <c r="F37" s="146" t="s">
        <v>77</v>
      </c>
      <c r="G37" s="147">
        <f>G35+G41</f>
        <v>16</v>
      </c>
      <c r="H37" s="148"/>
      <c r="I37" s="152">
        <f t="shared" si="4"/>
        <v>0</v>
      </c>
    </row>
    <row r="38" spans="1:9" s="134" customFormat="1" ht="76.5" x14ac:dyDescent="0.2">
      <c r="A38" s="191">
        <v>22</v>
      </c>
      <c r="B38" s="146"/>
      <c r="C38" s="146" t="s">
        <v>96</v>
      </c>
      <c r="D38" s="236" t="s">
        <v>109</v>
      </c>
      <c r="E38" s="181" t="s">
        <v>160</v>
      </c>
      <c r="F38" s="146" t="s">
        <v>77</v>
      </c>
      <c r="G38" s="147">
        <f>G37</f>
        <v>16</v>
      </c>
      <c r="H38" s="148"/>
      <c r="I38" s="148">
        <f t="shared" si="4"/>
        <v>0</v>
      </c>
    </row>
    <row r="39" spans="1:9" s="134" customFormat="1" ht="25.5" x14ac:dyDescent="0.2">
      <c r="A39" s="191">
        <v>23</v>
      </c>
      <c r="B39" s="146"/>
      <c r="C39" s="146" t="s">
        <v>96</v>
      </c>
      <c r="D39" s="164" t="s">
        <v>99</v>
      </c>
      <c r="E39" s="180" t="s">
        <v>100</v>
      </c>
      <c r="F39" s="146" t="s">
        <v>77</v>
      </c>
      <c r="G39" s="147">
        <v>1</v>
      </c>
      <c r="H39" s="148"/>
      <c r="I39" s="152">
        <f t="shared" si="4"/>
        <v>0</v>
      </c>
    </row>
    <row r="40" spans="1:9" s="134" customFormat="1" ht="25.5" x14ac:dyDescent="0.2">
      <c r="A40" s="191">
        <v>24</v>
      </c>
      <c r="B40" s="146"/>
      <c r="C40" s="146" t="s">
        <v>96</v>
      </c>
      <c r="D40" s="164" t="s">
        <v>123</v>
      </c>
      <c r="E40" s="180" t="s">
        <v>124</v>
      </c>
      <c r="F40" s="146" t="s">
        <v>77</v>
      </c>
      <c r="G40" s="147">
        <v>1</v>
      </c>
      <c r="H40" s="148"/>
      <c r="I40" s="152">
        <f t="shared" si="4"/>
        <v>0</v>
      </c>
    </row>
    <row r="41" spans="1:9" s="134" customFormat="1" ht="89.25" x14ac:dyDescent="0.2">
      <c r="A41" s="191">
        <v>25</v>
      </c>
      <c r="B41" s="146"/>
      <c r="C41" s="146" t="s">
        <v>96</v>
      </c>
      <c r="D41" s="164" t="s">
        <v>146</v>
      </c>
      <c r="E41" s="180" t="s">
        <v>191</v>
      </c>
      <c r="F41" s="146" t="s">
        <v>77</v>
      </c>
      <c r="G41" s="147">
        <v>15</v>
      </c>
      <c r="H41" s="148"/>
      <c r="I41" s="152">
        <f t="shared" si="4"/>
        <v>0</v>
      </c>
    </row>
    <row r="42" spans="1:9" s="134" customFormat="1" ht="38.25" x14ac:dyDescent="0.2">
      <c r="A42" s="191">
        <v>26</v>
      </c>
      <c r="B42" s="146"/>
      <c r="C42" s="146" t="s">
        <v>96</v>
      </c>
      <c r="D42" s="164" t="s">
        <v>147</v>
      </c>
      <c r="E42" s="180" t="s">
        <v>148</v>
      </c>
      <c r="F42" s="146" t="s">
        <v>77</v>
      </c>
      <c r="G42" s="147">
        <f>G41</f>
        <v>15</v>
      </c>
      <c r="H42" s="148"/>
      <c r="I42" s="152">
        <f t="shared" si="4"/>
        <v>0</v>
      </c>
    </row>
    <row r="43" spans="1:9" s="134" customFormat="1" ht="63.75" x14ac:dyDescent="0.2">
      <c r="A43" s="191">
        <v>27</v>
      </c>
      <c r="B43" s="146"/>
      <c r="C43" s="146" t="s">
        <v>96</v>
      </c>
      <c r="D43" s="236" t="s">
        <v>149</v>
      </c>
      <c r="E43" s="181" t="s">
        <v>150</v>
      </c>
      <c r="F43" s="146" t="s">
        <v>77</v>
      </c>
      <c r="G43" s="147">
        <v>1</v>
      </c>
      <c r="H43" s="148"/>
      <c r="I43" s="148">
        <f t="shared" si="4"/>
        <v>0</v>
      </c>
    </row>
    <row r="44" spans="1:9" s="134" customFormat="1" ht="51" x14ac:dyDescent="0.2">
      <c r="A44" s="191">
        <v>28</v>
      </c>
      <c r="B44" s="146"/>
      <c r="C44" s="146" t="s">
        <v>96</v>
      </c>
      <c r="D44" s="236" t="s">
        <v>110</v>
      </c>
      <c r="E44" s="180" t="s">
        <v>164</v>
      </c>
      <c r="F44" s="146" t="s">
        <v>77</v>
      </c>
      <c r="G44" s="147">
        <v>1</v>
      </c>
      <c r="H44" s="148"/>
      <c r="I44" s="148">
        <f t="shared" si="4"/>
        <v>0</v>
      </c>
    </row>
    <row r="45" spans="1:9" s="134" customFormat="1" ht="66" customHeight="1" x14ac:dyDescent="0.2">
      <c r="A45" s="191">
        <v>29</v>
      </c>
      <c r="B45" s="146"/>
      <c r="C45" s="146" t="s">
        <v>96</v>
      </c>
      <c r="D45" s="236" t="s">
        <v>101</v>
      </c>
      <c r="E45" s="180" t="s">
        <v>161</v>
      </c>
      <c r="F45" s="146" t="s">
        <v>77</v>
      </c>
      <c r="G45" s="147">
        <v>1</v>
      </c>
      <c r="H45" s="148"/>
      <c r="I45" s="148">
        <f t="shared" si="4"/>
        <v>0</v>
      </c>
    </row>
    <row r="46" spans="1:9" s="134" customFormat="1" ht="25.5" x14ac:dyDescent="0.2">
      <c r="A46" s="191">
        <v>30</v>
      </c>
      <c r="B46" s="146"/>
      <c r="C46" s="146" t="s">
        <v>96</v>
      </c>
      <c r="D46" s="236" t="s">
        <v>102</v>
      </c>
      <c r="E46" s="180" t="s">
        <v>103</v>
      </c>
      <c r="F46" s="146" t="s">
        <v>77</v>
      </c>
      <c r="G46" s="147">
        <f>G45</f>
        <v>1</v>
      </c>
      <c r="H46" s="148"/>
      <c r="I46" s="148">
        <f t="shared" si="4"/>
        <v>0</v>
      </c>
    </row>
    <row r="47" spans="1:9" s="196" customFormat="1" x14ac:dyDescent="0.2">
      <c r="A47" s="215"/>
      <c r="B47" s="221"/>
      <c r="C47" s="221"/>
      <c r="D47" s="224"/>
      <c r="E47" s="219" t="s">
        <v>134</v>
      </c>
      <c r="F47" s="218"/>
      <c r="G47" s="217"/>
      <c r="H47" s="217"/>
      <c r="I47" s="220">
        <f>SUBTOTAL(9,I48:I58)</f>
        <v>0</v>
      </c>
    </row>
    <row r="48" spans="1:9" s="134" customFormat="1" ht="89.25" x14ac:dyDescent="0.2">
      <c r="A48" s="191">
        <v>31</v>
      </c>
      <c r="B48" s="146"/>
      <c r="C48" s="146" t="s">
        <v>96</v>
      </c>
      <c r="D48" s="238" t="s">
        <v>135</v>
      </c>
      <c r="E48" s="239" t="s">
        <v>180</v>
      </c>
      <c r="F48" s="146" t="s">
        <v>77</v>
      </c>
      <c r="G48" s="147">
        <v>1</v>
      </c>
      <c r="H48" s="148"/>
      <c r="I48" s="148">
        <f>ROUND(G48*H48,2)</f>
        <v>0</v>
      </c>
    </row>
    <row r="49" spans="1:9" s="134" customFormat="1" ht="102" x14ac:dyDescent="0.2">
      <c r="A49" s="191">
        <v>32</v>
      </c>
      <c r="B49" s="146"/>
      <c r="C49" s="146" t="s">
        <v>96</v>
      </c>
      <c r="D49" s="238" t="s">
        <v>136</v>
      </c>
      <c r="E49" s="239" t="s">
        <v>181</v>
      </c>
      <c r="F49" s="146" t="s">
        <v>77</v>
      </c>
      <c r="G49" s="147">
        <v>1</v>
      </c>
      <c r="H49" s="148"/>
      <c r="I49" s="148">
        <f>ROUND(G49*H49,2)</f>
        <v>0</v>
      </c>
    </row>
    <row r="50" spans="1:9" s="134" customFormat="1" ht="63.75" x14ac:dyDescent="0.2">
      <c r="A50" s="191">
        <v>33</v>
      </c>
      <c r="B50" s="146"/>
      <c r="C50" s="146" t="s">
        <v>96</v>
      </c>
      <c r="D50" s="236" t="s">
        <v>137</v>
      </c>
      <c r="E50" s="180" t="s">
        <v>182</v>
      </c>
      <c r="F50" s="146" t="s">
        <v>77</v>
      </c>
      <c r="G50" s="147">
        <v>1</v>
      </c>
      <c r="H50" s="148"/>
      <c r="I50" s="152">
        <f>ROUND(G50*H50,2)</f>
        <v>0</v>
      </c>
    </row>
    <row r="51" spans="1:9" s="134" customFormat="1" ht="102" x14ac:dyDescent="0.2">
      <c r="A51" s="191">
        <v>34</v>
      </c>
      <c r="B51" s="146"/>
      <c r="C51" s="146" t="s">
        <v>96</v>
      </c>
      <c r="D51" s="238" t="s">
        <v>138</v>
      </c>
      <c r="E51" s="240" t="s">
        <v>139</v>
      </c>
      <c r="F51" s="146" t="s">
        <v>77</v>
      </c>
      <c r="G51" s="147">
        <v>1</v>
      </c>
      <c r="H51" s="148"/>
      <c r="I51" s="148">
        <f>ROUND(G51*H51,2)</f>
        <v>0</v>
      </c>
    </row>
    <row r="52" spans="1:9" s="134" customFormat="1" ht="38.25" x14ac:dyDescent="0.2">
      <c r="A52" s="191">
        <v>35</v>
      </c>
      <c r="B52" s="146"/>
      <c r="C52" s="237" t="s">
        <v>96</v>
      </c>
      <c r="D52" s="238" t="s">
        <v>183</v>
      </c>
      <c r="E52" s="240" t="s">
        <v>184</v>
      </c>
      <c r="F52" s="146" t="s">
        <v>77</v>
      </c>
      <c r="G52" s="160">
        <v>1</v>
      </c>
      <c r="H52" s="148"/>
      <c r="I52" s="148">
        <f t="shared" ref="I52:I57" si="5">ROUND(G52*H52,2)</f>
        <v>0</v>
      </c>
    </row>
    <row r="53" spans="1:9" s="134" customFormat="1" ht="25.5" x14ac:dyDescent="0.2">
      <c r="A53" s="191">
        <v>36</v>
      </c>
      <c r="B53" s="146"/>
      <c r="C53" s="237" t="s">
        <v>96</v>
      </c>
      <c r="D53" s="238" t="s">
        <v>165</v>
      </c>
      <c r="E53" s="180" t="s">
        <v>185</v>
      </c>
      <c r="F53" s="146" t="s">
        <v>77</v>
      </c>
      <c r="G53" s="160">
        <f>G52</f>
        <v>1</v>
      </c>
      <c r="H53" s="148"/>
      <c r="I53" s="148">
        <f t="shared" si="5"/>
        <v>0</v>
      </c>
    </row>
    <row r="54" spans="1:9" s="134" customFormat="1" ht="25.5" x14ac:dyDescent="0.2">
      <c r="A54" s="191">
        <v>37</v>
      </c>
      <c r="B54" s="146"/>
      <c r="C54" s="237" t="s">
        <v>96</v>
      </c>
      <c r="D54" s="163" t="s">
        <v>165</v>
      </c>
      <c r="E54" s="180" t="s">
        <v>186</v>
      </c>
      <c r="F54" s="146" t="s">
        <v>77</v>
      </c>
      <c r="G54" s="147">
        <v>1</v>
      </c>
      <c r="H54" s="148"/>
      <c r="I54" s="148">
        <f t="shared" si="5"/>
        <v>0</v>
      </c>
    </row>
    <row r="55" spans="1:9" s="134" customFormat="1" ht="38.25" x14ac:dyDescent="0.2">
      <c r="A55" s="191">
        <v>38</v>
      </c>
      <c r="B55" s="146"/>
      <c r="C55" s="237" t="s">
        <v>96</v>
      </c>
      <c r="D55" s="163" t="s">
        <v>167</v>
      </c>
      <c r="E55" s="180" t="s">
        <v>168</v>
      </c>
      <c r="F55" s="146" t="s">
        <v>77</v>
      </c>
      <c r="G55" s="147">
        <f>G54</f>
        <v>1</v>
      </c>
      <c r="H55" s="148"/>
      <c r="I55" s="148">
        <f t="shared" si="5"/>
        <v>0</v>
      </c>
    </row>
    <row r="56" spans="1:9" s="134" customFormat="1" ht="25.5" x14ac:dyDescent="0.2">
      <c r="A56" s="191">
        <v>39</v>
      </c>
      <c r="B56" s="146"/>
      <c r="C56" s="237" t="s">
        <v>96</v>
      </c>
      <c r="D56" s="163" t="s">
        <v>165</v>
      </c>
      <c r="E56" s="180" t="s">
        <v>169</v>
      </c>
      <c r="F56" s="146" t="s">
        <v>77</v>
      </c>
      <c r="G56" s="147">
        <f>G54</f>
        <v>1</v>
      </c>
      <c r="H56" s="148"/>
      <c r="I56" s="148">
        <f t="shared" si="5"/>
        <v>0</v>
      </c>
    </row>
    <row r="57" spans="1:9" s="134" customFormat="1" ht="25.5" x14ac:dyDescent="0.2">
      <c r="A57" s="191">
        <v>40</v>
      </c>
      <c r="B57" s="146"/>
      <c r="C57" s="146" t="s">
        <v>96</v>
      </c>
      <c r="D57" s="189" t="s">
        <v>120</v>
      </c>
      <c r="E57" s="180" t="s">
        <v>121</v>
      </c>
      <c r="F57" s="146" t="s">
        <v>77</v>
      </c>
      <c r="G57" s="160">
        <v>1</v>
      </c>
      <c r="H57" s="148"/>
      <c r="I57" s="148">
        <f t="shared" si="5"/>
        <v>0</v>
      </c>
    </row>
    <row r="58" spans="1:9" s="134" customFormat="1" ht="89.25" x14ac:dyDescent="0.2">
      <c r="A58" s="191">
        <v>41</v>
      </c>
      <c r="B58" s="146"/>
      <c r="C58" s="146" t="s">
        <v>96</v>
      </c>
      <c r="D58" s="236" t="s">
        <v>154</v>
      </c>
      <c r="E58" s="181" t="s">
        <v>155</v>
      </c>
      <c r="F58" s="146" t="s">
        <v>77</v>
      </c>
      <c r="G58" s="147">
        <f>G54</f>
        <v>1</v>
      </c>
      <c r="H58" s="148"/>
      <c r="I58" s="148">
        <f>ROUND(G58*H58,2)</f>
        <v>0</v>
      </c>
    </row>
    <row r="59" spans="1:9" s="229" customFormat="1" x14ac:dyDescent="0.2">
      <c r="A59" s="215"/>
      <c r="D59" s="230"/>
      <c r="E59" s="231" t="s">
        <v>95</v>
      </c>
      <c r="I59" s="232">
        <f>SUBTOTAL(9,I14:I58)</f>
        <v>0</v>
      </c>
    </row>
    <row r="60" spans="1:9" x14ac:dyDescent="0.2">
      <c r="A60" s="215"/>
    </row>
    <row r="61" spans="1:9" x14ac:dyDescent="0.2">
      <c r="A61" s="215"/>
    </row>
    <row r="62" spans="1:9" x14ac:dyDescent="0.2">
      <c r="A62" s="215"/>
    </row>
    <row r="63" spans="1:9" x14ac:dyDescent="0.2">
      <c r="A63" s="215"/>
    </row>
    <row r="64" spans="1:9" x14ac:dyDescent="0.2">
      <c r="A64" s="215"/>
    </row>
  </sheetData>
  <sheetProtection formatCells="0" formatColumns="0" formatRows="0" insertColumns="0" insertRows="0" insertHyperlinks="0" deleteColumns="0" deleteRows="0" sort="0" autoFilter="0" pivotTables="0"/>
  <mergeCells count="4">
    <mergeCell ref="C3:E3"/>
    <mergeCell ref="C7:E7"/>
    <mergeCell ref="C8:D8"/>
    <mergeCell ref="C9:D9"/>
  </mergeCells>
  <printOptions horizontalCentered="1"/>
  <pageMargins left="0.59055118110236227" right="0.59055118110236227" top="0.59055118110236227" bottom="0.59055118110236227" header="0.51181102362204722" footer="0.51181102362204722"/>
  <pageSetup paperSize="9" scale="77" fitToHeight="999"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
  <sheetViews>
    <sheetView workbookViewId="0"/>
  </sheetViews>
  <sheetFormatPr defaultRowHeight="12.75" x14ac:dyDescent="0.2"/>
  <sheetData/>
  <sheetProtection formatCells="0" formatColumns="0" formatRows="0" insertColumns="0" insertRows="0" insertHyperlinks="0" deleteColumns="0" deleteRows="0" sort="0" autoFilter="0" pivotTables="0"/>
  <customSheetViews>
    <customSheetView guid="{D6CFA044-0C8C-4ECE-96A2-AFF3DD5E0425}" state="hidden">
      <pageMargins left="0.69999998807907104" right="0.69999998807907104" top="0.75" bottom="0.75" header="0.30000001192092896" footer="0.30000001192092896"/>
      <pageSetup errors="blank"/>
    </customSheetView>
    <customSheetView guid="{82B4F4D9-5370-4303-A97E-2A49E01AF629}" state="hidden">
      <pageMargins left="0.69999998807907104" right="0.69999998807907104" top="0.75" bottom="0.75" header="0.30000001192092896" footer="0.30000001192092896"/>
      <pageSetup errors="blank"/>
    </customSheetView>
    <customSheetView guid="{65E3123D-ED26-44E3-A414-09EEEF825484}" state="hidden">
      <pageMargins left="0.69999998807907104" right="0.69999998807907104" top="0.75" bottom="0.75" header="0.30000001192092896" footer="0.30000001192092896"/>
      <pageSetup errors="blank"/>
    </customSheetView>
  </customSheetViews>
  <pageMargins left="0.69999998807907104" right="0.69999998807907104" top="0.75" bottom="0.75" header="0.30000001192092896" footer="0.30000001192092896"/>
  <pageSetup errors="blank"/>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file>

<file path=customXml/itemProps1.xml><?xml version="1.0" encoding="utf-8"?>
<ds:datastoreItem xmlns:ds="http://schemas.openxmlformats.org/officeDocument/2006/customXml" ds:itemID="{1A117082-AE84-45DC-B4B1-E854891D3B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7</vt:i4>
      </vt:variant>
    </vt:vector>
  </HeadingPairs>
  <TitlesOfParts>
    <vt:vector size="13" baseType="lpstr">
      <vt:lpstr>Krycí list</vt:lpstr>
      <vt:lpstr>Rekapitulace</vt:lpstr>
      <vt:lpstr>PC</vt:lpstr>
      <vt:lpstr>Robotika</vt:lpstr>
      <vt:lpstr>Přírodní vědy</vt:lpstr>
      <vt:lpstr>#Figury</vt:lpstr>
      <vt:lpstr>PC!Názvy_tisku</vt:lpstr>
      <vt:lpstr>'Přírodní vědy'!Názvy_tisku</vt:lpstr>
      <vt:lpstr>Rekapitulace!Názvy_tisku</vt:lpstr>
      <vt:lpstr>Robotika!Názvy_tisku</vt:lpstr>
      <vt:lpstr>PC!Oblast_tisku</vt:lpstr>
      <vt:lpstr>'Přírodní vědy'!Oblast_tisku</vt:lpstr>
      <vt:lpstr>Robotika!Oblast_tisku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dc:creator>
  <cp:lastModifiedBy>Sebastian Fenyk</cp:lastModifiedBy>
  <cp:lastPrinted>2019-11-21T13:12:23Z</cp:lastPrinted>
  <dcterms:created xsi:type="dcterms:W3CDTF">2006-04-27T05:25:48Z</dcterms:created>
  <dcterms:modified xsi:type="dcterms:W3CDTF">2025-02-03T16:01:57Z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1029	1029</vt:lpwstr>
  </property>
</Properties>
</file>